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SAI TARUN\Downloads\"/>
    </mc:Choice>
  </mc:AlternateContent>
  <xr:revisionPtr revIDLastSave="0" documentId="13_ncr:1_{F07F76F1-2C9E-4F57-B81F-5D737AD864EA}" xr6:coauthVersionLast="47" xr6:coauthVersionMax="47" xr10:uidLastSave="{00000000-0000-0000-0000-000000000000}"/>
  <bookViews>
    <workbookView xWindow="-108" yWindow="-108" windowWidth="23256" windowHeight="12456" xr2:uid="{26D4546B-D2A1-4444-8EAF-A6228F96F0C1}"/>
  </bookViews>
  <sheets>
    <sheet name="Report" sheetId="5" r:id="rId1"/>
    <sheet name="pivots" sheetId="6" r:id="rId2"/>
    <sheet name="Data" sheetId="2" r:id="rId3"/>
    <sheet name="Assets" sheetId="4" r:id="rId4"/>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reps">pivots!$B$36</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1" i="6" l="1"/>
  <c r="H50" i="6"/>
  <c r="H53" i="6" s="1"/>
  <c r="K48" i="6" s="1"/>
  <c r="H49" i="6"/>
  <c r="H52" i="6" s="1"/>
  <c r="K47" i="6" s="1"/>
  <c r="H48" i="6"/>
  <c r="K46" i="6" s="1"/>
  <c r="Q22" i="5"/>
  <c r="Q23" i="5"/>
  <c r="R23" i="5"/>
  <c r="S23" i="5"/>
  <c r="T23" i="5"/>
  <c r="U23" i="5"/>
  <c r="V23" i="5"/>
  <c r="W23" i="5"/>
  <c r="Q24" i="5"/>
  <c r="R24" i="5"/>
  <c r="S24" i="5"/>
  <c r="T24" i="5"/>
  <c r="U24" i="5"/>
  <c r="V24" i="5"/>
  <c r="W24" i="5"/>
  <c r="Q25" i="5"/>
  <c r="R25" i="5"/>
  <c r="S25" i="5"/>
  <c r="T25" i="5"/>
  <c r="U25" i="5"/>
  <c r="V25" i="5"/>
  <c r="W25" i="5"/>
  <c r="Q26" i="5"/>
  <c r="R26" i="5"/>
  <c r="S26" i="5"/>
  <c r="T26" i="5"/>
  <c r="U26" i="5"/>
  <c r="V26" i="5"/>
  <c r="W26" i="5"/>
  <c r="Q27" i="5"/>
  <c r="Q28" i="5"/>
  <c r="R28" i="5"/>
  <c r="S28" i="5"/>
  <c r="T28" i="5"/>
  <c r="U28" i="5"/>
  <c r="V28" i="5"/>
  <c r="W28" i="5"/>
  <c r="Q29" i="5"/>
  <c r="R29" i="5"/>
  <c r="S29" i="5"/>
  <c r="T29" i="5"/>
  <c r="U29" i="5"/>
  <c r="V29" i="5"/>
  <c r="W29" i="5"/>
  <c r="Q30" i="5"/>
  <c r="R30" i="5"/>
  <c r="S30" i="5"/>
  <c r="T30" i="5"/>
  <c r="U30" i="5"/>
  <c r="V30" i="5"/>
  <c r="W30" i="5"/>
  <c r="Q31" i="5"/>
  <c r="R31" i="5"/>
  <c r="S31" i="5"/>
  <c r="T31" i="5"/>
  <c r="U31" i="5"/>
  <c r="V31" i="5"/>
  <c r="W31" i="5"/>
  <c r="Q32" i="5"/>
  <c r="R32" i="5"/>
  <c r="S32" i="5"/>
  <c r="T32" i="5"/>
  <c r="U32" i="5"/>
  <c r="V32" i="5"/>
  <c r="W32" i="5"/>
  <c r="Q33" i="5"/>
  <c r="R33" i="5"/>
  <c r="S33" i="5"/>
  <c r="T33" i="5"/>
  <c r="U33" i="5"/>
  <c r="V33" i="5"/>
  <c r="W33" i="5"/>
  <c r="Q34" i="5"/>
  <c r="Q35" i="5"/>
  <c r="R35" i="5"/>
  <c r="S35" i="5"/>
  <c r="T35" i="5"/>
  <c r="U35" i="5"/>
  <c r="V35" i="5"/>
  <c r="W35" i="5"/>
  <c r="Q36" i="5"/>
  <c r="R36" i="5"/>
  <c r="S36" i="5"/>
  <c r="T36" i="5"/>
  <c r="U36" i="5"/>
  <c r="V36" i="5"/>
  <c r="W36" i="5"/>
  <c r="Q37" i="5"/>
  <c r="R37" i="5"/>
  <c r="S37" i="5"/>
  <c r="T37" i="5"/>
  <c r="U37" i="5"/>
  <c r="V37" i="5"/>
  <c r="W37" i="5"/>
  <c r="Q38" i="5"/>
  <c r="R38" i="5"/>
  <c r="S38" i="5"/>
  <c r="T38" i="5"/>
  <c r="U38" i="5"/>
  <c r="V38" i="5"/>
  <c r="W38" i="5"/>
  <c r="Q39" i="5"/>
  <c r="R39" i="5"/>
  <c r="S39" i="5"/>
  <c r="T39" i="5"/>
  <c r="U39" i="5"/>
  <c r="V39" i="5"/>
  <c r="W39" i="5"/>
  <c r="E44" i="6"/>
  <c r="G38" i="6"/>
  <c r="H38" i="6"/>
  <c r="G37" i="6"/>
  <c r="H37" i="6"/>
  <c r="G36" i="6"/>
  <c r="H36" i="6"/>
  <c r="G35" i="6"/>
  <c r="H35" i="6"/>
  <c r="G39" i="6"/>
  <c r="H39" i="6"/>
  <c r="F35" i="6"/>
  <c r="F36" i="6"/>
  <c r="F37" i="6"/>
  <c r="F38" i="6"/>
  <c r="F39"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9" i="6" l="1"/>
  <c r="J38" i="6"/>
  <c r="I38" i="6"/>
  <c r="I37" i="6"/>
  <c r="I36" i="6"/>
  <c r="J35" i="6"/>
  <c r="J37" i="6"/>
  <c r="I35" i="6"/>
  <c r="J36" i="6"/>
  <c r="I3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3256A4-B56C-48DA-A091-5881408367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DE07751-2CF9-4CC1-831D-AD31A9E21E14}"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80D71B37-4668-40F6-906C-036124436887}"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<sst xmlns="http://schemas.openxmlformats.org/spreadsheetml/2006/main" count="3180" uniqueCount="1092">
  <si>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</si>
  <si>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</si>
  <si>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</si>
  <si>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</si>
  <si>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</si>
  <si>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</si>
  <si>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</si>
  <si>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</si>
  <si>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</si>
  <si>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</si>
  <si>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</si>
  <si>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</si>
  <si>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</si>
  <si>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</si>
  <si>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</si>
  <si>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</si>
  <si>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</si>
  <si>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</si>
  <si>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</si>
  <si>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</si>
  <si>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</si>
  <si>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</si>
  <si>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</si>
  <si>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</si>
  <si>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</si>
  <si>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</si>
  <si>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</si>
  <si>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</si>
  <si>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</si>
  <si>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</si>
  <si>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</si>
  <si>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</si>
  <si>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</si>
  <si>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</si>
  <si>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</si>
  <si>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</si>
  <si>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</si>
  <si>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</si>
  <si>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</si>
  <si>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</si>
  <si>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</si>
  <si>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</si>
  <si>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</si>
  <si>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</si>
  <si>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</si>
  <si>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</si>
  <si>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</si>
  <si>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</si>
  <si>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</si>
  <si>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</si>
  <si>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</si>
  <si>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</si>
  <si>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</si>
  <si>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</si>
  <si>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</si>
  <si>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</si>
  <si>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</si>
  <si>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</si>
  <si>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</si>
  <si>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</si>
  <si>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</si>
  <si>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</si>
  <si>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</si>
  <si>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</si>
  <si>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</si>
  <si>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</si>
  <si>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</si>
  <si>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</si>
  <si>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</si>
  <si>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</si>
  <si>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</si>
  <si>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</si>
  <si>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</si>
  <si>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</si>
  <si>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</si>
  <si>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</si>
  <si>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</si>
  <si>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</si>
  <si>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</si>
  <si>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</si>
  <si>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</si>
  <si>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</si>
  <si>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</si>
  <si>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</si>
  <si>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</si>
  <si>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</si>
  <si>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</si>
  <si>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</si>
  <si>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</si>
  <si>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</si>
  <si>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</si>
  <si>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</si>
  <si>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</si>
  <si>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</si>
  <si>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</si>
  <si>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</si>
  <si>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</si>
  <si>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</si>
  <si>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</si>
  <si>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</si>
  <si>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</si>
  <si>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</si>
  <si>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</si>
  <si>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</si>
  <si>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</si>
  <si>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</si>
  <si>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</si>
  <si>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</si>
  <si>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</si>
  <si>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</si>
  <si>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</si>
  <si>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</si>
  <si>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</si>
  <si>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</si>
  <si>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</si>
  <si>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</si>
  <si>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</si>
  <si>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</si>
  <si>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</si>
  <si>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</si>
  <si>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</si>
  <si>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</si>
  <si>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</si>
  <si>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</si>
  <si>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</si>
  <si>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</si>
  <si>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</si>
  <si>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</si>
  <si>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</si>
  <si>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</si>
  <si>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</si>
  <si>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</si>
  <si>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</si>
  <si>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</si>
  <si>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</si>
  <si>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</si>
  <si>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</si>
  <si>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</si>
  <si>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</si>
  <si>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</si>
  <si>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</si>
  <si>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</si>
  <si>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</si>
  <si>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</si>
  <si>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</si>
  <si>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</si>
  <si>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</si>
  <si>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</si>
  <si>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</si>
  <si>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</si>
  <si>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</si>
  <si>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</si>
  <si>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</si>
  <si>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</si>
  <si>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</si>
  <si>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</si>
  <si>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</si>
  <si>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</si>
  <si>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</si>
  <si>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</si>
  <si>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</si>
  <si>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</si>
  <si>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</si>
  <si>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</si>
  <si>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</si>
  <si>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</si>
  <si>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</si>
  <si>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</si>
  <si>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</si>
  <si>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</si>
  <si>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</si>
  <si>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</si>
  <si>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</si>
  <si>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</si>
  <si>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</si>
  <si>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</si>
  <si>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</si>
  <si>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</si>
  <si>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</si>
  <si>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</si>
  <si>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</si>
  <si>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</si>
  <si>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</si>
  <si>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</si>
  <si>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</si>
  <si>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</si>
  <si>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</si>
  <si>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</si>
  <si>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</si>
  <si>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</si>
  <si>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</si>
  <si>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</si>
  <si>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</si>
  <si>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</si>
  <si>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</si>
  <si>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</si>
  <si>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</si>
  <si>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</si>
  <si>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</si>
  <si>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</si>
  <si>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</si>
  <si>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</si>
  <si>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</si>
  <si>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</si>
  <si>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</si>
  <si>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</si>
  <si>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</si>
  <si>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</si>
  <si>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</si>
  <si>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</si>
  <si>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</si>
  <si>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</si>
  <si>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</si>
  <si>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</si>
  <si>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</si>
  <si>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</si>
  <si>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</si>
  <si>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</si>
  <si>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</si>
  <si>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</si>
  <si>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</si>
  <si>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</si>
  <si>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</si>
  <si>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</si>
  <si>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</si>
  <si>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</si>
  <si>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</si>
  <si>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</si>
  <si>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</si>
  <si>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</si>
  <si>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</si>
  <si>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</si>
  <si>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</si>
  <si>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</si>
  <si>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</si>
  <si>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</si>
  <si>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</si>
  <si>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</si>
  <si>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</si>
  <si>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</si>
  <si>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</si>
  <si>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</si>
  <si>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</si>
  <si>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</si>
  <si>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</si>
  <si>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</si>
  <si>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</si>
  <si>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</si>
  <si>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</si>
  <si>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</si>
  <si>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</si>
  <si>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</si>
  <si>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</si>
  <si>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</si>
  <si>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</si>
  <si>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</si>
  <si>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</si>
  <si>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</si>
  <si>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</si>
  <si>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</si>
  <si>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</si>
  <si>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</si>
  <si>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</si>
  <si>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</si>
  <si>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</si>
  <si>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</si>
  <si>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</si>
  <si>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</si>
  <si>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</si>
  <si>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</si>
  <si>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</si>
  <si>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</si>
  <si>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</si>
  <si>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</si>
  <si>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</si>
  <si>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</si>
  <si>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</si>
  <si>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</si>
  <si>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</si>
  <si>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</si>
  <si>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</si>
  <si>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</si>
  <si>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</si>
  <si>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</si>
  <si>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</si>
  <si>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</si>
  <si>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</si>
  <si>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</si>
  <si>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</si>
  <si>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</si>
  <si>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</si>
  <si>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</si>
  <si>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</si>
  <si>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</si>
  <si>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</si>
  <si>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</si>
  <si>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</si>
  <si>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</si>
  <si>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</si>
  <si>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</si>
  <si>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</si>
  <si>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</si>
  <si>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</si>
  <si>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</si>
  <si>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</si>
  <si>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</si>
  <si>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</si>
  <si>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</si>
  <si>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</si>
  <si>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</si>
  <si>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</si>
  <si>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</si>
  <si>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</si>
  <si>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</si>
  <si>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</si>
  <si>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</si>
  <si>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</si>
  <si>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</si>
  <si>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</si>
  <si>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</si>
  <si>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</si>
  <si>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</si>
  <si>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</si>
  <si>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</si>
  <si>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</si>
  <si>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</si>
  <si>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</si>
  <si>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</si>
  <si>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</si>
  <si>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</si>
  <si>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</si>
  <si>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</si>
  <si>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</si>
  <si>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</si>
  <si>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</si>
  <si>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</si>
  <si>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</si>
  <si>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</si>
  <si>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</si>
  <si>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</si>
  <si>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</si>
  <si>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</si>
  <si>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</si>
  <si>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</si>
  <si>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</si>
  <si>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</si>
  <si>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</si>
  <si>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</si>
  <si>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</si>
  <si>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</si>
  <si>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</si>
  <si>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</si>
  <si>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</si>
  <si>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</si>
  <si>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</si>
  <si>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</si>
  <si>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</si>
  <si>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</si>
  <si>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</si>
  <si>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</si>
  <si>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</si>
  <si>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</si>
  <si>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</si>
  <si>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</si>
  <si>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</si>
  <si>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</si>
  <si>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</si>
  <si>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</si>
  <si>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</si>
  <si>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</si>
  <si>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</si>
  <si>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</si>
  <si>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</si>
  <si>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</si>
  <si>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</si>
  <si>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</si>
  <si>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</si>
  <si>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</si>
  <si>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</si>
  <si>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</si>
  <si>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</si>
  <si>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</si>
  <si>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</si>
  <si>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</si>
  <si>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</si>
  <si>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</si>
  <si>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</si>
  <si>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</si>
  <si>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</si>
  <si>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</si>
  <si>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</si>
  <si>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</si>
  <si>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</si>
  <si>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</si>
  <si>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</si>
  <si>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</si>
  <si>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</si>
  <si>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</si>
  <si>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</si>
  <si>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</si>
  <si>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</si>
  <si>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</si>
  <si>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</si>
  <si>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</si>
  <si>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</si>
  <si>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</si>
  <si>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</si>
  <si>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</si>
  <si>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</si>
  <si>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</si>
  <si>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</si>
  <si>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</si>
  <si>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</si>
  <si>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</si>
  <si>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</si>
  <si>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</si>
  <si>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</si>
  <si>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</si>
  <si>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</si>
  <si>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</si>
  <si>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</si>
  <si>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</si>
  <si>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</si>
  <si>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</si>
  <si>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</si>
  <si>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</si>
  <si>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</si>
  <si>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</si>
  <si>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</si>
  <si>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</si>
  <si>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</si>
  <si>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</si>
  <si>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</si>
  <si>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</si>
  <si>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</si>
  <si>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</si>
  <si>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</si>
  <si>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</si>
  <si>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</si>
  <si>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</si>
  <si>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</si>
  <si>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</si>
  <si>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</si>
  <si>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</si>
  <si>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</si>
  <si>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</si>
  <si>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</si>
  <si>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</si>
  <si>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</si>
  <si>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</si>
  <si>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</si>
  <si>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</si>
  <si>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</si>
  <si>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</si>
  <si>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</si>
  <si>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</si>
  <si>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</si>
  <si>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</si>
  <si>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</si>
  <si>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</si>
  <si>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</si>
  <si>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</si>
  <si>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</si>
  <si>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</si>
  <si>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</si>
  <si>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</si>
  <si>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</si>
  <si>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</si>
  <si>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</si>
  <si>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</si>
  <si>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</si>
  <si>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</si>
  <si>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</si>
  <si>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</si>
  <si>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</si>
  <si>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</si>
  <si>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</si>
  <si>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</si>
  <si>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</si>
  <si>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</si>
  <si>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</si>
  <si>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</si>
  <si>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</si>
  <si>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</si>
  <si>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</si>
  <si>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</si>
  <si>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</si>
  <si>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</si>
  <si>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</si>
  <si>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</si>
  <si>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</si>
  <si>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</si>
  <si>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</si>
  <si>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</si>
  <si>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</si>
  <si>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</si>
  <si>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</si>
  <si>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</si>
  <si>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</si>
  <si>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</si>
  <si>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</si>
  <si>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</si>
  <si>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</si>
  <si>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</si>
  <si>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</si>
  <si>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</si>
  <si>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</si>
  <si>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</si>
  <si>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</si>
  <si>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</si>
  <si>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</si>
  <si>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</si>
  <si>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</si>
  <si>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</si>
  <si>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</si>
  <si>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</si>
  <si>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</si>
  <si>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</si>
  <si>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</si>
  <si>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</si>
  <si>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</si>
  <si>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</si>
  <si>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</si>
  <si>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</si>
  <si>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</si>
  <si>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</si>
  <si>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</si>
  <si>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</si>
  <si>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</si>
  <si>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</si>
  <si>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</si>
  <si>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</si>
  <si>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</si>
  <si>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</si>
  <si>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</si>
  <si>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</si>
  <si>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</si>
  <si>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</si>
  <si>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</si>
  <si>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</si>
  <si>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</si>
  <si>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</si>
  <si>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</si>
  <si>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</si>
  <si>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</si>
  <si>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</si>
  <si>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</si>
  <si>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</si>
  <si>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</si>
  <si>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</si>
  <si>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</si>
  <si>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</si>
  <si>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</si>
  <si>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</si>
  <si>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</si>
  <si>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</si>
  <si>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</si>
  <si>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</si>
  <si>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</si>
  <si>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</si>
  <si>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</si>
  <si>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</si>
  <si>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</si>
  <si>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</si>
  <si>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</si>
  <si>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</si>
  <si>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</si>
  <si>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</si>
  <si>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</si>
  <si>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</si>
  <si>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</si>
  <si>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</si>
  <si>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</si>
  <si>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</si>
  <si>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</si>
  <si>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</si>
  <si>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</si>
  <si>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</si>
  <si>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</si>
  <si>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</si>
  <si>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</si>
  <si>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</si>
  <si>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</si>
  <si>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</si>
  <si>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</si>
  <si>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</si>
  <si>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</si>
  <si>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</si>
  <si>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</si>
  <si>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</si>
  <si>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</si>
  <si>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</si>
  <si>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</si>
  <si>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</si>
  <si>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</si>
  <si>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</si>
  <si>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</si>
  <si>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</si>
  <si>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</si>
  <si>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</si>
  <si>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</si>
  <si>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</si>
  <si>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</si>
  <si>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</si>
  <si>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</si>
  <si>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</si>
  <si>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</si>
  <si>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</si>
  <si>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</si>
  <si>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</si>
  <si>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</si>
  <si>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</si>
  <si>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</si>
  <si>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</si>
  <si>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</si>
  <si>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</si>
  <si>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</si>
  <si>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</si>
  <si>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</si>
  <si>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</si>
  <si>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</si>
  <si>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</si>
  <si>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</si>
  <si>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</si>
  <si>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</si>
  <si>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</si>
  <si>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</si>
  <si>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</si>
  <si>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</si>
  <si>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</si>
  <si>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</si>
  <si>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</si>
  <si>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</si>
  <si>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</si>
  <si>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</si>
  <si>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</si>
  <si>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</si>
  <si>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</si>
  <si>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</si>
  <si>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</si>
  <si>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</si>
  <si>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</si>
  <si>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</si>
  <si>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</si>
  <si>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</si>
  <si>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</si>
  <si>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</si>
  <si>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</si>
  <si>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</si>
  <si>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</si>
  <si>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</si>
  <si>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</si>
  <si>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</si>
  <si>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</si>
  <si>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</si>
  <si>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</si>
  <si>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</si>
  <si>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</si>
  <si>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</si>
  <si>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</si>
  <si>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</si>
  <si>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</si>
  <si>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</si>
  <si>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</si>
  <si>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</si>
  <si>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</si>
  <si>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</si>
  <si>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</si>
  <si>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</si>
  <si>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</si>
  <si>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</si>
  <si>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</si>
  <si>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</si>
  <si>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</si>
  <si>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</si>
  <si>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</si>
  <si>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</si>
  <si>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</si>
  <si>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</si>
  <si>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</si>
  <si>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</si>
  <si>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</si>
  <si>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</si>
  <si>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</si>
  <si>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</si>
  <si>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</si>
  <si>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</si>
  <si>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</si>
  <si>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</si>
  <si>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</si>
  <si>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</si>
  <si>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</si>
  <si>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</si>
  <si>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</si>
  <si>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</si>
  <si>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</si>
  <si>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</si>
  <si>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</si>
  <si>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</si>
  <si>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</si>
  <si>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</si>
  <si>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</si>
  <si>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</si>
  <si>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</si>
  <si>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</si>
  <si>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</si>
  <si>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</si>
  <si>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</si>
  <si>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</si>
  <si>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</si>
  <si>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</si>
  <si>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</si>
  <si>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</si>
  <si>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</si>
  <si>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</si>
  <si>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</si>
  <si>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</si>
  <si>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</si>
  <si>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</si>
  <si>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</si>
  <si>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</si>
  <si>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</si>
  <si>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</si>
  <si>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</si>
  <si>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</si>
  <si>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</si>
  <si>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</si>
  <si>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</si>
  <si>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</si>
  <si>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</si>
  <si>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</si>
  <si>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</si>
  <si>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</si>
  <si>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</si>
  <si>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</si>
  <si>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</si>
  <si>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</si>
  <si>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</si>
  <si>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</si>
  <si>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</si>
  <si>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</si>
  <si>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</si>
  <si>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</si>
  <si>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</si>
  <si>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</si>
  <si>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</si>
  <si>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</si>
  <si>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</si>
  <si>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</si>
  <si>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</si>
  <si>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</si>
  <si>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</si>
  <si>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</si>
  <si>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</si>
  <si>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</si>
  <si>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</si>
  <si>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</si>
  <si>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</si>
  <si>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</si>
  <si>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</si>
  <si>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</si>
  <si>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</si>
  <si>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</si>
  <si>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</si>
  <si>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</si>
  <si>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</si>
  <si>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</si>
  <si>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</si>
  <si>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</si>
  <si>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</si>
  <si>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</si>
  <si>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</si>
  <si>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</si>
  <si>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</si>
  <si>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</si>
  <si>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</si>
  <si>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</si>
  <si>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</si>
  <si>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</si>
  <si>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</si>
  <si>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</si>
  <si>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</si>
  <si>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</si>
  <si>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</si>
  <si>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</si>
  <si>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</si>
  <si>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</si>
  <si>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</si>
  <si>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</si>
  <si>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</si>
  <si>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</si>
  <si>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</si>
  <si>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</si>
  <si>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</si>
  <si>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</si>
  <si>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</si>
  <si>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</si>
  <si>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</si>
  <si>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</si>
  <si>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</si>
  <si>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</si>
  <si>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</si>
  <si>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</si>
  <si>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</si>
  <si>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</si>
  <si>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</si>
  <si>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</si>
  <si>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</si>
  <si>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</si>
  <si>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</si>
  <si>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</si>
  <si>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</si>
  <si>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</si>
  <si>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</si>
  <si>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</si>
  <si>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</si>
  <si>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</si>
  <si>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</si>
  <si>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</si>
  <si>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</si>
  <si>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</si>
  <si>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</si>
  <si>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</si>
  <si>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</si>
  <si>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</si>
  <si>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</si>
  <si>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</si>
  <si>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</si>
  <si>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</si>
  <si>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</si>
  <si>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</si>
  <si>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</si>
  <si>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</si>
  <si>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</si>
  <si>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</si>
  <si>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</si>
  <si>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</si>
  <si>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</si>
  <si>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</si>
  <si>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</si>
  <si>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</si>
  <si>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</si>
  <si>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</si>
  <si>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</si>
  <si>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</si>
  <si>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</si>
  <si>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</si>
  <si>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</si>
  <si>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</si>
  <si>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</si>
  <si>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</si>
  <si>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</si>
  <si>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</si>
  <si>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</si>
  <si>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</si>
  <si>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</si>
  <si>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</si>
  <si>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</si>
  <si>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</si>
  <si>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</si>
  <si>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</si>
  <si>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</si>
  <si>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</si>
  <si>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</si>
  <si>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</si>
  <si>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</si>
  <si>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</si>
  <si>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</si>
  <si>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</si>
  <si>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</si>
  <si>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</si>
  <si>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</si>
  <si>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</si>
  <si>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</si>
  <si>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</si>
  <si>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</si>
  <si>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</si>
  <si>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</si>
  <si>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</si>
  <si>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</si>
  <si>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</si>
  <si>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</si>
  <si>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</si>
  <si>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</si>
  <si>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</si>
  <si>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</si>
  <si>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</si>
  <si>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</si>
  <si>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</si>
  <si>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</si>
  <si>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</si>
  <si>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</si>
  <si>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</si>
  <si>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</si>
  <si>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</si>
  <si>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</si>
  <si>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</si>
  <si>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</si>
  <si>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</si>
  <si>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</si>
  <si>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</si>
  <si>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</si>
  <si>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</si>
  <si>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</si>
  <si>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</si>
  <si>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</si>
  <si>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</si>
  <si>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</si>
  <si>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</si>
  <si>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</si>
  <si>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</si>
  <si>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</si>
  <si>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</si>
  <si>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</si>
  <si>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</si>
  <si>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</si>
  <si>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</si>
  <si>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</si>
  <si>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</si>
  <si>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</si>
  <si>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</si>
  <si>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</si>
  <si>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</si>
  <si>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</si>
  <si>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</si>
  <si>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</si>
  <si>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</si>
  <si>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</si>
  <si>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</si>
  <si>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</si>
  <si>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</si>
  <si>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</si>
  <si>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</si>
  <si>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</si>
  <si>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</si>
  <si>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</si>
  <si>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</si>
  <si>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</si>
  <si>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</si>
  <si>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</si>
  <si>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</si>
  <si>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</si>
  <si>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</si>
  <si>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</si>
  <si>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</si>
  <si>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</si>
  <si>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</si>
  <si>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</si>
  <si>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</si>
  <si>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</si>
  <si>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</si>
  <si>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</si>
  <si>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</si>
  <si>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</si>
  <si>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</si>
  <si>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</si>
  <si>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</si>
  <si>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</si>
  <si>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</si>
  <si>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</si>
  <si>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</si>
  <si>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</si>
  <si>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</si>
  <si>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</si>
  <si>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</si>
  <si>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</si>
  <si>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</si>
  <si>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</si>
  <si>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</si>
  <si>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</si>
  <si>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</si>
  <si>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</si>
  <si>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</si>
  <si>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</si>
  <si>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</si>
  <si>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</si>
  <si>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</si>
  <si>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</si>
  <si>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</si>
  <si>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</si>
  <si>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</si>
  <si>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</si>
  <si>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</si>
  <si>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</si>
  <si>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</si>
  <si>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</si>
  <si>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</si>
  <si>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</si>
  <si>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</si>
  <si>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</si>
  <si>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</si>
  <si>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</si>
  <si>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</si>
  <si>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</si>
  <si>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</si>
  <si>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</si>
  <si>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</si>
  <si>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</si>
  <si>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</si>
  <si>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</si>
  <si>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</si>
  <si>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</si>
  <si>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</si>
  <si>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</si>
  <si>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</si>
  <si>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</si>
  <si>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</si>
  <si>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</si>
  <si>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</si>
  <si>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</si>
  <si>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</si>
  <si>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</si>
  <si>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</si>
  <si>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</si>
  <si>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</si>
  <si>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</si>
  <si>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</si>
  <si>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</si>
  <si>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</si>
  <si>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</si>
  <si>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</si>
  <si>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</si>
  <si>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</si>
  <si>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</si>
  <si>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</si>
  <si>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</si>
  <si>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</si>
  <si>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</si>
  <si>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</si>
  <si>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</si>
  <si>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</si>
  <si>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</si>
  <si>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</si>
  <si>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</si>
  <si>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</si>
  <si>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</si>
  <si>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</si>
  <si>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</si>
  <si>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</si>
  <si>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</si>
  <si>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</si>
  <si>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</si>
  <si>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 xml:space="preserve">call count </t>
  </si>
  <si>
    <t>Total Amount</t>
  </si>
  <si>
    <t>Total Dur</t>
  </si>
  <si>
    <t>Avg Rating</t>
  </si>
  <si>
    <t>5 start calls</t>
  </si>
  <si>
    <t>Column Labels</t>
  </si>
  <si>
    <t>Grand Total</t>
  </si>
  <si>
    <t>Jan</t>
  </si>
  <si>
    <t>Feb</t>
  </si>
  <si>
    <t>Mar</t>
  </si>
  <si>
    <t>Apr</t>
  </si>
  <si>
    <t>May</t>
  </si>
  <si>
    <t>Jun</t>
  </si>
  <si>
    <t>Jul</t>
  </si>
  <si>
    <t>Aug</t>
  </si>
  <si>
    <t>Sep</t>
  </si>
  <si>
    <t>Oct</t>
  </si>
  <si>
    <t>Nov</t>
  </si>
  <si>
    <t>Dec</t>
  </si>
  <si>
    <t>Row Labels</t>
  </si>
  <si>
    <t>call count 2</t>
  </si>
  <si>
    <t>Friday</t>
  </si>
  <si>
    <t>Monday</t>
  </si>
  <si>
    <t>Saturday</t>
  </si>
  <si>
    <t>Sunday</t>
  </si>
  <si>
    <t>Thursday</t>
  </si>
  <si>
    <t>Tuesday</t>
  </si>
  <si>
    <t>Wednesday</t>
  </si>
  <si>
    <t>for graph</t>
  </si>
  <si>
    <t>reps</t>
  </si>
  <si>
    <t xml:space="preserve">call </t>
  </si>
  <si>
    <t>amount</t>
  </si>
  <si>
    <t xml:space="preserve">sel call </t>
  </si>
  <si>
    <t>sel amount</t>
  </si>
  <si>
    <t xml:space="preserve">selected rep </t>
  </si>
  <si>
    <t xml:space="preserve"> </t>
  </si>
  <si>
    <t xml:space="preserve">     </t>
  </si>
  <si>
    <t>RO1</t>
  </si>
  <si>
    <t>RO3</t>
  </si>
  <si>
    <t>RO4</t>
  </si>
  <si>
    <t>RO5</t>
  </si>
  <si>
    <t>Total</t>
  </si>
  <si>
    <t xml:space="preserve">rep summary </t>
  </si>
  <si>
    <t xml:space="preserve">% of calls </t>
  </si>
  <si>
    <t>calls</t>
  </si>
  <si>
    <t xml:space="preserve">Amount </t>
  </si>
  <si>
    <t>call rank</t>
  </si>
  <si>
    <t>amount rank</t>
  </si>
  <si>
    <t xml:space="preserve">lables = </t>
  </si>
  <si>
    <t xml:space="preserve">image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</si>
</sst>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 \-&quot;₹&quot;;&quot;₹&quot;\ #,##0"/>
    <numFmt numFmtId="167" formatCode="\$#,###.0,\K"/>
    <numFmt numFmtId="168" formatCode="[$$-C09]#,##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9" xfId="0" applyFill="1" applyBorder="1"/>
    <xf numFmtId="0" fontId="0" fillId="5" borderId="10" xfId="0" applyFill="1" applyBorder="1"/>
    <xf numFmtId="0" fontId="0" fillId="5" borderId="7" xfId="0" applyFill="1" applyBorder="1"/>
    <xf numFmtId="0" fontId="4" fillId="5" borderId="11" xfId="0" applyFont="1" applyFill="1" applyBorder="1"/>
    <xf numFmtId="0" fontId="4" fillId="5" borderId="0" xfId="0" applyFont="1" applyFill="1"/>
    <xf numFmtId="0" fontId="4" fillId="5" borderId="12" xfId="0" applyFont="1" applyFill="1" applyBorder="1"/>
    <xf numFmtId="0" fontId="4" fillId="5" borderId="11" xfId="0" applyFont="1" applyFill="1" applyBorder="1" applyAlignment="1">
      <alignment horizontal="center"/>
    </xf>
    <xf numFmtId="168" fontId="4" fillId="5" borderId="0" xfId="0" applyNumberFormat="1" applyFont="1" applyFill="1"/>
    <xf numFmtId="168" fontId="4" fillId="5" borderId="12" xfId="0" applyNumberFormat="1" applyFont="1" applyFill="1" applyBorder="1"/>
    <xf numFmtId="0" fontId="4" fillId="5" borderId="6" xfId="0" applyFont="1" applyFill="1" applyBorder="1" applyAlignment="1">
      <alignment horizontal="center"/>
    </xf>
    <xf numFmtId="168" fontId="4" fillId="5" borderId="13" xfId="0" applyNumberFormat="1" applyFont="1" applyFill="1" applyBorder="1"/>
    <xf numFmtId="168" fontId="4" fillId="5" borderId="4" xfId="0" applyNumberFormat="1" applyFont="1" applyFill="1" applyBorder="1"/>
  </cellXfs>
  <cellStyles count="1">
    <cellStyle name="Normal" xfId="0" builtinId="0"/>
  </cellStyles>
  <dxfs count="19">
    <dxf>
      <fill>
        <patternFill>
          <bgColor theme="5"/>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5" tint="0.39997558519241921"/>
        </patternFill>
      </fill>
    </dxf>
    <dxf>
      <font>
        <b/>
        <color theme="1"/>
      </font>
      <border>
        <bottom style="thin">
          <color theme="5"/>
        </bottom>
        <vertical/>
        <horizontal/>
      </border>
    </dxf>
    <dxf>
      <font>
        <color theme="1"/>
      </font>
      <border>
        <left style="thin">
          <color theme="2"/>
        </left>
        <right style="thin">
          <color theme="2"/>
        </right>
        <top style="thin">
          <color theme="2"/>
        </top>
        <bottom style="thin">
          <color theme="2"/>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2 2" pivot="0" table="0" count="10" xr9:uid="{FC6019E3-5C9A-4188-AFA6-0EA0F56CB372}">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2"/>
                </a:solidFill>
                <a:latin typeface="+mj-lt"/>
              </a:rPr>
              <a:t>Call Trend</a:t>
            </a:r>
          </a:p>
        </c:rich>
      </c:tx>
      <c:layout>
        <c:manualLayout>
          <c:xMode val="edge"/>
          <c:yMode val="edge"/>
          <c:x val="3.819444444444444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alpha val="95000"/>
                </a:schemeClr>
              </a:gs>
              <a:gs pos="100000">
                <a:schemeClr val="accent2">
                  <a:lumMod val="40000"/>
                  <a:lumOff val="6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pivots!$C$18</c:f>
              <c:strCache>
                <c:ptCount val="1"/>
                <c:pt idx="0">
                  <c:v>call count 2</c:v>
                </c:pt>
              </c:strCache>
            </c:strRef>
          </c:tx>
          <c:spPr>
            <a:gradFill flip="none" rotWithShape="1">
              <a:gsLst>
                <a:gs pos="0">
                  <a:schemeClr val="accent2">
                    <a:alpha val="95000"/>
                  </a:schemeClr>
                </a:gs>
                <a:gs pos="100000">
                  <a:schemeClr val="accent2">
                    <a:lumMod val="40000"/>
                    <a:lumOff val="60000"/>
                  </a:schemeClr>
                </a:gs>
              </a:gsLst>
              <a:lin ang="5400000" scaled="1"/>
              <a:tileRect/>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1B0B-4B9B-AA25-F91263614FAD}"/>
            </c:ext>
          </c:extLst>
        </c:ser>
        <c:dLbls>
          <c:showLegendKey val="0"/>
          <c:showVal val="0"/>
          <c:showCatName val="0"/>
          <c:showSerName val="0"/>
          <c:showPercent val="0"/>
          <c:showBubbleSize val="0"/>
        </c:dLbls>
        <c:axId val="1153113439"/>
        <c:axId val="1153115839"/>
      </c:areaChart>
      <c:lineChart>
        <c:grouping val="standard"/>
        <c:varyColors val="0"/>
        <c:ser>
          <c:idx val="0"/>
          <c:order val="0"/>
          <c:tx>
            <c:strRef>
              <c:f>pivots!$B$18</c:f>
              <c:strCache>
                <c:ptCount val="1"/>
                <c:pt idx="0">
                  <c:v>call count </c:v>
                </c:pt>
              </c:strCache>
            </c:strRef>
          </c:tx>
          <c:spPr>
            <a:ln w="28575" cap="rnd">
              <a:solidFill>
                <a:schemeClr val="accent2"/>
              </a:solidFill>
              <a:round/>
            </a:ln>
            <a:effectLst/>
          </c:spPr>
          <c:marker>
            <c:symbol val="circle"/>
            <c:size val="7"/>
            <c:spPr>
              <a:solidFill>
                <a:schemeClr val="bg1"/>
              </a:solidFill>
              <a:ln w="25400">
                <a:solidFill>
                  <a:schemeClr val="tx1"/>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1B0B-4B9B-AA25-F91263614FAD}"/>
            </c:ext>
          </c:extLst>
        </c:ser>
        <c:dLbls>
          <c:showLegendKey val="0"/>
          <c:showVal val="0"/>
          <c:showCatName val="0"/>
          <c:showSerName val="0"/>
          <c:showPercent val="0"/>
          <c:showBubbleSize val="0"/>
        </c:dLbls>
        <c:marker val="1"/>
        <c:smooth val="0"/>
        <c:axId val="1153113439"/>
        <c:axId val="1153115839"/>
      </c:lineChart>
      <c:catAx>
        <c:axId val="115311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15839"/>
        <c:crosses val="autoZero"/>
        <c:auto val="1"/>
        <c:lblAlgn val="ctr"/>
        <c:lblOffset val="100"/>
        <c:noMultiLvlLbl val="0"/>
      </c:catAx>
      <c:valAx>
        <c:axId val="115311583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1343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pivots!$G$18</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pivots!$F$19:$F$26</c:f>
              <c:strCache>
                <c:ptCount val="7"/>
                <c:pt idx="0">
                  <c:v>Monday</c:v>
                </c:pt>
                <c:pt idx="1">
                  <c:v>Tuesday</c:v>
                </c:pt>
                <c:pt idx="2">
                  <c:v>Wednesday</c:v>
                </c:pt>
                <c:pt idx="3">
                  <c:v>Thursday</c:v>
                </c:pt>
                <c:pt idx="4">
                  <c:v>Friday</c:v>
                </c:pt>
                <c:pt idx="5">
                  <c:v>Saturday</c:v>
                </c:pt>
                <c:pt idx="6">
                  <c:v>Sunday</c:v>
                </c:pt>
              </c:strCache>
            </c:strRef>
          </c:cat>
          <c:val>
            <c:numRef>
              <c:f>pivots!$G$19:$G$26</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5781-462E-AF09-96F20E1C7C80}"/>
            </c:ext>
          </c:extLst>
        </c:ser>
        <c:dLbls>
          <c:dLblPos val="outEnd"/>
          <c:showLegendKey val="0"/>
          <c:showVal val="1"/>
          <c:showCatName val="0"/>
          <c:showSerName val="0"/>
          <c:showPercent val="0"/>
          <c:showBubbleSize val="0"/>
        </c:dLbls>
        <c:gapWidth val="25"/>
        <c:axId val="540636655"/>
        <c:axId val="540646735"/>
      </c:barChart>
      <c:catAx>
        <c:axId val="5406366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46735"/>
        <c:crosses val="autoZero"/>
        <c:auto val="1"/>
        <c:lblAlgn val="ctr"/>
        <c:lblOffset val="100"/>
        <c:noMultiLvlLbl val="0"/>
      </c:catAx>
      <c:valAx>
        <c:axId val="54064673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6655"/>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2"/>
                </a:solidFill>
              </a:rPr>
              <a:t>Calls</a:t>
            </a:r>
          </a:p>
        </c:rich>
      </c:tx>
      <c:layout>
        <c:manualLayout>
          <c:xMode val="edge"/>
          <c:yMode val="edge"/>
          <c:x val="8.9543155496346657E-2"/>
          <c:y val="3.16176111338803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pivots!$F$35:$F$39</c:f>
              <c:strCache>
                <c:ptCount val="5"/>
                <c:pt idx="0">
                  <c:v>R01</c:v>
                </c:pt>
                <c:pt idx="1">
                  <c:v>R02</c:v>
                </c:pt>
                <c:pt idx="2">
                  <c:v>R03</c:v>
                </c:pt>
                <c:pt idx="3">
                  <c:v>R04</c:v>
                </c:pt>
                <c:pt idx="4">
                  <c:v>R05</c:v>
                </c:pt>
              </c:strCache>
            </c:strRef>
          </c:cat>
          <c:val>
            <c:numRef>
              <c:f>pivots!$G$35:$G$39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237-4F73-870E-515F2AD3051A}"/>
            </c:ext>
          </c:extLst>
        </c:ser>
        <c:ser>
          <c:idx val="1"/>
          <c:order val="1"/>
          <c:tx>
            <c:strRef>
              <c:f>pivots!$I$34</c:f>
              <c:strCache>
                <c:ptCount val="1"/>
                <c:pt idx="0">
                  <c:v>sel call </c:v>
                </c:pt>
              </c:strCache>
            </c:strRef>
          </c:tx>
          <c:spPr>
            <a:gradFill flip="none" rotWithShape="1">
              <a:gsLst>
                <a:gs pos="0">
                  <a:schemeClr val="accent2">
                    <a:lumMod val="67000"/>
                  </a:schemeClr>
                </a:gs>
                <a:gs pos="100000">
                  <a:schemeClr val="accent2">
                    <a:lumMod val="60000"/>
                    <a:lumOff val="4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pivots!$I$35:$I$39</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3237-4F73-870E-515F2AD3051A}"/>
            </c:ext>
          </c:extLst>
        </c:ser>
        <c:dLbls>
          <c:dLblPos val="outEnd"/>
          <c:showLegendKey val="0"/>
          <c:showVal val="1"/>
          <c:showCatName val="0"/>
          <c:showSerName val="0"/>
          <c:showPercent val="0"/>
          <c:showBubbleSize val="0"/>
        </c:dLbls>
        <c:gapWidth val="34"/>
        <c:overlap val="100"/>
        <c:axId val="1153835343"/>
        <c:axId val="1153837263"/>
      </c:barChart>
      <c:catAx>
        <c:axId val="115383534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837263"/>
        <c:crosses val="autoZero"/>
        <c:auto val="1"/>
        <c:lblAlgn val="ctr"/>
        <c:lblOffset val="100"/>
        <c:noMultiLvlLbl val="0"/>
      </c:catAx>
      <c:valAx>
        <c:axId val="1153837263"/>
        <c:scaling>
          <c:orientation val="minMax"/>
          <c:min val="0"/>
        </c:scaling>
        <c:delete val="0"/>
        <c:axPos val="t"/>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83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IN" sz="1600" b="1" i="0" u="none" strike="noStrike" kern="1200" spc="0" baseline="0">
                <a:solidFill>
                  <a:schemeClr val="accent2"/>
                </a:solidFill>
                <a:latin typeface="+mn-lt"/>
                <a:ea typeface="+mn-ea"/>
                <a:cs typeface="+mn-cs"/>
              </a:defRPr>
            </a:pPr>
            <a:r>
              <a:rPr lang="en-IN" sz="1600" b="1" i="0" u="none" strike="noStrike" kern="1200" spc="0" baseline="0">
                <a:solidFill>
                  <a:schemeClr val="accent2"/>
                </a:solidFill>
                <a:latin typeface="+mn-lt"/>
                <a:ea typeface="+mn-ea"/>
                <a:cs typeface="+mn-cs"/>
              </a:rPr>
              <a:t>Amount</a:t>
            </a:r>
          </a:p>
        </c:rich>
      </c:tx>
      <c:layout>
        <c:manualLayout>
          <c:xMode val="edge"/>
          <c:yMode val="edge"/>
          <c:x val="0.11948401914105587"/>
          <c:y val="2.7599952809979449E-2"/>
        </c:manualLayout>
      </c:layout>
      <c:overlay val="0"/>
      <c:spPr>
        <a:noFill/>
        <a:ln>
          <a:noFill/>
        </a:ln>
        <a:effectLst/>
      </c:spPr>
      <c:txPr>
        <a:bodyPr rot="0" spcFirstLastPara="1" vertOverflow="ellipsis" vert="horz" wrap="square" anchor="ctr" anchorCtr="1"/>
        <a:lstStyle/>
        <a:p>
          <a:pPr>
            <a:defRPr lang="en-IN" sz="1600" b="1" i="0" u="none" strike="noStrike" kern="1200" spc="0" baseline="0">
              <a:solidFill>
                <a:schemeClr val="accent2"/>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pivots!$F$35:$F$39</c:f>
              <c:strCache>
                <c:ptCount val="5"/>
                <c:pt idx="0">
                  <c:v>R01</c:v>
                </c:pt>
                <c:pt idx="1">
                  <c:v>R02</c:v>
                </c:pt>
                <c:pt idx="2">
                  <c:v>R03</c:v>
                </c:pt>
                <c:pt idx="3">
                  <c:v>R04</c:v>
                </c:pt>
                <c:pt idx="4">
                  <c:v>R05</c:v>
                </c:pt>
              </c:strCache>
            </c:strRef>
          </c:cat>
          <c:val>
            <c:numRef>
              <c:f>pivots!$H$35:$H$39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F7F-4299-8D7C-38BE87C4C325}"/>
            </c:ext>
          </c:extLst>
        </c:ser>
        <c:ser>
          <c:idx val="1"/>
          <c:order val="1"/>
          <c:tx>
            <c:strRef>
              <c:f>pivots!$J$34</c:f>
              <c:strCache>
                <c:ptCount val="1"/>
                <c:pt idx="0">
                  <c:v>sel amount</c:v>
                </c:pt>
              </c:strCache>
            </c:strRef>
          </c:tx>
          <c:spPr>
            <a:solidFill>
              <a:schemeClr val="accent2"/>
            </a:solidFill>
            <a:ln>
              <a:noFill/>
            </a:ln>
            <a:effectLst/>
          </c:spPr>
          <c:invertIfNegative val="0"/>
          <c:dPt>
            <c:idx val="0"/>
            <c:invertIfNegative val="0"/>
            <c:bubble3D val="0"/>
            <c:spPr>
              <a:gradFill>
                <a:gsLst>
                  <a:gs pos="0">
                    <a:schemeClr val="accent2">
                      <a:lumMod val="67000"/>
                    </a:schemeClr>
                  </a:gs>
                  <a:gs pos="100000">
                    <a:schemeClr val="accent2">
                      <a:lumMod val="60000"/>
                      <a:lumOff val="40000"/>
                    </a:schemeClr>
                  </a:gs>
                </a:gsLst>
                <a:lin ang="10800000" scaled="1"/>
              </a:gradFill>
              <a:ln>
                <a:noFill/>
              </a:ln>
              <a:effectLst/>
            </c:spPr>
            <c:extLst>
              <c:ext xmlns:c16="http://schemas.microsoft.com/office/drawing/2014/chart" uri="{C3380CC4-5D6E-409C-BE32-E72D297353CC}">
                <c16:uniqueId val="{00000002-FF7F-4299-8D7C-38BE87C4C325}"/>
              </c:ext>
            </c:extLst>
          </c:dPt>
          <c:dLbls>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pivots!$J$35:$J$39</c:f>
              <c:numCache>
                <c:formatCode>\$#,###.0,\K</c:formatCode>
                <c:ptCount val="5"/>
                <c:pt idx="0">
                  <c:v>#N/A</c:v>
                </c:pt>
                <c:pt idx="1">
                  <c:v>#N/A</c:v>
                </c:pt>
                <c:pt idx="2" formatCode="General">
                  <c:v>#N/A</c:v>
                </c:pt>
                <c:pt idx="3" formatCode="General">
                  <c:v>#N/A</c:v>
                </c:pt>
                <c:pt idx="4" formatCode="General">
                  <c:v>20104</c:v>
                </c:pt>
              </c:numCache>
            </c:numRef>
          </c:val>
          <c:extLst>
            <c:ext xmlns:c16="http://schemas.microsoft.com/office/drawing/2014/chart" uri="{C3380CC4-5D6E-409C-BE32-E72D297353CC}">
              <c16:uniqueId val="{00000003-FF7F-4299-8D7C-38BE87C4C325}"/>
            </c:ext>
          </c:extLst>
        </c:ser>
        <c:dLbls>
          <c:dLblPos val="outEnd"/>
          <c:showLegendKey val="0"/>
          <c:showVal val="1"/>
          <c:showCatName val="0"/>
          <c:showSerName val="0"/>
          <c:showPercent val="0"/>
          <c:showBubbleSize val="0"/>
        </c:dLbls>
        <c:gapWidth val="34"/>
        <c:overlap val="100"/>
        <c:axId val="1153835343"/>
        <c:axId val="1153837263"/>
      </c:barChart>
      <c:catAx>
        <c:axId val="115383534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837263"/>
        <c:crosses val="autoZero"/>
        <c:auto val="1"/>
        <c:lblAlgn val="ctr"/>
        <c:lblOffset val="100"/>
        <c:noMultiLvlLbl val="0"/>
      </c:catAx>
      <c:valAx>
        <c:axId val="1153837263"/>
        <c:scaling>
          <c:orientation val="minMax"/>
        </c:scaling>
        <c:delete val="0"/>
        <c:axPos val="t"/>
        <c:numFmt formatCode="\$#,###.0,\K"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835343"/>
        <c:crosses val="autoZero"/>
        <c:crossBetween val="between"/>
      </c:valAx>
      <c:spPr>
        <a:noFill/>
        <a:ln>
          <a:noFill/>
        </a:ln>
        <a:effectLst>
          <a:outerShdw blurRad="50800" dist="177800" dir="5400000" sx="1000" sy="1000" algn="ctr" rotWithShape="0">
            <a:srgbClr val="000000">
              <a:alpha val="43137"/>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Female</a:t>
            </a:r>
            <a:r>
              <a:rPr lang="en-IN"/>
              <a:t> vs </a:t>
            </a:r>
            <a:r>
              <a:rPr lang="en-IN" b="1">
                <a:solidFill>
                  <a:schemeClr val="accent6"/>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solidFill>
              <a:schemeClr val="bg1">
                <a:alpha val="50000"/>
              </a:schemeClr>
            </a:solidFill>
            <a:ln>
              <a:noFill/>
            </a:ln>
            <a:effectLst>
              <a:outerShdw blurRad="50800" dist="50800" dir="5400000" algn="ctr" rotWithShape="0">
                <a:srgbClr val="000000">
                  <a:alpha val="50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pPr>
            <a:solidFill>
              <a:schemeClr val="bg1">
                <a:alpha val="50000"/>
              </a:schemeClr>
            </a:solidFill>
            <a:ln>
              <a:noFill/>
            </a:ln>
            <a:effectLst>
              <a:outerShdw blurRad="50800" dist="50800" dir="5400000" algn="ctr" rotWithShape="0">
                <a:srgbClr val="000000">
                  <a:alpha val="50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40000"/>
              <a:lumOff val="60000"/>
            </a:schemeClr>
          </a:solidFill>
          <a:ln>
            <a:noFill/>
          </a:ln>
          <a:effectLst/>
        </c:spPr>
      </c:pivotFmt>
      <c:pivotFmt>
        <c:idx val="7"/>
        <c:spPr>
          <a:solidFill>
            <a:schemeClr val="accent6">
              <a:lumMod val="40000"/>
              <a:lumOff val="60000"/>
            </a:schemeClr>
          </a:solidFill>
          <a:ln>
            <a:noFill/>
          </a:ln>
          <a:effectLst/>
        </c:spPr>
      </c:pivotFmt>
    </c:pivotFmts>
    <c:plotArea>
      <c:layout/>
      <c:barChart>
        <c:barDir val="col"/>
        <c:grouping val="percentStacked"/>
        <c:varyColors val="0"/>
        <c:ser>
          <c:idx val="0"/>
          <c:order val="0"/>
          <c:tx>
            <c:strRef>
              <c:f>pivots!$B$53:$B$54</c:f>
              <c:strCache>
                <c:ptCount val="1"/>
                <c:pt idx="0">
                  <c:v>Female</c:v>
                </c:pt>
              </c:strCache>
            </c:strRef>
          </c:tx>
          <c:spPr>
            <a:solidFill>
              <a:schemeClr val="accent2"/>
            </a:solidFill>
            <a:ln>
              <a:noFill/>
            </a:ln>
            <a:effectLst/>
          </c:spPr>
          <c:invertIfNegative val="0"/>
          <c:dLbls>
            <c:spPr>
              <a:solidFill>
                <a:schemeClr val="bg1">
                  <a:alpha val="50000"/>
                </a:schemeClr>
              </a:solidFill>
              <a:ln>
                <a:noFill/>
              </a:ln>
              <a:effectLst>
                <a:outerShdw blurRad="50800" dist="50800" dir="5400000" algn="ctr" rotWithShape="0">
                  <a:srgbClr val="000000">
                    <a:alpha val="50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pivots!$A$55:$A$58</c:f>
              <c:strCache>
                <c:ptCount val="3"/>
                <c:pt idx="0">
                  <c:v>Cincinnati</c:v>
                </c:pt>
                <c:pt idx="1">
                  <c:v>Cleveland</c:v>
                </c:pt>
                <c:pt idx="2">
                  <c:v>Columbus</c:v>
                </c:pt>
              </c:strCache>
            </c:strRef>
          </c:cat>
          <c:val>
            <c:numRef>
              <c:f>pivots!$B$55:$B$58</c:f>
              <c:numCache>
                <c:formatCode>#,##0</c:formatCode>
                <c:ptCount val="3"/>
                <c:pt idx="0">
                  <c:v>144</c:v>
                </c:pt>
                <c:pt idx="1">
                  <c:v>326</c:v>
                </c:pt>
                <c:pt idx="2">
                  <c:v>129</c:v>
                </c:pt>
              </c:numCache>
            </c:numRef>
          </c:val>
          <c:extLst>
            <c:ext xmlns:c16="http://schemas.microsoft.com/office/drawing/2014/chart" uri="{C3380CC4-5D6E-409C-BE32-E72D297353CC}">
              <c16:uniqueId val="{00000000-B022-4DA1-91A0-D821B6200C54}"/>
            </c:ext>
          </c:extLst>
        </c:ser>
        <c:ser>
          <c:idx val="1"/>
          <c:order val="1"/>
          <c:tx>
            <c:strRef>
              <c:f>pivots!$C$53:$C$54</c:f>
              <c:strCache>
                <c:ptCount val="1"/>
                <c:pt idx="0">
                  <c:v>Male</c:v>
                </c:pt>
              </c:strCache>
            </c:strRef>
          </c:tx>
          <c:spPr>
            <a:solidFill>
              <a:schemeClr val="accent6">
                <a:lumMod val="40000"/>
                <a:lumOff val="60000"/>
              </a:schemeClr>
            </a:solidFill>
            <a:ln>
              <a:noFill/>
            </a:ln>
            <a:effectLst/>
          </c:spPr>
          <c:invertIfNegative val="0"/>
          <c:dLbls>
            <c:spPr>
              <a:solidFill>
                <a:schemeClr val="bg1">
                  <a:alpha val="50000"/>
                </a:schemeClr>
              </a:solidFill>
              <a:ln>
                <a:noFill/>
              </a:ln>
              <a:effectLst>
                <a:outerShdw blurRad="50800" dist="50800" dir="5400000" algn="ctr" rotWithShape="0">
                  <a:srgbClr val="000000">
                    <a:alpha val="50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pivots!$A$55:$A$58</c:f>
              <c:strCache>
                <c:ptCount val="3"/>
                <c:pt idx="0">
                  <c:v>Cincinnati</c:v>
                </c:pt>
                <c:pt idx="1">
                  <c:v>Cleveland</c:v>
                </c:pt>
                <c:pt idx="2">
                  <c:v>Columbus</c:v>
                </c:pt>
              </c:strCache>
            </c:strRef>
          </c:cat>
          <c:val>
            <c:numRef>
              <c:f>pivots!$C$55:$C$58</c:f>
              <c:numCache>
                <c:formatCode>#,##0</c:formatCode>
                <c:ptCount val="3"/>
                <c:pt idx="0">
                  <c:v>132</c:v>
                </c:pt>
                <c:pt idx="1">
                  <c:v>63</c:v>
                </c:pt>
                <c:pt idx="2">
                  <c:v>206</c:v>
                </c:pt>
              </c:numCache>
            </c:numRef>
          </c:val>
          <c:extLst>
            <c:ext xmlns:c16="http://schemas.microsoft.com/office/drawing/2014/chart" uri="{C3380CC4-5D6E-409C-BE32-E72D297353CC}">
              <c16:uniqueId val="{00000001-B022-4DA1-91A0-D821B6200C54}"/>
            </c:ext>
          </c:extLst>
        </c:ser>
        <c:dLbls>
          <c:dLblPos val="ctr"/>
          <c:showLegendKey val="0"/>
          <c:showVal val="1"/>
          <c:showCatName val="0"/>
          <c:showSerName val="0"/>
          <c:showPercent val="0"/>
          <c:showBubbleSize val="0"/>
        </c:dLbls>
        <c:gapWidth val="25"/>
        <c:overlap val="100"/>
        <c:axId val="1329837279"/>
        <c:axId val="1329824319"/>
      </c:barChart>
      <c:catAx>
        <c:axId val="13298372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824319"/>
        <c:crosses val="autoZero"/>
        <c:auto val="1"/>
        <c:lblAlgn val="ctr"/>
        <c:lblOffset val="100"/>
        <c:noMultiLvlLbl val="0"/>
      </c:catAx>
      <c:valAx>
        <c:axId val="1329824319"/>
        <c:scaling>
          <c:orientation val="minMax"/>
        </c:scaling>
        <c:delete val="1"/>
        <c:axPos val="l"/>
        <c:numFmt formatCode="0%" sourceLinked="1"/>
        <c:majorTickMark val="out"/>
        <c:minorTickMark val="none"/>
        <c:tickLblPos val="nextTo"/>
        <c:crossAx val="132983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satisfication</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pivots!$B$64</c:f>
              <c:strCache>
                <c:ptCount val="1"/>
                <c:pt idx="0">
                  <c:v>Total</c:v>
                </c:pt>
              </c:strCache>
            </c:strRef>
          </c:tx>
          <c:spPr>
            <a:solidFill>
              <a:schemeClr val="accent1"/>
            </a:solidFill>
            <a:ln>
              <a:noFill/>
            </a:ln>
            <a:effectLst/>
          </c:spPr>
          <c:invertIfNegative val="0"/>
          <c:cat>
            <c:strRef>
              <c:f>pivots!$A$65:$A$69</c:f>
              <c:strCache>
                <c:ptCount val="4"/>
                <c:pt idx="0">
                  <c:v>2</c:v>
                </c:pt>
                <c:pt idx="1">
                  <c:v>3</c:v>
                </c:pt>
                <c:pt idx="2">
                  <c:v>4</c:v>
                </c:pt>
                <c:pt idx="3">
                  <c:v>5</c:v>
                </c:pt>
              </c:strCache>
            </c:strRef>
          </c:cat>
          <c:val>
            <c:numRef>
              <c:f>pivots!$B$65:$B$69</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8FCC-43E8-ACE2-D65486060105}"/>
            </c:ext>
          </c:extLst>
        </c:ser>
        <c:dLbls>
          <c:showLegendKey val="0"/>
          <c:showVal val="0"/>
          <c:showCatName val="0"/>
          <c:showSerName val="0"/>
          <c:showPercent val="0"/>
          <c:showBubbleSize val="0"/>
        </c:dLbls>
        <c:gapWidth val="25"/>
        <c:overlap val="-27"/>
        <c:axId val="1169421359"/>
        <c:axId val="1169421839"/>
      </c:barChart>
      <c:catAx>
        <c:axId val="116942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421839"/>
        <c:crosses val="autoZero"/>
        <c:auto val="1"/>
        <c:lblAlgn val="ctr"/>
        <c:lblOffset val="100"/>
        <c:noMultiLvlLbl val="0"/>
      </c:catAx>
      <c:valAx>
        <c:axId val="116942183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42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5.svg"/><Relationship Id="rId13" Type="http://schemas.openxmlformats.org/officeDocument/2006/relationships/image" Target="../media/image20.png"/><Relationship Id="rId18" Type="http://schemas.openxmlformats.org/officeDocument/2006/relationships/hyperlink" Target="https://pxhere.com/en/photo/182659" TargetMode="External"/><Relationship Id="rId3" Type="http://schemas.openxmlformats.org/officeDocument/2006/relationships/image" Target="../media/image9.png"/><Relationship Id="rId21" Type="http://schemas.openxmlformats.org/officeDocument/2006/relationships/image" Target="../media/image26.jpeg"/><Relationship Id="rId7" Type="http://schemas.openxmlformats.org/officeDocument/2006/relationships/image" Target="../media/image14.png"/><Relationship Id="rId12" Type="http://schemas.openxmlformats.org/officeDocument/2006/relationships/image" Target="../media/image19.svg"/><Relationship Id="rId17" Type="http://schemas.openxmlformats.org/officeDocument/2006/relationships/image" Target="../media/image24.jpeg"/><Relationship Id="rId2" Type="http://schemas.openxmlformats.org/officeDocument/2006/relationships/hyperlink" Target="https://pxhere.com/en/photo/474149" TargetMode="External"/><Relationship Id="rId16" Type="http://schemas.openxmlformats.org/officeDocument/2006/relationships/image" Target="../media/image23.svg"/><Relationship Id="rId20" Type="http://schemas.openxmlformats.org/officeDocument/2006/relationships/hyperlink" Target="https://www.dreamstime.com/stock-photography-handsome-young-man-image37843062" TargetMode="External"/><Relationship Id="rId1" Type="http://schemas.openxmlformats.org/officeDocument/2006/relationships/image" Target="../media/image11.jpeg"/><Relationship Id="rId6" Type="http://schemas.openxmlformats.org/officeDocument/2006/relationships/image" Target="../media/image13.svg"/><Relationship Id="rId11" Type="http://schemas.openxmlformats.org/officeDocument/2006/relationships/image" Target="../media/image18.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7.svg"/><Relationship Id="rId19" Type="http://schemas.openxmlformats.org/officeDocument/2006/relationships/image" Target="../media/image25.jpeg"/><Relationship Id="rId4" Type="http://schemas.openxmlformats.org/officeDocument/2006/relationships/image" Target="../media/image10.svg"/><Relationship Id="rId9" Type="http://schemas.openxmlformats.org/officeDocument/2006/relationships/image" Target="../media/image16.png"/><Relationship Id="rId14" Type="http://schemas.openxmlformats.org/officeDocument/2006/relationships/image" Target="../media/image21.svg"/><Relationship Id="rId22" Type="http://schemas.openxmlformats.org/officeDocument/2006/relationships/hyperlink" Target="https://www.dreamstime.com/royalty-free-stock-image-woman-leaning-out-car-window-image3182856" TargetMode="Externa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91440</xdr:colOff>
      <xdr:row>7</xdr:row>
      <xdr:rowOff>99060</xdr:rowOff>
    </xdr:to>
    <xdr:sp macro="" textlink="pivots!$A$4">
      <xdr:nvSpPr>
        <xdr:cNvPr id="8" name="Rectangle 7">
          <a:extLst>
            <a:ext uri="{FF2B5EF4-FFF2-40B4-BE49-F238E27FC236}">
              <a16:creationId xmlns:a16="http://schemas.microsoft.com/office/drawing/2014/main" id="{C379CE65-5D99-4028-8AA4-4009F2ACFC75}"/>
            </a:ext>
          </a:extLst>
        </xdr:cNvPr>
        <xdr:cNvSpPr/>
      </xdr:nvSpPr>
      <xdr:spPr>
        <a:xfrm>
          <a:off x="464820" y="548640"/>
          <a:ext cx="1432560" cy="830580"/>
        </a:xfrm>
        <a:prstGeom prst="rect">
          <a:avLst/>
        </a:prstGeom>
        <a:effectLst>
          <a:outerShdw blurRad="254000" dist="127000" dir="2700000" algn="tl" rotWithShape="0">
            <a:prstClr val="black">
              <a:alpha val="5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7FB1E16D-CF87-43B8-810D-658865D8587B}" type="TxLink">
            <a:rPr lang="en-US" sz="2400" b="0" i="0" u="none" strike="noStrike">
              <a:solidFill>
                <a:schemeClr val="bg1"/>
              </a:solidFill>
              <a:latin typeface="+mj-lt"/>
            </a:rPr>
            <a:pPr algn="ctr"/>
            <a:t>1,000</a:t>
          </a:fld>
          <a:endParaRPr lang="en-IN" sz="2400">
            <a:solidFill>
              <a:schemeClr val="bg1"/>
            </a:solidFill>
            <a:latin typeface="+mj-lt"/>
          </a:endParaRPr>
        </a:p>
      </xdr:txBody>
    </xdr:sp>
    <xdr:clientData/>
  </xdr:twoCellAnchor>
  <xdr:twoCellAnchor>
    <xdr:from>
      <xdr:col>2</xdr:col>
      <xdr:colOff>499829</xdr:colOff>
      <xdr:row>3</xdr:row>
      <xdr:rowOff>7621</xdr:rowOff>
    </xdr:from>
    <xdr:to>
      <xdr:col>3</xdr:col>
      <xdr:colOff>358140</xdr:colOff>
      <xdr:row>4</xdr:row>
      <xdr:rowOff>91441</xdr:rowOff>
    </xdr:to>
    <xdr:sp macro="" textlink="">
      <xdr:nvSpPr>
        <xdr:cNvPr id="9" name="TextBox 8">
          <a:extLst>
            <a:ext uri="{FF2B5EF4-FFF2-40B4-BE49-F238E27FC236}">
              <a16:creationId xmlns:a16="http://schemas.microsoft.com/office/drawing/2014/main" id="{0F00D867-23A0-48A0-B531-45326217D38F}"/>
            </a:ext>
          </a:extLst>
        </xdr:cNvPr>
        <xdr:cNvSpPr txBox="1"/>
      </xdr:nvSpPr>
      <xdr:spPr>
        <a:xfrm>
          <a:off x="964649" y="556261"/>
          <a:ext cx="52887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Calls</a:t>
          </a:r>
        </a:p>
      </xdr:txBody>
    </xdr:sp>
    <xdr:clientData/>
  </xdr:twoCellAnchor>
  <xdr:twoCellAnchor editAs="oneCell">
    <xdr:from>
      <xdr:col>2</xdr:col>
      <xdr:colOff>7070</xdr:colOff>
      <xdr:row>3</xdr:row>
      <xdr:rowOff>45023</xdr:rowOff>
    </xdr:from>
    <xdr:to>
      <xdr:col>2</xdr:col>
      <xdr:colOff>281572</xdr:colOff>
      <xdr:row>4</xdr:row>
      <xdr:rowOff>129985</xdr:rowOff>
    </xdr:to>
    <xdr:pic>
      <xdr:nvPicPr>
        <xdr:cNvPr id="10" name="Graphic 9" descr="Receiver with solid fill">
          <a:extLst>
            <a:ext uri="{FF2B5EF4-FFF2-40B4-BE49-F238E27FC236}">
              <a16:creationId xmlns:a16="http://schemas.microsoft.com/office/drawing/2014/main" id="{D5B274DC-86C0-4608-852A-6EBBF431780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172768">
          <a:off x="471890" y="593663"/>
          <a:ext cx="274502" cy="267842"/>
        </a:xfrm>
        <a:prstGeom prst="rect">
          <a:avLst/>
        </a:prstGeom>
      </xdr:spPr>
    </xdr:pic>
    <xdr:clientData/>
  </xdr:twoCellAnchor>
  <xdr:twoCellAnchor>
    <xdr:from>
      <xdr:col>2</xdr:col>
      <xdr:colOff>300990</xdr:colOff>
      <xdr:row>6</xdr:row>
      <xdr:rowOff>45720</xdr:rowOff>
    </xdr:from>
    <xdr:to>
      <xdr:col>3</xdr:col>
      <xdr:colOff>544830</xdr:colOff>
      <xdr:row>7</xdr:row>
      <xdr:rowOff>83820</xdr:rowOff>
    </xdr:to>
    <xdr:sp macro="" textlink="pivots!$A$11">
      <xdr:nvSpPr>
        <xdr:cNvPr id="11" name="TextBox 10">
          <a:extLst>
            <a:ext uri="{FF2B5EF4-FFF2-40B4-BE49-F238E27FC236}">
              <a16:creationId xmlns:a16="http://schemas.microsoft.com/office/drawing/2014/main" id="{A36EB4D2-A038-4C6D-BB41-BDB193AF4FA4}"/>
            </a:ext>
          </a:extLst>
        </xdr:cNvPr>
        <xdr:cNvSpPr txBox="1"/>
      </xdr:nvSpPr>
      <xdr:spPr>
        <a:xfrm>
          <a:off x="765810" y="1143000"/>
          <a:ext cx="9144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A47816-264B-4BC5-88B4-2C4F4A3C596A}" type="TxLink">
            <a:rPr lang="en-US" sz="1000" b="0" i="0" u="none" strike="noStrike">
              <a:solidFill>
                <a:schemeClr val="bg1"/>
              </a:solidFill>
              <a:latin typeface="Aptos"/>
            </a:rPr>
            <a:pPr algn="ctr"/>
            <a:t>200</a:t>
          </a:fld>
          <a:endParaRPr lang="en-IN" sz="1000">
            <a:solidFill>
              <a:schemeClr val="bg1"/>
            </a:solidFill>
          </a:endParaRPr>
        </a:p>
      </xdr:txBody>
    </xdr:sp>
    <xdr:clientData/>
  </xdr:twoCellAnchor>
  <xdr:twoCellAnchor>
    <xdr:from>
      <xdr:col>2</xdr:col>
      <xdr:colOff>0</xdr:colOff>
      <xdr:row>11</xdr:row>
      <xdr:rowOff>0</xdr:rowOff>
    </xdr:from>
    <xdr:to>
      <xdr:col>4</xdr:col>
      <xdr:colOff>91440</xdr:colOff>
      <xdr:row>15</xdr:row>
      <xdr:rowOff>99060</xdr:rowOff>
    </xdr:to>
    <xdr:sp macro="" textlink="pivots!$D$4">
      <xdr:nvSpPr>
        <xdr:cNvPr id="12" name="Rectangle 11">
          <a:extLst>
            <a:ext uri="{FF2B5EF4-FFF2-40B4-BE49-F238E27FC236}">
              <a16:creationId xmlns:a16="http://schemas.microsoft.com/office/drawing/2014/main" id="{81BCBEE9-5765-4EEF-8960-1646D84066F6}"/>
            </a:ext>
          </a:extLst>
        </xdr:cNvPr>
        <xdr:cNvSpPr/>
      </xdr:nvSpPr>
      <xdr:spPr>
        <a:xfrm>
          <a:off x="464820" y="2011680"/>
          <a:ext cx="1432560" cy="830580"/>
        </a:xfrm>
        <a:prstGeom prst="rect">
          <a:avLst/>
        </a:prstGeom>
        <a:effectLst>
          <a:outerShdw blurRad="254000" dist="127000" dir="2700000" algn="tl" rotWithShape="0">
            <a:prstClr val="black">
              <a:alpha val="5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4C5173B0-378D-4559-8C15-2FF96EF70969}" type="TxLink">
            <a:rPr lang="en-US" sz="2400" b="0" i="0" u="none" strike="noStrike">
              <a:solidFill>
                <a:schemeClr val="bg1"/>
              </a:solidFill>
              <a:latin typeface="+mj-lt"/>
              <a:ea typeface="+mn-ea"/>
              <a:cs typeface="+mn-cs"/>
            </a:rPr>
            <a:pPr marL="0" indent="0" algn="ctr"/>
            <a:t>89,850</a:t>
          </a:fld>
          <a:endParaRPr lang="en-IN" sz="2400" b="0" i="0" u="none" strike="noStrike">
            <a:solidFill>
              <a:schemeClr val="bg1"/>
            </a:solidFill>
            <a:latin typeface="+mj-lt"/>
            <a:ea typeface="+mn-ea"/>
            <a:cs typeface="+mn-cs"/>
          </a:endParaRPr>
        </a:p>
      </xdr:txBody>
    </xdr:sp>
    <xdr:clientData/>
  </xdr:twoCellAnchor>
  <xdr:twoCellAnchor>
    <xdr:from>
      <xdr:col>2</xdr:col>
      <xdr:colOff>408389</xdr:colOff>
      <xdr:row>11</xdr:row>
      <xdr:rowOff>7621</xdr:rowOff>
    </xdr:from>
    <xdr:to>
      <xdr:col>3</xdr:col>
      <xdr:colOff>556260</xdr:colOff>
      <xdr:row>12</xdr:row>
      <xdr:rowOff>91441</xdr:rowOff>
    </xdr:to>
    <xdr:sp macro="" textlink="">
      <xdr:nvSpPr>
        <xdr:cNvPr id="13" name="TextBox 12">
          <a:extLst>
            <a:ext uri="{FF2B5EF4-FFF2-40B4-BE49-F238E27FC236}">
              <a16:creationId xmlns:a16="http://schemas.microsoft.com/office/drawing/2014/main" id="{80F1D9FF-52C5-4696-9F4B-00EB768D30F0}"/>
            </a:ext>
          </a:extLst>
        </xdr:cNvPr>
        <xdr:cNvSpPr txBox="1"/>
      </xdr:nvSpPr>
      <xdr:spPr>
        <a:xfrm>
          <a:off x="873209" y="2019301"/>
          <a:ext cx="81843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Duration</a:t>
          </a:r>
        </a:p>
      </xdr:txBody>
    </xdr:sp>
    <xdr:clientData/>
  </xdr:twoCellAnchor>
  <xdr:twoCellAnchor editAs="oneCell">
    <xdr:from>
      <xdr:col>2</xdr:col>
      <xdr:colOff>2780</xdr:colOff>
      <xdr:row>11</xdr:row>
      <xdr:rowOff>45022</xdr:rowOff>
    </xdr:from>
    <xdr:to>
      <xdr:col>2</xdr:col>
      <xdr:colOff>327659</xdr:colOff>
      <xdr:row>13</xdr:row>
      <xdr:rowOff>4141</xdr:rowOff>
    </xdr:to>
    <xdr:pic>
      <xdr:nvPicPr>
        <xdr:cNvPr id="14" name="Graphic 13">
          <a:extLst>
            <a:ext uri="{FF2B5EF4-FFF2-40B4-BE49-F238E27FC236}">
              <a16:creationId xmlns:a16="http://schemas.microsoft.com/office/drawing/2014/main" id="{5663BE23-D280-46D6-BA76-B14902DAB5D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67600" y="2056702"/>
          <a:ext cx="324879" cy="324879"/>
        </a:xfrm>
        <a:prstGeom prst="rect">
          <a:avLst/>
        </a:prstGeom>
      </xdr:spPr>
    </xdr:pic>
    <xdr:clientData/>
  </xdr:twoCellAnchor>
  <xdr:twoCellAnchor>
    <xdr:from>
      <xdr:col>2</xdr:col>
      <xdr:colOff>232410</xdr:colOff>
      <xdr:row>14</xdr:row>
      <xdr:rowOff>45720</xdr:rowOff>
    </xdr:from>
    <xdr:to>
      <xdr:col>3</xdr:col>
      <xdr:colOff>476250</xdr:colOff>
      <xdr:row>15</xdr:row>
      <xdr:rowOff>83820</xdr:rowOff>
    </xdr:to>
    <xdr:sp macro="" textlink="pivots!$D$11">
      <xdr:nvSpPr>
        <xdr:cNvPr id="15" name="TextBox 14">
          <a:extLst>
            <a:ext uri="{FF2B5EF4-FFF2-40B4-BE49-F238E27FC236}">
              <a16:creationId xmlns:a16="http://schemas.microsoft.com/office/drawing/2014/main" id="{27640D31-4555-42F7-AF09-981D160DD3B1}"/>
            </a:ext>
          </a:extLst>
        </xdr:cNvPr>
        <xdr:cNvSpPr txBox="1"/>
      </xdr:nvSpPr>
      <xdr:spPr>
        <a:xfrm>
          <a:off x="697230" y="2606040"/>
          <a:ext cx="9144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10E28BB-94BE-4119-9A82-E54EB012177D}" type="TxLink">
            <a:rPr lang="en-US" sz="1000" b="0" i="0" u="none" strike="noStrike">
              <a:solidFill>
                <a:schemeClr val="bg1"/>
              </a:solidFill>
              <a:latin typeface="Aptos"/>
              <a:ea typeface="+mn-ea"/>
              <a:cs typeface="+mn-cs"/>
            </a:rPr>
            <a:pPr marL="0" indent="0" algn="ctr"/>
            <a:t>18,209</a:t>
          </a:fld>
          <a:endParaRPr lang="en-IN" sz="1000" b="0" i="0" u="none" strike="noStrike">
            <a:solidFill>
              <a:schemeClr val="bg1"/>
            </a:solidFill>
            <a:latin typeface="Aptos"/>
            <a:ea typeface="+mn-ea"/>
            <a:cs typeface="+mn-cs"/>
          </a:endParaRPr>
        </a:p>
      </xdr:txBody>
    </xdr:sp>
    <xdr:clientData/>
  </xdr:twoCellAnchor>
  <xdr:twoCellAnchor>
    <xdr:from>
      <xdr:col>2</xdr:col>
      <xdr:colOff>0</xdr:colOff>
      <xdr:row>18</xdr:row>
      <xdr:rowOff>0</xdr:rowOff>
    </xdr:from>
    <xdr:to>
      <xdr:col>4</xdr:col>
      <xdr:colOff>91440</xdr:colOff>
      <xdr:row>22</xdr:row>
      <xdr:rowOff>99060</xdr:rowOff>
    </xdr:to>
    <xdr:sp macro="" textlink="pivots!$E$4">
      <xdr:nvSpPr>
        <xdr:cNvPr id="16" name="Rectangle 15">
          <a:extLst>
            <a:ext uri="{FF2B5EF4-FFF2-40B4-BE49-F238E27FC236}">
              <a16:creationId xmlns:a16="http://schemas.microsoft.com/office/drawing/2014/main" id="{9D951A6D-23D8-4078-B267-A45EEB095AF7}"/>
            </a:ext>
          </a:extLst>
        </xdr:cNvPr>
        <xdr:cNvSpPr/>
      </xdr:nvSpPr>
      <xdr:spPr>
        <a:xfrm>
          <a:off x="464820" y="3291840"/>
          <a:ext cx="1432560" cy="830580"/>
        </a:xfrm>
        <a:prstGeom prst="rect">
          <a:avLst/>
        </a:prstGeom>
        <a:effectLst>
          <a:outerShdw blurRad="254000" dist="127000" dir="2700000" algn="tl" rotWithShape="0">
            <a:prstClr val="black">
              <a:alpha val="5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C62F5BBC-3090-4F91-A81B-F4E7856D0526}" type="TxLink">
            <a:rPr lang="en-US" sz="2400" b="0" i="0" u="none" strike="noStrike">
              <a:solidFill>
                <a:schemeClr val="bg1"/>
              </a:solidFill>
              <a:latin typeface="+mj-lt"/>
              <a:ea typeface="+mn-ea"/>
              <a:cs typeface="+mn-cs"/>
            </a:rPr>
            <a:pPr marL="0" indent="0" algn="ctr"/>
            <a:t>₹ 96,623</a:t>
          </a:fld>
          <a:endParaRPr lang="en-IN" sz="2400" b="0" i="0" u="none" strike="noStrike">
            <a:solidFill>
              <a:schemeClr val="bg1"/>
            </a:solidFill>
            <a:latin typeface="+mj-lt"/>
            <a:ea typeface="+mn-ea"/>
            <a:cs typeface="+mn-cs"/>
          </a:endParaRPr>
        </a:p>
      </xdr:txBody>
    </xdr:sp>
    <xdr:clientData/>
  </xdr:twoCellAnchor>
  <xdr:twoCellAnchor>
    <xdr:from>
      <xdr:col>2</xdr:col>
      <xdr:colOff>408389</xdr:colOff>
      <xdr:row>18</xdr:row>
      <xdr:rowOff>7621</xdr:rowOff>
    </xdr:from>
    <xdr:to>
      <xdr:col>3</xdr:col>
      <xdr:colOff>480060</xdr:colOff>
      <xdr:row>19</xdr:row>
      <xdr:rowOff>91441</xdr:rowOff>
    </xdr:to>
    <xdr:sp macro="" textlink="">
      <xdr:nvSpPr>
        <xdr:cNvPr id="17" name="TextBox 16">
          <a:extLst>
            <a:ext uri="{FF2B5EF4-FFF2-40B4-BE49-F238E27FC236}">
              <a16:creationId xmlns:a16="http://schemas.microsoft.com/office/drawing/2014/main" id="{D7699392-8A79-4529-9086-5F64FE5B573F}"/>
            </a:ext>
          </a:extLst>
        </xdr:cNvPr>
        <xdr:cNvSpPr txBox="1"/>
      </xdr:nvSpPr>
      <xdr:spPr>
        <a:xfrm>
          <a:off x="873209" y="3299461"/>
          <a:ext cx="74223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Amount</a:t>
          </a:r>
        </a:p>
      </xdr:txBody>
    </xdr:sp>
    <xdr:clientData/>
  </xdr:twoCellAnchor>
  <xdr:twoCellAnchor editAs="oneCell">
    <xdr:from>
      <xdr:col>2</xdr:col>
      <xdr:colOff>41906</xdr:colOff>
      <xdr:row>18</xdr:row>
      <xdr:rowOff>46559</xdr:rowOff>
    </xdr:from>
    <xdr:to>
      <xdr:col>2</xdr:col>
      <xdr:colOff>358087</xdr:colOff>
      <xdr:row>19</xdr:row>
      <xdr:rowOff>97050</xdr:rowOff>
    </xdr:to>
    <xdr:pic>
      <xdr:nvPicPr>
        <xdr:cNvPr id="18" name="Graphic 17">
          <a:extLst>
            <a:ext uri="{FF2B5EF4-FFF2-40B4-BE49-F238E27FC236}">
              <a16:creationId xmlns:a16="http://schemas.microsoft.com/office/drawing/2014/main" id="{7D662607-554C-440A-B52E-9C7B36DEBB3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14003">
          <a:off x="506726" y="3338399"/>
          <a:ext cx="316181" cy="233371"/>
        </a:xfrm>
        <a:prstGeom prst="rect">
          <a:avLst/>
        </a:prstGeom>
      </xdr:spPr>
    </xdr:pic>
    <xdr:clientData/>
  </xdr:twoCellAnchor>
  <xdr:twoCellAnchor>
    <xdr:from>
      <xdr:col>2</xdr:col>
      <xdr:colOff>300990</xdr:colOff>
      <xdr:row>21</xdr:row>
      <xdr:rowOff>45720</xdr:rowOff>
    </xdr:from>
    <xdr:to>
      <xdr:col>3</xdr:col>
      <xdr:colOff>544830</xdr:colOff>
      <xdr:row>22</xdr:row>
      <xdr:rowOff>83820</xdr:rowOff>
    </xdr:to>
    <xdr:sp macro="" textlink="pivots!$E$11">
      <xdr:nvSpPr>
        <xdr:cNvPr id="19" name="TextBox 18">
          <a:extLst>
            <a:ext uri="{FF2B5EF4-FFF2-40B4-BE49-F238E27FC236}">
              <a16:creationId xmlns:a16="http://schemas.microsoft.com/office/drawing/2014/main" id="{DF3CBC43-4017-435A-81F0-8C879319B366}"/>
            </a:ext>
          </a:extLst>
        </xdr:cNvPr>
        <xdr:cNvSpPr txBox="1"/>
      </xdr:nvSpPr>
      <xdr:spPr>
        <a:xfrm>
          <a:off x="765810" y="3886200"/>
          <a:ext cx="9144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B44EB6-776D-4728-AE1B-716B4F9E551F}" type="TxLink">
            <a:rPr lang="en-US" sz="1000" b="0" i="0" u="none" strike="noStrike">
              <a:solidFill>
                <a:schemeClr val="bg1"/>
              </a:solidFill>
              <a:latin typeface="Aptos"/>
              <a:ea typeface="+mn-ea"/>
              <a:cs typeface="+mn-cs"/>
            </a:rPr>
            <a:pPr marL="0" indent="0" algn="ctr"/>
            <a:t>₹ 20,104</a:t>
          </a:fld>
          <a:endParaRPr lang="en-IN" sz="1000" b="0" i="0" u="none" strike="noStrike">
            <a:solidFill>
              <a:schemeClr val="bg1"/>
            </a:solidFill>
            <a:latin typeface="Aptos"/>
            <a:ea typeface="+mn-ea"/>
            <a:cs typeface="+mn-cs"/>
          </a:endParaRPr>
        </a:p>
      </xdr:txBody>
    </xdr:sp>
    <xdr:clientData/>
  </xdr:twoCellAnchor>
  <xdr:twoCellAnchor>
    <xdr:from>
      <xdr:col>2</xdr:col>
      <xdr:colOff>0</xdr:colOff>
      <xdr:row>25</xdr:row>
      <xdr:rowOff>0</xdr:rowOff>
    </xdr:from>
    <xdr:to>
      <xdr:col>4</xdr:col>
      <xdr:colOff>91440</xdr:colOff>
      <xdr:row>29</xdr:row>
      <xdr:rowOff>99060</xdr:rowOff>
    </xdr:to>
    <xdr:sp macro="" textlink="pivots!$C$4">
      <xdr:nvSpPr>
        <xdr:cNvPr id="20" name="Rectangle 19">
          <a:extLst>
            <a:ext uri="{FF2B5EF4-FFF2-40B4-BE49-F238E27FC236}">
              <a16:creationId xmlns:a16="http://schemas.microsoft.com/office/drawing/2014/main" id="{97719F76-124A-41A5-AED9-C15C233EC83B}"/>
            </a:ext>
          </a:extLst>
        </xdr:cNvPr>
        <xdr:cNvSpPr/>
      </xdr:nvSpPr>
      <xdr:spPr>
        <a:xfrm>
          <a:off x="464820" y="4572000"/>
          <a:ext cx="1432560" cy="830580"/>
        </a:xfrm>
        <a:prstGeom prst="rect">
          <a:avLst/>
        </a:prstGeom>
        <a:effectLst>
          <a:outerShdw blurRad="254000" dist="127000" dir="2700000" algn="tl" rotWithShape="0">
            <a:prstClr val="black">
              <a:alpha val="5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3105DC7C-8B91-4495-A9DE-701825A3ACE7}"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2</xdr:col>
      <xdr:colOff>403859</xdr:colOff>
      <xdr:row>25</xdr:row>
      <xdr:rowOff>7621</xdr:rowOff>
    </xdr:from>
    <xdr:to>
      <xdr:col>3</xdr:col>
      <xdr:colOff>601980</xdr:colOff>
      <xdr:row>26</xdr:row>
      <xdr:rowOff>91441</xdr:rowOff>
    </xdr:to>
    <xdr:sp macro="" textlink="">
      <xdr:nvSpPr>
        <xdr:cNvPr id="21" name="TextBox 20">
          <a:extLst>
            <a:ext uri="{FF2B5EF4-FFF2-40B4-BE49-F238E27FC236}">
              <a16:creationId xmlns:a16="http://schemas.microsoft.com/office/drawing/2014/main" id="{4E74916E-4577-4848-9C9E-DA452739F4B8}"/>
            </a:ext>
          </a:extLst>
        </xdr:cNvPr>
        <xdr:cNvSpPr txBox="1"/>
      </xdr:nvSpPr>
      <xdr:spPr>
        <a:xfrm>
          <a:off x="868679" y="4579621"/>
          <a:ext cx="8686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Avg</a:t>
          </a:r>
          <a:r>
            <a:rPr lang="en-IN" sz="1100" baseline="0">
              <a:solidFill>
                <a:schemeClr val="bg1"/>
              </a:solidFill>
              <a:latin typeface="+mj-lt"/>
            </a:rPr>
            <a:t> Rating</a:t>
          </a:r>
          <a:endParaRPr lang="en-IN" sz="1100">
            <a:solidFill>
              <a:schemeClr val="bg1"/>
            </a:solidFill>
            <a:latin typeface="+mj-lt"/>
          </a:endParaRPr>
        </a:p>
      </xdr:txBody>
    </xdr:sp>
    <xdr:clientData/>
  </xdr:twoCellAnchor>
  <xdr:twoCellAnchor editAs="oneCell">
    <xdr:from>
      <xdr:col>2</xdr:col>
      <xdr:colOff>48500</xdr:colOff>
      <xdr:row>25</xdr:row>
      <xdr:rowOff>67882</xdr:rowOff>
    </xdr:from>
    <xdr:to>
      <xdr:col>2</xdr:col>
      <xdr:colOff>380999</xdr:colOff>
      <xdr:row>27</xdr:row>
      <xdr:rowOff>34621</xdr:rowOff>
    </xdr:to>
    <xdr:pic>
      <xdr:nvPicPr>
        <xdr:cNvPr id="22" name="Graphic 21">
          <a:extLst>
            <a:ext uri="{FF2B5EF4-FFF2-40B4-BE49-F238E27FC236}">
              <a16:creationId xmlns:a16="http://schemas.microsoft.com/office/drawing/2014/main" id="{E5F02C62-A888-487A-9FA9-7064C6FB4D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13320" y="4639882"/>
          <a:ext cx="332499" cy="332499"/>
        </a:xfrm>
        <a:prstGeom prst="rect">
          <a:avLst/>
        </a:prstGeom>
      </xdr:spPr>
    </xdr:pic>
    <xdr:clientData/>
  </xdr:twoCellAnchor>
  <xdr:twoCellAnchor>
    <xdr:from>
      <xdr:col>2</xdr:col>
      <xdr:colOff>300990</xdr:colOff>
      <xdr:row>28</xdr:row>
      <xdr:rowOff>45720</xdr:rowOff>
    </xdr:from>
    <xdr:to>
      <xdr:col>3</xdr:col>
      <xdr:colOff>544830</xdr:colOff>
      <xdr:row>29</xdr:row>
      <xdr:rowOff>83820</xdr:rowOff>
    </xdr:to>
    <xdr:sp macro="" textlink="pivots!$C$11">
      <xdr:nvSpPr>
        <xdr:cNvPr id="23" name="TextBox 22">
          <a:extLst>
            <a:ext uri="{FF2B5EF4-FFF2-40B4-BE49-F238E27FC236}">
              <a16:creationId xmlns:a16="http://schemas.microsoft.com/office/drawing/2014/main" id="{62293EE1-26EB-4598-9A49-09A86F44AEA7}"/>
            </a:ext>
          </a:extLst>
        </xdr:cNvPr>
        <xdr:cNvSpPr txBox="1"/>
      </xdr:nvSpPr>
      <xdr:spPr>
        <a:xfrm>
          <a:off x="765810" y="5166360"/>
          <a:ext cx="9144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11CFB81-5159-4971-A9F8-D6BB33F461B0}" type="TxLink">
            <a:rPr lang="en-US" sz="1000" b="0" i="0" u="none" strike="noStrike">
              <a:solidFill>
                <a:schemeClr val="bg1"/>
              </a:solidFill>
              <a:latin typeface="Aptos"/>
              <a:ea typeface="+mn-ea"/>
              <a:cs typeface="+mn-cs"/>
            </a:rPr>
            <a:pPr marL="0" indent="0" algn="ctr"/>
            <a:t>3.9</a:t>
          </a:fld>
          <a:endParaRPr lang="en-IN" sz="1000" b="0" i="0" u="none" strike="noStrike">
            <a:solidFill>
              <a:schemeClr val="bg1"/>
            </a:solidFill>
            <a:latin typeface="Aptos"/>
            <a:ea typeface="+mn-ea"/>
            <a:cs typeface="+mn-cs"/>
          </a:endParaRPr>
        </a:p>
      </xdr:txBody>
    </xdr:sp>
    <xdr:clientData/>
  </xdr:twoCellAnchor>
  <xdr:twoCellAnchor>
    <xdr:from>
      <xdr:col>2</xdr:col>
      <xdr:colOff>0</xdr:colOff>
      <xdr:row>32</xdr:row>
      <xdr:rowOff>0</xdr:rowOff>
    </xdr:from>
    <xdr:to>
      <xdr:col>4</xdr:col>
      <xdr:colOff>91440</xdr:colOff>
      <xdr:row>36</xdr:row>
      <xdr:rowOff>99060</xdr:rowOff>
    </xdr:to>
    <xdr:sp macro="" textlink="pivots!$B$4">
      <xdr:nvSpPr>
        <xdr:cNvPr id="24" name="Rectangle 23">
          <a:extLst>
            <a:ext uri="{FF2B5EF4-FFF2-40B4-BE49-F238E27FC236}">
              <a16:creationId xmlns:a16="http://schemas.microsoft.com/office/drawing/2014/main" id="{D4715A2D-7C22-48B8-97C7-D0A56E02945A}"/>
            </a:ext>
          </a:extLst>
        </xdr:cNvPr>
        <xdr:cNvSpPr/>
      </xdr:nvSpPr>
      <xdr:spPr>
        <a:xfrm>
          <a:off x="464820" y="5852160"/>
          <a:ext cx="1432560" cy="830580"/>
        </a:xfrm>
        <a:prstGeom prst="rect">
          <a:avLst/>
        </a:prstGeom>
        <a:effectLst>
          <a:outerShdw blurRad="254000" dist="127000" dir="2700000" algn="tl" rotWithShape="0">
            <a:prstClr val="black">
              <a:alpha val="5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0AE898DD-FCD1-4874-BEA3-5E08182089D1}"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twoCellAnchor>
    <xdr:from>
      <xdr:col>2</xdr:col>
      <xdr:colOff>350520</xdr:colOff>
      <xdr:row>32</xdr:row>
      <xdr:rowOff>7621</xdr:rowOff>
    </xdr:from>
    <xdr:to>
      <xdr:col>4</xdr:col>
      <xdr:colOff>106680</xdr:colOff>
      <xdr:row>33</xdr:row>
      <xdr:rowOff>91441</xdr:rowOff>
    </xdr:to>
    <xdr:sp macro="" textlink="">
      <xdr:nvSpPr>
        <xdr:cNvPr id="25" name="TextBox 24">
          <a:extLst>
            <a:ext uri="{FF2B5EF4-FFF2-40B4-BE49-F238E27FC236}">
              <a16:creationId xmlns:a16="http://schemas.microsoft.com/office/drawing/2014/main" id="{B1166C80-39E4-4296-8EC9-6CFCA887509B}"/>
            </a:ext>
          </a:extLst>
        </xdr:cNvPr>
        <xdr:cNvSpPr txBox="1"/>
      </xdr:nvSpPr>
      <xdr:spPr>
        <a:xfrm>
          <a:off x="815340" y="5859781"/>
          <a:ext cx="10972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Happy</a:t>
          </a:r>
          <a:r>
            <a:rPr lang="en-IN" sz="1100" baseline="0">
              <a:solidFill>
                <a:schemeClr val="bg1"/>
              </a:solidFill>
              <a:latin typeface="+mj-lt"/>
            </a:rPr>
            <a:t> callers</a:t>
          </a:r>
          <a:endParaRPr lang="en-IN" sz="1100">
            <a:solidFill>
              <a:schemeClr val="bg1"/>
            </a:solidFill>
            <a:latin typeface="+mj-lt"/>
          </a:endParaRPr>
        </a:p>
      </xdr:txBody>
    </xdr:sp>
    <xdr:clientData/>
  </xdr:twoCellAnchor>
  <xdr:twoCellAnchor editAs="oneCell">
    <xdr:from>
      <xdr:col>2</xdr:col>
      <xdr:colOff>48500</xdr:colOff>
      <xdr:row>32</xdr:row>
      <xdr:rowOff>67882</xdr:rowOff>
    </xdr:from>
    <xdr:to>
      <xdr:col>2</xdr:col>
      <xdr:colOff>388619</xdr:colOff>
      <xdr:row>34</xdr:row>
      <xdr:rowOff>42241</xdr:rowOff>
    </xdr:to>
    <xdr:pic>
      <xdr:nvPicPr>
        <xdr:cNvPr id="26" name="Graphic 25">
          <a:extLst>
            <a:ext uri="{FF2B5EF4-FFF2-40B4-BE49-F238E27FC236}">
              <a16:creationId xmlns:a16="http://schemas.microsoft.com/office/drawing/2014/main" id="{E19B3FDA-7D36-4D42-9AC6-C2E30406232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13320" y="5920042"/>
          <a:ext cx="340119" cy="340119"/>
        </a:xfrm>
        <a:prstGeom prst="rect">
          <a:avLst/>
        </a:prstGeom>
      </xdr:spPr>
    </xdr:pic>
    <xdr:clientData/>
  </xdr:twoCellAnchor>
  <xdr:twoCellAnchor>
    <xdr:from>
      <xdr:col>2</xdr:col>
      <xdr:colOff>300990</xdr:colOff>
      <xdr:row>35</xdr:row>
      <xdr:rowOff>45720</xdr:rowOff>
    </xdr:from>
    <xdr:to>
      <xdr:col>3</xdr:col>
      <xdr:colOff>544830</xdr:colOff>
      <xdr:row>36</xdr:row>
      <xdr:rowOff>83820</xdr:rowOff>
    </xdr:to>
    <xdr:sp macro="" textlink="pivots!$B$11">
      <xdr:nvSpPr>
        <xdr:cNvPr id="27" name="TextBox 26">
          <a:extLst>
            <a:ext uri="{FF2B5EF4-FFF2-40B4-BE49-F238E27FC236}">
              <a16:creationId xmlns:a16="http://schemas.microsoft.com/office/drawing/2014/main" id="{4331D26F-E79A-4110-93DA-939157A6D6E0}"/>
            </a:ext>
          </a:extLst>
        </xdr:cNvPr>
        <xdr:cNvSpPr txBox="1"/>
      </xdr:nvSpPr>
      <xdr:spPr>
        <a:xfrm>
          <a:off x="765810" y="6446520"/>
          <a:ext cx="9144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3E101B-04D5-4A33-AACC-216B516F98D3}" type="TxLink">
            <a:rPr lang="en-US" sz="1000" b="0" i="0" u="none" strike="noStrike">
              <a:solidFill>
                <a:schemeClr val="bg1"/>
              </a:solidFill>
              <a:latin typeface="Aptos"/>
              <a:ea typeface="+mn-ea"/>
              <a:cs typeface="+mn-cs"/>
            </a:rPr>
            <a:pPr marL="0" indent="0" algn="ctr"/>
            <a:t>51</a:t>
          </a:fld>
          <a:endParaRPr lang="en-IN" sz="1000" b="0" i="0" u="none" strike="noStrike">
            <a:solidFill>
              <a:schemeClr val="bg1"/>
            </a:solidFill>
            <a:latin typeface="Aptos"/>
            <a:ea typeface="+mn-ea"/>
            <a:cs typeface="+mn-cs"/>
          </a:endParaRPr>
        </a:p>
      </xdr:txBody>
    </xdr:sp>
    <xdr:clientData/>
  </xdr:twoCellAnchor>
  <xdr:twoCellAnchor editAs="oneCell">
    <xdr:from>
      <xdr:col>12</xdr:col>
      <xdr:colOff>584499</xdr:colOff>
      <xdr:row>16</xdr:row>
      <xdr:rowOff>147469</xdr:rowOff>
    </xdr:from>
    <xdr:to>
      <xdr:col>15</xdr:col>
      <xdr:colOff>143435</xdr:colOff>
      <xdr:row>27</xdr:row>
      <xdr:rowOff>89647</xdr:rowOff>
    </xdr:to>
    <mc:AlternateContent xmlns:mc="http://schemas.openxmlformats.org/markup-compatibility/2006" xmlns:a14="http://schemas.microsoft.com/office/drawing/2010/main">
      <mc:Choice Requires="a14">
        <xdr:graphicFrame macro="">
          <xdr:nvGraphicFramePr>
            <xdr:cNvPr id="28" name="Representative 1">
              <a:extLst>
                <a:ext uri="{FF2B5EF4-FFF2-40B4-BE49-F238E27FC236}">
                  <a16:creationId xmlns:a16="http://schemas.microsoft.com/office/drawing/2014/main" id="{8639416E-D643-48C3-A0E5-AE7E628B3CC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774193" y="3016175"/>
              <a:ext cx="1575995" cy="1914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502920</xdr:colOff>
      <xdr:row>3</xdr:row>
      <xdr:rowOff>0</xdr:rowOff>
    </xdr:from>
    <xdr:to>
      <xdr:col>11</xdr:col>
      <xdr:colOff>381000</xdr:colOff>
      <xdr:row>18</xdr:row>
      <xdr:rowOff>0</xdr:rowOff>
    </xdr:to>
    <xdr:graphicFrame macro="">
      <xdr:nvGraphicFramePr>
        <xdr:cNvPr id="29" name="Chart 28">
          <a:extLst>
            <a:ext uri="{FF2B5EF4-FFF2-40B4-BE49-F238E27FC236}">
              <a16:creationId xmlns:a16="http://schemas.microsoft.com/office/drawing/2014/main" id="{B076A0E2-EA76-4AC8-8413-48E4045CEC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419100</xdr:colOff>
      <xdr:row>3</xdr:row>
      <xdr:rowOff>144780</xdr:rowOff>
    </xdr:from>
    <xdr:to>
      <xdr:col>15</xdr:col>
      <xdr:colOff>160020</xdr:colOff>
      <xdr:row>15</xdr:row>
      <xdr:rowOff>76200</xdr:rowOff>
    </xdr:to>
    <xdr:graphicFrame macro="">
      <xdr:nvGraphicFramePr>
        <xdr:cNvPr id="30" name="Chart 29">
          <a:extLst>
            <a:ext uri="{FF2B5EF4-FFF2-40B4-BE49-F238E27FC236}">
              <a16:creationId xmlns:a16="http://schemas.microsoft.com/office/drawing/2014/main" id="{9707756B-41D0-4397-B6EC-204B97F17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487680</xdr:colOff>
      <xdr:row>18</xdr:row>
      <xdr:rowOff>76647</xdr:rowOff>
    </xdr:from>
    <xdr:to>
      <xdr:col>8</xdr:col>
      <xdr:colOff>493059</xdr:colOff>
      <xdr:row>36</xdr:row>
      <xdr:rowOff>62752</xdr:rowOff>
    </xdr:to>
    <xdr:graphicFrame macro="">
      <xdr:nvGraphicFramePr>
        <xdr:cNvPr id="31" name="Chart 30">
          <a:extLst>
            <a:ext uri="{FF2B5EF4-FFF2-40B4-BE49-F238E27FC236}">
              <a16:creationId xmlns:a16="http://schemas.microsoft.com/office/drawing/2014/main" id="{81F44D13-BD63-4A12-B9CD-2C42C85D6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501575</xdr:colOff>
      <xdr:row>18</xdr:row>
      <xdr:rowOff>77992</xdr:rowOff>
    </xdr:from>
    <xdr:to>
      <xdr:col>12</xdr:col>
      <xdr:colOff>475130</xdr:colOff>
      <xdr:row>36</xdr:row>
      <xdr:rowOff>71718</xdr:rowOff>
    </xdr:to>
    <xdr:graphicFrame macro="">
      <xdr:nvGraphicFramePr>
        <xdr:cNvPr id="32" name="Chart 31">
          <a:extLst>
            <a:ext uri="{FF2B5EF4-FFF2-40B4-BE49-F238E27FC236}">
              <a16:creationId xmlns:a16="http://schemas.microsoft.com/office/drawing/2014/main" id="{749FE369-1391-41CE-97B3-ED3086C1E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251013</xdr:colOff>
      <xdr:row>3</xdr:row>
      <xdr:rowOff>0</xdr:rowOff>
    </xdr:from>
    <xdr:to>
      <xdr:col>18</xdr:col>
      <xdr:colOff>493059</xdr:colOff>
      <xdr:row>18</xdr:row>
      <xdr:rowOff>0</xdr:rowOff>
    </xdr:to>
    <xdr:graphicFrame macro="">
      <xdr:nvGraphicFramePr>
        <xdr:cNvPr id="33" name="Chart 32">
          <a:extLst>
            <a:ext uri="{FF2B5EF4-FFF2-40B4-BE49-F238E27FC236}">
              <a16:creationId xmlns:a16="http://schemas.microsoft.com/office/drawing/2014/main" id="{B0842938-FF5C-4A65-B494-9D53C4B96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591671</xdr:colOff>
      <xdr:row>3</xdr:row>
      <xdr:rowOff>0</xdr:rowOff>
    </xdr:from>
    <xdr:to>
      <xdr:col>22</xdr:col>
      <xdr:colOff>591671</xdr:colOff>
      <xdr:row>18</xdr:row>
      <xdr:rowOff>0</xdr:rowOff>
    </xdr:to>
    <xdr:graphicFrame macro="">
      <xdr:nvGraphicFramePr>
        <xdr:cNvPr id="34" name="Chart 33">
          <a:extLst>
            <a:ext uri="{FF2B5EF4-FFF2-40B4-BE49-F238E27FC236}">
              <a16:creationId xmlns:a16="http://schemas.microsoft.com/office/drawing/2014/main" id="{B21A8281-0440-4726-9568-2F18BC1D9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30480</xdr:colOff>
      <xdr:row>1</xdr:row>
      <xdr:rowOff>7620</xdr:rowOff>
    </xdr:from>
    <xdr:to>
      <xdr:col>8</xdr:col>
      <xdr:colOff>381000</xdr:colOff>
      <xdr:row>15</xdr:row>
      <xdr:rowOff>28575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3C94E890-E578-D725-8826-4C98A6A44AD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899660" y="1905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68601</xdr:colOff>
      <xdr:row>2</xdr:row>
      <xdr:rowOff>300902</xdr:rowOff>
    </xdr:from>
    <xdr:to>
      <xdr:col>5</xdr:col>
      <xdr:colOff>725244</xdr:colOff>
      <xdr:row>2</xdr:row>
      <xdr:rowOff>932331</xdr:rowOff>
    </xdr:to>
    <xdr:pic>
      <xdr:nvPicPr>
        <xdr:cNvPr id="9" name="Picture 8">
          <a:extLst>
            <a:ext uri="{FF2B5EF4-FFF2-40B4-BE49-F238E27FC236}">
              <a16:creationId xmlns:a16="http://schemas.microsoft.com/office/drawing/2014/main" id="{3E203963-2306-5413-F050-97440FB4268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l="692" t="-1096" r="-692" b="-1777"/>
        <a:stretch/>
      </xdr:blipFill>
      <xdr:spPr>
        <a:xfrm>
          <a:off x="3591730" y="659490"/>
          <a:ext cx="656643" cy="631429"/>
        </a:xfrm>
        <a:prstGeom prst="roundRect">
          <a:avLst/>
        </a:prstGeom>
      </xdr:spPr>
    </xdr:pic>
    <xdr:clientData/>
  </xdr:twoCellAnchor>
  <xdr:twoCellAnchor editAs="oneCell">
    <xdr:from>
      <xdr:col>1</xdr:col>
      <xdr:colOff>0</xdr:colOff>
      <xdr:row>7</xdr:row>
      <xdr:rowOff>120187</xdr:rowOff>
    </xdr:from>
    <xdr:to>
      <xdr:col>1</xdr:col>
      <xdr:colOff>409650</xdr:colOff>
      <xdr:row>9</xdr:row>
      <xdr:rowOff>148838</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4</xdr:row>
      <xdr:rowOff>506764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156630</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704849" y="3840899"/>
          <a:ext cx="411480" cy="411480"/>
        </a:xfrm>
        <a:prstGeom prst="rect">
          <a:avLst/>
        </a:prstGeom>
      </xdr:spPr>
    </xdr:pic>
    <xdr:clientData/>
  </xdr:twoCellAnchor>
  <xdr:twoCellAnchor editAs="oneCell">
    <xdr:from>
      <xdr:col>5</xdr:col>
      <xdr:colOff>44825</xdr:colOff>
      <xdr:row>3</xdr:row>
      <xdr:rowOff>152400</xdr:rowOff>
    </xdr:from>
    <xdr:to>
      <xdr:col>5</xdr:col>
      <xdr:colOff>708213</xdr:colOff>
      <xdr:row>3</xdr:row>
      <xdr:rowOff>782400</xdr:rowOff>
    </xdr:to>
    <xdr:pic>
      <xdr:nvPicPr>
        <xdr:cNvPr id="11" name="Picture 10" descr="Sign Language">
          <a:extLst>
            <a:ext uri="{FF2B5EF4-FFF2-40B4-BE49-F238E27FC236}">
              <a16:creationId xmlns:a16="http://schemas.microsoft.com/office/drawing/2014/main" id="{5BB56F6B-6BCF-C143-4565-84A4979719E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t="2516" b="2516"/>
        <a:stretch/>
      </xdr:blipFill>
      <xdr:spPr>
        <a:xfrm>
          <a:off x="3567954" y="1631576"/>
          <a:ext cx="663388" cy="630000"/>
        </a:xfrm>
        <a:prstGeom prst="roundRect">
          <a:avLst/>
        </a:prstGeom>
      </xdr:spPr>
    </xdr:pic>
    <xdr:clientData/>
  </xdr:twoCellAnchor>
  <xdr:twoCellAnchor editAs="oneCell">
    <xdr:from>
      <xdr:col>5</xdr:col>
      <xdr:colOff>107577</xdr:colOff>
      <xdr:row>4</xdr:row>
      <xdr:rowOff>98611</xdr:rowOff>
    </xdr:from>
    <xdr:to>
      <xdr:col>6</xdr:col>
      <xdr:colOff>8964</xdr:colOff>
      <xdr:row>4</xdr:row>
      <xdr:rowOff>728611</xdr:rowOff>
    </xdr:to>
    <xdr:pic>
      <xdr:nvPicPr>
        <xdr:cNvPr id="14" name="Picture 13">
          <a:extLst>
            <a:ext uri="{FF2B5EF4-FFF2-40B4-BE49-F238E27FC236}">
              <a16:creationId xmlns:a16="http://schemas.microsoft.com/office/drawing/2014/main" id="{480BD54E-A766-1051-23E9-E04C391C664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837473B0-CC2E-450A-ABE3-18F120FF3D39}">
              <a1611:picAttrSrcUrl xmlns:a1611="http://schemas.microsoft.com/office/drawing/2016/11/main" r:id="rId18"/>
            </a:ext>
          </a:extLst>
        </a:blip>
        <a:stretch>
          <a:fillRect/>
        </a:stretch>
      </xdr:blipFill>
      <xdr:spPr>
        <a:xfrm>
          <a:off x="3630706" y="2510117"/>
          <a:ext cx="654423" cy="630000"/>
        </a:xfrm>
        <a:prstGeom prst="roundRect">
          <a:avLst/>
        </a:prstGeom>
      </xdr:spPr>
    </xdr:pic>
    <xdr:clientData/>
  </xdr:twoCellAnchor>
  <xdr:twoCellAnchor editAs="oneCell">
    <xdr:from>
      <xdr:col>5</xdr:col>
      <xdr:colOff>134471</xdr:colOff>
      <xdr:row>5</xdr:row>
      <xdr:rowOff>98612</xdr:rowOff>
    </xdr:from>
    <xdr:to>
      <xdr:col>5</xdr:col>
      <xdr:colOff>555171</xdr:colOff>
      <xdr:row>5</xdr:row>
      <xdr:rowOff>728612</xdr:rowOff>
    </xdr:to>
    <xdr:pic>
      <xdr:nvPicPr>
        <xdr:cNvPr id="16" name="Picture 15">
          <a:extLst>
            <a:ext uri="{FF2B5EF4-FFF2-40B4-BE49-F238E27FC236}">
              <a16:creationId xmlns:a16="http://schemas.microsoft.com/office/drawing/2014/main" id="{8E73CF0C-E53C-CAC5-A5D1-E4A97924374A}"/>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837473B0-CC2E-450A-ABE3-18F120FF3D39}">
              <a1611:picAttrSrcUrl xmlns:a1611="http://schemas.microsoft.com/office/drawing/2016/11/main" r:id="rId20"/>
            </a:ext>
          </a:extLst>
        </a:blip>
        <a:stretch>
          <a:fillRect/>
        </a:stretch>
      </xdr:blipFill>
      <xdr:spPr>
        <a:xfrm>
          <a:off x="3657600" y="3272118"/>
          <a:ext cx="420700" cy="630000"/>
        </a:xfrm>
        <a:prstGeom prst="roundRect">
          <a:avLst/>
        </a:prstGeom>
      </xdr:spPr>
    </xdr:pic>
    <xdr:clientData/>
  </xdr:twoCellAnchor>
  <xdr:twoCellAnchor editAs="oneCell">
    <xdr:from>
      <xdr:col>5</xdr:col>
      <xdr:colOff>188260</xdr:colOff>
      <xdr:row>6</xdr:row>
      <xdr:rowOff>107577</xdr:rowOff>
    </xdr:from>
    <xdr:to>
      <xdr:col>5</xdr:col>
      <xdr:colOff>660760</xdr:colOff>
      <xdr:row>6</xdr:row>
      <xdr:rowOff>896471</xdr:rowOff>
    </xdr:to>
    <xdr:pic>
      <xdr:nvPicPr>
        <xdr:cNvPr id="18" name="Picture 17">
          <a:extLst>
            <a:ext uri="{FF2B5EF4-FFF2-40B4-BE49-F238E27FC236}">
              <a16:creationId xmlns:a16="http://schemas.microsoft.com/office/drawing/2014/main" id="{9BE97C32-B1A6-E1DF-6EC2-C41C490D2D67}"/>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837473B0-CC2E-450A-ABE3-18F120FF3D39}">
              <a1611:picAttrSrcUrl xmlns:a1611="http://schemas.microsoft.com/office/drawing/2016/11/main" r:id="rId22"/>
            </a:ext>
          </a:extLst>
        </a:blip>
        <a:stretch>
          <a:fillRect/>
        </a:stretch>
      </xdr:blipFill>
      <xdr:spPr>
        <a:xfrm>
          <a:off x="3711389" y="4168589"/>
          <a:ext cx="472500" cy="788894"/>
        </a:xfrm>
        <a:prstGeom prst="round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69.545098148148" backgroundQuery="1" createdVersion="8" refreshedVersion="8" minRefreshableVersion="3" recordCount="0" supportSubquery="1" supportAdvancedDrill="1" xr:uid="{65847716-897D-4813-886B-C7E600A56B0D}">
  <cacheSource type="external" connectionId="1"/>
  <cacheFields count="3">
    <cacheField name="[calls].[Representative].[Representative]" caption="Representative" numFmtId="0" hierarchy="3" level="1">
      <sharedItems count="5">
        <s v="R01"/>
        <s v="R02"/>
        <s v="R03"/>
        <s v="R04"/>
        <s v="R05"/>
      </sharedItems>
    </cacheField>
    <cacheField name="[Measures].[call count ]" caption="call count "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66.521409606481" backgroundQuery="1" createdVersion="8" refreshedVersion="8" minRefreshableVersion="3" recordCount="0" supportSubquery="1" supportAdvancedDrill="1" xr:uid="{E81B2D75-D83B-4D13-8A56-6E3FF2E1ED5F}">
  <cacheSource type="external" connectionId="1"/>
  <cacheFields count="5">
    <cacheField name="[Measures].[call count ]" caption="call count " numFmtId="0" hierarchy="17" level="32767"/>
    <cacheField name="[Measures].[Total Amount]" caption="Total Amount" numFmtId="0" hierarchy="18" level="32767"/>
    <cacheField name="[Measures].[Total Dur]" caption="Total Dur" numFmtId="0" hierarchy="19" level="32767"/>
    <cacheField name="[Measures].[Avg Rating]" caption="Avg Rating" numFmtId="0" hierarchy="20" level="32767"/>
    <cacheField name="[Measures].[5 start calls]" caption="5 start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 caption="Total Dur"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start calls]" caption="5 start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69.719526504632" backgroundQuery="1" createdVersion="8" refreshedVersion="8" minRefreshableVersion="3" recordCount="0" supportSubquery="1" supportAdvancedDrill="1" xr:uid="{7EDB45BA-041E-475F-8083-D4978BD2999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 caption="call count "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2"/>
      </fieldsUsage>
    </cacheHierarchy>
    <cacheHierarchy uniqueName="[Measures].[Total Amount]" caption="Total Amount" measure="1" displayFolder="" measureGroup="calls" count="0"/>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73.47453402778" backgroundQuery="1" createdVersion="8" refreshedVersion="8" minRefreshableVersion="3" recordCount="0" supportSubquery="1" supportAdvancedDrill="1" xr:uid="{05DB51EE-464F-4063-A615-63A53F0CB01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caption="Total Amount" measure="1" displayFolder="" measureGroup="calls" count="0" oneField="1">
      <fieldsUsage count="1">
        <fieldUsage x="3"/>
      </fieldsUsage>
    </cacheHierarchy>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73.524218634258" backgroundQuery="1" createdVersion="8" refreshedVersion="8" minRefreshableVersion="3" recordCount="0" supportSubquery="1" supportAdvancedDrill="1" xr:uid="{8D3DA97F-A5BF-43FC-872F-861C7AE8FB41}">
  <cacheSource type="external" connectionId="1"/>
  <cacheFields count="6">
    <cacheField name="[Measures].[call count ]" caption="call count " numFmtId="0" hierarchy="17" level="32767"/>
    <cacheField name="[Measures].[Total Amount]" caption="Total Amount" numFmtId="0" hierarchy="18" level="32767"/>
    <cacheField name="[Measures].[Total Dur]" caption="Total Dur" numFmtId="0" hierarchy="19" level="32767"/>
    <cacheField name="[Measures].[Avg Rating]" caption="Avg Rating" numFmtId="0" hierarchy="20" level="32767"/>
    <cacheField name="[Measures].[5 start calls]" caption="5 start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 caption="Total Dur"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start calls]" caption="5 start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73.524219212966" backgroundQuery="1" createdVersion="8" refreshedVersion="8" minRefreshableVersion="3" recordCount="0" supportSubquery="1" supportAdvancedDrill="1" xr:uid="{6E25DE60-67E0-4502-97E1-31D0DADC5927}">
  <cacheSource type="external" connectionId="1"/>
  <cacheFields count="5">
    <cacheField name="[calls].[Date of Call].[Date of Call]" caption="Date of Call" numFmtId="0" hierarchy="4" level="1">
      <sharedItems containsSemiMixedTypes="0" containsNonDate="0" containsDate="1" containsString="0" minDate="2023-12-01T00:00:00" maxDate="2023-12-31T00:00:00" count="12">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 caption="call count "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2"/>
      </fieldsUsage>
    </cacheHierarchy>
    <cacheHierarchy uniqueName="[Measures].[Total Amount]" caption="Total Amount" measure="1" displayFolder="" measureGroup="calls" count="0"/>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73.524219791667" backgroundQuery="1" createdVersion="8" refreshedVersion="8" minRefreshableVersion="3" recordCount="0" supportSubquery="1" supportAdvancedDrill="1" xr:uid="{0E2197CB-917A-48F6-92A3-FB9BD4596AC5}">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 caption="call count "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1"/>
      </fieldsUsage>
    </cacheHierarchy>
    <cacheHierarchy uniqueName="[Measures].[Total Amount]" caption="Total Amount" measure="1" displayFolder="" measureGroup="calls" count="0"/>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73.52422013889" backgroundQuery="1" createdVersion="8" refreshedVersion="8" minRefreshableVersion="3" recordCount="0" supportSubquery="1" supportAdvancedDrill="1" xr:uid="{16FF6E6A-5701-463E-9E0A-A6BBE886A66D}">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caption="Total Amount" measure="1" displayFolder="" measureGroup="calls" count="0"/>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73.524220486113" backgroundQuery="1" createdVersion="8" refreshedVersion="8" minRefreshableVersion="3" recordCount="0" supportSubquery="1" supportAdvancedDrill="1" xr:uid="{76F7176D-2729-4AF7-80B9-BB0716A6A6C5}">
  <cacheSource type="external" connectionId="1"/>
  <cacheFields count="3">
    <cacheField name="[Measures].[call count ]" caption="call count "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caption="Total Amount" measure="1" displayFolder="" measureGroup="calls" count="0"/>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TARUN" refreshedDate="45566.521405208332" backgroundQuery="1" createdVersion="3" refreshedVersion="8" minRefreshableVersion="3" recordCount="0" supportSubquery="1" supportAdvancedDrill="1" xr:uid="{57992B90-2504-4825-88BD-3BD7AC78D7D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caption="Total Amount" measure="1" displayFolder="" measureGroup="calls" count="0"/>
    <cacheHierarchy uniqueName="[Measures].[Total Dur]" caption="Total Dur" measure="1" displayFolder="" measureGroup="calls" count="0"/>
    <cacheHierarchy uniqueName="[Measures].[Avg Rating]" caption="Avg Rating" measure="1" displayFolder="" measureGroup="calls" count="0"/>
    <cacheHierarchy uniqueName="[Measures].[5 start calls]" caption="5 start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103189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F30997-D095-4FB4-BE0B-C566EFACBECE}" name="selected reps" cacheId="7"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47BEB1-0534-4F46-83D1-DF0F403A2F5A}"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3C3060-3424-4DF4-A45E-22A600E4D59D}" name="PivotTable2"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F18:G26"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CF9990-FB47-4F6D-8612-5146750A1419}" name="last chat pivo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6">
  <location ref="A76:G9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F38C2B-D022-4703-96BB-B6058B8D0A55}" name="rep satisfication"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64:B69"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CDD748-4706-4A0B-A748-951EE1D2841D}" name="PivotTable1"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18:C31" firstHeaderRow="0" firstDataRow="1" firstDataCol="1"/>
  <pivotFields count="5">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 2" fld="4" subtotal="count" baseField="0" baseItem="0">
      <extLst>
        <ext xmlns:x14="http://schemas.microsoft.com/office/spreadsheetml/2009/9/main" uri="{E15A36E0-9728-4e99-A89B-3F7291B0FE68}">
          <x14:dataField sourceField="2" uniqueName="[__Xl2].[Measures].[call count ]"/>
        </ext>
      </extLst>
    </dataField>
  </dataFields>
  <chartFormats count="2">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F566DE-B2D7-4041-BB17-6F969A850346}" name="PivotTable8"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53:D5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8">
    <chartFormat chart="9" format="2" series="1">
      <pivotArea type="data" outline="0" fieldPosition="0">
        <references count="2">
          <reference field="4294967294" count="1" selected="0">
            <x v="0"/>
          </reference>
          <reference field="1" count="1" selected="0">
            <x v="0"/>
          </reference>
        </references>
      </pivotArea>
    </chartFormat>
    <chartFormat chart="9" format="3" series="1">
      <pivotArea type="data" outline="0" fieldPosition="0">
        <references count="2">
          <reference field="4294967294" count="1" selected="0">
            <x v="0"/>
          </reference>
          <reference field="1" count="1" selected="0">
            <x v="1"/>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 chart="11" format="6">
      <pivotArea type="data" outline="0" fieldPosition="0">
        <references count="3">
          <reference field="4294967294" count="1" selected="0">
            <x v="0"/>
          </reference>
          <reference field="0" count="1" selected="0">
            <x v="0"/>
          </reference>
          <reference field="1" count="1" selected="0">
            <x v="1"/>
          </reference>
        </references>
      </pivotArea>
    </chartFormat>
    <chartFormat chart="11" format="7">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F32E03-2787-438A-9BDC-A50854387B97}"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4" subtotal="count" baseField="0" baseItem="0"/>
    <dataField fld="3" subtotal="count" baseField="0" baseItem="0"/>
    <dataField fld="2" subtotal="count" baseField="0" baseItem="0"/>
    <dataField fld="1"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BB9B56-83B1-40BF-AD92-E7EC8CD7DB1C}" name="summary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4" subtotal="count" baseField="0" baseItem="0"/>
    <dataField fld="3" subtotal="count" baseField="0" baseItem="0"/>
    <dataField fld="2" subtotal="count" baseField="0" baseItem="0"/>
    <dataField fld="1"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9DDCDBF-F723-4152-BA6F-75461DD4E93C}" sourceName="[calls].[Representative]">
  <pivotTables>
    <pivotTable tabId="6" name="rep pivot"/>
    <pivotTable tabId="6" name="PivotTable1"/>
    <pivotTable tabId="6" name="PivotTable2"/>
    <pivotTable tabId="6" name="selected reps"/>
    <pivotTable tabId="6" name="rep satisfication"/>
  </pivotTables>
  <data>
    <olap pivotCacheId="17103189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332A3EEA-9197-4E44-A979-86B41FFBF4FE}" cache="Slicer_Representative" caption="Representative" level="1" style="SlicerStyleDark2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2B3646D-09D8-4E6F-A4D4-DA725A5E0FAC}"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904E-1D4F-4C75-A3FC-9677444C2190}">
  <sheetPr codeName="Sheet1"/>
  <dimension ref="A1:BE131"/>
  <sheetViews>
    <sheetView tabSelected="1" zoomScale="85" zoomScaleNormal="85" workbookViewId="0">
      <selection activeCell="Z9" sqref="Z9"/>
    </sheetView>
  </sheetViews>
  <sheetFormatPr defaultRowHeight="14.4" x14ac:dyDescent="0.3"/>
  <cols>
    <col min="1" max="1" width="3.09765625" customWidth="1"/>
    <col min="2" max="2" width="3" customWidth="1"/>
    <col min="17" max="17" width="12.59765625" customWidth="1"/>
  </cols>
  <sheetData>
    <row r="1" spans="1:57"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row>
    <row r="2" spans="1:57"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row>
    <row r="3" spans="1:57"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row>
    <row r="4" spans="1:57"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row>
    <row r="5" spans="1:57"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row>
    <row r="6" spans="1:57"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row>
    <row r="7" spans="1:57"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row>
    <row r="8" spans="1:57"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row>
    <row r="9" spans="1:57"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row>
    <row r="10" spans="1:57"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row>
    <row r="11" spans="1:57"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row>
    <row r="12" spans="1:57"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row>
    <row r="13" spans="1:57"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row>
    <row r="14" spans="1:57"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row>
    <row r="15" spans="1:57"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row>
    <row r="16" spans="1:57"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row>
    <row r="17" spans="1:57"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row>
    <row r="18" spans="1:57"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row>
    <row r="19" spans="1:57"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row>
    <row r="20" spans="1:57"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row>
    <row r="21" spans="1:57" x14ac:dyDescent="0.3">
      <c r="A21" s="20"/>
      <c r="B21" s="20"/>
      <c r="C21" s="20"/>
      <c r="D21" s="20"/>
      <c r="E21" s="20"/>
      <c r="F21" s="20"/>
      <c r="G21" s="20"/>
      <c r="H21" s="20"/>
      <c r="I21" s="20"/>
      <c r="J21" s="20"/>
      <c r="K21" s="20"/>
      <c r="L21" s="20"/>
      <c r="M21" s="20"/>
      <c r="N21" s="20"/>
      <c r="O21" s="20"/>
      <c r="P21" s="20"/>
      <c r="Q21" s="30"/>
      <c r="R21" s="31" t="s">
        <v>1079</v>
      </c>
      <c r="S21" s="31" t="s">
        <v>9</v>
      </c>
      <c r="T21" s="31" t="s">
        <v>1080</v>
      </c>
      <c r="U21" s="31" t="s">
        <v>1081</v>
      </c>
      <c r="V21" s="31" t="s">
        <v>1082</v>
      </c>
      <c r="W21" s="32" t="s">
        <v>1083</v>
      </c>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row>
    <row r="22" spans="1:57" x14ac:dyDescent="0.3">
      <c r="A22" s="20"/>
      <c r="B22" s="20"/>
      <c r="C22" s="20"/>
      <c r="D22" s="20"/>
      <c r="E22" s="20"/>
      <c r="F22" s="20"/>
      <c r="G22" s="20"/>
      <c r="H22" s="20"/>
      <c r="I22" s="20"/>
      <c r="J22" s="20"/>
      <c r="K22" s="20"/>
      <c r="L22" s="20"/>
      <c r="M22" s="20"/>
      <c r="N22" s="20"/>
      <c r="O22" s="20"/>
      <c r="P22" s="20" t="s">
        <v>1078</v>
      </c>
      <c r="Q22" s="33" t="str">
        <f>pivots!A78</f>
        <v>Cincinnati</v>
      </c>
      <c r="R22" s="34"/>
      <c r="S22" s="34"/>
      <c r="T22" s="34"/>
      <c r="U22" s="34"/>
      <c r="V22" s="34"/>
      <c r="W22" s="35"/>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row>
    <row r="23" spans="1:57" x14ac:dyDescent="0.3">
      <c r="A23" s="20"/>
      <c r="B23" s="20"/>
      <c r="C23" s="20"/>
      <c r="D23" s="20"/>
      <c r="E23" s="20"/>
      <c r="F23" s="20"/>
      <c r="G23" s="20"/>
      <c r="H23" s="20"/>
      <c r="I23" s="20"/>
      <c r="J23" s="20"/>
      <c r="K23" s="20"/>
      <c r="L23" s="20"/>
      <c r="M23" s="20"/>
      <c r="N23" s="20"/>
      <c r="O23" s="20"/>
      <c r="P23" s="20"/>
      <c r="Q23" s="36" t="str">
        <f>pivots!A79</f>
        <v>C0003</v>
      </c>
      <c r="R23" s="37">
        <f>pivots!B79</f>
        <v>891</v>
      </c>
      <c r="S23" s="37">
        <f>pivots!C79</f>
        <v>1332</v>
      </c>
      <c r="T23" s="37">
        <f>pivots!D79</f>
        <v>1282</v>
      </c>
      <c r="U23" s="37">
        <f>pivots!E79</f>
        <v>739</v>
      </c>
      <c r="V23" s="37">
        <f>pivots!F79</f>
        <v>560</v>
      </c>
      <c r="W23" s="38">
        <f>pivots!G79</f>
        <v>4804</v>
      </c>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row>
    <row r="24" spans="1:57" x14ac:dyDescent="0.3">
      <c r="A24" s="20"/>
      <c r="B24" s="20"/>
      <c r="C24" s="20"/>
      <c r="D24" s="20"/>
      <c r="E24" s="20"/>
      <c r="F24" s="20"/>
      <c r="G24" s="20"/>
      <c r="H24" s="20"/>
      <c r="I24" s="20"/>
      <c r="J24" s="20"/>
      <c r="K24" s="20"/>
      <c r="L24" s="20"/>
      <c r="M24" s="20"/>
      <c r="N24" s="20"/>
      <c r="O24" s="20"/>
      <c r="P24" s="20"/>
      <c r="Q24" s="36" t="str">
        <f>pivots!A80</f>
        <v>C0004</v>
      </c>
      <c r="R24" s="37">
        <f>pivots!B80</f>
        <v>1991</v>
      </c>
      <c r="S24" s="37">
        <f>pivots!C80</f>
        <v>1886</v>
      </c>
      <c r="T24" s="37">
        <f>pivots!D80</f>
        <v>1206</v>
      </c>
      <c r="U24" s="37">
        <f>pivots!E80</f>
        <v>884</v>
      </c>
      <c r="V24" s="37">
        <f>pivots!F80</f>
        <v>1722</v>
      </c>
      <c r="W24" s="38">
        <f>pivots!G80</f>
        <v>7689</v>
      </c>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row>
    <row r="25" spans="1:57" x14ac:dyDescent="0.3">
      <c r="A25" s="20"/>
      <c r="B25" s="20"/>
      <c r="C25" s="20"/>
      <c r="D25" s="20"/>
      <c r="E25" s="20"/>
      <c r="F25" s="20"/>
      <c r="G25" s="20"/>
      <c r="H25" s="20"/>
      <c r="I25" s="20"/>
      <c r="J25" s="20"/>
      <c r="K25" s="20"/>
      <c r="L25" s="20"/>
      <c r="M25" s="20"/>
      <c r="N25" s="20"/>
      <c r="O25" s="20"/>
      <c r="P25" s="20"/>
      <c r="Q25" s="36" t="str">
        <f>pivots!A81</f>
        <v>C0011</v>
      </c>
      <c r="R25" s="37">
        <f>pivots!B81</f>
        <v>1163</v>
      </c>
      <c r="S25" s="37">
        <f>pivots!C81</f>
        <v>1180</v>
      </c>
      <c r="T25" s="37">
        <f>pivots!D81</f>
        <v>1616</v>
      </c>
      <c r="U25" s="37">
        <f>pivots!E81</f>
        <v>1043</v>
      </c>
      <c r="V25" s="37">
        <f>pivots!F81</f>
        <v>1747</v>
      </c>
      <c r="W25" s="38">
        <f>pivots!G81</f>
        <v>6749</v>
      </c>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row>
    <row r="26" spans="1:57" x14ac:dyDescent="0.3">
      <c r="A26" s="20"/>
      <c r="B26" s="20"/>
      <c r="C26" s="20"/>
      <c r="D26" s="20"/>
      <c r="E26" s="20"/>
      <c r="F26" s="20"/>
      <c r="G26" s="20"/>
      <c r="H26" s="20"/>
      <c r="I26" s="20"/>
      <c r="J26" s="20"/>
      <c r="K26" s="20"/>
      <c r="L26" s="20"/>
      <c r="M26" s="20"/>
      <c r="N26" s="20"/>
      <c r="O26" s="20"/>
      <c r="P26" s="20"/>
      <c r="Q26" s="36" t="str">
        <f>pivots!A82</f>
        <v>C0012</v>
      </c>
      <c r="R26" s="37">
        <f>pivots!B82</f>
        <v>1438</v>
      </c>
      <c r="S26" s="37">
        <f>pivots!C82</f>
        <v>1616</v>
      </c>
      <c r="T26" s="37">
        <f>pivots!D82</f>
        <v>866</v>
      </c>
      <c r="U26" s="37">
        <f>pivots!E82</f>
        <v>829</v>
      </c>
      <c r="V26" s="37">
        <f>pivots!F82</f>
        <v>2070</v>
      </c>
      <c r="W26" s="38">
        <f>pivots!G82</f>
        <v>6819</v>
      </c>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row>
    <row r="27" spans="1:57" x14ac:dyDescent="0.3">
      <c r="A27" s="20"/>
      <c r="B27" s="20"/>
      <c r="C27" s="20"/>
      <c r="D27" s="20"/>
      <c r="E27" s="20"/>
      <c r="F27" s="20"/>
      <c r="G27" s="20"/>
      <c r="H27" s="20"/>
      <c r="I27" s="20"/>
      <c r="J27" s="20"/>
      <c r="K27" s="20"/>
      <c r="L27" s="20"/>
      <c r="M27" s="20"/>
      <c r="N27" s="20"/>
      <c r="O27" s="20"/>
      <c r="P27" s="20"/>
      <c r="Q27" s="33" t="str">
        <f>pivots!A83</f>
        <v>Cleveland</v>
      </c>
      <c r="R27" s="37"/>
      <c r="S27" s="37"/>
      <c r="T27" s="37"/>
      <c r="U27" s="37"/>
      <c r="V27" s="37"/>
      <c r="W27" s="38"/>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row>
    <row r="28" spans="1:57" x14ac:dyDescent="0.3">
      <c r="A28" s="20"/>
      <c r="B28" s="20"/>
      <c r="C28" s="20"/>
      <c r="D28" s="20"/>
      <c r="E28" s="20"/>
      <c r="F28" s="20"/>
      <c r="G28" s="20"/>
      <c r="H28" s="20"/>
      <c r="I28" s="20"/>
      <c r="J28" s="20"/>
      <c r="K28" s="20"/>
      <c r="L28" s="20"/>
      <c r="M28" s="20"/>
      <c r="N28" s="20"/>
      <c r="O28" s="20"/>
      <c r="P28" s="20"/>
      <c r="Q28" s="36" t="str">
        <f>pivots!A84</f>
        <v>C0002</v>
      </c>
      <c r="R28" s="37">
        <f>pivots!B84</f>
        <v>1233</v>
      </c>
      <c r="S28" s="37">
        <f>pivots!C84</f>
        <v>223</v>
      </c>
      <c r="T28" s="37">
        <f>pivots!D84</f>
        <v>1680</v>
      </c>
      <c r="U28" s="37">
        <f>pivots!E84</f>
        <v>990</v>
      </c>
      <c r="V28" s="37">
        <f>pivots!F84</f>
        <v>1508</v>
      </c>
      <c r="W28" s="38">
        <f>pivots!G84</f>
        <v>5634</v>
      </c>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row>
    <row r="29" spans="1:57" x14ac:dyDescent="0.3">
      <c r="A29" s="20"/>
      <c r="B29" s="20"/>
      <c r="C29" s="20"/>
      <c r="D29" s="20"/>
      <c r="E29" s="20"/>
      <c r="F29" s="20"/>
      <c r="G29" s="20"/>
      <c r="H29" s="20"/>
      <c r="I29" s="20"/>
      <c r="J29" s="20"/>
      <c r="K29" s="20"/>
      <c r="L29" s="20"/>
      <c r="M29" s="20"/>
      <c r="N29" s="20"/>
      <c r="O29" s="20"/>
      <c r="P29" s="20"/>
      <c r="Q29" s="36" t="str">
        <f>pivots!A85</f>
        <v>C0007</v>
      </c>
      <c r="R29" s="37">
        <f>pivots!B85</f>
        <v>1598</v>
      </c>
      <c r="S29" s="37">
        <f>pivots!C85</f>
        <v>1907</v>
      </c>
      <c r="T29" s="37">
        <f>pivots!D85</f>
        <v>869</v>
      </c>
      <c r="U29" s="37">
        <f>pivots!E85</f>
        <v>1426</v>
      </c>
      <c r="V29" s="37">
        <f>pivots!F85</f>
        <v>1416</v>
      </c>
      <c r="W29" s="38">
        <f>pivots!G85</f>
        <v>7216</v>
      </c>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row>
    <row r="30" spans="1:57" x14ac:dyDescent="0.3">
      <c r="A30" s="20"/>
      <c r="B30" s="20"/>
      <c r="C30" s="20"/>
      <c r="D30" s="20"/>
      <c r="E30" s="20"/>
      <c r="F30" s="20"/>
      <c r="G30" s="20"/>
      <c r="H30" s="20"/>
      <c r="I30" s="20"/>
      <c r="J30" s="20"/>
      <c r="K30" s="20"/>
      <c r="L30" s="20"/>
      <c r="M30" s="20"/>
      <c r="N30" s="20" t="s">
        <v>1077</v>
      </c>
      <c r="O30" s="20" t="s">
        <v>1077</v>
      </c>
      <c r="P30" s="20"/>
      <c r="Q30" s="36" t="str">
        <f>pivots!A86</f>
        <v>C0008</v>
      </c>
      <c r="R30" s="37">
        <f>pivots!B86</f>
        <v>900</v>
      </c>
      <c r="S30" s="37">
        <f>pivots!C86</f>
        <v>1016</v>
      </c>
      <c r="T30" s="37">
        <f>pivots!D86</f>
        <v>960</v>
      </c>
      <c r="U30" s="37">
        <f>pivots!E86</f>
        <v>940</v>
      </c>
      <c r="V30" s="37">
        <f>pivots!F86</f>
        <v>1193</v>
      </c>
      <c r="W30" s="38">
        <f>pivots!G86</f>
        <v>5009</v>
      </c>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row>
    <row r="31" spans="1:57" x14ac:dyDescent="0.3">
      <c r="A31" s="20"/>
      <c r="B31" s="20"/>
      <c r="C31" s="20"/>
      <c r="D31" s="20"/>
      <c r="E31" s="20"/>
      <c r="F31" s="20"/>
      <c r="G31" s="20"/>
      <c r="H31" s="20"/>
      <c r="I31" s="20"/>
      <c r="J31" s="20"/>
      <c r="K31" s="20"/>
      <c r="L31" s="20"/>
      <c r="M31" s="20"/>
      <c r="N31" s="20"/>
      <c r="O31" s="20"/>
      <c r="P31" s="20"/>
      <c r="Q31" s="36" t="str">
        <f>pivots!A87</f>
        <v>C0010</v>
      </c>
      <c r="R31" s="37">
        <f>pivots!B87</f>
        <v>900</v>
      </c>
      <c r="S31" s="37">
        <f>pivots!C87</f>
        <v>1470</v>
      </c>
      <c r="T31" s="37">
        <f>pivots!D87</f>
        <v>1617</v>
      </c>
      <c r="U31" s="37">
        <f>pivots!E87</f>
        <v>1314</v>
      </c>
      <c r="V31" s="37">
        <f>pivots!F87</f>
        <v>941</v>
      </c>
      <c r="W31" s="38">
        <f>pivots!G87</f>
        <v>6242</v>
      </c>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row>
    <row r="32" spans="1:57" x14ac:dyDescent="0.3">
      <c r="A32" s="20"/>
      <c r="B32" s="20"/>
      <c r="C32" s="20"/>
      <c r="D32" s="20"/>
      <c r="E32" s="20"/>
      <c r="F32" s="20"/>
      <c r="G32" s="20"/>
      <c r="H32" s="20"/>
      <c r="I32" s="20"/>
      <c r="J32" s="20"/>
      <c r="K32" s="20"/>
      <c r="L32" s="20"/>
      <c r="M32" s="20"/>
      <c r="N32" s="20"/>
      <c r="O32" s="20"/>
      <c r="P32" s="20"/>
      <c r="Q32" s="36" t="str">
        <f>pivots!A88</f>
        <v>C0013</v>
      </c>
      <c r="R32" s="37">
        <f>pivots!B88</f>
        <v>1255</v>
      </c>
      <c r="S32" s="37">
        <f>pivots!C88</f>
        <v>516</v>
      </c>
      <c r="T32" s="37">
        <f>pivots!D88</f>
        <v>1874</v>
      </c>
      <c r="U32" s="37">
        <f>pivots!E88</f>
        <v>1863</v>
      </c>
      <c r="V32" s="37">
        <f>pivots!F88</f>
        <v>1722</v>
      </c>
      <c r="W32" s="38">
        <f>pivots!G88</f>
        <v>7230</v>
      </c>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row>
    <row r="33" spans="1:57" x14ac:dyDescent="0.3">
      <c r="A33" s="20"/>
      <c r="B33" s="20"/>
      <c r="C33" s="20"/>
      <c r="D33" s="20"/>
      <c r="E33" s="20"/>
      <c r="F33" s="20"/>
      <c r="G33" s="20"/>
      <c r="H33" s="20"/>
      <c r="I33" s="20"/>
      <c r="J33" s="20"/>
      <c r="K33" s="20"/>
      <c r="L33" s="20"/>
      <c r="M33" s="20"/>
      <c r="N33" s="20"/>
      <c r="O33" s="20"/>
      <c r="P33" s="20"/>
      <c r="Q33" s="36" t="str">
        <f>pivots!A89</f>
        <v>C0015</v>
      </c>
      <c r="R33" s="37">
        <f>pivots!B89</f>
        <v>1138</v>
      </c>
      <c r="S33" s="37">
        <f>pivots!C89</f>
        <v>1898</v>
      </c>
      <c r="T33" s="37">
        <f>pivots!D89</f>
        <v>1482</v>
      </c>
      <c r="U33" s="37">
        <f>pivots!E89</f>
        <v>846</v>
      </c>
      <c r="V33" s="37">
        <f>pivots!F89</f>
        <v>1154</v>
      </c>
      <c r="W33" s="38">
        <f>pivots!G89</f>
        <v>6518</v>
      </c>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row>
    <row r="34" spans="1:57" x14ac:dyDescent="0.3">
      <c r="A34" s="20"/>
      <c r="B34" s="20"/>
      <c r="C34" s="20"/>
      <c r="D34" s="20"/>
      <c r="E34" s="20"/>
      <c r="F34" s="20"/>
      <c r="G34" s="20"/>
      <c r="H34" s="20"/>
      <c r="I34" s="20"/>
      <c r="J34" s="20"/>
      <c r="K34" s="20"/>
      <c r="L34" s="20"/>
      <c r="M34" s="20"/>
      <c r="N34" s="20"/>
      <c r="O34" s="20"/>
      <c r="P34" s="20" t="s">
        <v>1077</v>
      </c>
      <c r="Q34" s="33" t="str">
        <f>pivots!A90</f>
        <v>Columbus</v>
      </c>
      <c r="R34" s="37"/>
      <c r="S34" s="37"/>
      <c r="T34" s="37"/>
      <c r="U34" s="37"/>
      <c r="V34" s="37"/>
      <c r="W34" s="38"/>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row>
    <row r="35" spans="1:57" x14ac:dyDescent="0.3">
      <c r="A35" s="20"/>
      <c r="B35" s="20"/>
      <c r="C35" s="20"/>
      <c r="D35" s="20"/>
      <c r="E35" s="20"/>
      <c r="F35" s="20"/>
      <c r="G35" s="20"/>
      <c r="H35" s="20"/>
      <c r="I35" s="20"/>
      <c r="J35" s="20"/>
      <c r="K35" s="20"/>
      <c r="L35" s="20"/>
      <c r="M35" s="20"/>
      <c r="N35" s="20"/>
      <c r="O35" s="20"/>
      <c r="P35" s="20"/>
      <c r="Q35" s="36" t="str">
        <f>pivots!A91</f>
        <v>C0001</v>
      </c>
      <c r="R35" s="37">
        <f>pivots!B91</f>
        <v>1655</v>
      </c>
      <c r="S35" s="37">
        <f>pivots!C91</f>
        <v>805</v>
      </c>
      <c r="T35" s="37">
        <f>pivots!D91</f>
        <v>2263</v>
      </c>
      <c r="U35" s="37">
        <f>pivots!E91</f>
        <v>987</v>
      </c>
      <c r="V35" s="37">
        <f>pivots!F91</f>
        <v>1075</v>
      </c>
      <c r="W35" s="38">
        <f>pivots!G91</f>
        <v>6785</v>
      </c>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row>
    <row r="36" spans="1:57" x14ac:dyDescent="0.3">
      <c r="A36" s="20"/>
      <c r="B36" s="20"/>
      <c r="C36" s="20"/>
      <c r="D36" s="20"/>
      <c r="E36" s="20"/>
      <c r="F36" s="20"/>
      <c r="G36" s="20"/>
      <c r="H36" s="20"/>
      <c r="I36" s="20"/>
      <c r="J36" s="20"/>
      <c r="K36" s="20"/>
      <c r="L36" s="20"/>
      <c r="M36" s="20"/>
      <c r="N36" s="20"/>
      <c r="O36" s="20"/>
      <c r="P36" s="20"/>
      <c r="Q36" s="36" t="str">
        <f>pivots!A92</f>
        <v>C0005</v>
      </c>
      <c r="R36" s="37">
        <f>pivots!B92</f>
        <v>1104</v>
      </c>
      <c r="S36" s="37">
        <f>pivots!C92</f>
        <v>2280</v>
      </c>
      <c r="T36" s="37">
        <f>pivots!D92</f>
        <v>1445</v>
      </c>
      <c r="U36" s="37">
        <f>pivots!E92</f>
        <v>1722</v>
      </c>
      <c r="V36" s="37">
        <f>pivots!F92</f>
        <v>1196</v>
      </c>
      <c r="W36" s="38">
        <f>pivots!G92</f>
        <v>7747</v>
      </c>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row>
    <row r="37" spans="1:57" x14ac:dyDescent="0.3">
      <c r="A37" s="20"/>
      <c r="B37" s="20"/>
      <c r="C37" s="20"/>
      <c r="D37" s="20"/>
      <c r="E37" s="20"/>
      <c r="F37" s="20"/>
      <c r="G37" s="20"/>
      <c r="H37" s="20"/>
      <c r="I37" s="20"/>
      <c r="J37" s="20"/>
      <c r="K37" s="20"/>
      <c r="L37" s="20"/>
      <c r="M37" s="20"/>
      <c r="N37" s="20"/>
      <c r="O37" s="20"/>
      <c r="P37" s="20"/>
      <c r="Q37" s="36" t="str">
        <f>pivots!A93</f>
        <v>C0006</v>
      </c>
      <c r="R37" s="37">
        <f>pivots!B93</f>
        <v>372</v>
      </c>
      <c r="S37" s="37">
        <f>pivots!C93</f>
        <v>1818</v>
      </c>
      <c r="T37" s="37">
        <f>pivots!D93</f>
        <v>1346</v>
      </c>
      <c r="U37" s="37">
        <f>pivots!E93</f>
        <v>1156</v>
      </c>
      <c r="V37" s="37">
        <f>pivots!F93</f>
        <v>1484</v>
      </c>
      <c r="W37" s="38">
        <f>pivots!G93</f>
        <v>6176</v>
      </c>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row>
    <row r="38" spans="1:57" x14ac:dyDescent="0.3">
      <c r="A38" s="20"/>
      <c r="B38" s="20"/>
      <c r="C38" s="20"/>
      <c r="D38" s="20"/>
      <c r="E38" s="20"/>
      <c r="F38" s="20"/>
      <c r="G38" s="20"/>
      <c r="H38" s="20"/>
      <c r="I38" s="20"/>
      <c r="J38" s="20"/>
      <c r="K38" s="20"/>
      <c r="L38" s="20"/>
      <c r="M38" s="20"/>
      <c r="N38" s="20"/>
      <c r="O38" s="20"/>
      <c r="P38" s="20"/>
      <c r="Q38" s="36" t="str">
        <f>pivots!A94</f>
        <v>C0009</v>
      </c>
      <c r="R38" s="37">
        <f>pivots!B94</f>
        <v>1415</v>
      </c>
      <c r="S38" s="37">
        <f>pivots!C94</f>
        <v>1271</v>
      </c>
      <c r="T38" s="37">
        <f>pivots!D94</f>
        <v>1214</v>
      </c>
      <c r="U38" s="37">
        <f>pivots!E94</f>
        <v>1135</v>
      </c>
      <c r="V38" s="37">
        <f>pivots!F94</f>
        <v>1566</v>
      </c>
      <c r="W38" s="38">
        <f>pivots!G94</f>
        <v>6601</v>
      </c>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row>
    <row r="39" spans="1:57" x14ac:dyDescent="0.3">
      <c r="A39" s="20"/>
      <c r="B39" s="20"/>
      <c r="C39" s="20"/>
      <c r="D39" s="20"/>
      <c r="E39" s="20"/>
      <c r="F39" s="20"/>
      <c r="G39" s="20"/>
      <c r="H39" s="20"/>
      <c r="I39" s="20"/>
      <c r="J39" s="20"/>
      <c r="K39" s="20"/>
      <c r="L39" s="20"/>
      <c r="M39" s="20"/>
      <c r="N39" s="20"/>
      <c r="O39" s="20"/>
      <c r="P39" s="20"/>
      <c r="Q39" s="39" t="str">
        <f>pivots!A95</f>
        <v>C0014</v>
      </c>
      <c r="R39" s="40">
        <f>pivots!B95</f>
        <v>1362</v>
      </c>
      <c r="S39" s="40">
        <f>pivots!C95</f>
        <v>1363</v>
      </c>
      <c r="T39" s="40">
        <f>pivots!D95</f>
        <v>1152</v>
      </c>
      <c r="U39" s="40">
        <f>pivots!E95</f>
        <v>777</v>
      </c>
      <c r="V39" s="40">
        <f>pivots!F95</f>
        <v>750</v>
      </c>
      <c r="W39" s="41">
        <f>pivots!G95</f>
        <v>5404</v>
      </c>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row>
    <row r="40" spans="1:57"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row>
    <row r="41" spans="1:57"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row>
    <row r="42" spans="1:57"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row>
    <row r="43" spans="1:57"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row>
    <row r="44" spans="1:57"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row>
    <row r="45" spans="1:57"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row>
    <row r="46" spans="1:57"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row>
    <row r="47" spans="1:57"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row>
    <row r="48" spans="1:57"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row>
    <row r="49" spans="1:57"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row>
    <row r="50" spans="1:57"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row>
    <row r="51" spans="1:57"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row>
    <row r="52" spans="1:57"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row>
    <row r="53" spans="1:57"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row>
    <row r="54" spans="1:57"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row>
    <row r="55" spans="1:57"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row>
    <row r="56" spans="1:57"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row>
    <row r="57" spans="1:57"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row>
    <row r="58" spans="1:57"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row>
    <row r="59" spans="1:57"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row>
    <row r="60" spans="1:57"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row>
    <row r="61" spans="1:57"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row>
    <row r="62" spans="1:57"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row>
    <row r="63" spans="1:57"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row>
    <row r="64" spans="1:57"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row>
    <row r="65" spans="1:57"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row>
    <row r="66" spans="1:57"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row>
    <row r="67" spans="1:57"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row>
    <row r="68" spans="1:57"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row>
    <row r="69" spans="1:57"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row>
    <row r="70" spans="1:57"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row>
    <row r="71" spans="1:57"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row>
    <row r="72" spans="1:57"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row>
    <row r="73" spans="1:57"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row>
    <row r="74" spans="1:57"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row>
    <row r="75" spans="1:57"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row>
    <row r="76" spans="1:57"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row>
    <row r="77" spans="1:57"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row>
    <row r="78" spans="1:57"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row>
    <row r="79" spans="1:57"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row>
    <row r="80" spans="1:57"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row>
    <row r="81" spans="1:57"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row>
    <row r="82" spans="1:57"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row>
    <row r="83" spans="1:57"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row>
    <row r="84" spans="1:57"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row>
    <row r="85" spans="1:57"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row>
    <row r="86" spans="1:57"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row>
    <row r="87" spans="1:57"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row>
    <row r="88" spans="1:57"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row>
    <row r="89" spans="1:57"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row>
    <row r="90" spans="1:57"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row>
    <row r="91" spans="1:57"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row>
    <row r="92" spans="1:57"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row>
    <row r="93" spans="1:57"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row>
    <row r="94" spans="1:57"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row>
    <row r="95" spans="1:57"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row>
    <row r="96" spans="1:57"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row>
    <row r="97" spans="1:57"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row>
    <row r="98" spans="1:57"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row>
    <row r="99" spans="1:57"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row>
    <row r="100" spans="1:57"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row>
    <row r="101" spans="1:57"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row>
    <row r="102" spans="1:57"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row>
    <row r="103" spans="1:57"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row>
    <row r="104" spans="1:57"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row>
    <row r="105" spans="1:57"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row>
    <row r="106" spans="1:57"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row>
    <row r="107" spans="1:57"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row>
    <row r="108" spans="1:57"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row>
    <row r="109" spans="1:57"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row>
    <row r="110" spans="1:57"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row>
    <row r="111" spans="1:57"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row>
    <row r="112" spans="1:57"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row>
    <row r="113" spans="1:57"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row>
    <row r="114" spans="1:57"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row>
    <row r="115" spans="1:57"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row>
    <row r="116" spans="1:57"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row>
    <row r="117" spans="1:57"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row>
    <row r="118" spans="1:57"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row>
    <row r="119" spans="1:57"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row>
    <row r="120" spans="1:57"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row>
    <row r="121" spans="1:57"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row>
    <row r="122" spans="1:57"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row>
    <row r="123" spans="1:57"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row>
    <row r="124" spans="1:57"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row>
    <row r="125" spans="1:57"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row>
    <row r="126" spans="1:57"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row>
    <row r="127" spans="1:57"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row>
    <row r="128" spans="1:57"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row>
    <row r="129" spans="1:57"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row>
    <row r="130" spans="1:57"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row>
    <row r="131" spans="1:57"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row>
  </sheetData>
  <conditionalFormatting sqref="R23:V39">
    <cfRule type="dataBar" priority="4">
      <dataBar>
        <cfvo type="num" val="0"/>
        <cfvo type="formula" val="MAX($R$23:$V$39)*2"/>
        <color theme="1" tint="0.34998626667073579"/>
      </dataBar>
      <extLst>
        <ext xmlns:x14="http://schemas.microsoft.com/office/spreadsheetml/2009/9/main" uri="{B025F937-C7B1-47D3-B67F-A62EFF666E3E}">
          <x14:id>{BC4E7CFB-264E-4837-9A16-C66DC02238B0}</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6DE8D770-FE15-472F-B787-D633D617EBBC}">
            <xm:f>R$21=pivots!$A$48</xm:f>
            <x14:dxf>
              <fill>
                <patternFill>
                  <bgColor theme="5"/>
                </patternFill>
              </fill>
              <border>
                <left style="thin">
                  <color auto="1"/>
                </left>
                <right style="thin">
                  <color auto="1"/>
                </right>
                <vertical/>
                <horizontal/>
              </border>
            </x14:dxf>
          </x14:cfRule>
          <xm:sqref>R21:V39</xm:sqref>
        </x14:conditionalFormatting>
        <x14:conditionalFormatting xmlns:xm="http://schemas.microsoft.com/office/excel/2006/main">
          <x14:cfRule type="dataBar" id="{BC4E7CFB-264E-4837-9A16-C66DC02238B0}">
            <x14:dataBar minLength="0" maxLength="100" gradient="0">
              <x14:cfvo type="num">
                <xm:f>0</xm:f>
              </x14:cfvo>
              <x14:cfvo type="formula">
                <xm:f>MAX($R$23:$V$39)*2</xm:f>
              </x14:cfvo>
              <x14:negativeFillColor rgb="FFFF0000"/>
              <x14:axisColor rgb="FF000000"/>
            </x14:dataBar>
          </x14:cfRule>
          <xm:sqref>R23:V39</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A855E-E023-41E2-97E2-5935C03F9156}">
  <sheetPr codeName="Sheet2"/>
  <dimension ref="A3:K95"/>
  <sheetViews>
    <sheetView topLeftCell="A38" workbookViewId="0">
      <selection activeCell="K51" sqref="K51"/>
    </sheetView>
  </sheetViews>
  <sheetFormatPr defaultRowHeight="14.4" x14ac:dyDescent="0.3"/>
  <cols>
    <col min="1" max="1" width="12.19921875" bestFit="1" customWidth="1"/>
    <col min="2" max="2" width="9.296875" bestFit="1" customWidth="1"/>
    <col min="3" max="3" width="10.296875" bestFit="1" customWidth="1"/>
    <col min="4" max="4" width="8.296875" bestFit="1" customWidth="1"/>
    <col min="5" max="5" width="11.59765625" bestFit="1" customWidth="1"/>
    <col min="6" max="6" width="12.19921875" bestFit="1" customWidth="1"/>
    <col min="7" max="7" width="9.296875" bestFit="1" customWidth="1"/>
    <col min="8" max="336" width="10.09765625" bestFit="1" customWidth="1"/>
    <col min="337" max="337" width="10.3984375" bestFit="1" customWidth="1"/>
    <col min="338" max="666" width="10.09765625" bestFit="1" customWidth="1"/>
    <col min="667" max="667" width="13.796875" bestFit="1" customWidth="1"/>
    <col min="668" max="668" width="14.796875" bestFit="1" customWidth="1"/>
  </cols>
  <sheetData>
    <row r="3" spans="1:5" x14ac:dyDescent="0.3">
      <c r="A3" t="s">
        <v>1042</v>
      </c>
      <c r="B3" t="s">
        <v>1046</v>
      </c>
      <c r="C3" t="s">
        <v>1045</v>
      </c>
      <c r="D3" t="s">
        <v>1044</v>
      </c>
      <c r="E3" t="s">
        <v>1043</v>
      </c>
    </row>
    <row r="4" spans="1:5" x14ac:dyDescent="0.3">
      <c r="A4" s="23">
        <v>1000</v>
      </c>
      <c r="B4" s="21">
        <v>307</v>
      </c>
      <c r="C4" s="22">
        <v>3.8854000000000033</v>
      </c>
      <c r="D4" s="23">
        <v>89850</v>
      </c>
      <c r="E4" s="24">
        <v>96623</v>
      </c>
    </row>
    <row r="10" spans="1:5" x14ac:dyDescent="0.3">
      <c r="A10" t="s">
        <v>1042</v>
      </c>
      <c r="B10" t="s">
        <v>1046</v>
      </c>
      <c r="C10" t="s">
        <v>1045</v>
      </c>
      <c r="D10" t="s">
        <v>1044</v>
      </c>
      <c r="E10" t="s">
        <v>1043</v>
      </c>
    </row>
    <row r="11" spans="1:5" x14ac:dyDescent="0.3">
      <c r="A11" s="23">
        <v>200</v>
      </c>
      <c r="B11" s="21">
        <v>51</v>
      </c>
      <c r="C11" s="22">
        <v>3.8824999999999998</v>
      </c>
      <c r="D11" s="23">
        <v>18209</v>
      </c>
      <c r="E11" s="24">
        <v>20104</v>
      </c>
    </row>
    <row r="18" spans="1:7" x14ac:dyDescent="0.3">
      <c r="A18" s="25" t="s">
        <v>1061</v>
      </c>
      <c r="B18" t="s">
        <v>1042</v>
      </c>
      <c r="C18" t="s">
        <v>1062</v>
      </c>
      <c r="F18" s="25" t="s">
        <v>1061</v>
      </c>
      <c r="G18" t="s">
        <v>1042</v>
      </c>
    </row>
    <row r="19" spans="1:7" x14ac:dyDescent="0.3">
      <c r="A19" s="26" t="s">
        <v>1049</v>
      </c>
      <c r="B19" s="23">
        <v>21</v>
      </c>
      <c r="C19" s="23">
        <v>21</v>
      </c>
      <c r="F19" s="26" t="s">
        <v>1064</v>
      </c>
      <c r="G19" s="23">
        <v>22</v>
      </c>
    </row>
    <row r="20" spans="1:7" x14ac:dyDescent="0.3">
      <c r="A20" s="26" t="s">
        <v>1050</v>
      </c>
      <c r="B20" s="23">
        <v>18</v>
      </c>
      <c r="C20" s="23">
        <v>18</v>
      </c>
      <c r="F20" s="26" t="s">
        <v>1068</v>
      </c>
      <c r="G20" s="23">
        <v>27</v>
      </c>
    </row>
    <row r="21" spans="1:7" x14ac:dyDescent="0.3">
      <c r="A21" s="26" t="s">
        <v>1051</v>
      </c>
      <c r="B21" s="23">
        <v>31</v>
      </c>
      <c r="C21" s="23">
        <v>31</v>
      </c>
      <c r="F21" s="26" t="s">
        <v>1069</v>
      </c>
      <c r="G21" s="23">
        <v>27</v>
      </c>
    </row>
    <row r="22" spans="1:7" x14ac:dyDescent="0.3">
      <c r="A22" s="26" t="s">
        <v>1052</v>
      </c>
      <c r="B22" s="23">
        <v>20</v>
      </c>
      <c r="C22" s="23">
        <v>20</v>
      </c>
      <c r="F22" s="26" t="s">
        <v>1067</v>
      </c>
      <c r="G22" s="23">
        <v>27</v>
      </c>
    </row>
    <row r="23" spans="1:7" x14ac:dyDescent="0.3">
      <c r="A23" s="26" t="s">
        <v>1053</v>
      </c>
      <c r="B23" s="23">
        <v>8</v>
      </c>
      <c r="C23" s="23">
        <v>8</v>
      </c>
      <c r="F23" s="26" t="s">
        <v>1063</v>
      </c>
      <c r="G23" s="23">
        <v>32</v>
      </c>
    </row>
    <row r="24" spans="1:7" x14ac:dyDescent="0.3">
      <c r="A24" s="26" t="s">
        <v>1054</v>
      </c>
      <c r="B24" s="23">
        <v>12</v>
      </c>
      <c r="C24" s="23">
        <v>12</v>
      </c>
      <c r="F24" s="26" t="s">
        <v>1065</v>
      </c>
      <c r="G24" s="23">
        <v>38</v>
      </c>
    </row>
    <row r="25" spans="1:7" x14ac:dyDescent="0.3">
      <c r="A25" s="26" t="s">
        <v>1055</v>
      </c>
      <c r="B25" s="23">
        <v>12</v>
      </c>
      <c r="C25" s="23">
        <v>12</v>
      </c>
      <c r="F25" s="26" t="s">
        <v>1066</v>
      </c>
      <c r="G25" s="23">
        <v>27</v>
      </c>
    </row>
    <row r="26" spans="1:7" x14ac:dyDescent="0.3">
      <c r="A26" s="26" t="s">
        <v>1056</v>
      </c>
      <c r="B26" s="23">
        <v>7</v>
      </c>
      <c r="C26" s="23">
        <v>7</v>
      </c>
      <c r="F26" s="26" t="s">
        <v>1048</v>
      </c>
      <c r="G26" s="23">
        <v>200</v>
      </c>
    </row>
    <row r="27" spans="1:7" x14ac:dyDescent="0.3">
      <c r="A27" s="26" t="s">
        <v>1057</v>
      </c>
      <c r="B27" s="23">
        <v>20</v>
      </c>
      <c r="C27" s="23">
        <v>20</v>
      </c>
    </row>
    <row r="28" spans="1:7" x14ac:dyDescent="0.3">
      <c r="A28" s="26" t="s">
        <v>1058</v>
      </c>
      <c r="B28" s="23">
        <v>24</v>
      </c>
      <c r="C28" s="23">
        <v>24</v>
      </c>
    </row>
    <row r="29" spans="1:7" x14ac:dyDescent="0.3">
      <c r="A29" s="26" t="s">
        <v>1059</v>
      </c>
      <c r="B29" s="23">
        <v>12</v>
      </c>
      <c r="C29" s="23">
        <v>12</v>
      </c>
    </row>
    <row r="30" spans="1:7" x14ac:dyDescent="0.3">
      <c r="A30" s="26" t="s">
        <v>1060</v>
      </c>
      <c r="B30" s="23">
        <v>15</v>
      </c>
      <c r="C30" s="23">
        <v>15</v>
      </c>
    </row>
    <row r="31" spans="1:7" x14ac:dyDescent="0.3">
      <c r="A31" s="26" t="s">
        <v>1048</v>
      </c>
      <c r="B31" s="23">
        <v>200</v>
      </c>
      <c r="C31" s="23">
        <v>200</v>
      </c>
    </row>
    <row r="32" spans="1:7" x14ac:dyDescent="0.3">
      <c r="G32" t="s">
        <v>1070</v>
      </c>
    </row>
    <row r="34" spans="1:11" x14ac:dyDescent="0.3">
      <c r="F34" t="s">
        <v>1071</v>
      </c>
      <c r="G34" t="s">
        <v>1072</v>
      </c>
      <c r="H34" t="s">
        <v>1073</v>
      </c>
      <c r="I34" t="s">
        <v>1074</v>
      </c>
      <c r="J34" t="s">
        <v>1075</v>
      </c>
    </row>
    <row r="35" spans="1:11" x14ac:dyDescent="0.3">
      <c r="A35" s="25" t="s">
        <v>1061</v>
      </c>
      <c r="B35" t="s">
        <v>1042</v>
      </c>
      <c r="C35" t="s">
        <v>1043</v>
      </c>
      <c r="F35" t="str">
        <f>A36</f>
        <v>R01</v>
      </c>
      <c r="G35">
        <f t="shared" ref="G35:H38" si="0">B36</f>
        <v>189</v>
      </c>
      <c r="H35" s="27">
        <f t="shared" si="0"/>
        <v>18415</v>
      </c>
      <c r="I35" t="e">
        <f>IF(F35=$E$44,G35,NA())</f>
        <v>#N/A</v>
      </c>
      <c r="J35" s="27" t="e">
        <f>IF(F35=$E$44,H35,NA())</f>
        <v>#N/A</v>
      </c>
    </row>
    <row r="36" spans="1:11" x14ac:dyDescent="0.3">
      <c r="A36" s="26" t="s">
        <v>11</v>
      </c>
      <c r="B36" s="23">
        <v>189</v>
      </c>
      <c r="C36" s="24">
        <v>18415</v>
      </c>
      <c r="F36" t="str">
        <f t="shared" ref="F36:F39" si="1">A37</f>
        <v>R02</v>
      </c>
      <c r="G36">
        <f t="shared" si="0"/>
        <v>218</v>
      </c>
      <c r="H36" s="27">
        <f t="shared" si="0"/>
        <v>20581</v>
      </c>
      <c r="I36" t="e">
        <f t="shared" ref="I36:I39" si="2">IF(F36=$E$44,G36,NA())</f>
        <v>#N/A</v>
      </c>
      <c r="J36" s="27" t="e">
        <f t="shared" ref="J36:J38" si="3">IF(F36=$E$44,H36,NA())</f>
        <v>#N/A</v>
      </c>
    </row>
    <row r="37" spans="1:11" x14ac:dyDescent="0.3">
      <c r="A37" s="26" t="s">
        <v>9</v>
      </c>
      <c r="B37" s="23">
        <v>218</v>
      </c>
      <c r="C37" s="24">
        <v>20581</v>
      </c>
      <c r="F37" t="str">
        <f t="shared" si="1"/>
        <v>R03</v>
      </c>
      <c r="G37">
        <f t="shared" si="0"/>
        <v>207</v>
      </c>
      <c r="H37" s="27">
        <f t="shared" si="0"/>
        <v>20872</v>
      </c>
      <c r="I37" t="e">
        <f t="shared" si="2"/>
        <v>#N/A</v>
      </c>
      <c r="J37" t="e">
        <f t="shared" si="3"/>
        <v>#N/A</v>
      </c>
    </row>
    <row r="38" spans="1:11" x14ac:dyDescent="0.3">
      <c r="A38" s="26" t="s">
        <v>6</v>
      </c>
      <c r="B38" s="23">
        <v>207</v>
      </c>
      <c r="C38" s="24">
        <v>20872</v>
      </c>
      <c r="F38" t="str">
        <f t="shared" si="1"/>
        <v>R04</v>
      </c>
      <c r="G38">
        <f t="shared" si="0"/>
        <v>186</v>
      </c>
      <c r="H38" s="27">
        <f t="shared" si="0"/>
        <v>16651</v>
      </c>
      <c r="I38" t="e">
        <f t="shared" si="2"/>
        <v>#N/A</v>
      </c>
      <c r="J38" t="e">
        <f t="shared" si="3"/>
        <v>#N/A</v>
      </c>
    </row>
    <row r="39" spans="1:11" x14ac:dyDescent="0.3">
      <c r="A39" s="26" t="s">
        <v>13</v>
      </c>
      <c r="B39" s="23">
        <v>186</v>
      </c>
      <c r="C39" s="24">
        <v>16651</v>
      </c>
      <c r="F39" t="str">
        <f t="shared" si="1"/>
        <v>R05</v>
      </c>
      <c r="G39">
        <f t="shared" ref="G39" si="4">B40</f>
        <v>200</v>
      </c>
      <c r="H39" s="27">
        <f t="shared" ref="H39" si="5">C40</f>
        <v>20104</v>
      </c>
      <c r="I39">
        <f t="shared" si="2"/>
        <v>200</v>
      </c>
      <c r="J39">
        <f>IF(F39=$E$44,H39,NA())</f>
        <v>20104</v>
      </c>
    </row>
    <row r="40" spans="1:11" x14ac:dyDescent="0.3">
      <c r="A40" s="26" t="s">
        <v>10</v>
      </c>
      <c r="B40" s="23">
        <v>200</v>
      </c>
      <c r="C40" s="24">
        <v>20104</v>
      </c>
    </row>
    <row r="41" spans="1:11" x14ac:dyDescent="0.3">
      <c r="A41" s="26" t="s">
        <v>1048</v>
      </c>
      <c r="B41" s="23">
        <v>1000</v>
      </c>
      <c r="C41" s="24">
        <v>96623</v>
      </c>
    </row>
    <row r="44" spans="1:11" x14ac:dyDescent="0.3">
      <c r="D44" t="s">
        <v>1076</v>
      </c>
      <c r="E44" t="str">
        <f>A48</f>
        <v>R05</v>
      </c>
    </row>
    <row r="46" spans="1:11" x14ac:dyDescent="0.3">
      <c r="J46" t="s">
        <v>1090</v>
      </c>
      <c r="K46" t="str">
        <f>"% of calls : "&amp; TEXT(H48,"0%")</f>
        <v>% of calls : 20%</v>
      </c>
    </row>
    <row r="47" spans="1:11" x14ac:dyDescent="0.3">
      <c r="A47" s="25" t="s">
        <v>1061</v>
      </c>
      <c r="G47" t="s">
        <v>1084</v>
      </c>
      <c r="K47" t="str">
        <f>IF(COUNTA(A48:A52)&gt;1," ","Call Rank : " &amp;H52)</f>
        <v>Call Rank : 3</v>
      </c>
    </row>
    <row r="48" spans="1:11" x14ac:dyDescent="0.3">
      <c r="A48" s="28" t="s">
        <v>10</v>
      </c>
      <c r="G48" t="s">
        <v>1085</v>
      </c>
      <c r="H48" s="1">
        <f>A11/A4</f>
        <v>0.2</v>
      </c>
      <c r="K48" t="str">
        <f>IF(COUNTA(A48:A52)&gt;1," ","Amount Rank : "&amp;H53)</f>
        <v>Amount Rank : 3</v>
      </c>
    </row>
    <row r="49" spans="1:11" x14ac:dyDescent="0.3">
      <c r="G49" t="s">
        <v>1086</v>
      </c>
      <c r="H49">
        <f>VLOOKUP(A48,F34:J39,2)</f>
        <v>200</v>
      </c>
    </row>
    <row r="50" spans="1:11" x14ac:dyDescent="0.3">
      <c r="G50" t="s">
        <v>1087</v>
      </c>
      <c r="H50">
        <f>VLOOKUP(A48,F34:J39,3)</f>
        <v>20104</v>
      </c>
    </row>
    <row r="51" spans="1:11" x14ac:dyDescent="0.3">
      <c r="J51" t="s">
        <v>1091</v>
      </c>
      <c r="K51">
        <f>VLOOKUP(A48,Assets!E2:F7,2)</f>
        <v>0</v>
      </c>
    </row>
    <row r="52" spans="1:11" x14ac:dyDescent="0.3">
      <c r="G52" t="s">
        <v>1088</v>
      </c>
      <c r="H52">
        <f>_xlfn.RANK.AVG(H49,G35:G39)</f>
        <v>3</v>
      </c>
    </row>
    <row r="53" spans="1:11" x14ac:dyDescent="0.3">
      <c r="A53" s="25" t="s">
        <v>1042</v>
      </c>
      <c r="B53" s="25" t="s">
        <v>1047</v>
      </c>
      <c r="G53" t="s">
        <v>1089</v>
      </c>
      <c r="H53">
        <f>_xlfn.RANK.AVG(H50,H35:H39)</f>
        <v>3</v>
      </c>
    </row>
    <row r="54" spans="1:11" x14ac:dyDescent="0.3">
      <c r="A54" s="25" t="s">
        <v>1061</v>
      </c>
      <c r="B54" t="s">
        <v>999</v>
      </c>
      <c r="C54" t="s">
        <v>998</v>
      </c>
      <c r="D54" t="s">
        <v>1048</v>
      </c>
    </row>
    <row r="55" spans="1:11" x14ac:dyDescent="0.3">
      <c r="A55" s="26" t="s">
        <v>1002</v>
      </c>
      <c r="B55" s="23">
        <v>144</v>
      </c>
      <c r="C55" s="23">
        <v>132</v>
      </c>
      <c r="D55" s="23">
        <v>276</v>
      </c>
    </row>
    <row r="56" spans="1:11" x14ac:dyDescent="0.3">
      <c r="A56" s="26" t="s">
        <v>1001</v>
      </c>
      <c r="B56" s="23">
        <v>326</v>
      </c>
      <c r="C56" s="23">
        <v>63</v>
      </c>
      <c r="D56" s="23">
        <v>389</v>
      </c>
    </row>
    <row r="57" spans="1:11" x14ac:dyDescent="0.3">
      <c r="A57" s="26" t="s">
        <v>1000</v>
      </c>
      <c r="B57" s="23">
        <v>129</v>
      </c>
      <c r="C57" s="23">
        <v>206</v>
      </c>
      <c r="D57" s="23">
        <v>335</v>
      </c>
    </row>
    <row r="58" spans="1:11" x14ac:dyDescent="0.3">
      <c r="A58" s="26" t="s">
        <v>1048</v>
      </c>
      <c r="B58" s="23">
        <v>599</v>
      </c>
      <c r="C58" s="23">
        <v>401</v>
      </c>
      <c r="D58" s="23">
        <v>1000</v>
      </c>
    </row>
    <row r="64" spans="1:11" x14ac:dyDescent="0.3">
      <c r="A64" s="25" t="s">
        <v>1061</v>
      </c>
      <c r="B64" t="s">
        <v>1042</v>
      </c>
    </row>
    <row r="65" spans="1:7" x14ac:dyDescent="0.3">
      <c r="A65" s="26">
        <v>2</v>
      </c>
      <c r="B65" s="23">
        <v>10</v>
      </c>
    </row>
    <row r="66" spans="1:7" x14ac:dyDescent="0.3">
      <c r="A66" s="26">
        <v>3</v>
      </c>
      <c r="B66" s="23">
        <v>44</v>
      </c>
    </row>
    <row r="67" spans="1:7" x14ac:dyDescent="0.3">
      <c r="A67" s="26">
        <v>4</v>
      </c>
      <c r="B67" s="23">
        <v>95</v>
      </c>
    </row>
    <row r="68" spans="1:7" x14ac:dyDescent="0.3">
      <c r="A68" s="26">
        <v>5</v>
      </c>
      <c r="B68" s="23">
        <v>51</v>
      </c>
    </row>
    <row r="69" spans="1:7" x14ac:dyDescent="0.3">
      <c r="A69" s="26" t="s">
        <v>1048</v>
      </c>
      <c r="B69" s="23">
        <v>200</v>
      </c>
    </row>
    <row r="76" spans="1:7" x14ac:dyDescent="0.3">
      <c r="A76" s="25" t="s">
        <v>1043</v>
      </c>
      <c r="B76" s="25" t="s">
        <v>1047</v>
      </c>
    </row>
    <row r="77" spans="1:7" x14ac:dyDescent="0.3">
      <c r="A77" s="25" t="s">
        <v>1061</v>
      </c>
      <c r="B77" t="s">
        <v>11</v>
      </c>
      <c r="C77" t="s">
        <v>9</v>
      </c>
      <c r="D77" t="s">
        <v>6</v>
      </c>
      <c r="E77" t="s">
        <v>13</v>
      </c>
      <c r="F77" t="s">
        <v>10</v>
      </c>
      <c r="G77" t="s">
        <v>1048</v>
      </c>
    </row>
    <row r="78" spans="1:7" x14ac:dyDescent="0.3">
      <c r="A78" s="26" t="s">
        <v>1002</v>
      </c>
    </row>
    <row r="79" spans="1:7" x14ac:dyDescent="0.3">
      <c r="A79" s="29" t="s">
        <v>20</v>
      </c>
      <c r="B79" s="24">
        <v>891</v>
      </c>
      <c r="C79" s="24">
        <v>1332</v>
      </c>
      <c r="D79" s="24">
        <v>1282</v>
      </c>
      <c r="E79" s="24">
        <v>739</v>
      </c>
      <c r="F79" s="24">
        <v>560</v>
      </c>
      <c r="G79" s="24">
        <v>4804</v>
      </c>
    </row>
    <row r="80" spans="1:7" x14ac:dyDescent="0.3">
      <c r="A80" s="29" t="s">
        <v>12</v>
      </c>
      <c r="B80" s="24">
        <v>1991</v>
      </c>
      <c r="C80" s="24">
        <v>1886</v>
      </c>
      <c r="D80" s="24">
        <v>1206</v>
      </c>
      <c r="E80" s="24">
        <v>884</v>
      </c>
      <c r="F80" s="24">
        <v>1722</v>
      </c>
      <c r="G80" s="24">
        <v>7689</v>
      </c>
    </row>
    <row r="81" spans="1:7" x14ac:dyDescent="0.3">
      <c r="A81" s="29" t="s">
        <v>8</v>
      </c>
      <c r="B81" s="24">
        <v>1163</v>
      </c>
      <c r="C81" s="24">
        <v>1180</v>
      </c>
      <c r="D81" s="24">
        <v>1616</v>
      </c>
      <c r="E81" s="24">
        <v>1043</v>
      </c>
      <c r="F81" s="24">
        <v>1747</v>
      </c>
      <c r="G81" s="24">
        <v>6749</v>
      </c>
    </row>
    <row r="82" spans="1:7" x14ac:dyDescent="0.3">
      <c r="A82" s="29" t="s">
        <v>16</v>
      </c>
      <c r="B82" s="24">
        <v>1438</v>
      </c>
      <c r="C82" s="24">
        <v>1616</v>
      </c>
      <c r="D82" s="24">
        <v>866</v>
      </c>
      <c r="E82" s="24">
        <v>829</v>
      </c>
      <c r="F82" s="24">
        <v>2070</v>
      </c>
      <c r="G82" s="24">
        <v>6819</v>
      </c>
    </row>
    <row r="83" spans="1:7" x14ac:dyDescent="0.3">
      <c r="A83" s="26" t="s">
        <v>1001</v>
      </c>
    </row>
    <row r="84" spans="1:7" x14ac:dyDescent="0.3">
      <c r="A84" s="29" t="s">
        <v>24</v>
      </c>
      <c r="B84" s="24">
        <v>1233</v>
      </c>
      <c r="C84" s="24">
        <v>223</v>
      </c>
      <c r="D84" s="24">
        <v>1680</v>
      </c>
      <c r="E84" s="24">
        <v>990</v>
      </c>
      <c r="F84" s="24">
        <v>1508</v>
      </c>
      <c r="G84" s="24">
        <v>5634</v>
      </c>
    </row>
    <row r="85" spans="1:7" x14ac:dyDescent="0.3">
      <c r="A85" s="29" t="s">
        <v>15</v>
      </c>
      <c r="B85" s="24">
        <v>1598</v>
      </c>
      <c r="C85" s="24">
        <v>1907</v>
      </c>
      <c r="D85" s="24">
        <v>869</v>
      </c>
      <c r="E85" s="24">
        <v>1426</v>
      </c>
      <c r="F85" s="24">
        <v>1416</v>
      </c>
      <c r="G85" s="24">
        <v>7216</v>
      </c>
    </row>
    <row r="86" spans="1:7" x14ac:dyDescent="0.3">
      <c r="A86" s="29" t="s">
        <v>5</v>
      </c>
      <c r="B86" s="24">
        <v>900</v>
      </c>
      <c r="C86" s="24">
        <v>1016</v>
      </c>
      <c r="D86" s="24">
        <v>960</v>
      </c>
      <c r="E86" s="24">
        <v>940</v>
      </c>
      <c r="F86" s="24">
        <v>1193</v>
      </c>
      <c r="G86" s="24">
        <v>5009</v>
      </c>
    </row>
    <row r="87" spans="1:7" x14ac:dyDescent="0.3">
      <c r="A87" s="29" t="s">
        <v>18</v>
      </c>
      <c r="B87" s="24">
        <v>900</v>
      </c>
      <c r="C87" s="24">
        <v>1470</v>
      </c>
      <c r="D87" s="24">
        <v>1617</v>
      </c>
      <c r="E87" s="24">
        <v>1314</v>
      </c>
      <c r="F87" s="24">
        <v>941</v>
      </c>
      <c r="G87" s="24">
        <v>6242</v>
      </c>
    </row>
    <row r="88" spans="1:7" x14ac:dyDescent="0.3">
      <c r="A88" s="29" t="s">
        <v>14</v>
      </c>
      <c r="B88" s="24">
        <v>1255</v>
      </c>
      <c r="C88" s="24">
        <v>516</v>
      </c>
      <c r="D88" s="24">
        <v>1874</v>
      </c>
      <c r="E88" s="24">
        <v>1863</v>
      </c>
      <c r="F88" s="24">
        <v>1722</v>
      </c>
      <c r="G88" s="24">
        <v>7230</v>
      </c>
    </row>
    <row r="89" spans="1:7" x14ac:dyDescent="0.3">
      <c r="A89" s="29" t="s">
        <v>19</v>
      </c>
      <c r="B89" s="24">
        <v>1138</v>
      </c>
      <c r="C89" s="24">
        <v>1898</v>
      </c>
      <c r="D89" s="24">
        <v>1482</v>
      </c>
      <c r="E89" s="24">
        <v>846</v>
      </c>
      <c r="F89" s="24">
        <v>1154</v>
      </c>
      <c r="G89" s="24">
        <v>6518</v>
      </c>
    </row>
    <row r="90" spans="1:7" x14ac:dyDescent="0.3">
      <c r="A90" s="26" t="s">
        <v>1000</v>
      </c>
    </row>
    <row r="91" spans="1:7" x14ac:dyDescent="0.3">
      <c r="A91" s="29" t="s">
        <v>17</v>
      </c>
      <c r="B91" s="24">
        <v>1655</v>
      </c>
      <c r="C91" s="24">
        <v>805</v>
      </c>
      <c r="D91" s="24">
        <v>2263</v>
      </c>
      <c r="E91" s="24">
        <v>987</v>
      </c>
      <c r="F91" s="24">
        <v>1075</v>
      </c>
      <c r="G91" s="24">
        <v>6785</v>
      </c>
    </row>
    <row r="92" spans="1:7" x14ac:dyDescent="0.3">
      <c r="A92" s="29" t="s">
        <v>23</v>
      </c>
      <c r="B92" s="24">
        <v>1104</v>
      </c>
      <c r="C92" s="24">
        <v>2280</v>
      </c>
      <c r="D92" s="24">
        <v>1445</v>
      </c>
      <c r="E92" s="24">
        <v>1722</v>
      </c>
      <c r="F92" s="24">
        <v>1196</v>
      </c>
      <c r="G92" s="24">
        <v>7747</v>
      </c>
    </row>
    <row r="93" spans="1:7" x14ac:dyDescent="0.3">
      <c r="A93" s="29" t="s">
        <v>7</v>
      </c>
      <c r="B93" s="24">
        <v>372</v>
      </c>
      <c r="C93" s="24">
        <v>1818</v>
      </c>
      <c r="D93" s="24">
        <v>1346</v>
      </c>
      <c r="E93" s="24">
        <v>1156</v>
      </c>
      <c r="F93" s="24">
        <v>1484</v>
      </c>
      <c r="G93" s="24">
        <v>6176</v>
      </c>
    </row>
    <row r="94" spans="1:7" x14ac:dyDescent="0.3">
      <c r="A94" s="29" t="s">
        <v>22</v>
      </c>
      <c r="B94" s="24">
        <v>1415</v>
      </c>
      <c r="C94" s="24">
        <v>1271</v>
      </c>
      <c r="D94" s="24">
        <v>1214</v>
      </c>
      <c r="E94" s="24">
        <v>1135</v>
      </c>
      <c r="F94" s="24">
        <v>1566</v>
      </c>
      <c r="G94" s="24">
        <v>6601</v>
      </c>
    </row>
    <row r="95" spans="1:7" x14ac:dyDescent="0.3">
      <c r="A95" s="29" t="s">
        <v>21</v>
      </c>
      <c r="B95" s="24">
        <v>1362</v>
      </c>
      <c r="C95" s="24">
        <v>1363</v>
      </c>
      <c r="D95" s="24">
        <v>1152</v>
      </c>
      <c r="E95" s="24">
        <v>777</v>
      </c>
      <c r="F95" s="24">
        <v>750</v>
      </c>
      <c r="G95" s="24">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sheetPr codeName="Sheet3"/>
  <dimension ref="B1:T1003"/>
  <sheetViews>
    <sheetView topLeftCell="A3" zoomScale="85" zoomScaleNormal="85" workbookViewId="0">
      <selection activeCell="O19" sqref="O1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sheetPr codeName="Sheet4"/>
  <dimension ref="E2:F7"/>
  <sheetViews>
    <sheetView zoomScale="85" zoomScaleNormal="85" workbookViewId="0">
      <selection activeCell="G6" sqref="G6"/>
    </sheetView>
  </sheetViews>
  <sheetFormatPr defaultRowHeight="14.4" x14ac:dyDescent="0.3"/>
  <cols>
    <col min="5" max="5" width="10.8984375" customWidth="1"/>
    <col min="6" max="6" width="9.8984375" customWidth="1"/>
  </cols>
  <sheetData>
    <row r="2" spans="5:6" x14ac:dyDescent="0.3">
      <c r="E2" t="s">
        <v>1040</v>
      </c>
      <c r="F2" t="s">
        <v>1041</v>
      </c>
    </row>
    <row r="3" spans="5:6" ht="88.2" customHeight="1" x14ac:dyDescent="0.3">
      <c r="E3" t="s">
        <v>11</v>
      </c>
    </row>
    <row r="4" spans="5:6" ht="73.2" customHeight="1" x14ac:dyDescent="0.3">
      <c r="E4" t="s">
        <v>9</v>
      </c>
    </row>
    <row r="5" spans="5:6" ht="60" customHeight="1" x14ac:dyDescent="0.3">
      <c r="E5" t="s">
        <v>6</v>
      </c>
    </row>
    <row r="6" spans="5:6" ht="69.599999999999994" customHeight="1" x14ac:dyDescent="0.3">
      <c r="E6" t="s">
        <v>13</v>
      </c>
    </row>
    <row r="7" spans="5:6" ht="86.4" customHeight="1" x14ac:dyDescent="0.3">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Report</vt:lpstr>
      <vt:lpstr>pivots</vt:lpstr>
      <vt:lpstr>Data</vt:lpstr>
      <vt:lpstr>Assets</vt:lpstr>
      <vt:lpstr>reps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Nv SaiTarun</cp:lastModifiedBy>
  <cp:lastPrinted>2024-10-01T06:25:25Z</cp:lastPrinted>
  <dcterms:created xsi:type="dcterms:W3CDTF">2021-03-14T20:21:32Z</dcterms:created>
  <dcterms:modified xsi:type="dcterms:W3CDTF">2025-04-16T05:47:02Z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2025-04-16T05:47:01Z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30a6f485-859b-40d6-bd12-e32e1aeeb6b4</vt:lpwstr>
  </property>
  <property fmtid="{D5CDD505-2E9C-101B-9397-08002B2CF9AE}" pid="7" name="MSIP_Label_defa4170-0d19-0005-0004-bc88714345d2_ActionId">
    <vt:lpwstr>3f8db870-ee39-4328-a4b5-f9ec4cd04906</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