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7808DCD9-1AAA-4626-8521-0C39F29C7F1D}" xr6:coauthVersionLast="45" xr6:coauthVersionMax="45" xr10:uidLastSave="{00000000-0000-0000-0000-000000000000}"/>
  <bookViews>
    <workbookView xWindow="780" yWindow="390" windowWidth="14160" windowHeight="15360" xr2:uid="{AE592B13-F5E3-4D55-A349-4492C222292E}"/>
  </bookViews>
  <sheets>
    <sheet name="Notes" sheetId="6" r:id="rId1"/>
    <sheet name="Builds" sheetId="20" r:id="rId2"/>
    <sheet name="RAM" sheetId="21" r:id="rId3"/>
    <sheet name="RAM AL" sheetId="22" r:id="rId4"/>
    <sheet name="Curved" sheetId="7" r:id="rId5"/>
    <sheet name="CPU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6" l="1"/>
  <c r="M19" i="22"/>
  <c r="L19" i="22"/>
  <c r="K19" i="22"/>
  <c r="J19" i="22"/>
  <c r="I19" i="22"/>
  <c r="H19" i="22"/>
  <c r="G19" i="22"/>
  <c r="F19" i="22"/>
  <c r="E19" i="22"/>
  <c r="D19" i="22"/>
  <c r="C19" i="22"/>
  <c r="B19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M9" i="22"/>
  <c r="L9" i="22"/>
  <c r="K9" i="22"/>
  <c r="J9" i="22"/>
  <c r="I9" i="22"/>
  <c r="H9" i="22"/>
  <c r="G9" i="22"/>
  <c r="F9" i="22"/>
  <c r="E9" i="22"/>
  <c r="D9" i="22"/>
  <c r="C9" i="22"/>
  <c r="B9" i="22"/>
  <c r="M8" i="22"/>
  <c r="L8" i="22"/>
  <c r="K8" i="22"/>
  <c r="J8" i="22"/>
  <c r="I8" i="22"/>
  <c r="H8" i="22"/>
  <c r="G8" i="22"/>
  <c r="F8" i="22"/>
  <c r="E8" i="22"/>
  <c r="D8" i="22"/>
  <c r="C8" i="22"/>
  <c r="B8" i="22"/>
  <c r="M7" i="22"/>
  <c r="L7" i="22"/>
  <c r="K7" i="22"/>
  <c r="J7" i="22"/>
  <c r="I7" i="22"/>
  <c r="H7" i="22"/>
  <c r="G7" i="22"/>
  <c r="F7" i="22"/>
  <c r="E7" i="22"/>
  <c r="D7" i="22"/>
  <c r="C7" i="22"/>
  <c r="B7" i="22"/>
  <c r="M6" i="22"/>
  <c r="L6" i="22"/>
  <c r="K6" i="22"/>
  <c r="J6" i="22"/>
  <c r="I6" i="22"/>
  <c r="H6" i="22"/>
  <c r="G6" i="22"/>
  <c r="F6" i="22"/>
  <c r="E6" i="22"/>
  <c r="D6" i="22"/>
  <c r="C6" i="22"/>
  <c r="B6" i="22"/>
  <c r="M5" i="22"/>
  <c r="L5" i="22"/>
  <c r="K5" i="22"/>
  <c r="J5" i="22"/>
  <c r="I5" i="22"/>
  <c r="H5" i="22"/>
  <c r="G5" i="22"/>
  <c r="F5" i="22"/>
  <c r="E5" i="22"/>
  <c r="D5" i="22"/>
  <c r="C5" i="22"/>
  <c r="B5" i="22"/>
  <c r="M4" i="22"/>
  <c r="L4" i="22"/>
  <c r="K4" i="22"/>
  <c r="J4" i="22"/>
  <c r="I4" i="22"/>
  <c r="H4" i="22"/>
  <c r="G4" i="22"/>
  <c r="F4" i="22"/>
  <c r="E4" i="22"/>
  <c r="D4" i="22"/>
  <c r="C4" i="22"/>
  <c r="B4" i="22"/>
  <c r="M3" i="22"/>
  <c r="L3" i="22"/>
  <c r="K3" i="22"/>
  <c r="J3" i="22"/>
  <c r="I3" i="22"/>
  <c r="H3" i="22"/>
  <c r="G3" i="22"/>
  <c r="F3" i="22"/>
  <c r="E3" i="22"/>
  <c r="D3" i="22"/>
  <c r="C3" i="22"/>
  <c r="B3" i="22"/>
  <c r="E54" i="21" l="1"/>
  <c r="H54" i="21"/>
  <c r="K54" i="21"/>
  <c r="E99" i="21"/>
  <c r="E89" i="21"/>
  <c r="E70" i="21"/>
  <c r="E71" i="21"/>
  <c r="E98" i="21"/>
  <c r="E97" i="21"/>
  <c r="E90" i="21"/>
  <c r="E92" i="21"/>
  <c r="E91" i="21"/>
  <c r="E59" i="21"/>
  <c r="E60" i="21"/>
  <c r="E63" i="21"/>
  <c r="E61" i="21"/>
  <c r="E62" i="21"/>
  <c r="E72" i="21"/>
  <c r="E75" i="21"/>
  <c r="E74" i="21"/>
  <c r="E73" i="21"/>
  <c r="E76" i="21"/>
  <c r="E77" i="21"/>
  <c r="E79" i="21"/>
  <c r="E78" i="21"/>
  <c r="E96" i="21"/>
  <c r="E93" i="21"/>
  <c r="E94" i="21"/>
  <c r="E80" i="21"/>
  <c r="E81" i="21"/>
  <c r="E82" i="21"/>
  <c r="E95" i="21"/>
  <c r="E64" i="21"/>
  <c r="E65" i="21"/>
  <c r="E84" i="21"/>
  <c r="E66" i="21"/>
  <c r="E83" i="21"/>
  <c r="E67" i="21"/>
  <c r="E69" i="21"/>
  <c r="E86" i="21"/>
  <c r="E85" i="21"/>
  <c r="E68" i="21"/>
  <c r="E87" i="21"/>
  <c r="E55" i="21"/>
  <c r="E56" i="21"/>
  <c r="E58" i="21"/>
  <c r="E57" i="21"/>
  <c r="H99" i="21"/>
  <c r="H89" i="21"/>
  <c r="H70" i="21"/>
  <c r="H71" i="21"/>
  <c r="H98" i="21"/>
  <c r="H97" i="21"/>
  <c r="H90" i="21"/>
  <c r="H92" i="21"/>
  <c r="H91" i="21"/>
  <c r="H59" i="21"/>
  <c r="H60" i="21"/>
  <c r="H63" i="21"/>
  <c r="H61" i="21"/>
  <c r="H62" i="21"/>
  <c r="H72" i="21"/>
  <c r="H75" i="21"/>
  <c r="H74" i="21"/>
  <c r="H73" i="21"/>
  <c r="H76" i="21"/>
  <c r="H77" i="21"/>
  <c r="H79" i="21"/>
  <c r="H78" i="21"/>
  <c r="H96" i="21"/>
  <c r="H93" i="21"/>
  <c r="H94" i="21"/>
  <c r="H80" i="21"/>
  <c r="H81" i="21"/>
  <c r="H82" i="21"/>
  <c r="H95" i="21"/>
  <c r="H64" i="21"/>
  <c r="H65" i="21"/>
  <c r="H84" i="21"/>
  <c r="H66" i="21"/>
  <c r="H83" i="21"/>
  <c r="H67" i="21"/>
  <c r="H69" i="21"/>
  <c r="H86" i="21"/>
  <c r="H85" i="21"/>
  <c r="H68" i="21"/>
  <c r="H87" i="21"/>
  <c r="H55" i="21"/>
  <c r="H56" i="21"/>
  <c r="H58" i="21"/>
  <c r="H57" i="21"/>
  <c r="K99" i="21"/>
  <c r="K89" i="21"/>
  <c r="K70" i="21"/>
  <c r="K71" i="21"/>
  <c r="K98" i="21"/>
  <c r="K97" i="21"/>
  <c r="K90" i="21"/>
  <c r="K92" i="21"/>
  <c r="K91" i="21"/>
  <c r="K59" i="21"/>
  <c r="K60" i="21"/>
  <c r="K63" i="21"/>
  <c r="K61" i="21"/>
  <c r="K62" i="21"/>
  <c r="K72" i="21"/>
  <c r="K75" i="21"/>
  <c r="K74" i="21"/>
  <c r="K73" i="21"/>
  <c r="K76" i="21"/>
  <c r="K77" i="21"/>
  <c r="K79" i="21"/>
  <c r="K78" i="21"/>
  <c r="K96" i="21"/>
  <c r="K93" i="21"/>
  <c r="K94" i="21"/>
  <c r="K80" i="21"/>
  <c r="K81" i="21"/>
  <c r="K82" i="21"/>
  <c r="K95" i="21"/>
  <c r="K64" i="21"/>
  <c r="K65" i="21"/>
  <c r="K84" i="21"/>
  <c r="K66" i="21"/>
  <c r="K83" i="21"/>
  <c r="K67" i="21"/>
  <c r="K69" i="21"/>
  <c r="K86" i="21"/>
  <c r="K85" i="21"/>
  <c r="K68" i="21"/>
  <c r="K87" i="21"/>
  <c r="K55" i="21"/>
  <c r="K56" i="21"/>
  <c r="K58" i="21"/>
  <c r="K57" i="21"/>
  <c r="E88" i="21"/>
  <c r="H88" i="21"/>
  <c r="K88" i="21"/>
  <c r="D70" i="20"/>
  <c r="D71" i="20" s="1"/>
  <c r="E71" i="20"/>
  <c r="C71" i="20"/>
  <c r="B71" i="20"/>
  <c r="E56" i="20"/>
  <c r="D56" i="20"/>
  <c r="C56" i="20"/>
  <c r="B56" i="20"/>
  <c r="K39" i="21"/>
  <c r="H39" i="21"/>
  <c r="E39" i="21"/>
  <c r="K35" i="21"/>
  <c r="H35" i="21"/>
  <c r="E35" i="21"/>
  <c r="K50" i="21"/>
  <c r="H50" i="21"/>
  <c r="E50" i="21"/>
  <c r="K45" i="21"/>
  <c r="H45" i="21"/>
  <c r="E45" i="21"/>
  <c r="K30" i="21"/>
  <c r="H30" i="21"/>
  <c r="E30" i="21"/>
  <c r="K24" i="21"/>
  <c r="H24" i="21"/>
  <c r="E24" i="21"/>
  <c r="K53" i="21"/>
  <c r="H53" i="21"/>
  <c r="E53" i="21"/>
  <c r="K32" i="21"/>
  <c r="H32" i="21"/>
  <c r="E32" i="21"/>
  <c r="K49" i="21"/>
  <c r="H49" i="21"/>
  <c r="E49" i="21"/>
  <c r="K47" i="21"/>
  <c r="H47" i="21"/>
  <c r="E47" i="21"/>
  <c r="K46" i="21"/>
  <c r="H46" i="21"/>
  <c r="E46" i="21"/>
  <c r="K31" i="21"/>
  <c r="H31" i="21"/>
  <c r="E31" i="21"/>
  <c r="K29" i="21"/>
  <c r="H29" i="21"/>
  <c r="E29" i="21"/>
  <c r="K43" i="21"/>
  <c r="H43" i="21"/>
  <c r="E43" i="21"/>
  <c r="K27" i="21"/>
  <c r="H27" i="21"/>
  <c r="E27" i="21"/>
  <c r="K26" i="21"/>
  <c r="H26" i="21"/>
  <c r="E26" i="21"/>
  <c r="K42" i="21"/>
  <c r="H42" i="21"/>
  <c r="E42" i="21"/>
  <c r="K12" i="21"/>
  <c r="H12" i="21"/>
  <c r="E12" i="21"/>
  <c r="K41" i="21"/>
  <c r="H41" i="21"/>
  <c r="E41" i="21"/>
  <c r="K25" i="21"/>
  <c r="H25" i="21"/>
  <c r="E25" i="21"/>
  <c r="K40" i="21"/>
  <c r="H40" i="21"/>
  <c r="E40" i="21"/>
  <c r="K23" i="21"/>
  <c r="H23" i="21"/>
  <c r="E23" i="21"/>
  <c r="K22" i="21"/>
  <c r="H22" i="21"/>
  <c r="E22" i="21"/>
  <c r="K11" i="21"/>
  <c r="H11" i="21"/>
  <c r="E11" i="21"/>
  <c r="K21" i="21"/>
  <c r="H21" i="21"/>
  <c r="E21" i="21"/>
  <c r="K10" i="21"/>
  <c r="H10" i="21"/>
  <c r="E10" i="21"/>
  <c r="K38" i="21"/>
  <c r="H38" i="21"/>
  <c r="E38" i="21"/>
  <c r="K20" i="21"/>
  <c r="H20" i="21"/>
  <c r="E20" i="21"/>
  <c r="K9" i="21"/>
  <c r="H9" i="21"/>
  <c r="E9" i="21"/>
  <c r="K19" i="21"/>
  <c r="H19" i="21"/>
  <c r="E19" i="21"/>
  <c r="K8" i="21"/>
  <c r="H8" i="21"/>
  <c r="E8" i="21"/>
  <c r="K37" i="21"/>
  <c r="H37" i="21"/>
  <c r="E37" i="21"/>
  <c r="K52" i="21"/>
  <c r="H52" i="21"/>
  <c r="E52" i="21"/>
  <c r="K18" i="21"/>
  <c r="H18" i="21"/>
  <c r="E18" i="21"/>
  <c r="K17" i="21"/>
  <c r="H17" i="21"/>
  <c r="E17" i="21"/>
  <c r="K16" i="21"/>
  <c r="H16" i="21"/>
  <c r="E16" i="21"/>
  <c r="K36" i="21"/>
  <c r="H36" i="21"/>
  <c r="E36" i="21"/>
  <c r="K51" i="21"/>
  <c r="H51" i="21"/>
  <c r="E51" i="21"/>
  <c r="K34" i="21"/>
  <c r="H34" i="21"/>
  <c r="E34" i="21"/>
  <c r="K33" i="21"/>
  <c r="H33" i="21"/>
  <c r="E33" i="21"/>
  <c r="K15" i="21"/>
  <c r="H15" i="21"/>
  <c r="E15" i="21"/>
  <c r="K14" i="21"/>
  <c r="H14" i="21"/>
  <c r="E14" i="21"/>
  <c r="K7" i="21"/>
  <c r="H7" i="21"/>
  <c r="E7" i="21"/>
  <c r="K13" i="21"/>
  <c r="H13" i="21"/>
  <c r="E13" i="21"/>
  <c r="K6" i="21"/>
  <c r="H6" i="21"/>
  <c r="E6" i="21"/>
  <c r="K48" i="21"/>
  <c r="H48" i="21"/>
  <c r="E48" i="21"/>
  <c r="K5" i="21"/>
  <c r="H5" i="21"/>
  <c r="E5" i="21"/>
  <c r="K44" i="21"/>
  <c r="H44" i="21"/>
  <c r="E44" i="21"/>
  <c r="K28" i="21"/>
  <c r="H28" i="21"/>
  <c r="E28" i="21"/>
  <c r="K4" i="21"/>
  <c r="H4" i="21"/>
  <c r="E4" i="21"/>
  <c r="K3" i="21"/>
  <c r="H3" i="21"/>
  <c r="E3" i="21"/>
  <c r="K2" i="21"/>
  <c r="H2" i="21"/>
  <c r="E2" i="21"/>
  <c r="E36" i="20"/>
  <c r="D36" i="20"/>
  <c r="C36" i="20"/>
  <c r="B36" i="20"/>
  <c r="E24" i="20"/>
  <c r="D24" i="20"/>
  <c r="C24" i="20"/>
  <c r="B24" i="20"/>
  <c r="E12" i="20"/>
  <c r="D12" i="20"/>
  <c r="C12" i="20"/>
  <c r="B12" i="20"/>
  <c r="H10" i="7" l="1"/>
  <c r="G10" i="7"/>
  <c r="F10" i="7"/>
  <c r="G7" i="7"/>
  <c r="F7" i="7"/>
  <c r="N10" i="7"/>
  <c r="N9" i="7"/>
  <c r="N8" i="7"/>
  <c r="N7" i="7"/>
  <c r="N6" i="7"/>
  <c r="N5" i="7"/>
  <c r="N4" i="7"/>
  <c r="N3" i="7"/>
  <c r="N2" i="7"/>
  <c r="E10" i="7"/>
  <c r="D10" i="7"/>
  <c r="C15" i="6" l="1"/>
  <c r="B15" i="6"/>
  <c r="C14" i="6"/>
  <c r="B14" i="6"/>
  <c r="B9" i="6"/>
</calcChain>
</file>

<file path=xl/sharedStrings.xml><?xml version="1.0" encoding="utf-8"?>
<sst xmlns="http://schemas.openxmlformats.org/spreadsheetml/2006/main" count="1921" uniqueCount="1305">
  <si>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</si>
  <si>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</si>
  <si>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</si>
  <si>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</si>
  <si>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</si>
  <si>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</si>
  <si>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</si>
  <si>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</si>
  <si>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</si>
  <si>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</si>
  <si>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</si>
  <si>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</si>
  <si>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</si>
  <si>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LG</t>
  </si>
  <si>
    <t>Curve</t>
  </si>
  <si>
    <t>Notes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</si>
  <si>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</si>
  <si>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</si>
  <si>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</si>
  <si>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</si>
  <si>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</si>
  <si>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</si>
  <si>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</si>
  <si>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</si>
  <si>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</si>
  <si>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</si>
  <si>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</si>
  <si>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</si>
  <si>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</si>
  <si>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</si>
  <si>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</si>
  <si>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</si>
  <si>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</si>
  <si>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</si>
  <si>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</si>
  <si>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</si>
  <si>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PPI</t>
  </si>
  <si>
    <t>SAMSUNG</t>
  </si>
  <si>
    <t>Bit</t>
  </si>
  <si>
    <t>FRC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</si>
  <si>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</si>
  <si>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</si>
  <si>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</si>
  <si>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</si>
  <si>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</si>
  <si>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</si>
  <si>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</si>
  <si>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</si>
  <si>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</si>
  <si>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</si>
  <si>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</si>
  <si>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</si>
  <si>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</si>
  <si>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</si>
  <si>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</si>
  <si>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</si>
  <si>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</si>
  <si>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</si>
  <si>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</si>
  <si>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6+2</t>
  </si>
  <si>
    <t>8+2</t>
  </si>
  <si>
    <t>5M:1</t>
  </si>
  <si>
    <t>50M:1</t>
  </si>
  <si>
    <t>178°/178°</t>
  </si>
  <si>
    <t>170°/160°</t>
  </si>
  <si>
    <t>22ms</t>
  </si>
  <si>
    <t>V. Ref.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</si>
  <si>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</si>
  <si>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</si>
  <si>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</si>
  <si>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</si>
  <si>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</si>
  <si>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</si>
  <si>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</si>
  <si>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</si>
  <si>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</si>
  <si>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</si>
  <si>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</si>
  <si>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</si>
  <si>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</si>
  <si>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</si>
  <si>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</si>
  <si>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</si>
  <si>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</si>
  <si>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</si>
  <si>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</si>
  <si>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</si>
  <si>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</si>
  <si>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</si>
  <si>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</si>
  <si>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</si>
  <si>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</si>
  <si>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</si>
  <si>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</si>
  <si>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</si>
  <si>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</si>
  <si>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</si>
  <si>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</si>
  <si>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</si>
  <si>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</si>
  <si>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</si>
  <si>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</si>
  <si>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</si>
  <si>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</si>
  <si>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</si>
  <si>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</si>
  <si>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MSI</t>
  </si>
  <si>
    <t>Part</t>
  </si>
  <si>
    <t>Cost</t>
  </si>
  <si>
    <t>CPU</t>
  </si>
  <si>
    <t>CPU Cooler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</si>
  <si>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</si>
  <si>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</si>
  <si>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</si>
  <si>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</si>
  <si>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</si>
  <si>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</si>
  <si>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</si>
  <si>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</si>
  <si>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</si>
  <si>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</si>
  <si>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</si>
  <si>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</si>
  <si>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</si>
  <si>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</si>
  <si>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</si>
  <si>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</si>
  <si>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</si>
  <si>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</si>
  <si>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</si>
  <si>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</si>
  <si>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</si>
  <si>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</si>
  <si>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</si>
  <si>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</si>
  <si>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</si>
  <si>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</si>
  <si>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</si>
  <si>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</si>
  <si>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</si>
  <si>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</si>
  <si>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</si>
  <si>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</si>
  <si>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</si>
  <si>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</si>
  <si>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</si>
  <si>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</si>
  <si>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</si>
  <si>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</si>
  <si>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</si>
  <si>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</si>
  <si>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</si>
  <si>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</si>
  <si>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</si>
  <si>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</si>
  <si>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</si>
  <si>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</si>
  <si>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</si>
  <si>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</si>
  <si>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</si>
  <si>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</si>
  <si>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</si>
  <si>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</si>
  <si>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</si>
  <si>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</si>
  <si>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</si>
  <si>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</si>
  <si>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</si>
  <si>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</si>
  <si>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</si>
  <si>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</si>
  <si>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</si>
  <si>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</si>
  <si>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</si>
  <si>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</si>
  <si>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</si>
  <si>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</si>
  <si>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</si>
  <si>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</si>
  <si>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</si>
  <si>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</si>
  <si>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</si>
  <si>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</si>
  <si>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</si>
  <si>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</si>
  <si>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</si>
  <si>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</si>
  <si>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</si>
  <si>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</si>
  <si>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</si>
  <si>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</si>
  <si>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</si>
  <si>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</si>
  <si>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</si>
  <si>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</si>
  <si>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</si>
  <si>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</si>
  <si>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</si>
  <si>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</si>
  <si>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</si>
  <si>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</si>
  <si>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</si>
  <si>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</si>
  <si>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</si>
  <si>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</si>
  <si>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</si>
  <si>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</si>
  <si>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</si>
  <si>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</si>
  <si>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</si>
  <si>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</si>
  <si>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</si>
  <si>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</si>
  <si>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</si>
  <si>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</si>
  <si>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</si>
  <si>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</si>
  <si>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</si>
  <si>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</si>
  <si>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</si>
  <si>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</si>
  <si>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</si>
  <si>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</si>
  <si>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</si>
  <si>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</si>
  <si>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</si>
  <si>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</si>
  <si>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</si>
  <si>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</si>
  <si>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</si>
  <si>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</si>
  <si>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</si>
  <si>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</si>
  <si>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</si>
  <si>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</si>
  <si>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</si>
  <si>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</si>
  <si>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</si>
  <si>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</si>
  <si>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</si>
  <si>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</si>
  <si>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</si>
  <si>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</si>
  <si>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</si>
  <si>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</si>
  <si>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</si>
  <si>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</si>
  <si>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</si>
  <si>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</si>
  <si>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</si>
  <si>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</si>
  <si>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</si>
  <si>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</si>
  <si>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</si>
  <si>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</si>
  <si>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</si>
  <si>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</si>
  <si>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</si>
  <si>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</si>
  <si>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</si>
  <si>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</si>
  <si>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</si>
  <si>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</si>
  <si>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</si>
  <si>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</si>
  <si>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</si>
  <si>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</si>
  <si>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</si>
  <si>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</si>
  <si>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</si>
  <si>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</si>
  <si>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</si>
  <si>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</si>
  <si>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</si>
  <si>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</si>
  <si>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</si>
  <si>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</si>
  <si>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</si>
  <si>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</si>
  <si>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</si>
  <si>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</si>
  <si>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</si>
  <si>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</si>
  <si>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</si>
  <si>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</si>
  <si>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</si>
  <si>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</si>
  <si>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</si>
  <si>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</si>
  <si>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</si>
  <si>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</si>
  <si>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</si>
  <si>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</si>
  <si>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</si>
  <si>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</si>
  <si>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</si>
  <si>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</si>
  <si>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</si>
  <si>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</si>
  <si>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</si>
  <si>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</si>
  <si>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</si>
  <si>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</si>
  <si>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</si>
  <si>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</si>
  <si>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</si>
  <si>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</si>
  <si>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</si>
  <si>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</si>
  <si>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</si>
  <si>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</si>
  <si>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</si>
  <si>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</si>
  <si>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</si>
  <si>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</si>
  <si>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</si>
  <si>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</si>
  <si>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</si>
  <si>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</si>
  <si>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</si>
  <si>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</si>
  <si>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</si>
  <si>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</si>
  <si>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</si>
  <si>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</si>
  <si>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</si>
  <si>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</si>
  <si>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</si>
  <si>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</si>
  <si>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</si>
  <si>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</si>
  <si>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</si>
  <si>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</si>
  <si>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</si>
  <si>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</si>
  <si>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</si>
  <si>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</si>
  <si>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</si>
  <si>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</si>
  <si>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</si>
  <si>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</si>
  <si>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</si>
  <si>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</si>
  <si>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</si>
  <si>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</si>
  <si>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</si>
  <si>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</si>
  <si>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</si>
  <si>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</si>
  <si>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</si>
  <si>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</si>
  <si>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</si>
  <si>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</si>
  <si>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</si>
  <si>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</si>
  <si>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</si>
  <si>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</si>
  <si>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</si>
  <si>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</si>
  <si>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</si>
  <si>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</si>
  <si>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</si>
  <si>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</si>
  <si>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</si>
  <si>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</si>
  <si>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</si>
  <si>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</si>
  <si>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</si>
  <si>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</si>
  <si>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</si>
  <si>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</si>
  <si>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</si>
  <si>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</si>
  <si>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</si>
  <si>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</si>
  <si>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</si>
  <si>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</si>
  <si>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</si>
  <si>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</si>
  <si>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</si>
  <si>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</si>
  <si>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</si>
  <si>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</si>
  <si>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</si>
  <si>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</si>
  <si>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</si>
  <si>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</si>
  <si>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</si>
  <si>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</si>
  <si>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</si>
  <si>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</si>
  <si>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</si>
  <si>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</si>
  <si>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</si>
  <si>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</si>
  <si>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</si>
  <si>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</si>
  <si>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</si>
  <si>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</si>
  <si>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</si>
  <si>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</si>
  <si>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</si>
  <si>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</si>
  <si>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</si>
  <si>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</si>
  <si>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</si>
  <si>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</si>
  <si>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</si>
  <si>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</si>
  <si>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</si>
  <si>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</si>
  <si>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</si>
  <si>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</si>
  <si>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</si>
  <si>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</si>
  <si>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</si>
  <si>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</si>
  <si>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</si>
  <si>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</si>
  <si>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</si>
  <si>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</si>
  <si>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</si>
  <si>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</si>
  <si>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</si>
  <si>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</si>
  <si>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</si>
  <si>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</si>
  <si>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</si>
  <si>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</si>
  <si>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</si>
  <si>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</si>
  <si>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</si>
  <si>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</si>
  <si>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</si>
  <si>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</si>
  <si>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</si>
  <si>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</si>
  <si>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</si>
  <si>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</si>
  <si>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</si>
  <si>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</si>
  <si>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</si>
  <si>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</si>
  <si>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</si>
  <si>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</si>
  <si>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</si>
  <si>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</si>
  <si>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</si>
  <si>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</si>
  <si>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</si>
  <si>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</si>
  <si>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</si>
  <si>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</si>
  <si>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</si>
  <si>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</si>
  <si>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</si>
  <si>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</si>
  <si>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</si>
  <si>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</si>
  <si>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</si>
  <si>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</si>
  <si>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</si>
  <si>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</si>
  <si>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</si>
  <si>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</si>
  <si>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</si>
  <si>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</si>
  <si>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</si>
  <si>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</si>
  <si>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</si>
  <si>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</si>
  <si>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</si>
  <si>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</si>
  <si>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</si>
  <si>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</si>
  <si>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</si>
  <si>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</si>
  <si>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</si>
  <si>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</si>
  <si>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</si>
  <si>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</si>
  <si>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</si>
  <si>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</si>
  <si>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</si>
  <si>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</si>
  <si>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</si>
  <si>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</si>
  <si>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</si>
  <si>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</si>
  <si>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</si>
  <si>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</si>
  <si>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</si>
  <si>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</si>
  <si>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</si>
  <si>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</si>
  <si>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</si>
  <si>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</si>
  <si>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</si>
  <si>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</si>
  <si>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</si>
  <si>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</si>
  <si>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</si>
  <si>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</si>
  <si>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</si>
  <si>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</si>
  <si>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</si>
  <si>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</si>
  <si>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</si>
  <si>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</si>
  <si>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</si>
  <si>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</si>
  <si>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</si>
  <si>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</si>
  <si>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</si>
  <si>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</si>
  <si>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</si>
  <si>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</si>
  <si>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</si>
  <si>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</si>
  <si>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</si>
  <si>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</si>
  <si>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</si>
  <si>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</si>
  <si>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</si>
  <si>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</si>
  <si>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</si>
  <si>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</si>
  <si>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</si>
  <si>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</si>
  <si>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</si>
  <si>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</si>
  <si>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</si>
  <si>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</si>
  <si>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</si>
  <si>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</si>
  <si>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</si>
  <si>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</si>
  <si>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</si>
  <si>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</si>
  <si>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</si>
  <si>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</si>
  <si>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</si>
  <si>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</si>
  <si>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</si>
  <si>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</si>
  <si>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</si>
  <si>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</si>
  <si>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</si>
  <si>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</si>
  <si>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</si>
  <si>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</si>
  <si>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</si>
  <si>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</si>
  <si>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</si>
  <si>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</si>
  <si>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</si>
  <si>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</si>
  <si>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</si>
  <si>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</si>
  <si>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</si>
  <si>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</si>
  <si>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</si>
  <si>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</si>
  <si>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</si>
  <si>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</si>
  <si>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</si>
  <si>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</si>
  <si>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</si>
  <si>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</si>
  <si>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</si>
  <si>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</si>
  <si>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</si>
  <si>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</si>
  <si>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</si>
  <si>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</si>
  <si>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</si>
  <si>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</si>
  <si>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</si>
  <si>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</si>
  <si>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</si>
  <si>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</si>
  <si>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</si>
  <si>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</si>
  <si>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</si>
  <si>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</si>
  <si>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</si>
  <si>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</si>
  <si>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</si>
  <si>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</si>
  <si>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</si>
  <si>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</si>
  <si>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</si>
  <si>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</si>
  <si>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</si>
  <si>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</si>
  <si>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</si>
  <si>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</si>
  <si>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</si>
  <si>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</si>
  <si>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</si>
  <si>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</si>
  <si>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</si>
  <si>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</si>
  <si>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</si>
  <si>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</si>
  <si>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</si>
  <si>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</si>
  <si>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</si>
  <si>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</si>
  <si>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</si>
  <si>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</si>
  <si>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</si>
  <si>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</si>
  <si>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</si>
  <si>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</si>
  <si>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</si>
  <si>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</si>
  <si>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</si>
  <si>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</si>
  <si>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</si>
  <si>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</si>
  <si>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</si>
  <si>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</si>
  <si>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</si>
  <si>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</si>
  <si>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</si>
  <si>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</si>
  <si>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</si>
  <si>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</si>
  <si>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</si>
  <si>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</si>
  <si>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</si>
  <si>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</si>
  <si>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</si>
  <si>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</si>
  <si>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</si>
  <si>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</si>
  <si>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</si>
  <si>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</si>
  <si>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</si>
  <si>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</si>
  <si>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</si>
  <si>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</si>
  <si>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</si>
  <si>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</si>
  <si>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</si>
  <si>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</si>
  <si>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</si>
  <si>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</si>
  <si>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</si>
  <si>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</si>
  <si>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</si>
  <si>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</si>
  <si>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</si>
  <si>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</si>
  <si>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</si>
  <si>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</si>
  <si>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</si>
  <si>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</si>
  <si>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</si>
  <si>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</si>
  <si>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</si>
  <si>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</si>
  <si>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</si>
  <si>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</si>
  <si>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</si>
  <si>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</si>
  <si>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</si>
  <si>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</si>
  <si>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</si>
  <si>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</si>
  <si>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</si>
  <si>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</si>
  <si>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</si>
  <si>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</si>
  <si>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</si>
  <si>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</si>
  <si>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</si>
  <si>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</si>
  <si>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</si>
  <si>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</si>
  <si>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</si>
  <si>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</si>
  <si>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</si>
  <si>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</si>
  <si>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</si>
  <si>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</si>
  <si>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</si>
  <si>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</si>
  <si>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</si>
  <si>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</si>
  <si>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</si>
  <si>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</si>
  <si>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</si>
  <si>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</si>
  <si>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</si>
  <si>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</si>
  <si>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</si>
  <si>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</si>
  <si>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</si>
  <si>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</si>
  <si>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</si>
  <si>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</si>
  <si>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</si>
  <si>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</si>
  <si>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</si>
  <si>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</si>
  <si>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</si>
  <si>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</si>
  <si>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</si>
  <si>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</si>
  <si>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</si>
  <si>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</si>
  <si>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</si>
  <si>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</si>
  <si>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</si>
  <si>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</si>
  <si>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</si>
  <si>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</si>
  <si>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</si>
  <si>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</si>
  <si>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</si>
  <si>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</si>
  <si>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</si>
  <si>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</si>
  <si>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</si>
  <si>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</si>
  <si>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</si>
  <si>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</si>
  <si>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</si>
  <si>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</si>
  <si>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</si>
  <si>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</si>
  <si>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</si>
  <si>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</si>
  <si>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</si>
  <si>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</si>
  <si>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</si>
  <si>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</si>
  <si>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</si>
  <si>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</si>
  <si>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</si>
  <si>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</si>
  <si>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</si>
  <si>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</si>
  <si>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</si>
  <si>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</si>
  <si>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</si>
  <si>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</si>
  <si>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</si>
  <si>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</si>
  <si>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</si>
  <si>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</si>
  <si>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</si>
  <si>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</si>
  <si>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</si>
  <si>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</si>
  <si>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</si>
  <si>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</si>
  <si>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</si>
  <si>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</si>
  <si>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</si>
  <si>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</si>
  <si>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</si>
  <si>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</si>
  <si>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</si>
  <si>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</si>
  <si>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</si>
  <si>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</si>
  <si>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</si>
  <si>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</si>
  <si>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</si>
  <si>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</si>
  <si>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</si>
  <si>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</si>
  <si>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</si>
  <si>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</si>
  <si>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</si>
  <si>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</si>
  <si>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</si>
  <si>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</si>
  <si>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</si>
  <si>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</si>
  <si>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</si>
  <si>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</si>
  <si>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</si>
  <si>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</si>
  <si>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</si>
  <si>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</si>
  <si>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</si>
  <si>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</si>
  <si>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</si>
  <si>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</si>
  <si>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</si>
  <si>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</si>
  <si>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</si>
  <si>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</si>
  <si>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</si>
  <si>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</si>
  <si>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</si>
  <si>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</si>
  <si>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</si>
  <si>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</si>
  <si>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</si>
  <si>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</si>
  <si>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</si>
  <si>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</si>
  <si>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</si>
  <si>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</si>
  <si>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</si>
  <si>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</si>
  <si>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</si>
  <si>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</si>
  <si>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</si>
  <si>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</si>
  <si>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</si>
  <si>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</si>
  <si>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</si>
  <si>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</si>
  <si>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</si>
  <si>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</si>
  <si>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</si>
  <si>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</si>
  <si>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</si>
  <si>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</si>
  <si>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</si>
  <si>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</si>
  <si>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</si>
  <si>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</si>
  <si>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</si>
  <si>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</si>
  <si>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</si>
  <si>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</si>
  <si>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</si>
  <si>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</si>
  <si>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</si>
  <si>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</si>
  <si>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</si>
  <si>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</si>
  <si>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</si>
  <si>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</si>
  <si>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</si>
  <si>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</si>
  <si>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</si>
  <si>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</si>
  <si>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</si>
  <si>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</si>
  <si>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</si>
  <si>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</si>
  <si>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</si>
  <si>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</si>
  <si>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</si>
  <si>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</si>
  <si>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</si>
  <si>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</si>
  <si>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</si>
  <si>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</si>
  <si>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</si>
  <si>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</si>
  <si>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</si>
  <si>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</si>
  <si>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</si>
  <si>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</si>
  <si>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</si>
  <si>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</si>
  <si>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</si>
  <si>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</si>
  <si>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</si>
  <si>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</si>
  <si>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</si>
  <si>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</si>
  <si>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</si>
  <si>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</si>
  <si>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</si>
  <si>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</si>
  <si>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</si>
  <si>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</si>
  <si>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</si>
  <si>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</si>
  <si>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</si>
  <si>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</si>
  <si>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</si>
  <si>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</si>
  <si>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</si>
  <si>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</si>
  <si>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</si>
  <si>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</si>
  <si>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</si>
  <si>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</si>
  <si>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</si>
  <si>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</si>
  <si>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</si>
  <si>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</si>
  <si>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</si>
  <si>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</si>
  <si>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</si>
  <si>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</si>
  <si>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</si>
  <si>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</si>
  <si>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</si>
  <si>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</si>
  <si>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</si>
  <si>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</si>
  <si>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</si>
  <si>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</si>
  <si>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</si>
  <si>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</si>
  <si>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</si>
  <si>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</si>
  <si>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</si>
  <si>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</si>
  <si>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</si>
  <si>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</si>
  <si>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</si>
  <si>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</si>
  <si>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</si>
  <si>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</si>
  <si>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</si>
  <si>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</si>
  <si>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</si>
  <si>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</si>
  <si>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</si>
  <si>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</si>
  <si>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</si>
  <si>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</si>
  <si>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</si>
  <si>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</si>
  <si>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</si>
  <si>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</si>
  <si>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</si>
  <si>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</si>
  <si>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</si>
  <si>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</si>
  <si>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</si>
  <si>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</si>
  <si>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</si>
  <si>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</si>
  <si>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</si>
  <si>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</si>
  <si>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</si>
  <si>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</si>
  <si>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</si>
  <si>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</si>
  <si>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</si>
  <si>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</si>
  <si>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</si>
  <si>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</si>
  <si>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</si>
  <si>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</si>
  <si>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</si>
  <si>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</si>
  <si>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</si>
  <si>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</si>
  <si>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</si>
  <si>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</si>
  <si>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</si>
  <si>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</si>
  <si>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</si>
  <si>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</si>
  <si>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</si>
  <si>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</si>
  <si>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</si>
  <si>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</si>
  <si>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</si>
  <si>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</si>
  <si>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</si>
  <si>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</si>
  <si>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</si>
  <si>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</si>
  <si>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</si>
  <si>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</si>
  <si>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</si>
  <si>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</si>
  <si>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</si>
  <si>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</si>
  <si>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</si>
  <si>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</si>
  <si>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</si>
  <si>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</si>
  <si>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</si>
  <si>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</si>
  <si>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</si>
  <si>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</si>
  <si>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</si>
  <si>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</si>
  <si>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</si>
  <si>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</si>
  <si>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</si>
  <si>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</si>
  <si>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</si>
  <si>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</si>
  <si>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</si>
  <si>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</si>
  <si>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</si>
  <si>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</si>
  <si>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</si>
  <si>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</si>
  <si>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</si>
  <si>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</si>
  <si>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</si>
  <si>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</si>
  <si>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</si>
  <si>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</si>
  <si>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</si>
  <si>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</si>
  <si>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</si>
  <si>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</si>
  <si>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</si>
  <si>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</si>
  <si>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</si>
  <si>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</si>
  <si>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</si>
  <si>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</si>
  <si>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</si>
  <si>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</si>
  <si>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</si>
  <si>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</si>
  <si>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</si>
  <si>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</si>
  <si>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</si>
  <si>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</si>
  <si>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</si>
  <si>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</si>
  <si>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</si>
  <si>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</si>
  <si>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</si>
  <si>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</si>
  <si>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</si>
  <si>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</si>
  <si>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</si>
  <si>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</si>
  <si>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</si>
  <si>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</si>
  <si>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</si>
  <si>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</si>
  <si>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</si>
  <si>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</si>
  <si>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</si>
  <si>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</si>
  <si>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</si>
  <si>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</si>
  <si>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</si>
  <si>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</si>
  <si>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</si>
  <si>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</si>
  <si>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</si>
  <si>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</si>
  <si>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</si>
  <si>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</si>
  <si>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</si>
  <si>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</si>
  <si>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</si>
  <si>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</si>
  <si>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</si>
  <si>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</si>
  <si>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</si>
  <si>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</si>
  <si>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</si>
  <si>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</si>
  <si>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</si>
  <si>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</si>
  <si>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</si>
  <si>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</si>
  <si>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</si>
  <si>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</si>
  <si>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</si>
  <si>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</si>
  <si>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</si>
  <si>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</si>
  <si>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</si>
  <si>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</si>
  <si>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</si>
  <si>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</si>
  <si>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</si>
  <si>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</si>
  <si>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</si>
  <si>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</si>
  <si>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MAG272CQR</t>
  </si>
  <si>
    <t>ML240P Mirage</t>
  </si>
  <si>
    <t>GB</t>
  </si>
  <si>
    <t>$ / GB</t>
  </si>
  <si>
    <t>G.Skill</t>
  </si>
  <si>
    <t>Timing</t>
  </si>
  <si>
    <t>16.19.19.39</t>
  </si>
  <si>
    <t>16.18.18.38</t>
  </si>
  <si>
    <t>F4-3600C16Q-64GTZRC</t>
  </si>
  <si>
    <t>F4-3000C16Q-64GTZR</t>
  </si>
  <si>
    <t>F4-3600C18Q-64GTZR</t>
  </si>
  <si>
    <t>18.22.22.44</t>
  </si>
  <si>
    <t>F4-3200C16Q-128GTZN</t>
  </si>
  <si>
    <t>F4-4266C19D-16GTZR</t>
  </si>
  <si>
    <t>19.19.19.39</t>
  </si>
  <si>
    <t>F4-3200C14Q-64GTZR</t>
  </si>
  <si>
    <t>14.14.14.34</t>
  </si>
  <si>
    <t>F4-3600C18D-32GTZR</t>
  </si>
  <si>
    <t>18.22.22.42</t>
  </si>
  <si>
    <t>F4-3600C16D-32GTZRC</t>
  </si>
  <si>
    <t>F4-3200C16D-32GTZR</t>
  </si>
  <si>
    <t>F4-3200C15D-32GTZR</t>
  </si>
  <si>
    <t>15.15.15.35</t>
  </si>
  <si>
    <t>F4-2666C18Q-128GTZN</t>
  </si>
  <si>
    <t>18.18.18.43</t>
  </si>
  <si>
    <t>F4-3200C16D-64GTZN</t>
  </si>
  <si>
    <t>F4-3866C18D-32GTZR</t>
  </si>
  <si>
    <t>18.18.18.38</t>
  </si>
  <si>
    <t>F4-3600C16Q-64GTZR</t>
  </si>
  <si>
    <t>16.16.16.36</t>
  </si>
  <si>
    <t>Corsair</t>
  </si>
  <si>
    <t>CMW32GX4M2C3200C16</t>
  </si>
  <si>
    <t>16.18.18.36</t>
  </si>
  <si>
    <t>CMW64GX4M2E3200C16</t>
  </si>
  <si>
    <t>16.20.20.38</t>
  </si>
  <si>
    <t>F4-3000C14D-32GTZR</t>
  </si>
  <si>
    <t>F4-3000C14Q-64GTZR</t>
  </si>
  <si>
    <t>F4-3466C16D-32GTZR</t>
  </si>
  <si>
    <t>F4-3600C16D-32GTZR</t>
  </si>
  <si>
    <t>F4-3200C15Q-64GTZR</t>
  </si>
  <si>
    <t>F4-3200C14D-32GTZR</t>
  </si>
  <si>
    <t>CMW32GX4M2A2666C16W</t>
  </si>
  <si>
    <t>16.18.18.35</t>
  </si>
  <si>
    <t>CMW32GX4M2C3200C16W</t>
  </si>
  <si>
    <t>F4-3000C16D-32GTRS</t>
  </si>
  <si>
    <t>F4-3000C16D-32GTZR</t>
  </si>
  <si>
    <t>F4-3200C16D-16GTZR</t>
  </si>
  <si>
    <t>CMW16GX4M2C3200C16</t>
  </si>
  <si>
    <t>CMW16GX4M2C3200C16W</t>
  </si>
  <si>
    <t>CMW32GX4M4D3600C18</t>
  </si>
  <si>
    <t>F4-3200C16Q-32GTZR</t>
  </si>
  <si>
    <t>F4-3000C16D-16GTZR</t>
  </si>
  <si>
    <t>F4-3200C16Q-128GTRS</t>
  </si>
  <si>
    <t>V</t>
  </si>
  <si>
    <t>F4-2666C18Q-128GTRS</t>
  </si>
  <si>
    <t>CL</t>
  </si>
  <si>
    <t>AL</t>
  </si>
  <si>
    <t>Cas Latency</t>
  </si>
  <si>
    <t>Converting Clock Speed Into Time</t>
  </si>
  <si>
    <t>MHz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</si>
  <si>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</si>
  <si>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</si>
  <si>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</si>
  <si>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</si>
  <si>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</si>
  <si>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</si>
  <si>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</si>
  <si>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</si>
  <si>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</si>
  <si>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</si>
  <si>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</si>
  <si>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</si>
  <si>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AMD</t>
  </si>
  <si>
    <t>Crucial</t>
  </si>
  <si>
    <t>Kingston</t>
  </si>
  <si>
    <t>F4-2400C14-16GRK</t>
  </si>
  <si>
    <t>F4-3200C14Q-64GTZ</t>
  </si>
  <si>
    <t>BLE4K8G4D36BEEAK</t>
  </si>
  <si>
    <t>F4-3200C15Q-64GTZ</t>
  </si>
  <si>
    <t>CMD64GX4M4B3000C15</t>
  </si>
  <si>
    <t>F4-3200C14Q-32GFX</t>
  </si>
  <si>
    <t>CMK32GX4M4A2666C15</t>
  </si>
  <si>
    <t>F4-3200C16Q-64GVK</t>
  </si>
  <si>
    <t>F4-3000C15Q-16GRR</t>
  </si>
  <si>
    <t>F4-2800C16Q-16GRK</t>
  </si>
  <si>
    <t>F4-3200C16D-16GVKB</t>
  </si>
  <si>
    <t>CMK16GX4M2B3200C16</t>
  </si>
  <si>
    <t>CMK16GX4M2B3000C15</t>
  </si>
  <si>
    <t>HX421C14FB</t>
  </si>
  <si>
    <t>F4-4500C19D-16GTZKKE</t>
  </si>
  <si>
    <t>GHz</t>
  </si>
  <si>
    <t>16.18.18</t>
  </si>
  <si>
    <t>15.17.17.35</t>
  </si>
  <si>
    <t>14.14.14</t>
  </si>
  <si>
    <t>F3-17000CL11D-8GBSR</t>
  </si>
  <si>
    <t>9.11.10.28</t>
  </si>
  <si>
    <t>19-20-20-40</t>
  </si>
  <si>
    <t>18-22-22-42</t>
  </si>
  <si>
    <t>16-18-18-38</t>
  </si>
  <si>
    <t>16-19-19-39</t>
  </si>
  <si>
    <t>14-14-14-34</t>
  </si>
  <si>
    <t>15-16-16-36</t>
  </si>
  <si>
    <t>16-16-16-36</t>
  </si>
  <si>
    <t>14-15-15-35</t>
  </si>
  <si>
    <t>18-19-19-39</t>
  </si>
  <si>
    <t>17-18-18-38</t>
  </si>
  <si>
    <t>17-17-17-37</t>
  </si>
  <si>
    <t>18-18-18-43</t>
  </si>
  <si>
    <t>19-19-19-39</t>
  </si>
  <si>
    <t>F4-3600C19D-32GTRS</t>
  </si>
  <si>
    <t>F4-4000C18Q-32GTRS</t>
  </si>
  <si>
    <t>F4-3200C16D-16GTRS</t>
  </si>
  <si>
    <t>F4-3600C16Q-64GTRSC</t>
  </si>
  <si>
    <t>F4-3200C14D-16GTRS</t>
  </si>
  <si>
    <t>F4-3200C16Q-32GTRS</t>
  </si>
  <si>
    <t>F4-3200C14D-32GTRS</t>
  </si>
  <si>
    <t>F4-3200C16D-32GTRS</t>
  </si>
  <si>
    <t>F4-4000C15D-16GTRS</t>
  </si>
  <si>
    <t>F4-3600C16D-16GTRS</t>
  </si>
  <si>
    <t>F4-3000C16D-16GTRS</t>
  </si>
  <si>
    <t>F4-3600C16Q-32GTRS</t>
  </si>
  <si>
    <t>F4-3600C14D-16GTRSB</t>
  </si>
  <si>
    <t>F4-3600C18D-32GTRS</t>
  </si>
  <si>
    <t>F4-3600C16D-32GTRSC</t>
  </si>
  <si>
    <t>F4-3200C16Q-64GTRS</t>
  </si>
  <si>
    <t>F4-3600C16D-32GTRS</t>
  </si>
  <si>
    <t>F4-3200C16D-64GTRS</t>
  </si>
  <si>
    <t>F4-4400C18D-16GTRS</t>
  </si>
  <si>
    <t>F4-3600C16Q-32GTRSC</t>
  </si>
  <si>
    <t>F4-4000C15Q-32GTRS</t>
  </si>
  <si>
    <t>F4-4600C18D-16GTRS</t>
  </si>
  <si>
    <t>F4-3600C17D-16GTRS</t>
  </si>
  <si>
    <t>F4-4800C18D-16GTRS</t>
  </si>
  <si>
    <t>F4-4000C18D-16GTRS</t>
  </si>
  <si>
    <t>F4-4000C17D-16GTRS</t>
  </si>
  <si>
    <t>F4-3600C14Q-32GTRSB</t>
  </si>
  <si>
    <t>F4-3600C17Q-32GTRS</t>
  </si>
  <si>
    <t>F4-3200C14Q-64GTRS</t>
  </si>
  <si>
    <t>F4-4000C17Q-32GTRSU</t>
  </si>
  <si>
    <t>F4-3600C16D-16GTRSC</t>
  </si>
  <si>
    <t>F4-3600C18D-16GTRS</t>
  </si>
  <si>
    <t>F4-2666C18D-64GTRS</t>
  </si>
  <si>
    <t>F4-3200C14Q-32GTRS</t>
  </si>
  <si>
    <t>F4-3600C16Q-64GTRS</t>
  </si>
  <si>
    <t>F4-3000C16Q-32GTRS</t>
  </si>
  <si>
    <t>F4-4000C17Q-32GTRS</t>
  </si>
  <si>
    <t>F4-3000C16Q-64GTRS</t>
  </si>
  <si>
    <t>F4-3600C16Q-32GTRSU</t>
  </si>
  <si>
    <t>F4-3600C18Q-64GTRS</t>
  </si>
  <si>
    <t>F4-3600C18Q-32GTRS</t>
  </si>
  <si>
    <t>F4-3200C14Q-32GTRSU</t>
  </si>
  <si>
    <t>F4-3200C16Q-32GTRSU</t>
  </si>
  <si>
    <t>F4-3600C17Q-32GTRSU</t>
  </si>
  <si>
    <t>F4-3000C16Q-32GTRSU</t>
  </si>
  <si>
    <t>F4-4000C19D-32GTRS</t>
  </si>
  <si>
    <t>F4-4266C19D-16GTRS</t>
  </si>
  <si>
    <t>Ryzen 9 3900X</t>
  </si>
  <si>
    <t>Noctua</t>
  </si>
  <si>
    <t>NH-D15</t>
  </si>
  <si>
    <t>Motherboard</t>
  </si>
  <si>
    <t>X570-A Pro</t>
  </si>
  <si>
    <t>RX 5700 XT</t>
  </si>
  <si>
    <t>H510</t>
  </si>
  <si>
    <t>EVGA</t>
  </si>
  <si>
    <t>M2 Storage</t>
  </si>
  <si>
    <t>970 Evo</t>
  </si>
  <si>
    <t>860 Evo</t>
  </si>
  <si>
    <t>CMK16GX4M2D3600C18</t>
  </si>
  <si>
    <t>Thermaltake</t>
  </si>
  <si>
    <t>ToughPower Grand RGB</t>
  </si>
  <si>
    <t xml:space="preserve"> 8 Core@3.6GHz</t>
  </si>
  <si>
    <t>ARGB - AIO Liquid Cooler</t>
  </si>
  <si>
    <t>ROG Strix Z390-E</t>
  </si>
  <si>
    <t>LGA 1151 Socket</t>
  </si>
  <si>
    <t>Trident Z Royal</t>
  </si>
  <si>
    <t>DDR4.3600 - 16CL - 64GB(4x16)</t>
  </si>
  <si>
    <t>XPG</t>
  </si>
  <si>
    <t>Gammix S11 Pro</t>
  </si>
  <si>
    <t>Spectrix S40G RGB</t>
  </si>
  <si>
    <t>3D.TLC-256GB@3.5/1.2kMBps</t>
  </si>
  <si>
    <t>3D.NAND-256GB@3.5k/3kMBps</t>
  </si>
  <si>
    <t>2070 Super XC Ultra+</t>
  </si>
  <si>
    <t>850W - 80+Gold - Full.Modular</t>
  </si>
  <si>
    <t>Commander C35</t>
  </si>
  <si>
    <t>2x2oommARGB &amp; 1x120mm</t>
  </si>
  <si>
    <t>Totals</t>
  </si>
  <si>
    <t>12 Core@3.8GHz</t>
  </si>
  <si>
    <t>DDR4.3600-18CL-16GB(2x8)</t>
  </si>
  <si>
    <t>V.NAND-500GB@3.4/2.3kMBps</t>
  </si>
  <si>
    <t>V.NAND-1TB@550/520MBps</t>
  </si>
  <si>
    <t>850W-80+Gold-Full.Modular</t>
  </si>
  <si>
    <t>SuperNOVA G2</t>
  </si>
  <si>
    <t>DDR6.8GB - 1.75k MHz</t>
  </si>
  <si>
    <t>DDR6.8GB - 1.8kMHz</t>
  </si>
  <si>
    <t>2x120mm</t>
  </si>
  <si>
    <t>Soooo big! xD</t>
  </si>
  <si>
    <t>AM4 Socket</t>
  </si>
  <si>
    <t>Min. Res</t>
  </si>
  <si>
    <t>Avg. Res</t>
  </si>
  <si>
    <t>Max Res</t>
  </si>
  <si>
    <t>Pixels</t>
  </si>
  <si>
    <t>Date</t>
  </si>
  <si>
    <t>2012 Build</t>
  </si>
  <si>
    <t>120mm Dual</t>
  </si>
  <si>
    <t>LGA 1155 Socket</t>
  </si>
  <si>
    <t>DDR5-6GB. 1.2k MHz.</t>
  </si>
  <si>
    <t>CD/DVD Burner</t>
  </si>
  <si>
    <t>2020 Build</t>
  </si>
  <si>
    <t>2020 Matt's Build</t>
  </si>
  <si>
    <t>GB/#</t>
  </si>
  <si>
    <t>Release</t>
  </si>
  <si>
    <t>2012 BUILD</t>
  </si>
  <si>
    <t>2020 BUILD</t>
  </si>
  <si>
    <t>MATT'S BUILD</t>
  </si>
  <si>
    <t>2012 Build + Monitors</t>
  </si>
  <si>
    <t>2020 Build + Monitors</t>
  </si>
  <si>
    <t>Case Fan</t>
  </si>
  <si>
    <t>PSU Cables</t>
  </si>
  <si>
    <t>802.11a/b/g/n. 2.4 GHz: 450Mbps/5GHz</t>
  </si>
  <si>
    <t>Front facing fan controller &amp; temp gauge</t>
  </si>
  <si>
    <t>Monitors</t>
  </si>
  <si>
    <t>1500 Curve</t>
  </si>
  <si>
    <t>TtMod Sleeve Cable</t>
  </si>
  <si>
    <t>PSU Cable Extensions</t>
  </si>
  <si>
    <t>ARGB 120mm (Replace 120mm on case.)</t>
  </si>
  <si>
    <t>iCUE SP120 PRO</t>
  </si>
  <si>
    <t>Actual Latency - Calculated Value</t>
  </si>
  <si>
    <t>AL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</si>
</sst>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mmm\-dd"/>
    <numFmt numFmtId="170" formatCode="[$-409]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FF9900"/>
      </left>
      <right/>
      <top/>
      <bottom/>
      <diagonal/>
    </border>
    <border>
      <left/>
      <right style="thick">
        <color rgb="FFFF990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8" fontId="0" fillId="0" borderId="0" xfId="0" applyNumberFormat="1"/>
    <xf numFmtId="44" fontId="0" fillId="0" borderId="0" xfId="2" applyFont="1"/>
    <xf numFmtId="0" fontId="8" fillId="0" borderId="0" xfId="3"/>
    <xf numFmtId="9" fontId="0" fillId="0" borderId="0" xfId="0" applyNumberFormat="1"/>
    <xf numFmtId="3" fontId="0" fillId="0" borderId="0" xfId="0" applyNumberForma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9" fillId="2" borderId="0" xfId="0" applyFont="1" applyFill="1" applyAlignment="1">
      <alignment horizontal="center" vertical="center"/>
    </xf>
    <xf numFmtId="2" fontId="0" fillId="0" borderId="0" xfId="0" applyNumberFormat="1"/>
    <xf numFmtId="0" fontId="11" fillId="0" borderId="0" xfId="0" applyFont="1"/>
    <xf numFmtId="0" fontId="12" fillId="3" borderId="0" xfId="0" applyFont="1" applyFill="1"/>
    <xf numFmtId="0" fontId="0" fillId="0" borderId="0" xfId="0" applyAlignment="1">
      <alignment horizontal="left"/>
    </xf>
    <xf numFmtId="0" fontId="12" fillId="4" borderId="0" xfId="0" applyFont="1" applyFill="1"/>
    <xf numFmtId="0" fontId="3" fillId="0" borderId="0" xfId="0" applyFont="1"/>
    <xf numFmtId="0" fontId="13" fillId="0" borderId="0" xfId="3" applyFont="1"/>
    <xf numFmtId="0" fontId="12" fillId="3" borderId="0" xfId="0" applyFont="1" applyFill="1" applyAlignment="1">
      <alignment horizontal="right"/>
    </xf>
    <xf numFmtId="44" fontId="12" fillId="3" borderId="0" xfId="0" applyNumberFormat="1" applyFont="1" applyFill="1"/>
    <xf numFmtId="0" fontId="12" fillId="4" borderId="0" xfId="0" applyFont="1" applyFill="1" applyAlignment="1">
      <alignment horizontal="right"/>
    </xf>
    <xf numFmtId="44" fontId="12" fillId="4" borderId="0" xfId="0" applyNumberFormat="1" applyFont="1" applyFill="1"/>
    <xf numFmtId="0" fontId="9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/>
    <xf numFmtId="0" fontId="12" fillId="5" borderId="0" xfId="0" applyFont="1" applyFill="1" applyAlignment="1">
      <alignment horizontal="right"/>
    </xf>
    <xf numFmtId="44" fontId="12" fillId="5" borderId="0" xfId="0" applyNumberFormat="1" applyFont="1" applyFill="1" applyAlignment="1">
      <alignment horizontal="right"/>
    </xf>
    <xf numFmtId="0" fontId="0" fillId="0" borderId="1" xfId="0" applyBorder="1"/>
    <xf numFmtId="0" fontId="0" fillId="0" borderId="2" xfId="0" applyBorder="1"/>
    <xf numFmtId="44" fontId="0" fillId="0" borderId="1" xfId="2" applyFont="1" applyBorder="1"/>
    <xf numFmtId="44" fontId="9" fillId="0" borderId="2" xfId="2" applyFont="1" applyBorder="1"/>
    <xf numFmtId="0" fontId="0" fillId="0" borderId="0" xfId="0" applyBorder="1"/>
    <xf numFmtId="170" fontId="0" fillId="0" borderId="0" xfId="0" applyNumberFormat="1"/>
    <xf numFmtId="44" fontId="0" fillId="0" borderId="2" xfId="2" applyFont="1" applyBorder="1"/>
    <xf numFmtId="43" fontId="0" fillId="0" borderId="2" xfId="1" applyFont="1" applyBorder="1"/>
    <xf numFmtId="43" fontId="10" fillId="0" borderId="2" xfId="1" applyNumberFormat="1" applyFont="1" applyBorder="1"/>
    <xf numFmtId="0" fontId="9" fillId="0" borderId="1" xfId="0" applyFont="1" applyBorder="1"/>
    <xf numFmtId="43" fontId="9" fillId="0" borderId="2" xfId="1" applyFont="1" applyBorder="1"/>
    <xf numFmtId="0" fontId="14" fillId="0" borderId="0" xfId="3" applyFont="1"/>
    <xf numFmtId="44" fontId="9" fillId="0" borderId="1" xfId="2" applyFont="1" applyBorder="1"/>
    <xf numFmtId="0" fontId="9" fillId="0" borderId="0" xfId="0" applyFont="1" applyBorder="1"/>
    <xf numFmtId="0" fontId="11" fillId="0" borderId="0" xfId="0" applyFont="1" applyBorder="1"/>
    <xf numFmtId="0" fontId="11" fillId="0" borderId="2" xfId="0" applyFont="1" applyBorder="1"/>
    <xf numFmtId="0" fontId="11" fillId="0" borderId="1" xfId="0" applyFont="1" applyBorder="1"/>
    <xf numFmtId="170" fontId="11" fillId="0" borderId="0" xfId="0" applyNumberFormat="1" applyFont="1"/>
    <xf numFmtId="2" fontId="10" fillId="0" borderId="0" xfId="0" applyNumberFormat="1" applyFont="1"/>
    <xf numFmtId="0" fontId="0" fillId="0" borderId="0" xfId="0" applyAlignment="1"/>
    <xf numFmtId="0" fontId="9" fillId="6" borderId="0" xfId="0" applyFont="1" applyFill="1"/>
    <xf numFmtId="167" fontId="9" fillId="6" borderId="0" xfId="0" applyNumberFormat="1" applyFon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8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numFmt numFmtId="170" formatCode="[$-409]mmm\-yyyy;@"/>
    </dxf>
    <dxf>
      <border diagonalUp="0" diagonalDown="0">
        <left/>
        <right style="thick">
          <color rgb="FFFF9900"/>
        </right>
        <top/>
        <bottom/>
        <vertical/>
        <horizontal/>
      </border>
    </dxf>
    <dxf>
      <border outline="0">
        <left style="thick">
          <color rgb="FFFF9900"/>
        </left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5" formatCode="_(* #,##0.00_);_(* \(#,##0.00\);_(* &quot;-&quot;??_);_(@_)"/>
      <border diagonalUp="0" diagonalDown="0" outline="0">
        <left/>
        <right style="thick">
          <color rgb="FFFF9900"/>
        </right>
        <top/>
        <bottom/>
      </border>
    </dxf>
    <dxf>
      <border diagonalUp="0" diagonalDown="0">
        <left style="thick">
          <color rgb="FFFF9900"/>
        </left>
        <right/>
        <top/>
        <bottom/>
        <vertical/>
        <horizontal/>
      </border>
    </dxf>
    <dxf>
      <border diagonalUp="0" diagonalDown="0">
        <left/>
        <right style="thick">
          <color rgb="FFFF9900"/>
        </right>
        <top/>
        <bottom/>
        <vertical/>
        <horizontal/>
      </border>
    </dxf>
    <dxf>
      <border diagonalUp="0" diagonalDown="0">
        <left style="thick">
          <color rgb="FFFF9900"/>
        </left>
        <right/>
        <top/>
        <bottom/>
        <vertical/>
        <horizontal/>
      </border>
    </dxf>
    <dxf>
      <border diagonalUp="0" diagonalDown="0">
        <left/>
        <right style="thick">
          <color rgb="FFFF9900"/>
        </right>
        <top/>
        <bottom/>
        <vertical/>
        <horizontal/>
      </border>
    </dxf>
    <dxf>
      <border diagonalUp="0" diagonalDown="0">
        <left style="thick">
          <color rgb="FFFF9900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99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99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99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99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9900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99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99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4" totalsRowShown="0" headerRowDxfId="67" dataDxfId="66">
  <autoFilter ref="A1:D24" xr:uid="{43A2B4D5-DD4B-45D1-9CE3-214D81EF0973}"/>
  <tableColumns count="4">
    <tableColumn id="1" xr3:uid="{ADD6AC75-ABCD-43AB-8121-0331AA721389}" name="Field" dataDxfId="65"/>
    <tableColumn id="5" xr3:uid="{E4A54E87-04F4-4B79-ADE7-EADD51C892F1}" name="Min. Goal" dataDxfId="64"/>
    <tableColumn id="4" xr3:uid="{12254827-E81D-4E40-8C4A-AEFB4F10D943}" name="Max. Goal" dataDxfId="63"/>
    <tableColumn id="3" xr3:uid="{3E0F07DE-82A0-47C9-A98D-9EE22F6A143B}" name="Notes" dataDxfId="62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J1:O10" totalsRowShown="0">
  <autoFilter ref="J1:O10" xr:uid="{359D321E-3B47-4128-B15F-7632070A8CAC}"/>
  <tableColumns count="6">
    <tableColumn id="1" xr3:uid="{9A0F2872-1CF9-478E-BB3E-C3BEC30B1A55}" name="Resolution"/>
    <tableColumn id="2" xr3:uid="{E3A2140D-645E-4F29-98E1-8984915A952F}" name="Size" dataDxfId="74"/>
    <tableColumn id="3" xr3:uid="{6C7F6E7B-FD92-4939-A0DB-7312FD9899DD}" name="DPI" dataDxfId="73"/>
    <tableColumn id="4" xr3:uid="{4EB9F4A9-C27A-47EE-9936-11F76666EF03}" name="Dot Pitch" dataDxfId="72"/>
    <tableColumn id="5" xr3:uid="{468DA3C8-D32A-46F0-9560-F0BEC78AE29C}" name="Aspect" dataDxfId="71"/>
    <tableColumn id="6" xr3:uid="{1103B280-14F4-4CE5-940C-04AEC2796AD9}" name="Pixel Count" dataDxfId="70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 headerRowDxfId="60">
  <autoFilter ref="A1:E707" xr:uid="{84505438-C866-4F5A-8F4C-65EF4911D1A5}"/>
  <tableColumns count="5">
    <tableColumn id="6" xr3:uid="{08E6D4DB-8D17-4610-903B-A1DFF60C62A9}" name="#" dataDxfId="61"/>
    <tableColumn id="1" xr3:uid="{73CBD28F-5D66-4BC2-A0B5-D7D2144D6DF9}" name="CPU"/>
    <tableColumn id="2" xr3:uid="{354A5BA4-65AF-4A8B-8628-FB3578B4BE2A}" name="%" dataDxfId="69"/>
    <tableColumn id="3" xr3:uid="{AA121F95-3B3C-4B53-BBAF-C4422C694F54}" name="Score" dataDxfId="68"/>
    <tableColumn id="4" xr3:uid="{62C3F821-6745-42A7-A90F-2F55C135BE89}" name="Cost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FB91BB-9CC8-4D5A-898B-242A492A7883}" name="Table57141516" displayName="Table57141516" ref="A14:E24" totalsRowCount="1" headerRowDxfId="59" totalsRowDxfId="58">
  <autoFilter ref="A14:E23" xr:uid="{55F18519-E924-4104-9F74-8457EE27C089}"/>
  <tableColumns count="5">
    <tableColumn id="1" xr3:uid="{57B7CB8D-8B0C-434F-8404-8F5CA9FEF9ED}" name="Part" totalsRowLabel="Totals" totalsRowDxfId="57"/>
    <tableColumn id="2" xr3:uid="{CB2B0768-8E31-4909-810F-6FE96A9B01C8}" name="Brand" totalsRowFunction="count" totalsRowDxfId="56"/>
    <tableColumn id="3" xr3:uid="{F2EAEFE1-1E2E-40E7-909C-8DA3AD6D27CE}" name="Model" totalsRowFunction="count" totalsRowDxfId="55"/>
    <tableColumn id="4" xr3:uid="{BB986456-7DAA-4CF7-93B4-96CBD91755F7}" name="Cost" totalsRowFunction="sum" totalsRowDxfId="54" dataCellStyle="Currency"/>
    <tableColumn id="5" xr3:uid="{61502081-2C0A-4070-AFEB-84CF06B737FD}" name="Notes" totalsRowFunction="count" totalsRowDxfId="53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68611D-D91F-46BD-9292-CC23420A7002}" name="Table571417" displayName="Table571417" ref="A26:E36" totalsRowCount="1" headerRowDxfId="52" totalsRowDxfId="51">
  <autoFilter ref="A26:E35" xr:uid="{FB946DFC-A0AE-4D3C-820E-05672C4A44AA}"/>
  <tableColumns count="5">
    <tableColumn id="1" xr3:uid="{02CA9810-BB3D-4DE8-AE3F-B38887D970C8}" name="Part" totalsRowLabel="Totals" totalsRowDxfId="50"/>
    <tableColumn id="2" xr3:uid="{9FCDD81B-5262-44F4-AC33-4EEA4A04644D}" name="Brand" totalsRowFunction="count" totalsRowDxfId="49"/>
    <tableColumn id="3" xr3:uid="{5AF87B3D-9B33-45C2-9BA1-62AFFEB0EA18}" name="Model" totalsRowFunction="count" totalsRowDxfId="48"/>
    <tableColumn id="4" xr3:uid="{707DAFE9-3F12-4B8F-AB4E-511AA81CF920}" name="Cost" totalsRowFunction="sum" totalsRowDxfId="47" dataCellStyle="Currency"/>
    <tableColumn id="5" xr3:uid="{F1500379-1B88-48AB-AFA6-BAA68D92089D}" name="Notes" totalsRowFunction="count" totalsRowDxfId="46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3BB622-9548-4A6F-9189-7394410C5AC4}" name="Table5714152" displayName="Table5714152" ref="A2:E12" totalsRowCount="1" headerRowDxfId="45" totalsRowDxfId="44">
  <autoFilter ref="A2:E11" xr:uid="{446E93A4-BA39-42D5-AA06-C9F4E6606DB7}"/>
  <tableColumns count="5">
    <tableColumn id="1" xr3:uid="{0592E0D4-F906-4F79-806C-A923BAB12589}" name="Part" totalsRowLabel="Totals" totalsRowDxfId="43"/>
    <tableColumn id="2" xr3:uid="{33510910-1C96-4BB2-B4E7-A030678B8FC1}" name="Brand" totalsRowFunction="count" totalsRowDxfId="42"/>
    <tableColumn id="3" xr3:uid="{B0C9BD58-4799-439D-9EB5-6AC8CFFD48F2}" name="Model" totalsRowFunction="count" totalsRowDxfId="41" dataCellStyle="Hyperlink"/>
    <tableColumn id="4" xr3:uid="{D2315CE5-D520-48F2-ADF5-D56C1CAD75CE}" name="Cost" totalsRowFunction="sum" totalsRowDxfId="40" dataCellStyle="Currency"/>
    <tableColumn id="5" xr3:uid="{95623FFC-4C21-45E3-990A-1499CD062607}" name="Notes" totalsRowFunction="count" totalsRowDxfId="39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D29D270-3DEF-4238-8828-433D26F1084E}" name="Table5714151615" displayName="Table5714151615" ref="A58:E71" totalsRowCount="1" headerRowDxfId="38" totalsRowDxfId="37">
  <autoFilter ref="A58:E70" xr:uid="{141B3DAF-5A8E-46B6-B99A-7BD9FCC18EF0}"/>
  <tableColumns count="5">
    <tableColumn id="1" xr3:uid="{D9124012-4C6E-4A63-AE98-202F6DBF6703}" name="Part" totalsRowLabel="Totals" totalsRowDxfId="29"/>
    <tableColumn id="2" xr3:uid="{911A0BD3-83C1-43C3-B832-1E05E3DCB057}" name="Brand" totalsRowFunction="count" totalsRowDxfId="28"/>
    <tableColumn id="3" xr3:uid="{7494FEE8-1043-4061-BDC3-33EC9EDBC71C}" name="Model" totalsRowFunction="count" totalsRowDxfId="27"/>
    <tableColumn id="4" xr3:uid="{09041C14-CA5A-4470-930E-CC1015B930DD}" name="Cost" totalsRowFunction="sum" totalsRowDxfId="26" dataCellStyle="Currency"/>
    <tableColumn id="5" xr3:uid="{E599811B-8BB3-4E10-81C6-01F86D02C06E}" name="Notes" totalsRowFunction="count" totalsRowDxfId="25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AC14548-1144-453A-9A2A-21786F9CECD1}" name="Table571415216" displayName="Table571415216" ref="A42:E56" totalsRowCount="1" headerRowDxfId="36" totalsRowDxfId="35">
  <autoFilter ref="A42:E55" xr:uid="{1450D8B4-8925-4BC6-958E-0F36751ABAA9}"/>
  <tableColumns count="5">
    <tableColumn id="1" xr3:uid="{B1410AD7-D793-4226-A77D-1B3AAFD2FAB1}" name="Part" totalsRowLabel="Totals" totalsRowDxfId="34"/>
    <tableColumn id="2" xr3:uid="{339CAFCD-27AE-44BB-98A2-CC1982D20804}" name="Brand" totalsRowFunction="count" totalsRowDxfId="33"/>
    <tableColumn id="3" xr3:uid="{1716AA6A-AA1F-4304-8809-CD7678F0C4A8}" name="Model" totalsRowFunction="count" totalsRowDxfId="32" dataCellStyle="Hyperlink"/>
    <tableColumn id="4" xr3:uid="{8C43E119-111F-4A97-BA84-C880B1BC4674}" name="Cost" totalsRowFunction="sum" totalsRowDxfId="31" dataCellStyle="Currency"/>
    <tableColumn id="5" xr3:uid="{6737894F-2924-4F55-95AB-D2A716A77800}" name="Notes" totalsRowFunction="count" totalsRowDxfId="30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8BBA98-F30A-4E5D-993D-AE889E865F64}" name="Table412" displayName="Table412" ref="A1:N99" totalsRowShown="0">
  <autoFilter ref="A1:N99" xr:uid="{98CD2389-9A39-424E-912A-F3EC276EABD6}"/>
  <sortState xmlns:xlrd2="http://schemas.microsoft.com/office/spreadsheetml/2017/richdata2" ref="A2:N99">
    <sortCondition ref="A1:A99"/>
  </sortState>
  <tableColumns count="14">
    <tableColumn id="11" xr3:uid="{75853440-FDB0-4FE0-9540-E05F8834D646}" name="Notes"/>
    <tableColumn id="1" xr3:uid="{E3502EF4-DC9D-4D3D-B8F5-41DFB1444E74}" name="Brand"/>
    <tableColumn id="10" xr3:uid="{C9CC9A0E-970C-44A1-A7B4-85CB5EA213BF}" name="Model"/>
    <tableColumn id="7" xr3:uid="{251B92FA-0B67-4A52-AC2E-2DB3D36F3344}" name="Cost" dataDxfId="22" dataCellStyle="Currency"/>
    <tableColumn id="8" xr3:uid="{909AB90C-2646-476B-9D1A-CE9731A83B72}" name="$ / GB" dataDxfId="21" dataCellStyle="Currency">
      <calculatedColumnFormula>IFERROR(Table412[[#This Row],[Cost]]/Table412[[#This Row],[GB]],0)</calculatedColumnFormula>
    </tableColumn>
    <tableColumn id="6" xr3:uid="{441DF929-E598-4E0C-BF2D-934FB4CB0306}" name="GB" dataDxfId="20"/>
    <tableColumn id="4" xr3:uid="{8835D1C8-77DF-473E-9F19-87DCC16E38D3}" name="#"/>
    <tableColumn id="5" xr3:uid="{C82A1AC5-A895-42C6-81B5-15F5E744CA22}" name="GB/#" dataDxfId="19">
      <calculatedColumnFormula>IFERROR(Table412[[#This Row],[GB]]/Table412[[#This Row],['#]],0)</calculatedColumnFormula>
    </tableColumn>
    <tableColumn id="3" xr3:uid="{A606F2E6-42EA-49C8-8265-A2E571711D44}" name="GHz" dataDxfId="18"/>
    <tableColumn id="15" xr3:uid="{1541A095-849F-4051-B795-AA1D5F2147E0}" name="CL"/>
    <tableColumn id="14" xr3:uid="{1C4BD320-2AB6-45C4-B5EB-CDF07855940A}" name="AL" dataDxfId="17" dataCellStyle="Comma">
      <calculatedColumnFormula>IFERROR(($J2*(1/((1000000*$I2)/2))*1000000000),0)</calculatedColumnFormula>
    </tableColumn>
    <tableColumn id="9" xr3:uid="{89A23A09-EF8D-439F-ADC7-2FF226C64178}" name="Timing" dataDxfId="16"/>
    <tableColumn id="12" xr3:uid="{28697EBC-3649-4FC9-B88C-5B8EE1C0340B}" name="V" dataDxfId="15" dataCellStyle="Comma"/>
    <tableColumn id="20" xr3:uid="{69A263FA-84A0-482B-A48C-342C3901C607}" name="Release" dataDxfId="14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02D3A35-D6FF-46E9-902C-0F6DB165DE66}" name="Table15" displayName="Table15" ref="A2:M19" totalsRowShown="0" headerRowDxfId="13">
  <autoFilter ref="A2:M19" xr:uid="{963364D5-FBF6-4922-8C03-FB2C20BA1700}"/>
  <tableColumns count="13">
    <tableColumn id="1" xr3:uid="{1750C6E4-33E2-4D14-87D1-FB7531DD17BA}" name="MHz" dataDxfId="12"/>
    <tableColumn id="2" xr3:uid="{E18009E1-1AF5-4506-AB4B-8305298C6694}" name="9" dataDxfId="11">
      <calculatedColumnFormula>(B$2*(1/(($A3*1000000)/2)))*1000000000</calculatedColumnFormula>
    </tableColumn>
    <tableColumn id="3" xr3:uid="{CE121B06-69A2-4FD7-9963-71C135A0FC20}" name="10" dataDxfId="10">
      <calculatedColumnFormula>(C$2*(1/(($A3*1000000)/2)))*1000000000</calculatedColumnFormula>
    </tableColumn>
    <tableColumn id="4" xr3:uid="{373C141E-26D4-4BA2-A3CA-04065DE5E0D8}" name="11" dataDxfId="9">
      <calculatedColumnFormula>(D$2*(1/(($A3*1000000)/2)))*1000000000</calculatedColumnFormula>
    </tableColumn>
    <tableColumn id="5" xr3:uid="{5A7024AB-F8F5-484A-863C-824B5A0751F3}" name="12" dataDxfId="8">
      <calculatedColumnFormula>(E$2*(1/(($A3*1000000)/2)))*1000000000</calculatedColumnFormula>
    </tableColumn>
    <tableColumn id="6" xr3:uid="{E81196A6-A5C2-4A9D-99D2-CE608577C9B4}" name="13" dataDxfId="7">
      <calculatedColumnFormula>(F$2*(1/(($A3*1000000)/2)))*1000000000</calculatedColumnFormula>
    </tableColumn>
    <tableColumn id="7" xr3:uid="{82072229-B9C8-4D70-9DCD-0FB31B46D850}" name="14" dataDxfId="6">
      <calculatedColumnFormula>(G$2*(1/(($A3*1000000)/2)))*1000000000</calculatedColumnFormula>
    </tableColumn>
    <tableColumn id="8" xr3:uid="{4E7C8E75-84EF-45BB-80FD-56426B3D91ED}" name="15" dataDxfId="5">
      <calculatedColumnFormula>(H$2*(1/(($A3*1000000)/2)))*1000000000</calculatedColumnFormula>
    </tableColumn>
    <tableColumn id="9" xr3:uid="{C6D98BA9-997A-4DB9-A2A0-DFACB1A6C834}" name="16" dataDxfId="4">
      <calculatedColumnFormula>(I$2*(1/(($A3*1000000)/2)))*1000000000</calculatedColumnFormula>
    </tableColumn>
    <tableColumn id="10" xr3:uid="{F1B427A0-B623-4708-84D5-5AEB2059CBDF}" name="17" dataDxfId="3">
      <calculatedColumnFormula>(J$2*(1/(($A3*1000000)/2)))*1000000000</calculatedColumnFormula>
    </tableColumn>
    <tableColumn id="11" xr3:uid="{9D39D9C3-AD17-4324-B9E5-50C0034363C7}" name="18" dataDxfId="2">
      <calculatedColumnFormula>(K$2*(1/(($A3*1000000)/2)))*1000000000</calculatedColumnFormula>
    </tableColumn>
    <tableColumn id="12" xr3:uid="{BA7967C0-F3AE-43E7-9BFC-D9B8D1B32232}" name="19" dataDxfId="1">
      <calculatedColumnFormula>(L$2*(1/(($A3*1000000)/2)))*1000000000</calculatedColumnFormula>
    </tableColumn>
    <tableColumn id="13" xr3:uid="{965C98F1-E639-4EDD-9C6A-731C1CAD22A6}" name="20" dataDxfId="0">
      <calculatedColumnFormula>(M$2*(1/(($A3*1000000)/2)))*1000000000</calculatedColumnFormula>
    </tableColumn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H24" totalsRowShown="0" dataDxfId="83">
  <autoFilter ref="A1:H24" xr:uid="{465F9943-FAFD-4C14-9BF3-2AE477D1AB00}"/>
  <tableColumns count="8">
    <tableColumn id="1" xr3:uid="{F2B2DAF4-D7DC-4F67-B6C5-5F0C5A695C74}" name="Model" dataDxfId="82"/>
    <tableColumn id="2" xr3:uid="{88162E8A-73DC-4519-B358-F9A1137030D0}" name="VX238H" dataDxfId="81"/>
    <tableColumn id="3" xr3:uid="{CA218B29-397D-40BD-9732-1140D3D1FFFA}" name="S27D390H" dataDxfId="80"/>
    <tableColumn id="4" xr3:uid="{22BE5365-BA65-4DC7-A549-5771D928B5A7}" name="PG348Q " dataDxfId="79"/>
    <tableColumn id="5" xr3:uid="{53BF5A09-B957-4283-A33A-ADCDD119851A}" name="34UC79G-B" dataDxfId="78"/>
    <tableColumn id="6" xr3:uid="{67D2ADE4-BDF4-4BE9-9AB4-97ED9263FA20}" name="29UM68-P" dataDxfId="77"/>
    <tableColumn id="7" xr3:uid="{110C7BA6-2E34-4CC5-B038-87FC25A12134}" name="XG43VQ" dataDxfId="76"/>
    <tableColumn id="8" xr3:uid="{29C0973F-7B72-49E7-A240-310E608D1B9F}" name="VG27WQ" dataDxfId="75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wegg.com/p/N82E16820236538" TargetMode="External"/><Relationship Id="rId18" Type="http://schemas.openxmlformats.org/officeDocument/2006/relationships/hyperlink" Target="https://www.msi.com/Graphics-card/Radeon-RX-5700-EVOKE-GP-OC" TargetMode="External"/><Relationship Id="rId26" Type="http://schemas.openxmlformats.org/officeDocument/2006/relationships/hyperlink" Target="https://www.newegg.com/rosewill-tachyon-series-tachyon-750-continuous-750w-50-degrees-c/p/N82E16817182273?Item=N82E16817182273" TargetMode="External"/><Relationship Id="rId39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hyperlink" Target="https://www.newegg.com/p/N82E16813157293?Item=N82E16813157293" TargetMode="External"/><Relationship Id="rId34" Type="http://schemas.openxmlformats.org/officeDocument/2006/relationships/hyperlink" Target="https://www.newegg.com/xpg-spectrix-s40g-rgb-256gb/p/N82E16820246016?Item=9SIAJNUA427953" TargetMode="External"/><Relationship Id="rId42" Type="http://schemas.openxmlformats.org/officeDocument/2006/relationships/hyperlink" Target="https://www.newegg.com/asus-model-drw-24b1st-blk-b-as-dvd-burner/p/N82E16827135204?Item=N82E16827135204" TargetMode="External"/><Relationship Id="rId47" Type="http://schemas.openxmlformats.org/officeDocument/2006/relationships/hyperlink" Target="https://www.newegg.com/samsung-s27d390h-27/p/N82E16824001915?Item=N82E16824001915" TargetMode="External"/><Relationship Id="rId50" Type="http://schemas.openxmlformats.org/officeDocument/2006/relationships/hyperlink" Target="https://us.msi.com/Monitor/Optix-MAG272CQR/Specification" TargetMode="External"/><Relationship Id="rId55" Type="http://schemas.openxmlformats.org/officeDocument/2006/relationships/table" Target="../tables/table3.xml"/><Relationship Id="rId7" Type="http://schemas.openxmlformats.org/officeDocument/2006/relationships/hyperlink" Target="https://www.newegg.com/xpg-spectrix-s40g-rgb-256gb/p/N82E16820246016?Item=9SIAJNUA427953" TargetMode="External"/><Relationship Id="rId12" Type="http://schemas.openxmlformats.org/officeDocument/2006/relationships/hyperlink" Target="https://www.newegg.com/amd-ryzen-9-3900x/p/N82E16819113103" TargetMode="External"/><Relationship Id="rId17" Type="http://schemas.openxmlformats.org/officeDocument/2006/relationships/hyperlink" Target="https://www.newegg.com/p/N82E16817438018" TargetMode="External"/><Relationship Id="rId25" Type="http://schemas.openxmlformats.org/officeDocument/2006/relationships/hyperlink" Target="https://www.newegg.com/asus-geforce-gtx-660-gtx660-dc2o-2gd5/p/N82E16814121660?Item=N82E16814121660" TargetMode="External"/><Relationship Id="rId33" Type="http://schemas.openxmlformats.org/officeDocument/2006/relationships/hyperlink" Target="https://www.newegg.com/256gb-xpg-gammix/p/0D9-00DF-00011?Item=9SIAJNUA6V6271" TargetMode="External"/><Relationship Id="rId38" Type="http://schemas.openxmlformats.org/officeDocument/2006/relationships/hyperlink" Target="https://www.newegg.com/intel-core-i5-3rd-gen-core-i5-3570/p/N82E16819115233?Item=N82E16819115233" TargetMode="External"/><Relationship Id="rId46" Type="http://schemas.openxmlformats.org/officeDocument/2006/relationships/hyperlink" Target="https://www.newegg.com/asus-vx238h-23/p/N82E16824236305?Item=N82E16824236305" TargetMode="External"/><Relationship Id="rId2" Type="http://schemas.openxmlformats.org/officeDocument/2006/relationships/hyperlink" Target="https://www.newegg.com/core-i9-9th-gen-intel-core-i9-9900k/p/N82E16819117957?Item=N82E16819117957" TargetMode="External"/><Relationship Id="rId16" Type="http://schemas.openxmlformats.org/officeDocument/2006/relationships/hyperlink" Target="https://www.newegg.com/p/9SIAG1P9UX0724" TargetMode="External"/><Relationship Id="rId20" Type="http://schemas.openxmlformats.org/officeDocument/2006/relationships/hyperlink" Target="https://www.newegg.com/intel-core-i5-3rd-gen-core-i5-3570/p/N82E16819115233?Item=N82E16819115233" TargetMode="External"/><Relationship Id="rId29" Type="http://schemas.openxmlformats.org/officeDocument/2006/relationships/hyperlink" Target="https://www.newegg.com/core-i9-9th-gen-intel-core-i9-9900k/p/N82E16819117957?Item=N82E16819117957" TargetMode="External"/><Relationship Id="rId41" Type="http://schemas.openxmlformats.org/officeDocument/2006/relationships/hyperlink" Target="https://www.newegg.com/p/N82E16811119259?Item=N82E16811119259" TargetMode="External"/><Relationship Id="rId54" Type="http://schemas.openxmlformats.org/officeDocument/2006/relationships/table" Target="../tables/table2.xml"/><Relationship Id="rId1" Type="http://schemas.openxmlformats.org/officeDocument/2006/relationships/hyperlink" Target="https://www.bestbuy.com/site/thermaltake-toughpower-grand-rgb-850w-atx12v-2-4-eps12v-2-92-80-plus-gold-modular-power-supply-black/6200000.p?skuId=6200000" TargetMode="External"/><Relationship Id="rId6" Type="http://schemas.openxmlformats.org/officeDocument/2006/relationships/hyperlink" Target="https://www.newegg.com/256gb-xpg-gammix/p/0D9-00DF-00011?Item=9SIAJNUA6V6271" TargetMode="External"/><Relationship Id="rId11" Type="http://schemas.openxmlformats.org/officeDocument/2006/relationships/hyperlink" Target="https://www.newegg.com/msi-x570-a-pro/p/N82E16813144263" TargetMode="External"/><Relationship Id="rId24" Type="http://schemas.openxmlformats.org/officeDocument/2006/relationships/hyperlink" Target="https://www.newegg.com/asus-model-drw-24b1st-blk-b-as-dvd-burner/p/N82E16827135204?Item=N82E16827135204" TargetMode="External"/><Relationship Id="rId32" Type="http://schemas.openxmlformats.org/officeDocument/2006/relationships/hyperlink" Target="https://www.newegg.com/g-skill-64gb-288-pin-ddr4-sdram/p/N82E16820232913?Item=N82E16820232913" TargetMode="External"/><Relationship Id="rId37" Type="http://schemas.openxmlformats.org/officeDocument/2006/relationships/hyperlink" Target="https://www.newegg.com/cooler-master-hyper-212-evo-rr-212e-20pk-r2/p/N82E16835103099?Item=N82E16835103099" TargetMode="External"/><Relationship Id="rId40" Type="http://schemas.openxmlformats.org/officeDocument/2006/relationships/hyperlink" Target="https://www.newegg.com/g-skill-8gb-240-pin-ddr3-sdram/p/N82E16820231518?Item=N82E16820231518" TargetMode="External"/><Relationship Id="rId45" Type="http://schemas.openxmlformats.org/officeDocument/2006/relationships/hyperlink" Target="https://www.newegg.com/ocz-vertex-3-series-max-iops-edition-120gb/p/N82E16820227714?Item=N82E16820227714" TargetMode="External"/><Relationship Id="rId53" Type="http://schemas.openxmlformats.org/officeDocument/2006/relationships/printerSettings" Target="../printerSettings/printerSettings1.bin"/><Relationship Id="rId58" Type="http://schemas.openxmlformats.org/officeDocument/2006/relationships/table" Target="../tables/table6.xml"/><Relationship Id="rId5" Type="http://schemas.openxmlformats.org/officeDocument/2006/relationships/hyperlink" Target="https://www.newegg.com/g-skill-64gb-288-pin-ddr4-sdram/p/N82E16820232913?Item=N82E16820232913" TargetMode="External"/><Relationship Id="rId15" Type="http://schemas.openxmlformats.org/officeDocument/2006/relationships/hyperlink" Target="https://www.newegg.com/p/N82E16820147673" TargetMode="External"/><Relationship Id="rId23" Type="http://schemas.openxmlformats.org/officeDocument/2006/relationships/hyperlink" Target="https://www.newegg.com/p/N82E16811119259?Item=N82E16811119259" TargetMode="External"/><Relationship Id="rId28" Type="http://schemas.openxmlformats.org/officeDocument/2006/relationships/hyperlink" Target="https://www.bestbuy.com/site/thermaltake-toughpower-grand-rgb-850w-atx12v-2-4-eps12v-2-92-80-plus-gold-modular-power-supply-black/6200000.p?skuId=6200000" TargetMode="External"/><Relationship Id="rId36" Type="http://schemas.openxmlformats.org/officeDocument/2006/relationships/hyperlink" Target="https://www.newegg.com/black-thermaltake-commander-c-35-argb-atx-mid-tower/p/N82E16811133402?Item=N82E16811133402" TargetMode="External"/><Relationship Id="rId49" Type="http://schemas.openxmlformats.org/officeDocument/2006/relationships/hyperlink" Target="https://www.newegg.com/rosewill-rnwd-n9003pce-pci-express/p/N82E16833166076?Item=N82E16833166076" TargetMode="External"/><Relationship Id="rId57" Type="http://schemas.openxmlformats.org/officeDocument/2006/relationships/table" Target="../tables/table5.xml"/><Relationship Id="rId10" Type="http://schemas.openxmlformats.org/officeDocument/2006/relationships/hyperlink" Target="https://www.newegg.com/noctua-nh-d15/p/N82E16835608045" TargetMode="External"/><Relationship Id="rId19" Type="http://schemas.openxmlformats.org/officeDocument/2006/relationships/hyperlink" Target="https://www.newegg.com/cooler-master-hyper-212-evo-rr-212e-20pk-r2/p/N82E16835103099?Item=N82E16835103099" TargetMode="External"/><Relationship Id="rId31" Type="http://schemas.openxmlformats.org/officeDocument/2006/relationships/hyperlink" Target="https://www.newegg.com/asus-rog-strix-z390-e-gaming/p/N82E16813119151?Item=N82E16813119151" TargetMode="External"/><Relationship Id="rId44" Type="http://schemas.openxmlformats.org/officeDocument/2006/relationships/hyperlink" Target="https://www.newegg.com/rosewill-tachyon-series-tachyon-750-continuous-750w-50-degrees-c/p/N82E16817182273?Item=N82E16817182273" TargetMode="External"/><Relationship Id="rId52" Type="http://schemas.openxmlformats.org/officeDocument/2006/relationships/hyperlink" Target="https://www.newegg.com/corsair-co-9050093-ww-case-fan/p/N82E16835181181?Item=N82E16835181181" TargetMode="External"/><Relationship Id="rId4" Type="http://schemas.openxmlformats.org/officeDocument/2006/relationships/hyperlink" Target="https://www.newegg.com/asus-rog-strix-z390-e-gaming/p/N82E16813119151?Item=N82E16813119151" TargetMode="External"/><Relationship Id="rId9" Type="http://schemas.openxmlformats.org/officeDocument/2006/relationships/hyperlink" Target="https://www.newegg.com/black-thermaltake-commander-c-35-argb-atx-mid-tower/p/N82E16811133402?Item=N82E16811133402" TargetMode="External"/><Relationship Id="rId14" Type="http://schemas.openxmlformats.org/officeDocument/2006/relationships/hyperlink" Target="https://www.newegg.com/p/N82E16820147690" TargetMode="External"/><Relationship Id="rId22" Type="http://schemas.openxmlformats.org/officeDocument/2006/relationships/hyperlink" Target="https://www.newegg.com/g-skill-8gb-240-pin-ddr3-sdram/p/N82E16820231518?Item=N82E16820231518" TargetMode="External"/><Relationship Id="rId27" Type="http://schemas.openxmlformats.org/officeDocument/2006/relationships/hyperlink" Target="https://www.newegg.com/ocz-vertex-3-series-max-iops-edition-120gb/p/N82E16820227714?Item=N82E16820227714" TargetMode="External"/><Relationship Id="rId30" Type="http://schemas.openxmlformats.org/officeDocument/2006/relationships/hyperlink" Target="https://www.newegg.com/cooler-master-masterliquid-ml240p-mirage-liquid-cooling-system/p/N82E16835103289?Item=N82E16835103289" TargetMode="External"/><Relationship Id="rId35" Type="http://schemas.openxmlformats.org/officeDocument/2006/relationships/hyperlink" Target="https://www.newegg.com/evga-geforce-rtx-2070-super-08g-p4-3175-kr/p/N82E16814487477?Item=N82E16814487477" TargetMode="External"/><Relationship Id="rId43" Type="http://schemas.openxmlformats.org/officeDocument/2006/relationships/hyperlink" Target="https://www.newegg.com/asus-geforce-gtx-660-gtx660-dc2o-2gd5/p/N82E16814121660?Item=N82E16814121660" TargetMode="External"/><Relationship Id="rId48" Type="http://schemas.openxmlformats.org/officeDocument/2006/relationships/hyperlink" Target="https://www.newegg.com/nzxt-sentry-2-lcd-screen-plastic-pcb/p/N82E16811992005?Item=N82E16811992005" TargetMode="External"/><Relationship Id="rId56" Type="http://schemas.openxmlformats.org/officeDocument/2006/relationships/table" Target="../tables/table4.xml"/><Relationship Id="rId8" Type="http://schemas.openxmlformats.org/officeDocument/2006/relationships/hyperlink" Target="https://www.newegg.com/evga-geforce-rtx-2070-super-08g-p4-3175-kr/p/N82E16814487477?Item=N82E16814487477" TargetMode="External"/><Relationship Id="rId51" Type="http://schemas.openxmlformats.org/officeDocument/2006/relationships/hyperlink" Target="https://www.newegg.com/p/N82E16812183024?Item=N82E16812183024" TargetMode="External"/><Relationship Id="rId3" Type="http://schemas.openxmlformats.org/officeDocument/2006/relationships/hyperlink" Target="https://www.newegg.com/cooler-master-masterliquid-ml240p-mirage-liquid-cooling-system/p/N82E16835103289?Item=N82E16835103289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wegg.com/g-skill-64gb-288-pin-ddr4-sdram/p/N82E16820232914?Item=N82E16820232914" TargetMode="External"/><Relationship Id="rId18" Type="http://schemas.openxmlformats.org/officeDocument/2006/relationships/hyperlink" Target="https://www.newegg.com/g-skill-64gb-288-pin-ddr4-sdram/p/N82E16820232566?Item=N82E16820232566" TargetMode="External"/><Relationship Id="rId26" Type="http://schemas.openxmlformats.org/officeDocument/2006/relationships/hyperlink" Target="https://www.newegg.com/corsair-32gb-288-pin-ddr4-sdram/p/N82E16820236554?Item=N82E16820236554" TargetMode="External"/><Relationship Id="rId39" Type="http://schemas.openxmlformats.org/officeDocument/2006/relationships/hyperlink" Target="https://www.newegg.com/corsair-32gb-288-pin-ddr4-sdram/p/N82E16820236454?Item=N82E16820236454&amp;quicklink=true" TargetMode="External"/><Relationship Id="rId3" Type="http://schemas.openxmlformats.org/officeDocument/2006/relationships/hyperlink" Target="https://www.newegg.com/g-skill-64gb-288-pin-ddr4-sdram/p/N82E16820232926?Item=N82E16820232926" TargetMode="External"/><Relationship Id="rId21" Type="http://schemas.openxmlformats.org/officeDocument/2006/relationships/hyperlink" Target="https://www.newegg.com/corsair-32gb-288-pin-ddr4-sdram/p/N82E16820236455?Item=N82E16820236455" TargetMode="External"/><Relationship Id="rId34" Type="http://schemas.openxmlformats.org/officeDocument/2006/relationships/hyperlink" Target="https://www.newegg.com/g-skill-64gb-288-pin-ddr4-sdram/p/N82E16820232208?Description=F4-3200C14Q-64GTZ&amp;cm_re=F4-3200C14Q-64GTZ-_-20-232-208-_-Product&amp;quicklink=true" TargetMode="External"/><Relationship Id="rId42" Type="http://schemas.openxmlformats.org/officeDocument/2006/relationships/hyperlink" Target="https://www.newegg.com/p/1B4-01H0-000T4?Description=%22HX421C14FB%22&amp;cm_re=%22HX421C14FB%22-_-9SIAM4SAV14195-_-Product&amp;quicklink=true" TargetMode="External"/><Relationship Id="rId47" Type="http://schemas.openxmlformats.org/officeDocument/2006/relationships/hyperlink" Target="https://www.newegg.com/g-skill-64gb-288-pin-ddr4-sdram/p/N82E16820232913?Item=N82E16820232913" TargetMode="External"/><Relationship Id="rId50" Type="http://schemas.openxmlformats.org/officeDocument/2006/relationships/hyperlink" Target="https://www.newegg.com/corsair-16gb-288-pin-ddr4-sdram/p/N82E16820233859?Description=%22CMK16GX4M2B3200C16%22&amp;cm_re=%22CMK16GX4M2B3200C16%22-_-20-233-859-_-Product&amp;quicklink=true" TargetMode="External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32gb-288-pin-ddr4-sdram/p/N82E16820232606?Item=N82E16820232606" TargetMode="External"/><Relationship Id="rId17" Type="http://schemas.openxmlformats.org/officeDocument/2006/relationships/hyperlink" Target="https://www.newegg.com/g-skill-32gb-288-pin-ddr4-sdram/p/N82E16820232905?Item=N82E16820232905" TargetMode="External"/><Relationship Id="rId25" Type="http://schemas.openxmlformats.org/officeDocument/2006/relationships/hyperlink" Target="https://www.newegg.com/corsair-16gb-288-pin-ddr4-sdram/p/N82E16820236416?Item=N82E16820236416" TargetMode="External"/><Relationship Id="rId33" Type="http://schemas.openxmlformats.org/officeDocument/2006/relationships/hyperlink" Target="https://www.newegg.com/ballistix-32gb-288-pin-ddr4-sdram/p/N82E16820164150?Description=BLE4K8G4D36BEEAK&amp;cm_re=BLE4K8G4D36BEEAK-_-9SIAGGN9PP6707-_-Product&amp;quicklink=true" TargetMode="External"/><Relationship Id="rId38" Type="http://schemas.openxmlformats.org/officeDocument/2006/relationships/hyperlink" Target="https://www.newegg.com/corsair-64gb-288-pin-ddr4-sdram/p/N82E16820233909R" TargetMode="External"/><Relationship Id="rId46" Type="http://schemas.openxmlformats.org/officeDocument/2006/relationships/hyperlink" Target="https://www.newegg.com/g-skill-8gb-240-pin-ddr3-sdram/p/N82E16820231519?Item=N82E16820231519" TargetMode="Externa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g-skill-32gb-288-pin-ddr4-sdram/p/N82E16820232570?Item=N82E16820232570" TargetMode="External"/><Relationship Id="rId20" Type="http://schemas.openxmlformats.org/officeDocument/2006/relationships/hyperlink" Target="https://www.newegg.com/corsair-32gb-288-pin-ddr4-sdram/p/N82E16820236451?Item=N82E16820236451" TargetMode="External"/><Relationship Id="rId29" Type="http://schemas.openxmlformats.org/officeDocument/2006/relationships/hyperlink" Target="https://www.newegg.com/g-skill-32gb-288-pin-ddr4-sdram/p/N82E16820232750?Item=N82E16820232750&amp;quicklink=true" TargetMode="External"/><Relationship Id="rId41" Type="http://schemas.openxmlformats.org/officeDocument/2006/relationships/hyperlink" Target="https://www.newegg.com/g-skill-64gb-288-pin-ddr4-sdram/p/0RN-001W-006G7?Description=F4-3200C15Q-64GTZ&amp;cm_re=F4-3200C15Q-64GTZ-_-9SIAG7R9GF2605-_-Product&amp;quicklink=true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64gb-288-pin-ddr4-sdram/p/N82E16820232952?Item=N82E16820232952" TargetMode="External"/><Relationship Id="rId24" Type="http://schemas.openxmlformats.org/officeDocument/2006/relationships/hyperlink" Target="https://www.newegg.com/corsair-16gb-288-pin-ddr4-sdram/p/N82E16820236417?Item=N82E16820236417" TargetMode="External"/><Relationship Id="rId32" Type="http://schemas.openxmlformats.org/officeDocument/2006/relationships/hyperlink" Target="https://www.newegg.com/g-skill-128gb-288-pin-ddr4-sdram/p/N82E16820231853" TargetMode="External"/><Relationship Id="rId37" Type="http://schemas.openxmlformats.org/officeDocument/2006/relationships/hyperlink" Target="https://www.newegg.com/g-skill-16gb-288-pin-ddr4-sdram/p/N82E16820231800?Description=F4-2800C16Q-16GRK&amp;cm_re=F4-2800C16Q-16GRK-_-9SIAGGN78S4872-_-Product&amp;quicklink=true" TargetMode="External"/><Relationship Id="rId40" Type="http://schemas.openxmlformats.org/officeDocument/2006/relationships/hyperlink" Target="https://www.newegg.com/corsair-16gb-288-pin-ddr4-sdram/p/N82E16820233852" TargetMode="External"/><Relationship Id="rId45" Type="http://schemas.openxmlformats.org/officeDocument/2006/relationships/hyperlink" Target="https://www.newegg.com/g-skill-16gb-288-pin-ddr4-sdram/p/N82E16820232671" TargetMode="External"/><Relationship Id="rId53" Type="http://schemas.openxmlformats.org/officeDocument/2006/relationships/table" Target="../tables/table7.xml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559?Item=N82E16820232559" TargetMode="External"/><Relationship Id="rId23" Type="http://schemas.openxmlformats.org/officeDocument/2006/relationships/hyperlink" Target="https://www.newegg.com/g-skill-32gb-288-pin-ddr4-sdram/p/N82E16820232783?Item=N82E16820232783" TargetMode="External"/><Relationship Id="rId28" Type="http://schemas.openxmlformats.org/officeDocument/2006/relationships/hyperlink" Target="https://www.newegg.com/g-skill-16gb-288-pin-ddr4-sdram/p/N82E16820232498?Item=N82E16820232498" TargetMode="External"/><Relationship Id="rId36" Type="http://schemas.openxmlformats.org/officeDocument/2006/relationships/hyperlink" Target="https://www.newegg.com/corsair-32gb-288-pin-ddr4-sdram/p/N82E16820233719" TargetMode="External"/><Relationship Id="rId49" Type="http://schemas.openxmlformats.org/officeDocument/2006/relationships/hyperlink" Target="https://www.newegg.com/g-skill-128gb-288-pin-ddr4-sdram/p/N82E16820232959?Item=N82E16820232959" TargetMode="External"/><Relationship Id="rId10" Type="http://schemas.openxmlformats.org/officeDocument/2006/relationships/hyperlink" Target="https://www.newegg.com/g-skill-128gb-288-pin-ddr4-sdram/p/N82E16820232950?Item=N82E16820232950" TargetMode="External"/><Relationship Id="rId19" Type="http://schemas.openxmlformats.org/officeDocument/2006/relationships/hyperlink" Target="https://www.newegg.com/g-skill-32gb-288-pin-ddr4-sdram/p/N82E16820232560?Item=N82E16820232560" TargetMode="External"/><Relationship Id="rId3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44" Type="http://schemas.openxmlformats.org/officeDocument/2006/relationships/hyperlink" Target="https://www.newegg.com/g-skill-64gb-288-pin-ddr4-sdram/p/N82E16820232092?Description=%22F4-3200C16Q-64GVK%22&amp;cm_re=%22F4-3200C16Q-64GVK%22-_-20-232-092-_-Product&amp;quicklink=true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564?Item=N82E16820232564&amp;quicklink=true" TargetMode="External"/><Relationship Id="rId14" Type="http://schemas.openxmlformats.org/officeDocument/2006/relationships/hyperlink" Target="https://www.newegg.com/g-skill-32gb-288-pin-ddr4-sdram/p/N82E16820232557?Item=N82E16820232557" TargetMode="External"/><Relationship Id="rId22" Type="http://schemas.openxmlformats.org/officeDocument/2006/relationships/hyperlink" Target="https://www.newegg.com/corsair-64gb-288-pin-ddr4-sdram/p/N82E16820236601?Item=N82E16820236601" TargetMode="External"/><Relationship Id="rId27" Type="http://schemas.openxmlformats.org/officeDocument/2006/relationships/hyperlink" Target="https://www.newegg.com/g-skill-32gb-288-pin-ddr4-sdram/p/N82E16820232482?Item=N82E16820232482" TargetMode="External"/><Relationship Id="rId30" Type="http://schemas.openxmlformats.org/officeDocument/2006/relationships/hyperlink" Target="https://www.newegg.com/g-skill-32gb-288-pin-ddr4-sdram/p/N82E16820232748?Item=N82E16820232748" TargetMode="External"/><Relationship Id="rId35" Type="http://schemas.openxmlformats.org/officeDocument/2006/relationships/hyperlink" Target="https://www.newegg.com/g-skill-32gb-288-pin-ddr4-sdram/p/N82E16820232623?Description=F4-3200C14Q-32GFX&amp;cm_re=F4-3200C14Q-32GFX-_-20-232-623-_-Product&amp;quicklink=true" TargetMode="External"/><Relationship Id="rId43" Type="http://schemas.openxmlformats.org/officeDocument/2006/relationships/hyperlink" Target="https://www.newegg.com/g-skill-16gb-288-pin-ddr4-sdram/p/N82E16820231941?Description=%22F4-3200C16D-16GVKB%22&amp;cm_re=%22F4-3200C16D-16GVKB%22-_-20-231-941-_-Product&amp;quicklink=true" TargetMode="External"/><Relationship Id="rId48" Type="http://schemas.openxmlformats.org/officeDocument/2006/relationships/hyperlink" Target="https://www.newegg.com/corsair-16gb-288-pin-ddr4-sdram/p/N82E16820236538?Item=N82E16820236538&amp;nm_mc=AFC-RAN-COM&amp;cm_mmc=AFC-RAN-COM&amp;utm_medium=affiliates&amp;utm_source=afc-PCPartPicker&amp;AFFID=2558510&amp;AFFNAME=PCPartPicker&amp;ACRID=1&amp;ASID=https%3a%2f%2fpcpartpicker.com%2fproduct%2fVNJtt6%2fcorsair-16-gb-2-x-8-gb-ddr4-3600-memory-cmk16gx4m2d3600c18&amp;ranMID=44583&amp;ranEAID=2558510&amp;ranSiteID=8BacdVP0GFs-b7gYY4G42D6vHH.gs_3hqg" TargetMode="External"/><Relationship Id="rId8" Type="http://schemas.openxmlformats.org/officeDocument/2006/relationships/hyperlink" Target="https://www.newegg.com/g-skill-32gb-288-pin-ddr4-sdram/p/N82E16820232906?Item=N82E16820232906" TargetMode="External"/><Relationship Id="rId51" Type="http://schemas.openxmlformats.org/officeDocument/2006/relationships/hyperlink" Target="https://www.newegg.com/g-skill-16gb-288-pin-ddr4-sdram/p/N82E16820232476?Description=F4-3200C16D-16GTZR&amp;cm_re=F4-3200C16D-16GTZR-_-20-232-476-_-Product&amp;quicklink=tru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P25"/>
  <sheetViews>
    <sheetView tabSelected="1" zoomScale="85" zoomScaleNormal="85" workbookViewId="0"/>
  </sheetViews>
  <sheetFormatPr defaultColWidth="10.7109375" defaultRowHeight="15" x14ac:dyDescent="0.25"/>
  <cols>
    <col min="1" max="1" width="16.5703125" bestFit="1" customWidth="1"/>
    <col min="2" max="2" width="12" bestFit="1" customWidth="1"/>
    <col min="3" max="3" width="12.42578125" bestFit="1" customWidth="1"/>
    <col min="4" max="4" width="72.42578125" bestFit="1" customWidth="1"/>
  </cols>
  <sheetData>
    <row r="1" spans="1:4" x14ac:dyDescent="0.25">
      <c r="A1" s="2" t="s">
        <v>80</v>
      </c>
      <c r="B1" s="2" t="s">
        <v>42</v>
      </c>
      <c r="C1" s="2" t="s">
        <v>43</v>
      </c>
      <c r="D1" s="2" t="s">
        <v>15</v>
      </c>
    </row>
    <row r="2" spans="1:4" x14ac:dyDescent="0.25">
      <c r="A2" s="6" t="s">
        <v>2</v>
      </c>
      <c r="B2" s="5" t="s">
        <v>72</v>
      </c>
      <c r="C2" s="4">
        <v>32</v>
      </c>
      <c r="D2" s="4"/>
    </row>
    <row r="3" spans="1:4" x14ac:dyDescent="0.25">
      <c r="A3" s="6" t="s">
        <v>73</v>
      </c>
      <c r="B3" s="4"/>
      <c r="C3" s="4"/>
      <c r="D3" s="5" t="s">
        <v>74</v>
      </c>
    </row>
    <row r="4" spans="1:4" x14ac:dyDescent="0.25">
      <c r="A4" s="6" t="s">
        <v>14</v>
      </c>
      <c r="B4" s="4"/>
      <c r="C4" s="4"/>
      <c r="D4" s="4" t="s">
        <v>83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38</v>
      </c>
      <c r="B6" s="4"/>
      <c r="C6" s="4"/>
      <c r="D6" s="4"/>
    </row>
    <row r="7" spans="1:4" x14ac:dyDescent="0.25">
      <c r="A7" s="6" t="s">
        <v>39</v>
      </c>
      <c r="B7" s="5" t="s">
        <v>17</v>
      </c>
      <c r="C7" s="5" t="s">
        <v>17</v>
      </c>
      <c r="D7" s="5" t="s">
        <v>47</v>
      </c>
    </row>
    <row r="8" spans="1:4" x14ac:dyDescent="0.25">
      <c r="A8" s="6" t="s">
        <v>6</v>
      </c>
      <c r="B8" s="4" t="s">
        <v>21</v>
      </c>
      <c r="C8" s="4" t="s">
        <v>28</v>
      </c>
      <c r="D8" s="4" t="s">
        <v>84</v>
      </c>
    </row>
    <row r="9" spans="1:4" x14ac:dyDescent="0.25">
      <c r="A9" s="6" t="s">
        <v>81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85</v>
      </c>
      <c r="C10" s="5" t="s">
        <v>26</v>
      </c>
      <c r="D10" s="5" t="s">
        <v>75</v>
      </c>
    </row>
    <row r="11" spans="1:4" x14ac:dyDescent="0.25">
      <c r="A11" s="6" t="s">
        <v>20</v>
      </c>
      <c r="B11" s="5">
        <v>0.21</v>
      </c>
      <c r="C11" s="5">
        <v>0.25</v>
      </c>
      <c r="D11" s="5" t="s">
        <v>44</v>
      </c>
    </row>
    <row r="12" spans="1:4" x14ac:dyDescent="0.25">
      <c r="A12" s="6" t="s">
        <v>36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79</v>
      </c>
    </row>
    <row r="14" spans="1:4" x14ac:dyDescent="0.25">
      <c r="A14" s="6" t="s">
        <v>45</v>
      </c>
      <c r="B14" s="4" t="str">
        <f>"1K:1"</f>
        <v>1K:1</v>
      </c>
      <c r="C14" s="4" t="str">
        <f>"1K:1"</f>
        <v>1K:1</v>
      </c>
      <c r="D14" s="4" t="s">
        <v>89</v>
      </c>
    </row>
    <row r="15" spans="1:4" x14ac:dyDescent="0.25">
      <c r="A15" s="6" t="s">
        <v>46</v>
      </c>
      <c r="B15" s="4" t="str">
        <f>"80M:1"</f>
        <v>80M:1</v>
      </c>
      <c r="C15" s="4" t="str">
        <f>"200M:1"</f>
        <v>200M:1</v>
      </c>
      <c r="D15" s="4" t="s">
        <v>89</v>
      </c>
    </row>
    <row r="16" spans="1:4" x14ac:dyDescent="0.25">
      <c r="A16" s="6" t="s">
        <v>32</v>
      </c>
      <c r="B16" s="4"/>
      <c r="C16" s="4"/>
      <c r="D16" s="5" t="s">
        <v>48</v>
      </c>
    </row>
    <row r="17" spans="1:16" x14ac:dyDescent="0.25">
      <c r="A17" s="6" t="s">
        <v>69</v>
      </c>
      <c r="B17" s="5">
        <v>0.5</v>
      </c>
      <c r="C17" s="5">
        <v>5</v>
      </c>
      <c r="D17" s="4"/>
    </row>
    <row r="18" spans="1:16" x14ac:dyDescent="0.25">
      <c r="A18" s="6" t="s">
        <v>70</v>
      </c>
      <c r="B18" s="5">
        <v>5</v>
      </c>
      <c r="C18" s="5">
        <v>10</v>
      </c>
      <c r="D18" s="4"/>
    </row>
    <row r="19" spans="1:16" x14ac:dyDescent="0.25">
      <c r="A19" s="6" t="s">
        <v>71</v>
      </c>
      <c r="B19" s="4">
        <v>10</v>
      </c>
      <c r="C19" s="4">
        <v>20</v>
      </c>
      <c r="D19" s="4"/>
    </row>
    <row r="20" spans="1:16" x14ac:dyDescent="0.25">
      <c r="A20" s="6" t="s">
        <v>82</v>
      </c>
      <c r="B20" s="5" t="s">
        <v>76</v>
      </c>
      <c r="C20" s="5" t="s">
        <v>77</v>
      </c>
      <c r="D20" s="4"/>
    </row>
    <row r="21" spans="1:16" x14ac:dyDescent="0.25">
      <c r="A21" s="6" t="s">
        <v>23</v>
      </c>
      <c r="B21" s="5" t="s">
        <v>31</v>
      </c>
      <c r="C21" s="5" t="s">
        <v>24</v>
      </c>
      <c r="D21" s="5" t="s">
        <v>78</v>
      </c>
    </row>
    <row r="22" spans="1:16" x14ac:dyDescent="0.25">
      <c r="A22" s="6" t="s">
        <v>1132</v>
      </c>
      <c r="B22" s="4"/>
      <c r="C22" s="4"/>
      <c r="D22" s="4" t="s">
        <v>1134</v>
      </c>
    </row>
    <row r="23" spans="1:16" x14ac:dyDescent="0.25">
      <c r="A23" s="6" t="s">
        <v>1133</v>
      </c>
      <c r="B23" s="4"/>
      <c r="C23" s="4"/>
      <c r="D23" s="4" t="s">
        <v>1303</v>
      </c>
    </row>
    <row r="24" spans="1:16" x14ac:dyDescent="0.25">
      <c r="A24" s="6" t="s">
        <v>1304</v>
      </c>
      <c r="B24" s="4"/>
      <c r="C24" s="4"/>
      <c r="D24" s="4" t="str">
        <f>"AL  = (CL*( 1/(RAM Speed X 1B / 2))) = .0...0## Seconds X 1B = #.# nanoseconds"</f>
        <v>AL  = (CL*( 1/(RAM Speed X 1B / 2))) = .0...0## Seconds X 1B = #.# nanoseconds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D25" s="7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FBB7-DC43-462A-86D0-D9F377B27BE7}">
  <dimension ref="A1:E71"/>
  <sheetViews>
    <sheetView zoomScaleNormal="100" workbookViewId="0">
      <selection sqref="A1:E1"/>
    </sheetView>
  </sheetViews>
  <sheetFormatPr defaultRowHeight="15" x14ac:dyDescent="0.25"/>
  <cols>
    <col min="1" max="1" width="13.28515625" bestFit="1" customWidth="1"/>
    <col min="2" max="2" width="13.5703125" bestFit="1" customWidth="1"/>
    <col min="3" max="3" width="22.28515625" bestFit="1" customWidth="1"/>
    <col min="4" max="4" width="10.5703125" bestFit="1" customWidth="1"/>
    <col min="5" max="5" width="37.28515625" bestFit="1" customWidth="1"/>
  </cols>
  <sheetData>
    <row r="1" spans="1:5" x14ac:dyDescent="0.25">
      <c r="A1" s="49" t="s">
        <v>1279</v>
      </c>
      <c r="B1" s="49"/>
      <c r="C1" s="49"/>
      <c r="D1" s="49"/>
      <c r="E1" s="49"/>
    </row>
    <row r="2" spans="1:5" x14ac:dyDescent="0.25">
      <c r="A2" s="50" t="s">
        <v>107</v>
      </c>
      <c r="B2" s="50" t="s">
        <v>0</v>
      </c>
      <c r="C2" s="50" t="s">
        <v>1</v>
      </c>
      <c r="D2" s="50" t="s">
        <v>108</v>
      </c>
      <c r="E2" s="50" t="s">
        <v>15</v>
      </c>
    </row>
    <row r="3" spans="1:5" x14ac:dyDescent="0.25">
      <c r="A3" t="s">
        <v>109</v>
      </c>
      <c r="B3" t="s">
        <v>119</v>
      </c>
      <c r="C3" s="27" t="s">
        <v>120</v>
      </c>
      <c r="D3" s="26">
        <v>214.99</v>
      </c>
      <c r="E3" t="s">
        <v>121</v>
      </c>
    </row>
    <row r="4" spans="1:5" x14ac:dyDescent="0.25">
      <c r="A4" t="s">
        <v>110</v>
      </c>
      <c r="B4" t="s">
        <v>122</v>
      </c>
      <c r="C4" s="27" t="s">
        <v>123</v>
      </c>
      <c r="D4" s="26">
        <v>36.99</v>
      </c>
      <c r="E4" t="s">
        <v>1280</v>
      </c>
    </row>
    <row r="5" spans="1:5" x14ac:dyDescent="0.25">
      <c r="A5" t="s">
        <v>1236</v>
      </c>
      <c r="B5" t="s">
        <v>124</v>
      </c>
      <c r="C5" s="27" t="s">
        <v>125</v>
      </c>
      <c r="D5" s="26">
        <v>134.99</v>
      </c>
      <c r="E5" t="s">
        <v>1281</v>
      </c>
    </row>
    <row r="6" spans="1:5" x14ac:dyDescent="0.25">
      <c r="A6" t="s">
        <v>111</v>
      </c>
      <c r="B6" t="s">
        <v>126</v>
      </c>
      <c r="C6" s="27" t="s">
        <v>127</v>
      </c>
      <c r="D6" s="26">
        <v>99.98</v>
      </c>
      <c r="E6" t="s">
        <v>128</v>
      </c>
    </row>
    <row r="7" spans="1:5" x14ac:dyDescent="0.25">
      <c r="A7" t="s">
        <v>1241</v>
      </c>
      <c r="B7" t="s">
        <v>140</v>
      </c>
      <c r="C7" s="27" t="s">
        <v>141</v>
      </c>
      <c r="D7" s="26">
        <v>89.99</v>
      </c>
      <c r="E7" t="s">
        <v>142</v>
      </c>
    </row>
    <row r="8" spans="1:5" x14ac:dyDescent="0.25">
      <c r="A8" t="s">
        <v>113</v>
      </c>
      <c r="B8" t="s">
        <v>4</v>
      </c>
      <c r="C8" s="27" t="s">
        <v>136</v>
      </c>
      <c r="D8" s="26">
        <v>209.99</v>
      </c>
      <c r="E8" t="s">
        <v>1282</v>
      </c>
    </row>
    <row r="9" spans="1:5" x14ac:dyDescent="0.25">
      <c r="A9" t="s">
        <v>115</v>
      </c>
      <c r="B9" t="s">
        <v>137</v>
      </c>
      <c r="C9" s="27" t="s">
        <v>138</v>
      </c>
      <c r="D9" s="26">
        <v>129.99</v>
      </c>
      <c r="E9" t="s">
        <v>139</v>
      </c>
    </row>
    <row r="10" spans="1:5" x14ac:dyDescent="0.25">
      <c r="A10" t="s">
        <v>114</v>
      </c>
      <c r="B10" t="s">
        <v>122</v>
      </c>
      <c r="C10" s="27" t="s">
        <v>129</v>
      </c>
      <c r="D10" s="26">
        <v>59.99</v>
      </c>
      <c r="E10" t="s">
        <v>130</v>
      </c>
    </row>
    <row r="11" spans="1:5" x14ac:dyDescent="0.25">
      <c r="A11" t="s">
        <v>116</v>
      </c>
      <c r="B11" t="s">
        <v>4</v>
      </c>
      <c r="C11" s="27" t="s">
        <v>135</v>
      </c>
      <c r="D11" s="26">
        <v>19.989999999999998</v>
      </c>
      <c r="E11" t="s">
        <v>1283</v>
      </c>
    </row>
    <row r="12" spans="1:5" x14ac:dyDescent="0.25">
      <c r="A12" s="51" t="s">
        <v>1262</v>
      </c>
      <c r="B12" s="51">
        <f>SUBTOTAL(103,Table5714152[Brand])</f>
        <v>9</v>
      </c>
      <c r="C12" s="51">
        <f>SUBTOTAL(103,Table5714152[Model])</f>
        <v>9</v>
      </c>
      <c r="D12" s="52">
        <f>SUBTOTAL(109,Table5714152[Cost])</f>
        <v>996.90000000000009</v>
      </c>
      <c r="E12" s="51">
        <f>SUBTOTAL(103,Table5714152[Notes])</f>
        <v>9</v>
      </c>
    </row>
    <row r="13" spans="1:5" x14ac:dyDescent="0.25">
      <c r="A13" s="47" t="s">
        <v>1284</v>
      </c>
      <c r="B13" s="47"/>
      <c r="C13" s="47"/>
      <c r="D13" s="47"/>
      <c r="E13" s="47"/>
    </row>
    <row r="14" spans="1:5" x14ac:dyDescent="0.25">
      <c r="A14" s="38" t="s">
        <v>107</v>
      </c>
      <c r="B14" s="38" t="s">
        <v>0</v>
      </c>
      <c r="C14" s="38" t="s">
        <v>1</v>
      </c>
      <c r="D14" s="38" t="s">
        <v>108</v>
      </c>
      <c r="E14" s="38" t="s">
        <v>15</v>
      </c>
    </row>
    <row r="15" spans="1:5" x14ac:dyDescent="0.25">
      <c r="A15" t="s">
        <v>109</v>
      </c>
      <c r="B15" t="s">
        <v>119</v>
      </c>
      <c r="C15" s="27" t="s">
        <v>1076</v>
      </c>
      <c r="D15" s="26">
        <v>504.99</v>
      </c>
      <c r="E15" t="s">
        <v>1247</v>
      </c>
    </row>
    <row r="16" spans="1:5" x14ac:dyDescent="0.25">
      <c r="A16" t="s">
        <v>110</v>
      </c>
      <c r="B16" t="s">
        <v>122</v>
      </c>
      <c r="C16" s="27" t="s">
        <v>1078</v>
      </c>
      <c r="D16" s="26">
        <v>149.99</v>
      </c>
      <c r="E16" t="s">
        <v>1248</v>
      </c>
    </row>
    <row r="17" spans="1:5" x14ac:dyDescent="0.25">
      <c r="A17" t="s">
        <v>1236</v>
      </c>
      <c r="B17" t="s">
        <v>4</v>
      </c>
      <c r="C17" s="27" t="s">
        <v>1249</v>
      </c>
      <c r="D17" s="26">
        <v>214.99</v>
      </c>
      <c r="E17" t="s">
        <v>1250</v>
      </c>
    </row>
    <row r="18" spans="1:5" x14ac:dyDescent="0.25">
      <c r="A18" t="s">
        <v>111</v>
      </c>
      <c r="B18" t="s">
        <v>1081</v>
      </c>
      <c r="C18" s="27" t="s">
        <v>1251</v>
      </c>
      <c r="D18" s="26">
        <v>429.99</v>
      </c>
      <c r="E18" t="s">
        <v>1252</v>
      </c>
    </row>
    <row r="19" spans="1:5" x14ac:dyDescent="0.25">
      <c r="A19" t="s">
        <v>1241</v>
      </c>
      <c r="B19" t="s">
        <v>1253</v>
      </c>
      <c r="C19" s="27" t="s">
        <v>1254</v>
      </c>
      <c r="D19" s="26">
        <v>54.99</v>
      </c>
      <c r="E19" t="s">
        <v>1257</v>
      </c>
    </row>
    <row r="20" spans="1:5" x14ac:dyDescent="0.25">
      <c r="A20" t="s">
        <v>1241</v>
      </c>
      <c r="B20" t="s">
        <v>1253</v>
      </c>
      <c r="C20" s="27" t="s">
        <v>1255</v>
      </c>
      <c r="D20" s="26">
        <v>57.99</v>
      </c>
      <c r="E20" t="s">
        <v>1256</v>
      </c>
    </row>
    <row r="21" spans="1:5" x14ac:dyDescent="0.25">
      <c r="A21" t="s">
        <v>113</v>
      </c>
      <c r="B21" t="s">
        <v>1240</v>
      </c>
      <c r="C21" s="27" t="s">
        <v>1258</v>
      </c>
      <c r="D21" s="26">
        <v>569.99</v>
      </c>
      <c r="E21" t="s">
        <v>1270</v>
      </c>
    </row>
    <row r="22" spans="1:5" x14ac:dyDescent="0.25">
      <c r="A22" t="s">
        <v>115</v>
      </c>
      <c r="B22" t="s">
        <v>1245</v>
      </c>
      <c r="C22" s="27" t="s">
        <v>1246</v>
      </c>
      <c r="D22" s="26">
        <v>129.99</v>
      </c>
      <c r="E22" t="s">
        <v>1259</v>
      </c>
    </row>
    <row r="23" spans="1:5" x14ac:dyDescent="0.25">
      <c r="A23" t="s">
        <v>114</v>
      </c>
      <c r="B23" t="s">
        <v>1245</v>
      </c>
      <c r="C23" s="27" t="s">
        <v>1260</v>
      </c>
      <c r="D23" s="26">
        <v>109.99</v>
      </c>
      <c r="E23" t="s">
        <v>1261</v>
      </c>
    </row>
    <row r="24" spans="1:5" x14ac:dyDescent="0.25">
      <c r="A24" s="43" t="s">
        <v>1262</v>
      </c>
      <c r="B24" s="38">
        <f>SUBTOTAL(103,Table57141516[Brand])</f>
        <v>9</v>
      </c>
      <c r="C24" s="38">
        <f>SUBTOTAL(103,Table57141516[Model])</f>
        <v>9</v>
      </c>
      <c r="D24" s="44">
        <f>SUBTOTAL(109,Table57141516[Cost])</f>
        <v>2222.91</v>
      </c>
      <c r="E24" s="38">
        <f>SUBTOTAL(103,Table57141516[Notes])</f>
        <v>9</v>
      </c>
    </row>
    <row r="25" spans="1:5" x14ac:dyDescent="0.25">
      <c r="A25" s="46" t="s">
        <v>1285</v>
      </c>
      <c r="B25" s="46"/>
      <c r="C25" s="46"/>
      <c r="D25" s="46"/>
      <c r="E25" s="46"/>
    </row>
    <row r="26" spans="1:5" x14ac:dyDescent="0.25">
      <c r="A26" s="36" t="s">
        <v>107</v>
      </c>
      <c r="B26" s="36" t="s">
        <v>0</v>
      </c>
      <c r="C26" s="36" t="s">
        <v>1</v>
      </c>
      <c r="D26" s="36" t="s">
        <v>108</v>
      </c>
      <c r="E26" s="36" t="s">
        <v>15</v>
      </c>
    </row>
    <row r="27" spans="1:5" x14ac:dyDescent="0.25">
      <c r="A27" t="s">
        <v>109</v>
      </c>
      <c r="B27" t="s">
        <v>1149</v>
      </c>
      <c r="C27" s="27" t="s">
        <v>1233</v>
      </c>
      <c r="D27" s="26">
        <v>434</v>
      </c>
      <c r="E27" t="s">
        <v>1263</v>
      </c>
    </row>
    <row r="28" spans="1:5" x14ac:dyDescent="0.25">
      <c r="A28" t="s">
        <v>110</v>
      </c>
      <c r="B28" t="s">
        <v>1234</v>
      </c>
      <c r="C28" s="27" t="s">
        <v>1235</v>
      </c>
      <c r="D28" s="26">
        <v>89.99</v>
      </c>
      <c r="E28" t="s">
        <v>1272</v>
      </c>
    </row>
    <row r="29" spans="1:5" x14ac:dyDescent="0.25">
      <c r="A29" t="s">
        <v>1236</v>
      </c>
      <c r="B29" t="s">
        <v>106</v>
      </c>
      <c r="C29" s="27" t="s">
        <v>1237</v>
      </c>
      <c r="D29" s="26">
        <v>159.99</v>
      </c>
      <c r="E29" t="s">
        <v>1273</v>
      </c>
    </row>
    <row r="30" spans="1:5" x14ac:dyDescent="0.25">
      <c r="A30" t="s">
        <v>111</v>
      </c>
      <c r="B30" t="s">
        <v>1107</v>
      </c>
      <c r="C30" s="27" t="s">
        <v>1244</v>
      </c>
      <c r="D30" s="26">
        <v>82.99</v>
      </c>
      <c r="E30" t="s">
        <v>1264</v>
      </c>
    </row>
    <row r="31" spans="1:5" x14ac:dyDescent="0.25">
      <c r="A31" t="s">
        <v>1241</v>
      </c>
      <c r="B31" t="s">
        <v>143</v>
      </c>
      <c r="C31" s="27" t="s">
        <v>1242</v>
      </c>
      <c r="D31" s="26">
        <v>99.99</v>
      </c>
      <c r="E31" t="s">
        <v>1265</v>
      </c>
    </row>
    <row r="32" spans="1:5" x14ac:dyDescent="0.25">
      <c r="A32" t="s">
        <v>112</v>
      </c>
      <c r="B32" t="s">
        <v>143</v>
      </c>
      <c r="C32" s="27" t="s">
        <v>1243</v>
      </c>
      <c r="D32" s="26">
        <v>169.99</v>
      </c>
      <c r="E32" t="s">
        <v>1266</v>
      </c>
    </row>
    <row r="33" spans="1:5" x14ac:dyDescent="0.25">
      <c r="A33" t="s">
        <v>113</v>
      </c>
      <c r="B33" t="s">
        <v>106</v>
      </c>
      <c r="C33" s="27" t="s">
        <v>1238</v>
      </c>
      <c r="D33" s="26">
        <v>349.49</v>
      </c>
      <c r="E33" t="s">
        <v>1269</v>
      </c>
    </row>
    <row r="34" spans="1:5" x14ac:dyDescent="0.25">
      <c r="A34" t="s">
        <v>115</v>
      </c>
      <c r="B34" t="s">
        <v>1240</v>
      </c>
      <c r="C34" s="40" t="s">
        <v>1268</v>
      </c>
      <c r="D34" s="26">
        <v>159.99</v>
      </c>
      <c r="E34" s="39" t="s">
        <v>1267</v>
      </c>
    </row>
    <row r="35" spans="1:5" x14ac:dyDescent="0.25">
      <c r="A35" t="s">
        <v>114</v>
      </c>
      <c r="B35" t="s">
        <v>132</v>
      </c>
      <c r="C35" s="27" t="s">
        <v>1239</v>
      </c>
      <c r="D35" s="26">
        <v>69.989999999999995</v>
      </c>
      <c r="E35" t="s">
        <v>1271</v>
      </c>
    </row>
    <row r="36" spans="1:5" x14ac:dyDescent="0.25">
      <c r="A36" s="41" t="s">
        <v>1262</v>
      </c>
      <c r="B36" s="36">
        <f>SUBTOTAL(103,Table571417[Brand])</f>
        <v>9</v>
      </c>
      <c r="C36" s="36">
        <f>SUBTOTAL(103,Table571417[Model])</f>
        <v>9</v>
      </c>
      <c r="D36" s="42">
        <f>SUBTOTAL(109,Table571417[Cost])</f>
        <v>1616.42</v>
      </c>
      <c r="E36" s="36">
        <f>SUBTOTAL(103,Table571417[Notes])</f>
        <v>9</v>
      </c>
    </row>
    <row r="41" spans="1:5" x14ac:dyDescent="0.25">
      <c r="A41" s="49" t="s">
        <v>1291</v>
      </c>
      <c r="B41" s="49"/>
      <c r="C41" s="49"/>
      <c r="D41" s="49"/>
      <c r="E41" s="49"/>
    </row>
    <row r="42" spans="1:5" x14ac:dyDescent="0.25">
      <c r="A42" s="50" t="s">
        <v>107</v>
      </c>
      <c r="B42" s="50" t="s">
        <v>0</v>
      </c>
      <c r="C42" s="50" t="s">
        <v>1</v>
      </c>
      <c r="D42" s="50" t="s">
        <v>108</v>
      </c>
      <c r="E42" s="50" t="s">
        <v>15</v>
      </c>
    </row>
    <row r="43" spans="1:5" x14ac:dyDescent="0.25">
      <c r="A43" t="s">
        <v>109</v>
      </c>
      <c r="B43" t="s">
        <v>119</v>
      </c>
      <c r="C43" s="27" t="s">
        <v>120</v>
      </c>
      <c r="D43" s="26">
        <v>214.99</v>
      </c>
      <c r="E43" t="s">
        <v>121</v>
      </c>
    </row>
    <row r="44" spans="1:5" x14ac:dyDescent="0.25">
      <c r="A44" t="s">
        <v>110</v>
      </c>
      <c r="B44" t="s">
        <v>122</v>
      </c>
      <c r="C44" s="27" t="s">
        <v>123</v>
      </c>
      <c r="D44" s="26">
        <v>36.99</v>
      </c>
      <c r="E44" t="s">
        <v>1280</v>
      </c>
    </row>
    <row r="45" spans="1:5" x14ac:dyDescent="0.25">
      <c r="A45" t="s">
        <v>1236</v>
      </c>
      <c r="B45" t="s">
        <v>124</v>
      </c>
      <c r="C45" s="27" t="s">
        <v>125</v>
      </c>
      <c r="D45" s="26">
        <v>134.99</v>
      </c>
      <c r="E45" t="s">
        <v>1281</v>
      </c>
    </row>
    <row r="46" spans="1:5" x14ac:dyDescent="0.25">
      <c r="A46" t="s">
        <v>111</v>
      </c>
      <c r="B46" t="s">
        <v>126</v>
      </c>
      <c r="C46" s="27" t="s">
        <v>127</v>
      </c>
      <c r="D46" s="26">
        <v>99.98</v>
      </c>
      <c r="E46" t="s">
        <v>128</v>
      </c>
    </row>
    <row r="47" spans="1:5" x14ac:dyDescent="0.25">
      <c r="A47" t="s">
        <v>1241</v>
      </c>
      <c r="B47" t="s">
        <v>140</v>
      </c>
      <c r="C47" s="27" t="s">
        <v>141</v>
      </c>
      <c r="D47" s="26">
        <v>89.99</v>
      </c>
      <c r="E47" t="s">
        <v>142</v>
      </c>
    </row>
    <row r="48" spans="1:5" x14ac:dyDescent="0.25">
      <c r="A48" t="s">
        <v>113</v>
      </c>
      <c r="B48" t="s">
        <v>4</v>
      </c>
      <c r="C48" s="27" t="s">
        <v>136</v>
      </c>
      <c r="D48" s="26">
        <v>209.99</v>
      </c>
      <c r="E48" t="s">
        <v>1282</v>
      </c>
    </row>
    <row r="49" spans="1:5" x14ac:dyDescent="0.25">
      <c r="A49" t="s">
        <v>115</v>
      </c>
      <c r="B49" t="s">
        <v>137</v>
      </c>
      <c r="C49" s="27" t="s">
        <v>138</v>
      </c>
      <c r="D49" s="26">
        <v>129.99</v>
      </c>
      <c r="E49" t="s">
        <v>139</v>
      </c>
    </row>
    <row r="50" spans="1:5" x14ac:dyDescent="0.25">
      <c r="A50" t="s">
        <v>114</v>
      </c>
      <c r="B50" t="s">
        <v>122</v>
      </c>
      <c r="C50" s="27" t="s">
        <v>129</v>
      </c>
      <c r="D50" s="26">
        <v>59.99</v>
      </c>
      <c r="E50" t="s">
        <v>130</v>
      </c>
    </row>
    <row r="51" spans="1:5" x14ac:dyDescent="0.25">
      <c r="A51" t="s">
        <v>116</v>
      </c>
      <c r="B51" t="s">
        <v>4</v>
      </c>
      <c r="C51" s="27" t="s">
        <v>135</v>
      </c>
      <c r="D51" s="26">
        <v>19.989999999999998</v>
      </c>
      <c r="E51" t="s">
        <v>1283</v>
      </c>
    </row>
    <row r="52" spans="1:5" x14ac:dyDescent="0.25">
      <c r="A52" t="s">
        <v>118</v>
      </c>
      <c r="B52" t="s">
        <v>137</v>
      </c>
      <c r="C52" s="27" t="s">
        <v>145</v>
      </c>
      <c r="D52" s="26">
        <v>34.99</v>
      </c>
      <c r="E52" t="s">
        <v>1295</v>
      </c>
    </row>
    <row r="53" spans="1:5" x14ac:dyDescent="0.25">
      <c r="A53" t="s">
        <v>131</v>
      </c>
      <c r="B53" t="s">
        <v>132</v>
      </c>
      <c r="C53" s="27" t="s">
        <v>133</v>
      </c>
      <c r="D53" s="26">
        <v>20.98</v>
      </c>
      <c r="E53" t="s">
        <v>1296</v>
      </c>
    </row>
    <row r="54" spans="1:5" x14ac:dyDescent="0.25">
      <c r="A54" t="s">
        <v>117</v>
      </c>
      <c r="B54" t="s">
        <v>4</v>
      </c>
      <c r="C54" s="27" t="s">
        <v>10</v>
      </c>
      <c r="D54" s="26">
        <v>169.99</v>
      </c>
      <c r="E54" t="s">
        <v>134</v>
      </c>
    </row>
    <row r="55" spans="1:5" x14ac:dyDescent="0.25">
      <c r="A55" t="s">
        <v>117</v>
      </c>
      <c r="B55" t="s">
        <v>143</v>
      </c>
      <c r="C55" s="27" t="s">
        <v>49</v>
      </c>
      <c r="D55" s="26">
        <v>249.99</v>
      </c>
      <c r="E55" t="s">
        <v>144</v>
      </c>
    </row>
    <row r="56" spans="1:5" x14ac:dyDescent="0.25">
      <c r="A56" s="51" t="s">
        <v>1262</v>
      </c>
      <c r="B56" s="51">
        <f>SUBTOTAL(103,Table571415216[Brand])</f>
        <v>13</v>
      </c>
      <c r="C56" s="51">
        <f>SUBTOTAL(103,Table571415216[Model])</f>
        <v>13</v>
      </c>
      <c r="D56" s="52">
        <f>SUBTOTAL(109,Table571415216[Cost])</f>
        <v>1472.8500000000001</v>
      </c>
      <c r="E56" s="51">
        <f>SUBTOTAL(103,Table571415216[Notes])</f>
        <v>13</v>
      </c>
    </row>
    <row r="57" spans="1:5" x14ac:dyDescent="0.25">
      <c r="A57" s="47" t="s">
        <v>1292</v>
      </c>
      <c r="B57" s="47"/>
      <c r="C57" s="47"/>
      <c r="D57" s="47"/>
      <c r="E57" s="47"/>
    </row>
    <row r="58" spans="1:5" x14ac:dyDescent="0.25">
      <c r="A58" s="38" t="s">
        <v>107</v>
      </c>
      <c r="B58" s="38" t="s">
        <v>0</v>
      </c>
      <c r="C58" s="38" t="s">
        <v>1</v>
      </c>
      <c r="D58" s="38" t="s">
        <v>108</v>
      </c>
      <c r="E58" s="38" t="s">
        <v>15</v>
      </c>
    </row>
    <row r="59" spans="1:5" x14ac:dyDescent="0.25">
      <c r="A59" t="s">
        <v>109</v>
      </c>
      <c r="B59" t="s">
        <v>119</v>
      </c>
      <c r="C59" s="27" t="s">
        <v>1076</v>
      </c>
      <c r="D59" s="26">
        <v>504.99</v>
      </c>
      <c r="E59" t="s">
        <v>1247</v>
      </c>
    </row>
    <row r="60" spans="1:5" x14ac:dyDescent="0.25">
      <c r="A60" t="s">
        <v>110</v>
      </c>
      <c r="B60" t="s">
        <v>122</v>
      </c>
      <c r="C60" s="27" t="s">
        <v>1078</v>
      </c>
      <c r="D60" s="26">
        <v>149.99</v>
      </c>
      <c r="E60" t="s">
        <v>1248</v>
      </c>
    </row>
    <row r="61" spans="1:5" x14ac:dyDescent="0.25">
      <c r="A61" t="s">
        <v>1236</v>
      </c>
      <c r="B61" t="s">
        <v>4</v>
      </c>
      <c r="C61" s="27" t="s">
        <v>1249</v>
      </c>
      <c r="D61" s="26">
        <v>214.99</v>
      </c>
      <c r="E61" t="s">
        <v>1250</v>
      </c>
    </row>
    <row r="62" spans="1:5" x14ac:dyDescent="0.25">
      <c r="A62" t="s">
        <v>111</v>
      </c>
      <c r="B62" t="s">
        <v>1081</v>
      </c>
      <c r="C62" s="27" t="s">
        <v>1251</v>
      </c>
      <c r="D62" s="26">
        <v>429.99</v>
      </c>
      <c r="E62" t="s">
        <v>1252</v>
      </c>
    </row>
    <row r="63" spans="1:5" x14ac:dyDescent="0.25">
      <c r="A63" t="s">
        <v>1241</v>
      </c>
      <c r="B63" t="s">
        <v>1253</v>
      </c>
      <c r="C63" s="27" t="s">
        <v>1254</v>
      </c>
      <c r="D63" s="26">
        <v>54.99</v>
      </c>
      <c r="E63" t="s">
        <v>1257</v>
      </c>
    </row>
    <row r="64" spans="1:5" x14ac:dyDescent="0.25">
      <c r="A64" t="s">
        <v>1241</v>
      </c>
      <c r="B64" t="s">
        <v>1253</v>
      </c>
      <c r="C64" s="27" t="s">
        <v>1255</v>
      </c>
      <c r="D64" s="26">
        <v>57.99</v>
      </c>
      <c r="E64" t="s">
        <v>1256</v>
      </c>
    </row>
    <row r="65" spans="1:5" x14ac:dyDescent="0.25">
      <c r="A65" t="s">
        <v>113</v>
      </c>
      <c r="B65" t="s">
        <v>1240</v>
      </c>
      <c r="C65" s="27" t="s">
        <v>1258</v>
      </c>
      <c r="D65" s="26">
        <v>569.99</v>
      </c>
      <c r="E65" t="s">
        <v>1270</v>
      </c>
    </row>
    <row r="66" spans="1:5" x14ac:dyDescent="0.25">
      <c r="A66" t="s">
        <v>115</v>
      </c>
      <c r="B66" t="s">
        <v>1245</v>
      </c>
      <c r="C66" s="27" t="s">
        <v>1246</v>
      </c>
      <c r="D66" s="26">
        <v>129.99</v>
      </c>
      <c r="E66" t="s">
        <v>1259</v>
      </c>
    </row>
    <row r="67" spans="1:5" x14ac:dyDescent="0.25">
      <c r="A67" t="s">
        <v>114</v>
      </c>
      <c r="B67" t="s">
        <v>1245</v>
      </c>
      <c r="C67" s="27" t="s">
        <v>1260</v>
      </c>
      <c r="D67" s="26">
        <v>109.99</v>
      </c>
      <c r="E67" t="s">
        <v>1261</v>
      </c>
    </row>
    <row r="68" spans="1:5" x14ac:dyDescent="0.25">
      <c r="A68" t="s">
        <v>1293</v>
      </c>
      <c r="B68" t="s">
        <v>1107</v>
      </c>
      <c r="C68" s="27" t="s">
        <v>1302</v>
      </c>
      <c r="D68" s="26">
        <v>24.99</v>
      </c>
      <c r="E68" t="s">
        <v>1301</v>
      </c>
    </row>
    <row r="69" spans="1:5" x14ac:dyDescent="0.25">
      <c r="A69" t="s">
        <v>1294</v>
      </c>
      <c r="B69" t="s">
        <v>1245</v>
      </c>
      <c r="C69" s="27" t="s">
        <v>1299</v>
      </c>
      <c r="D69" s="26">
        <v>55.19</v>
      </c>
      <c r="E69" t="s">
        <v>1300</v>
      </c>
    </row>
    <row r="70" spans="1:5" x14ac:dyDescent="0.25">
      <c r="A70" t="s">
        <v>1297</v>
      </c>
      <c r="B70" t="s">
        <v>106</v>
      </c>
      <c r="C70" s="27" t="s">
        <v>1077</v>
      </c>
      <c r="D70" s="26">
        <f>399.99*2</f>
        <v>799.98</v>
      </c>
      <c r="E70" t="s">
        <v>1298</v>
      </c>
    </row>
    <row r="71" spans="1:5" x14ac:dyDescent="0.25">
      <c r="A71" s="43" t="s">
        <v>1262</v>
      </c>
      <c r="B71" s="38">
        <f>SUBTOTAL(103,Table5714151615[Brand])</f>
        <v>12</v>
      </c>
      <c r="C71" s="38">
        <f>SUBTOTAL(103,Table5714151615[Model])</f>
        <v>12</v>
      </c>
      <c r="D71" s="44">
        <f>SUBTOTAL(109,Table5714151615[Cost])</f>
        <v>3103.0699999999997</v>
      </c>
      <c r="E71" s="38">
        <f>SUBTOTAL(103,Table5714151615[Notes])</f>
        <v>12</v>
      </c>
    </row>
  </sheetData>
  <mergeCells count="5">
    <mergeCell ref="A1:E1"/>
    <mergeCell ref="A13:E13"/>
    <mergeCell ref="A25:E25"/>
    <mergeCell ref="A41:E41"/>
    <mergeCell ref="A57:E57"/>
  </mergeCells>
  <hyperlinks>
    <hyperlink ref="C22" r:id="rId1" xr:uid="{45F9F5C7-C089-4A3D-95EF-FEEE122BA016}"/>
    <hyperlink ref="C15" r:id="rId2" xr:uid="{19B9AD6A-DFBF-44F9-842D-5F13E788AB49}"/>
    <hyperlink ref="C16" r:id="rId3" xr:uid="{98611501-7CD9-421E-967F-0646BC026C15}"/>
    <hyperlink ref="C17" r:id="rId4" xr:uid="{C161107F-4A6B-4C92-BEBB-083A2F15B963}"/>
    <hyperlink ref="C18" r:id="rId5" xr:uid="{91BB9AD0-52FC-435A-8907-BAA920904F8D}"/>
    <hyperlink ref="C19" r:id="rId6" xr:uid="{EDAFF3BF-3561-4240-93BA-9042C840E0B2}"/>
    <hyperlink ref="C20" r:id="rId7" display="S40G RGB" xr:uid="{3C2E94C1-03F1-4084-9F7C-A69F3BAE2A8C}"/>
    <hyperlink ref="C21" r:id="rId8" xr:uid="{0A98E315-D6D9-4F66-84EB-D8E2B6DE90B2}"/>
    <hyperlink ref="C23" r:id="rId9" xr:uid="{9821934D-BF6F-44B0-995D-EB4938E92B1A}"/>
    <hyperlink ref="C28" r:id="rId10" xr:uid="{9913D702-BC1B-4DBC-ABA4-AE10FE5E8496}"/>
    <hyperlink ref="C29" r:id="rId11" xr:uid="{C2EC1F10-CE38-4F1E-ABF3-25CCC399A607}"/>
    <hyperlink ref="C27" r:id="rId12" xr:uid="{66372DB4-5E19-43D0-A088-A01E1D683BCA}"/>
    <hyperlink ref="C30" r:id="rId13" xr:uid="{D98325D4-AA50-4283-96CE-A2470520428E}"/>
    <hyperlink ref="C31" r:id="rId14" xr:uid="{F130E87E-54B4-42DD-8CA6-C944C685C47C}"/>
    <hyperlink ref="C32" r:id="rId15" xr:uid="{1477EAF9-8328-49AF-A79D-3B3D4CC9EA08}"/>
    <hyperlink ref="C35" r:id="rId16" xr:uid="{F754CF93-BD1C-45EB-A04F-444902F69D22}"/>
    <hyperlink ref="C34" r:id="rId17" xr:uid="{68E44AD3-EA49-4B5F-A0DB-B51ACE9AF548}"/>
    <hyperlink ref="C33" r:id="rId18" xr:uid="{433E611F-6B43-4585-BC36-56962DE84874}"/>
    <hyperlink ref="C4" r:id="rId19" xr:uid="{268B112B-0061-4542-881B-5D0FBC404A3D}"/>
    <hyperlink ref="C3" r:id="rId20" xr:uid="{A4DC52E8-868B-42B2-BABD-590D7617A046}"/>
    <hyperlink ref="C5" r:id="rId21" xr:uid="{5F700114-DF17-408A-B4A5-2132F55A83A3}"/>
    <hyperlink ref="C6" r:id="rId22" xr:uid="{36F834A0-C935-4DBC-AAB2-EA2B24F16BC2}"/>
    <hyperlink ref="C10" r:id="rId23" xr:uid="{E7BF56D4-D76C-49D4-99B9-488044D95133}"/>
    <hyperlink ref="C11" r:id="rId24" xr:uid="{0E0E20F0-BEC4-4F0B-8E25-E163FBB84641}"/>
    <hyperlink ref="C8" r:id="rId25" xr:uid="{268428DE-CF74-4549-A980-D71717F72A5D}"/>
    <hyperlink ref="C9" r:id="rId26" xr:uid="{55147A88-C448-48CA-86D5-4DE15288B273}"/>
    <hyperlink ref="C7" r:id="rId27" xr:uid="{20B7D00D-3683-4754-8B80-FAC9D21CC08A}"/>
    <hyperlink ref="C66" r:id="rId28" xr:uid="{4C4EAEB6-E16B-4FDC-8E8B-510652A72863}"/>
    <hyperlink ref="C59" r:id="rId29" xr:uid="{F2245398-414C-4972-9479-459C6C1BDD29}"/>
    <hyperlink ref="C60" r:id="rId30" xr:uid="{A73ED804-C780-464C-94F8-928809EF709F}"/>
    <hyperlink ref="C61" r:id="rId31" xr:uid="{E5E219F5-B4A7-48F5-825F-7B7C326FFA14}"/>
    <hyperlink ref="C62" r:id="rId32" xr:uid="{E20CAB25-492A-4886-A653-F4A562EDF2CC}"/>
    <hyperlink ref="C63" r:id="rId33" xr:uid="{E3E52A04-AB93-4DB1-A1D9-258400ED5EF6}"/>
    <hyperlink ref="C64" r:id="rId34" display="S40G RGB" xr:uid="{59EE95D5-9A18-46C0-A6F9-BB38E1200677}"/>
    <hyperlink ref="C65" r:id="rId35" xr:uid="{5EC82247-C144-4EA4-A139-F8064B868592}"/>
    <hyperlink ref="C67" r:id="rId36" xr:uid="{A3917F66-96B5-4BC4-9853-FAD541138AA1}"/>
    <hyperlink ref="C44" r:id="rId37" xr:uid="{254808F1-14E3-4EE2-9D82-1DA45ED4FE40}"/>
    <hyperlink ref="C43" r:id="rId38" xr:uid="{786D96EF-919C-4ECF-9289-E0B09E95B071}"/>
    <hyperlink ref="C45" r:id="rId39" xr:uid="{AFACCC10-FF9D-4069-8AB7-33C82C143241}"/>
    <hyperlink ref="C46" r:id="rId40" xr:uid="{C3EB5045-4D2A-4106-B698-F6563F52DE25}"/>
    <hyperlink ref="C50" r:id="rId41" xr:uid="{2AE920DC-0606-43DC-BB18-781F1ABA71C4}"/>
    <hyperlink ref="C51" r:id="rId42" xr:uid="{132B2F90-B54C-40F8-B7E5-46ABDBD2DDCC}"/>
    <hyperlink ref="C48" r:id="rId43" xr:uid="{7AACC0EE-279E-4C21-B008-2058B2D8F8DD}"/>
    <hyperlink ref="C49" r:id="rId44" xr:uid="{F4D2E258-0F0C-4310-8CBE-A17BF194E6E1}"/>
    <hyperlink ref="C47" r:id="rId45" xr:uid="{FE4820EF-E38B-472B-BEBA-7A945FC5DD52}"/>
    <hyperlink ref="C54" r:id="rId46" xr:uid="{BA132E88-23DB-44DB-87D9-B9390B37D21B}"/>
    <hyperlink ref="C55" r:id="rId47" xr:uid="{94BA618E-C9AF-4237-99D4-B73CF48BE7EB}"/>
    <hyperlink ref="C53" r:id="rId48" xr:uid="{4779C03B-D18D-4371-8D9A-41BEAC091A07}"/>
    <hyperlink ref="C52" r:id="rId49" xr:uid="{F7492328-5CCA-41A3-AA97-010AEF044091}"/>
    <hyperlink ref="C70" r:id="rId50" xr:uid="{EDBAE8ED-32EF-49E0-8A2F-BCD38D2E7803}"/>
    <hyperlink ref="C69" r:id="rId51" xr:uid="{47038951-D261-495B-A607-6B337120DA0D}"/>
    <hyperlink ref="C68" r:id="rId52" xr:uid="{F08A5050-6A3F-41A5-A5EF-6C731F308928}"/>
  </hyperlinks>
  <pageMargins left="0.7" right="0.7" top="0.75" bottom="0.75" header="0.3" footer="0.3"/>
  <pageSetup orientation="portrait" horizontalDpi="300" verticalDpi="300" r:id="rId53"/>
  <tableParts count="5">
    <tablePart r:id="rId54"/>
    <tablePart r:id="rId55"/>
    <tablePart r:id="rId56"/>
    <tablePart r:id="rId57"/>
    <tablePart r:id="rId5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CFDF-34C1-49AB-B94D-D8D9B59B0896}">
  <dimension ref="A1:N99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28515625" bestFit="1" customWidth="1"/>
    <col min="2" max="2" width="9.5703125" bestFit="1" customWidth="1"/>
    <col min="3" max="3" width="25.85546875" bestFit="1" customWidth="1"/>
    <col min="4" max="4" width="11.28515625" bestFit="1" customWidth="1"/>
    <col min="5" max="5" width="9.85546875" bestFit="1" customWidth="1"/>
    <col min="6" max="6" width="6.7109375" bestFit="1" customWidth="1"/>
    <col min="7" max="7" width="5.140625" bestFit="1" customWidth="1"/>
    <col min="8" max="8" width="8.7109375" bestFit="1" customWidth="1"/>
    <col min="9" max="9" width="7.85546875" bestFit="1" customWidth="1"/>
    <col min="10" max="10" width="6" bestFit="1" customWidth="1"/>
    <col min="11" max="11" width="7.42578125" bestFit="1" customWidth="1"/>
    <col min="12" max="12" width="12" bestFit="1" customWidth="1"/>
    <col min="13" max="13" width="6.42578125" bestFit="1" customWidth="1"/>
    <col min="14" max="14" width="11" bestFit="1" customWidth="1"/>
  </cols>
  <sheetData>
    <row r="1" spans="1:14" x14ac:dyDescent="0.25">
      <c r="A1" t="s">
        <v>15</v>
      </c>
      <c r="B1" t="s">
        <v>0</v>
      </c>
      <c r="C1" t="s">
        <v>1</v>
      </c>
      <c r="D1" t="s">
        <v>108</v>
      </c>
      <c r="E1" t="s">
        <v>1080</v>
      </c>
      <c r="F1" t="s">
        <v>1079</v>
      </c>
      <c r="G1" t="s">
        <v>1075</v>
      </c>
      <c r="H1" t="s">
        <v>1286</v>
      </c>
      <c r="I1" t="s">
        <v>1167</v>
      </c>
      <c r="J1" t="s">
        <v>1132</v>
      </c>
      <c r="K1" t="s">
        <v>1133</v>
      </c>
      <c r="L1" t="s">
        <v>1082</v>
      </c>
      <c r="M1" t="s">
        <v>1130</v>
      </c>
      <c r="N1" t="s">
        <v>1287</v>
      </c>
    </row>
    <row r="2" spans="1:14" x14ac:dyDescent="0.25">
      <c r="A2" s="35" t="s">
        <v>1288</v>
      </c>
      <c r="B2" s="35" t="s">
        <v>1081</v>
      </c>
      <c r="C2" s="64" t="s">
        <v>1171</v>
      </c>
      <c r="D2" s="65">
        <v>113.73</v>
      </c>
      <c r="E2" s="56">
        <f>IFERROR(Table412[[#This Row],[Cost]]/Table412[[#This Row],[GB]],0)</f>
        <v>7.1081250000000002</v>
      </c>
      <c r="F2" s="62">
        <v>16</v>
      </c>
      <c r="G2" s="67">
        <v>4</v>
      </c>
      <c r="H2" s="68">
        <f>IFERROR(Table412[[#This Row],[GB]]/Table412[[#This Row],['#]],0)</f>
        <v>4</v>
      </c>
      <c r="I2" s="62">
        <v>2133</v>
      </c>
      <c r="J2" s="66">
        <v>11</v>
      </c>
      <c r="K2" s="61">
        <f>IFERROR(($J2*(1/((1000000*$I2)/2))*1000000000),0)</f>
        <v>10.314111579934364</v>
      </c>
      <c r="L2" s="69" t="s">
        <v>1172</v>
      </c>
      <c r="M2" s="63">
        <v>1.6</v>
      </c>
      <c r="N2" s="70">
        <v>40878</v>
      </c>
    </row>
    <row r="3" spans="1:14" x14ac:dyDescent="0.25">
      <c r="A3" s="35" t="s">
        <v>1289</v>
      </c>
      <c r="B3" s="35" t="s">
        <v>1081</v>
      </c>
      <c r="C3" s="64" t="s">
        <v>1189</v>
      </c>
      <c r="D3" s="65">
        <v>429.99</v>
      </c>
      <c r="E3" s="56">
        <f>IFERROR(Table412[[#This Row],[Cost]]/Table412[[#This Row],[GB]],0)</f>
        <v>6.7185937500000001</v>
      </c>
      <c r="F3" s="62">
        <v>64</v>
      </c>
      <c r="G3" s="67">
        <v>4</v>
      </c>
      <c r="H3" s="68">
        <f>IFERROR(Table412[[#This Row],[GB]]/Table412[[#This Row],['#]],0)</f>
        <v>16</v>
      </c>
      <c r="I3" s="62">
        <v>3600</v>
      </c>
      <c r="J3" s="66">
        <v>16</v>
      </c>
      <c r="K3" s="61">
        <f>IFERROR(($J3*(1/((1000000*$I3)/2))*1000000000),0)</f>
        <v>8.8888888888888893</v>
      </c>
      <c r="L3" s="69" t="s">
        <v>1083</v>
      </c>
      <c r="M3" s="63">
        <v>1.35</v>
      </c>
      <c r="N3" s="70">
        <v>43739</v>
      </c>
    </row>
    <row r="4" spans="1:14" x14ac:dyDescent="0.25">
      <c r="A4" s="35" t="s">
        <v>1290</v>
      </c>
      <c r="B4" s="35" t="s">
        <v>1107</v>
      </c>
      <c r="C4" s="64" t="s">
        <v>1244</v>
      </c>
      <c r="D4" s="65">
        <v>94.99</v>
      </c>
      <c r="E4" s="56">
        <f>IFERROR(Table412[[#This Row],[Cost]]/Table412[[#This Row],[GB]],0)</f>
        <v>5.9368749999999997</v>
      </c>
      <c r="F4" s="62">
        <v>16</v>
      </c>
      <c r="G4" s="67">
        <v>2</v>
      </c>
      <c r="H4" s="68">
        <f>IFERROR(Table412[[#This Row],[GB]]/Table412[[#This Row],['#]],0)</f>
        <v>8</v>
      </c>
      <c r="I4" s="62">
        <v>3600</v>
      </c>
      <c r="J4" s="66">
        <v>18</v>
      </c>
      <c r="K4" s="61">
        <f>IFERROR(($J4*(1/((1000000*$I4)/2))*1000000000),0)</f>
        <v>10</v>
      </c>
      <c r="L4" s="69" t="s">
        <v>1095</v>
      </c>
      <c r="M4" s="63">
        <v>1.35</v>
      </c>
      <c r="N4" s="70">
        <v>43586</v>
      </c>
    </row>
    <row r="5" spans="1:14" x14ac:dyDescent="0.25">
      <c r="B5" t="s">
        <v>1081</v>
      </c>
      <c r="C5" s="27" t="s">
        <v>1162</v>
      </c>
      <c r="D5" s="55">
        <v>74</v>
      </c>
      <c r="E5" s="59">
        <f>IFERROR(Table412[[#This Row],[Cost]]/Table412[[#This Row],[GB]],0)</f>
        <v>4.625</v>
      </c>
      <c r="F5" s="53">
        <v>16</v>
      </c>
      <c r="G5" s="57">
        <v>2</v>
      </c>
      <c r="H5" s="54">
        <f>IFERROR(Table412[[#This Row],[GB]]/Table412[[#This Row],['#]],0)</f>
        <v>8</v>
      </c>
      <c r="I5" s="53">
        <v>3200</v>
      </c>
      <c r="J5" s="57">
        <v>16</v>
      </c>
      <c r="K5" s="61">
        <f>IFERROR(($J5*(1/((1000000*$I5)/2))*1000000000),0)</f>
        <v>10</v>
      </c>
      <c r="L5" s="53" t="s">
        <v>1084</v>
      </c>
      <c r="M5" s="60">
        <v>1.35</v>
      </c>
      <c r="N5" s="58">
        <v>42339</v>
      </c>
    </row>
    <row r="6" spans="1:14" x14ac:dyDescent="0.25">
      <c r="B6" t="s">
        <v>1107</v>
      </c>
      <c r="C6" s="27" t="s">
        <v>1164</v>
      </c>
      <c r="D6" s="55">
        <v>75</v>
      </c>
      <c r="E6" s="59">
        <f>IFERROR(Table412[[#This Row],[Cost]]/Table412[[#This Row],[GB]],0)</f>
        <v>4.6875</v>
      </c>
      <c r="F6" s="53">
        <v>16</v>
      </c>
      <c r="G6" s="57">
        <v>2</v>
      </c>
      <c r="H6" s="54">
        <f>IFERROR(Table412[[#This Row],[GB]]/Table412[[#This Row],['#]],0)</f>
        <v>8</v>
      </c>
      <c r="I6" s="53">
        <v>3000</v>
      </c>
      <c r="J6" s="57">
        <v>15</v>
      </c>
      <c r="K6" s="61">
        <f>IFERROR(($J6*(1/((1000000*$I6)/2))*1000000000),0)</f>
        <v>10</v>
      </c>
      <c r="L6" s="53" t="s">
        <v>1169</v>
      </c>
      <c r="M6" s="60">
        <v>1.35</v>
      </c>
      <c r="N6" s="58">
        <v>42186</v>
      </c>
    </row>
    <row r="7" spans="1:14" x14ac:dyDescent="0.25">
      <c r="B7" t="s">
        <v>1107</v>
      </c>
      <c r="C7" s="27" t="s">
        <v>1163</v>
      </c>
      <c r="D7" s="55">
        <v>78</v>
      </c>
      <c r="E7" s="59">
        <f>IFERROR(Table412[[#This Row],[Cost]]/Table412[[#This Row],[GB]],0)</f>
        <v>4.875</v>
      </c>
      <c r="F7" s="53">
        <v>16</v>
      </c>
      <c r="G7" s="57">
        <v>2</v>
      </c>
      <c r="H7" s="54">
        <f>IFERROR(Table412[[#This Row],[GB]]/Table412[[#This Row],['#]],0)</f>
        <v>8</v>
      </c>
      <c r="I7" s="53">
        <v>3200</v>
      </c>
      <c r="J7" s="57">
        <v>16</v>
      </c>
      <c r="K7" s="61">
        <f>IFERROR(($J7*(1/((1000000*$I7)/2))*1000000000),0)</f>
        <v>10</v>
      </c>
      <c r="L7" s="53" t="s">
        <v>1109</v>
      </c>
      <c r="M7" s="60">
        <v>1.35</v>
      </c>
      <c r="N7" s="58">
        <v>42248</v>
      </c>
    </row>
    <row r="8" spans="1:14" x14ac:dyDescent="0.25">
      <c r="B8" t="s">
        <v>1081</v>
      </c>
      <c r="C8" s="27" t="s">
        <v>1128</v>
      </c>
      <c r="D8" s="55">
        <v>89.99</v>
      </c>
      <c r="E8" s="59">
        <f>IFERROR(Table412[[#This Row],[Cost]]/Table412[[#This Row],[GB]],0)</f>
        <v>5.6243749999999997</v>
      </c>
      <c r="F8" s="53">
        <v>16</v>
      </c>
      <c r="G8" s="57">
        <v>2</v>
      </c>
      <c r="H8" s="54">
        <f>IFERROR(Table412[[#This Row],[GB]]/Table412[[#This Row],['#]],0)</f>
        <v>8</v>
      </c>
      <c r="I8" s="53">
        <v>3000</v>
      </c>
      <c r="J8" s="57">
        <v>16</v>
      </c>
      <c r="K8" s="61">
        <f>IFERROR(($J8*(1/((1000000*$I8)/2))*1000000000),0)</f>
        <v>10.666666666666666</v>
      </c>
      <c r="L8" s="53" t="s">
        <v>1084</v>
      </c>
      <c r="M8" s="60">
        <v>1.35</v>
      </c>
      <c r="N8" s="58"/>
    </row>
    <row r="9" spans="1:14" x14ac:dyDescent="0.25">
      <c r="B9" t="s">
        <v>1107</v>
      </c>
      <c r="C9" s="27" t="s">
        <v>1124</v>
      </c>
      <c r="D9" s="55">
        <v>94.99</v>
      </c>
      <c r="E9" s="59">
        <f>IFERROR(Table412[[#This Row],[Cost]]/Table412[[#This Row],[GB]],0)</f>
        <v>5.9368749999999997</v>
      </c>
      <c r="F9" s="53">
        <v>16</v>
      </c>
      <c r="G9" s="57">
        <v>2</v>
      </c>
      <c r="H9" s="54">
        <f>IFERROR(Table412[[#This Row],[GB]]/Table412[[#This Row],['#]],0)</f>
        <v>8</v>
      </c>
      <c r="I9" s="53">
        <v>3200</v>
      </c>
      <c r="J9" s="57">
        <v>16</v>
      </c>
      <c r="K9" s="61">
        <f>IFERROR(($J9*(1/((1000000*$I9)/2))*1000000000),0)</f>
        <v>10</v>
      </c>
      <c r="L9" s="53" t="s">
        <v>1109</v>
      </c>
      <c r="M9" s="60">
        <v>1.35</v>
      </c>
      <c r="N9" s="58"/>
    </row>
    <row r="10" spans="1:14" x14ac:dyDescent="0.25">
      <c r="B10" t="s">
        <v>1081</v>
      </c>
      <c r="C10" s="27" t="s">
        <v>1123</v>
      </c>
      <c r="D10" s="55">
        <v>99</v>
      </c>
      <c r="E10" s="59">
        <f>IFERROR(Table412[[#This Row],[Cost]]/Table412[[#This Row],[GB]],0)</f>
        <v>6.1875</v>
      </c>
      <c r="F10" s="53">
        <v>16</v>
      </c>
      <c r="G10" s="57">
        <v>2</v>
      </c>
      <c r="H10" s="54">
        <f>IFERROR(Table412[[#This Row],[GB]]/Table412[[#This Row],['#]],0)</f>
        <v>8</v>
      </c>
      <c r="I10" s="53">
        <v>3200</v>
      </c>
      <c r="J10" s="57">
        <v>16</v>
      </c>
      <c r="K10" s="61">
        <f>IFERROR(($J10*(1/((1000000*$I10)/2))*1000000000),0)</f>
        <v>10</v>
      </c>
      <c r="L10" s="53" t="s">
        <v>1084</v>
      </c>
      <c r="M10" s="60">
        <v>1.35</v>
      </c>
      <c r="N10" s="58">
        <v>42736</v>
      </c>
    </row>
    <row r="11" spans="1:14" x14ac:dyDescent="0.25">
      <c r="B11" t="s">
        <v>1107</v>
      </c>
      <c r="C11" s="27" t="s">
        <v>1125</v>
      </c>
      <c r="D11" s="55">
        <v>103.99</v>
      </c>
      <c r="E11" s="59">
        <f>IFERROR(Table412[[#This Row],[Cost]]/Table412[[#This Row],[GB]],0)</f>
        <v>6.4993749999999997</v>
      </c>
      <c r="F11" s="53">
        <v>16</v>
      </c>
      <c r="G11" s="57">
        <v>2</v>
      </c>
      <c r="H11" s="54">
        <f>IFERROR(Table412[[#This Row],[GB]]/Table412[[#This Row],['#]],0)</f>
        <v>8</v>
      </c>
      <c r="I11" s="53">
        <v>3200</v>
      </c>
      <c r="J11" s="57">
        <v>16</v>
      </c>
      <c r="K11" s="61">
        <f>IFERROR(($J11*(1/((1000000*$I11)/2))*1000000000),0)</f>
        <v>10</v>
      </c>
      <c r="L11" s="53" t="s">
        <v>1109</v>
      </c>
      <c r="M11" s="60">
        <v>1.35</v>
      </c>
      <c r="N11" s="58"/>
    </row>
    <row r="12" spans="1:14" x14ac:dyDescent="0.25">
      <c r="B12" t="s">
        <v>1151</v>
      </c>
      <c r="C12" s="27" t="s">
        <v>1165</v>
      </c>
      <c r="D12" s="55">
        <v>125</v>
      </c>
      <c r="E12" s="59">
        <f>IFERROR(Table412[[#This Row],[Cost]]/Table412[[#This Row],[GB]],0)</f>
        <v>7.8125</v>
      </c>
      <c r="F12" s="53">
        <v>16</v>
      </c>
      <c r="G12" s="57">
        <v>2</v>
      </c>
      <c r="H12" s="54">
        <f>IFERROR(Table412[[#This Row],[GB]]/Table412[[#This Row],['#]],0)</f>
        <v>8</v>
      </c>
      <c r="I12" s="53">
        <v>2133</v>
      </c>
      <c r="J12" s="57">
        <v>14</v>
      </c>
      <c r="K12" s="61">
        <f>IFERROR(($J12*(1/((1000000*$I12)/2))*1000000000),0)</f>
        <v>13.127051101734645</v>
      </c>
      <c r="L12" s="53" t="s">
        <v>1170</v>
      </c>
      <c r="M12" s="60">
        <v>1.2</v>
      </c>
      <c r="N12" s="58">
        <v>42036</v>
      </c>
    </row>
    <row r="13" spans="1:14" x14ac:dyDescent="0.25">
      <c r="B13" t="s">
        <v>1081</v>
      </c>
      <c r="C13" s="27" t="s">
        <v>1097</v>
      </c>
      <c r="D13" s="55">
        <v>154.99</v>
      </c>
      <c r="E13" s="59">
        <f>IFERROR(Table412[[#This Row],[Cost]]/Table412[[#This Row],[GB]],0)</f>
        <v>4.8434375000000003</v>
      </c>
      <c r="F13" s="53">
        <v>32</v>
      </c>
      <c r="G13" s="57">
        <v>2</v>
      </c>
      <c r="H13" s="54">
        <f>IFERROR(Table412[[#This Row],[GB]]/Table412[[#This Row],['#]],0)</f>
        <v>16</v>
      </c>
      <c r="I13" s="53">
        <v>3200</v>
      </c>
      <c r="J13" s="57">
        <v>16</v>
      </c>
      <c r="K13" s="61">
        <f>IFERROR(($J13*(1/((1000000*$I13)/2))*1000000000),0)</f>
        <v>10</v>
      </c>
      <c r="L13" s="53" t="s">
        <v>1084</v>
      </c>
      <c r="M13" s="60">
        <v>1.35</v>
      </c>
      <c r="N13" s="58"/>
    </row>
    <row r="14" spans="1:14" x14ac:dyDescent="0.25">
      <c r="B14" t="s">
        <v>1107</v>
      </c>
      <c r="C14" s="27" t="s">
        <v>1118</v>
      </c>
      <c r="D14" s="55">
        <v>158.99</v>
      </c>
      <c r="E14" s="59">
        <f>IFERROR(Table412[[#This Row],[Cost]]/Table412[[#This Row],[GB]],0)</f>
        <v>4.9684375000000003</v>
      </c>
      <c r="F14" s="53">
        <v>32</v>
      </c>
      <c r="G14" s="57">
        <v>2</v>
      </c>
      <c r="H14" s="54">
        <f>IFERROR(Table412[[#This Row],[GB]]/Table412[[#This Row],['#]],0)</f>
        <v>16</v>
      </c>
      <c r="I14" s="53">
        <v>2666</v>
      </c>
      <c r="J14" s="57">
        <v>16</v>
      </c>
      <c r="K14" s="61">
        <f>IFERROR(($J14*(1/((1000000*$I14)/2))*1000000000),0)</f>
        <v>12.003000750187546</v>
      </c>
      <c r="L14" s="53" t="s">
        <v>1119</v>
      </c>
      <c r="M14" s="60">
        <v>1.2</v>
      </c>
      <c r="N14" s="58"/>
    </row>
    <row r="15" spans="1:14" x14ac:dyDescent="0.25">
      <c r="B15" t="s">
        <v>1081</v>
      </c>
      <c r="C15" s="27" t="s">
        <v>1122</v>
      </c>
      <c r="D15" s="55">
        <v>159.99</v>
      </c>
      <c r="E15" s="59">
        <f>IFERROR(Table412[[#This Row],[Cost]]/Table412[[#This Row],[GB]],0)</f>
        <v>4.9996875000000003</v>
      </c>
      <c r="F15" s="53">
        <v>32</v>
      </c>
      <c r="G15" s="57">
        <v>2</v>
      </c>
      <c r="H15" s="54">
        <f>IFERROR(Table412[[#This Row],[GB]]/Table412[[#This Row],['#]],0)</f>
        <v>16</v>
      </c>
      <c r="I15" s="53">
        <v>3000</v>
      </c>
      <c r="J15" s="57">
        <v>16</v>
      </c>
      <c r="K15" s="61">
        <f>IFERROR(($J15*(1/((1000000*$I15)/2))*1000000000),0)</f>
        <v>10.666666666666666</v>
      </c>
      <c r="L15" s="53" t="s">
        <v>1084</v>
      </c>
      <c r="M15" s="60">
        <v>1.35</v>
      </c>
      <c r="N15" s="58"/>
    </row>
    <row r="16" spans="1:14" x14ac:dyDescent="0.25">
      <c r="B16" t="s">
        <v>1107</v>
      </c>
      <c r="C16" s="27" t="s">
        <v>1108</v>
      </c>
      <c r="D16" s="55">
        <v>174</v>
      </c>
      <c r="E16" s="59">
        <f>IFERROR(Table412[[#This Row],[Cost]]/Table412[[#This Row],[GB]],0)</f>
        <v>5.4375</v>
      </c>
      <c r="F16" s="53">
        <v>32</v>
      </c>
      <c r="G16" s="57">
        <v>2</v>
      </c>
      <c r="H16" s="54">
        <f>IFERROR(Table412[[#This Row],[GB]]/Table412[[#This Row],['#]],0)</f>
        <v>16</v>
      </c>
      <c r="I16" s="53">
        <v>3200</v>
      </c>
      <c r="J16" s="57">
        <v>16</v>
      </c>
      <c r="K16" s="61">
        <f>IFERROR(($J16*(1/((1000000*$I16)/2))*1000000000),0)</f>
        <v>10</v>
      </c>
      <c r="L16" s="53" t="s">
        <v>1109</v>
      </c>
      <c r="M16" s="60">
        <v>1.35</v>
      </c>
      <c r="N16" s="58">
        <v>43435</v>
      </c>
    </row>
    <row r="17" spans="2:14" x14ac:dyDescent="0.25">
      <c r="B17" t="s">
        <v>1107</v>
      </c>
      <c r="C17" s="27" t="s">
        <v>1120</v>
      </c>
      <c r="D17" s="55">
        <v>174.99</v>
      </c>
      <c r="E17" s="59">
        <f>IFERROR(Table412[[#This Row],[Cost]]/Table412[[#This Row],[GB]],0)</f>
        <v>5.4684375000000003</v>
      </c>
      <c r="F17" s="53">
        <v>32</v>
      </c>
      <c r="G17" s="57">
        <v>2</v>
      </c>
      <c r="H17" s="54">
        <f>IFERROR(Table412[[#This Row],[GB]]/Table412[[#This Row],['#]],0)</f>
        <v>16</v>
      </c>
      <c r="I17" s="53">
        <v>3200</v>
      </c>
      <c r="J17" s="57">
        <v>16</v>
      </c>
      <c r="K17" s="61">
        <f>IFERROR(($J17*(1/((1000000*$I17)/2))*1000000000),0)</f>
        <v>10</v>
      </c>
      <c r="L17" s="53" t="s">
        <v>1109</v>
      </c>
      <c r="M17" s="60">
        <v>1.35</v>
      </c>
      <c r="N17" s="58"/>
    </row>
    <row r="18" spans="2:14" x14ac:dyDescent="0.25">
      <c r="B18" t="s">
        <v>1081</v>
      </c>
      <c r="C18" s="27" t="s">
        <v>1094</v>
      </c>
      <c r="D18" s="55">
        <v>174.99</v>
      </c>
      <c r="E18" s="59">
        <f>IFERROR(Table412[[#This Row],[Cost]]/Table412[[#This Row],[GB]],0)</f>
        <v>5.4684375000000003</v>
      </c>
      <c r="F18" s="53">
        <v>32</v>
      </c>
      <c r="G18" s="57">
        <v>2</v>
      </c>
      <c r="H18" s="54">
        <f>IFERROR(Table412[[#This Row],[GB]]/Table412[[#This Row],['#]],0)</f>
        <v>16</v>
      </c>
      <c r="I18" s="53">
        <v>3600</v>
      </c>
      <c r="J18" s="57">
        <v>18</v>
      </c>
      <c r="K18" s="61">
        <f>IFERROR(($J18*(1/((1000000*$I18)/2))*1000000000),0)</f>
        <v>10</v>
      </c>
      <c r="L18" s="53" t="s">
        <v>1095</v>
      </c>
      <c r="M18" s="60">
        <v>1.35</v>
      </c>
      <c r="N18" s="58"/>
    </row>
    <row r="19" spans="2:14" x14ac:dyDescent="0.25">
      <c r="B19" t="s">
        <v>1081</v>
      </c>
      <c r="C19" s="27" t="s">
        <v>1121</v>
      </c>
      <c r="D19" s="55">
        <v>179.99</v>
      </c>
      <c r="E19" s="59">
        <f>IFERROR(Table412[[#This Row],[Cost]]/Table412[[#This Row],[GB]],0)</f>
        <v>5.6246875000000003</v>
      </c>
      <c r="F19" s="53">
        <v>32</v>
      </c>
      <c r="G19" s="57">
        <v>2</v>
      </c>
      <c r="H19" s="54">
        <f>IFERROR(Table412[[#This Row],[GB]]/Table412[[#This Row],['#]],0)</f>
        <v>16</v>
      </c>
      <c r="I19" s="53">
        <v>3000</v>
      </c>
      <c r="J19" s="57">
        <v>16</v>
      </c>
      <c r="K19" s="61">
        <f>IFERROR(($J19*(1/((1000000*$I19)/2))*1000000000),0)</f>
        <v>10.666666666666666</v>
      </c>
      <c r="L19" s="53" t="s">
        <v>1084</v>
      </c>
      <c r="M19" s="60">
        <v>1.35</v>
      </c>
      <c r="N19" s="58"/>
    </row>
    <row r="20" spans="2:14" x14ac:dyDescent="0.25">
      <c r="B20" t="s">
        <v>1081</v>
      </c>
      <c r="C20" s="27" t="s">
        <v>1096</v>
      </c>
      <c r="D20" s="55">
        <v>189.99</v>
      </c>
      <c r="E20" s="59">
        <f>IFERROR(Table412[[#This Row],[Cost]]/Table412[[#This Row],[GB]],0)</f>
        <v>5.9371875000000003</v>
      </c>
      <c r="F20" s="53">
        <v>32</v>
      </c>
      <c r="G20" s="57">
        <v>2</v>
      </c>
      <c r="H20" s="54">
        <f>IFERROR(Table412[[#This Row],[GB]]/Table412[[#This Row],['#]],0)</f>
        <v>16</v>
      </c>
      <c r="I20" s="53">
        <v>3600</v>
      </c>
      <c r="J20" s="57">
        <v>16</v>
      </c>
      <c r="K20" s="61">
        <f>IFERROR(($J20*(1/((1000000*$I20)/2))*1000000000),0)</f>
        <v>8.8888888888888893</v>
      </c>
      <c r="L20" s="53" t="s">
        <v>1083</v>
      </c>
      <c r="M20" s="60">
        <v>1.35</v>
      </c>
      <c r="N20" s="58"/>
    </row>
    <row r="21" spans="2:14" x14ac:dyDescent="0.25">
      <c r="B21" t="s">
        <v>1081</v>
      </c>
      <c r="C21" s="27" t="s">
        <v>1127</v>
      </c>
      <c r="D21" s="55">
        <v>203.99</v>
      </c>
      <c r="E21" s="59">
        <f>IFERROR(Table412[[#This Row],[Cost]]/Table412[[#This Row],[GB]],0)</f>
        <v>6.3746875000000003</v>
      </c>
      <c r="F21" s="53">
        <v>32</v>
      </c>
      <c r="G21" s="57">
        <v>4</v>
      </c>
      <c r="H21" s="54">
        <f>IFERROR(Table412[[#This Row],[GB]]/Table412[[#This Row],['#]],0)</f>
        <v>8</v>
      </c>
      <c r="I21" s="53">
        <v>3200</v>
      </c>
      <c r="J21" s="57">
        <v>16</v>
      </c>
      <c r="K21" s="61">
        <f>IFERROR(($J21*(1/((1000000*$I21)/2))*1000000000),0)</f>
        <v>10</v>
      </c>
      <c r="L21" s="53" t="s">
        <v>1084</v>
      </c>
      <c r="M21" s="60">
        <v>1.35</v>
      </c>
      <c r="N21" s="58"/>
    </row>
    <row r="22" spans="2:14" x14ac:dyDescent="0.25">
      <c r="B22" t="s">
        <v>1107</v>
      </c>
      <c r="C22" s="27" t="s">
        <v>1126</v>
      </c>
      <c r="D22" s="55">
        <v>209.99</v>
      </c>
      <c r="E22" s="59">
        <f>IFERROR(Table412[[#This Row],[Cost]]/Table412[[#This Row],[GB]],0)</f>
        <v>6.5621875000000003</v>
      </c>
      <c r="F22" s="53">
        <v>32</v>
      </c>
      <c r="G22" s="57">
        <v>4</v>
      </c>
      <c r="H22" s="54">
        <f>IFERROR(Table412[[#This Row],[GB]]/Table412[[#This Row],['#]],0)</f>
        <v>8</v>
      </c>
      <c r="I22" s="53">
        <v>3600</v>
      </c>
      <c r="J22" s="57">
        <v>18</v>
      </c>
      <c r="K22" s="61">
        <f>IFERROR(($J22*(1/((1000000*$I22)/2))*1000000000),0)</f>
        <v>10</v>
      </c>
      <c r="L22" s="53" t="s">
        <v>1095</v>
      </c>
      <c r="M22" s="60">
        <v>1.35</v>
      </c>
      <c r="N22" s="58"/>
    </row>
    <row r="23" spans="2:14" x14ac:dyDescent="0.25">
      <c r="B23" t="s">
        <v>1081</v>
      </c>
      <c r="C23" s="27" t="s">
        <v>1112</v>
      </c>
      <c r="D23" s="55">
        <v>213.99</v>
      </c>
      <c r="E23" s="59">
        <f>IFERROR(Table412[[#This Row],[Cost]]/Table412[[#This Row],[GB]],0)</f>
        <v>6.6871875000000003</v>
      </c>
      <c r="F23" s="53">
        <v>32</v>
      </c>
      <c r="G23" s="57">
        <v>2</v>
      </c>
      <c r="H23" s="54">
        <f>IFERROR(Table412[[#This Row],[GB]]/Table412[[#This Row],['#]],0)</f>
        <v>16</v>
      </c>
      <c r="I23" s="53">
        <v>3000</v>
      </c>
      <c r="J23" s="57">
        <v>14</v>
      </c>
      <c r="K23" s="61">
        <f>IFERROR(($J23*(1/((1000000*$I23)/2))*1000000000),0)</f>
        <v>9.3333333333333321</v>
      </c>
      <c r="L23" s="53" t="s">
        <v>1093</v>
      </c>
      <c r="M23" s="60">
        <v>1.35</v>
      </c>
      <c r="N23" s="58"/>
    </row>
    <row r="24" spans="2:14" x14ac:dyDescent="0.25">
      <c r="B24" t="s">
        <v>1081</v>
      </c>
      <c r="C24" s="27" t="s">
        <v>1090</v>
      </c>
      <c r="D24" s="55">
        <v>219.99</v>
      </c>
      <c r="E24" s="59">
        <f>IFERROR(Table412[[#This Row],[Cost]]/Table412[[#This Row],[GB]],0)</f>
        <v>13.749375000000001</v>
      </c>
      <c r="F24" s="53">
        <v>16</v>
      </c>
      <c r="G24" s="57">
        <v>2</v>
      </c>
      <c r="H24" s="54">
        <f>IFERROR(Table412[[#This Row],[GB]]/Table412[[#This Row],['#]],0)</f>
        <v>8</v>
      </c>
      <c r="I24" s="53">
        <v>4266</v>
      </c>
      <c r="J24" s="57">
        <v>19</v>
      </c>
      <c r="K24" s="61">
        <f>IFERROR(($J24*(1/((1000000*$I24)/2))*1000000000),0)</f>
        <v>8.9076418190342235</v>
      </c>
      <c r="L24" s="53" t="s">
        <v>1091</v>
      </c>
      <c r="M24" s="60">
        <v>1.4</v>
      </c>
      <c r="N24" s="58"/>
    </row>
    <row r="25" spans="2:14" x14ac:dyDescent="0.25">
      <c r="B25" t="s">
        <v>1081</v>
      </c>
      <c r="C25" s="27" t="s">
        <v>1098</v>
      </c>
      <c r="D25" s="55">
        <v>229.99</v>
      </c>
      <c r="E25" s="59">
        <f>IFERROR(Table412[[#This Row],[Cost]]/Table412[[#This Row],[GB]],0)</f>
        <v>7.1871875000000003</v>
      </c>
      <c r="F25" s="53">
        <v>32</v>
      </c>
      <c r="G25" s="57">
        <v>2</v>
      </c>
      <c r="H25" s="54">
        <f>IFERROR(Table412[[#This Row],[GB]]/Table412[[#This Row],['#]],0)</f>
        <v>16</v>
      </c>
      <c r="I25" s="53">
        <v>3200</v>
      </c>
      <c r="J25" s="57">
        <v>15</v>
      </c>
      <c r="K25" s="61">
        <f>IFERROR(($J25*(1/((1000000*$I25)/2))*1000000000),0)</f>
        <v>9.375</v>
      </c>
      <c r="L25" s="53" t="s">
        <v>1099</v>
      </c>
      <c r="M25" s="60">
        <v>1.35</v>
      </c>
      <c r="N25" s="58"/>
    </row>
    <row r="26" spans="2:14" x14ac:dyDescent="0.25">
      <c r="B26" t="s">
        <v>1081</v>
      </c>
      <c r="C26" s="27" t="s">
        <v>1114</v>
      </c>
      <c r="D26" s="55">
        <v>269.99</v>
      </c>
      <c r="E26" s="59">
        <f>IFERROR(Table412[[#This Row],[Cost]]/Table412[[#This Row],[GB]],0)</f>
        <v>8.4371875000000003</v>
      </c>
      <c r="F26" s="53">
        <v>32</v>
      </c>
      <c r="G26" s="57">
        <v>2</v>
      </c>
      <c r="H26" s="54">
        <f>IFERROR(Table412[[#This Row],[GB]]/Table412[[#This Row],['#]],0)</f>
        <v>16</v>
      </c>
      <c r="I26" s="53">
        <v>3466</v>
      </c>
      <c r="J26" s="57">
        <v>16</v>
      </c>
      <c r="K26" s="61">
        <f>IFERROR(($J26*(1/((1000000*$I26)/2))*1000000000),0)</f>
        <v>9.2325447201384883</v>
      </c>
      <c r="L26" s="53" t="s">
        <v>1084</v>
      </c>
      <c r="M26" s="60">
        <v>1.35</v>
      </c>
      <c r="N26" s="58"/>
    </row>
    <row r="27" spans="2:14" x14ac:dyDescent="0.25">
      <c r="B27" t="s">
        <v>1081</v>
      </c>
      <c r="C27" s="27" t="s">
        <v>1117</v>
      </c>
      <c r="D27" s="55">
        <v>273.99</v>
      </c>
      <c r="E27" s="59">
        <f>IFERROR(Table412[[#This Row],[Cost]]/Table412[[#This Row],[GB]],0)</f>
        <v>8.5621875000000003</v>
      </c>
      <c r="F27" s="53">
        <v>32</v>
      </c>
      <c r="G27" s="57">
        <v>2</v>
      </c>
      <c r="H27" s="54">
        <f>IFERROR(Table412[[#This Row],[GB]]/Table412[[#This Row],['#]],0)</f>
        <v>16</v>
      </c>
      <c r="I27" s="53">
        <v>3200</v>
      </c>
      <c r="J27" s="57">
        <v>14</v>
      </c>
      <c r="K27" s="61">
        <f>IFERROR(($J27*(1/((1000000*$I27)/2))*1000000000),0)</f>
        <v>8.75</v>
      </c>
      <c r="L27" s="53" t="s">
        <v>1093</v>
      </c>
      <c r="M27" s="60">
        <v>1.35</v>
      </c>
      <c r="N27" s="58"/>
    </row>
    <row r="28" spans="2:14" x14ac:dyDescent="0.25">
      <c r="B28" t="s">
        <v>1081</v>
      </c>
      <c r="C28" s="27" t="s">
        <v>1159</v>
      </c>
      <c r="D28" s="55">
        <v>274.99</v>
      </c>
      <c r="E28" s="59">
        <f>IFERROR(Table412[[#This Row],[Cost]]/Table412[[#This Row],[GB]],0)</f>
        <v>4.2967187500000001</v>
      </c>
      <c r="F28" s="53">
        <v>64</v>
      </c>
      <c r="G28" s="57">
        <v>4</v>
      </c>
      <c r="H28" s="54">
        <f>IFERROR(Table412[[#This Row],[GB]]/Table412[[#This Row],['#]],0)</f>
        <v>16</v>
      </c>
      <c r="I28" s="53">
        <v>3200</v>
      </c>
      <c r="J28" s="57">
        <v>16</v>
      </c>
      <c r="K28" s="61">
        <f>IFERROR(($J28*(1/((1000000*$I28)/2))*1000000000),0)</f>
        <v>10</v>
      </c>
      <c r="L28" s="53" t="s">
        <v>1084</v>
      </c>
      <c r="M28" s="60">
        <v>1.35</v>
      </c>
      <c r="N28" s="58">
        <v>42339</v>
      </c>
    </row>
    <row r="29" spans="2:14" x14ac:dyDescent="0.25">
      <c r="B29" t="s">
        <v>1081</v>
      </c>
      <c r="C29" s="27" t="s">
        <v>1157</v>
      </c>
      <c r="D29" s="55">
        <v>278.99</v>
      </c>
      <c r="E29" s="59">
        <f>IFERROR(Table412[[#This Row],[Cost]]/Table412[[#This Row],[GB]],0)</f>
        <v>8.7184375000000003</v>
      </c>
      <c r="F29" s="53">
        <v>32</v>
      </c>
      <c r="G29" s="57">
        <v>4</v>
      </c>
      <c r="H29" s="54">
        <f>IFERROR(Table412[[#This Row],[GB]]/Table412[[#This Row],['#]],0)</f>
        <v>8</v>
      </c>
      <c r="I29" s="53">
        <v>3200</v>
      </c>
      <c r="J29" s="57">
        <v>14</v>
      </c>
      <c r="K29" s="61">
        <f>IFERROR(($J29*(1/((1000000*$I29)/2))*1000000000),0)</f>
        <v>8.75</v>
      </c>
      <c r="L29" s="53" t="s">
        <v>1093</v>
      </c>
      <c r="M29" s="60">
        <v>1.35</v>
      </c>
      <c r="N29" s="58">
        <v>42979</v>
      </c>
    </row>
    <row r="30" spans="2:14" x14ac:dyDescent="0.25">
      <c r="B30" t="s">
        <v>1081</v>
      </c>
      <c r="C30" t="s">
        <v>1160</v>
      </c>
      <c r="D30" s="55">
        <v>285</v>
      </c>
      <c r="E30" s="59">
        <f>IFERROR(Table412[[#This Row],[Cost]]/Table412[[#This Row],[GB]],0)</f>
        <v>17.8125</v>
      </c>
      <c r="F30" s="53">
        <v>16</v>
      </c>
      <c r="G30" s="57">
        <v>4</v>
      </c>
      <c r="H30" s="54">
        <f>IFERROR(Table412[[#This Row],[GB]]/Table412[[#This Row],['#]],0)</f>
        <v>4</v>
      </c>
      <c r="I30" s="53">
        <v>3000</v>
      </c>
      <c r="J30" s="57">
        <v>15</v>
      </c>
      <c r="K30" s="61">
        <f>IFERROR(($J30*(1/((1000000*$I30)/2))*1000000000),0)</f>
        <v>10</v>
      </c>
      <c r="L30" s="53" t="s">
        <v>1099</v>
      </c>
      <c r="M30" s="60">
        <v>1.35</v>
      </c>
      <c r="N30" s="58">
        <v>44118</v>
      </c>
    </row>
    <row r="31" spans="2:14" x14ac:dyDescent="0.25">
      <c r="B31" t="s">
        <v>1081</v>
      </c>
      <c r="C31" s="27" t="s">
        <v>1115</v>
      </c>
      <c r="D31" s="55">
        <v>289.99</v>
      </c>
      <c r="E31" s="59">
        <f>IFERROR(Table412[[#This Row],[Cost]]/Table412[[#This Row],[GB]],0)</f>
        <v>9.0621875000000003</v>
      </c>
      <c r="F31" s="53">
        <v>32</v>
      </c>
      <c r="G31" s="57">
        <v>2</v>
      </c>
      <c r="H31" s="54">
        <f>IFERROR(Table412[[#This Row],[GB]]/Table412[[#This Row],['#]],0)</f>
        <v>16</v>
      </c>
      <c r="I31" s="53">
        <v>3600</v>
      </c>
      <c r="J31" s="57">
        <v>16</v>
      </c>
      <c r="K31" s="61">
        <f>IFERROR(($J31*(1/((1000000*$I31)/2))*1000000000),0)</f>
        <v>8.8888888888888893</v>
      </c>
      <c r="L31" s="53" t="s">
        <v>1106</v>
      </c>
      <c r="M31" s="60">
        <v>1.35</v>
      </c>
      <c r="N31" s="58"/>
    </row>
    <row r="32" spans="2:14" x14ac:dyDescent="0.25">
      <c r="B32" t="s">
        <v>1081</v>
      </c>
      <c r="C32" s="27" t="s">
        <v>1103</v>
      </c>
      <c r="D32" s="55">
        <v>316.99</v>
      </c>
      <c r="E32" s="59">
        <f>IFERROR(Table412[[#This Row],[Cost]]/Table412[[#This Row],[GB]],0)</f>
        <v>9.9059375000000003</v>
      </c>
      <c r="F32" s="53">
        <v>32</v>
      </c>
      <c r="G32" s="57">
        <v>2</v>
      </c>
      <c r="H32" s="54">
        <f>IFERROR(Table412[[#This Row],[GB]]/Table412[[#This Row],['#]],0)</f>
        <v>16</v>
      </c>
      <c r="I32" s="53">
        <v>3866</v>
      </c>
      <c r="J32" s="57">
        <v>18</v>
      </c>
      <c r="K32" s="61">
        <f>IFERROR(($J32*(1/((1000000*$I32)/2))*1000000000),0)</f>
        <v>9.3119503362648732</v>
      </c>
      <c r="L32" s="53" t="s">
        <v>1104</v>
      </c>
      <c r="M32" s="60">
        <v>1.35</v>
      </c>
      <c r="N32" s="58"/>
    </row>
    <row r="33" spans="2:14" x14ac:dyDescent="0.25">
      <c r="B33" t="s">
        <v>1081</v>
      </c>
      <c r="C33" s="27" t="s">
        <v>1086</v>
      </c>
      <c r="D33" s="55">
        <v>322.99</v>
      </c>
      <c r="E33" s="59">
        <f>IFERROR(Table412[[#This Row],[Cost]]/Table412[[#This Row],[GB]],0)</f>
        <v>5.0467187500000001</v>
      </c>
      <c r="F33" s="53">
        <v>64</v>
      </c>
      <c r="G33" s="57">
        <v>4</v>
      </c>
      <c r="H33" s="54">
        <f>IFERROR(Table412[[#This Row],[GB]]/Table412[[#This Row],['#]],0)</f>
        <v>16</v>
      </c>
      <c r="I33" s="53">
        <v>3000</v>
      </c>
      <c r="J33" s="57">
        <v>16</v>
      </c>
      <c r="K33" s="61">
        <f>IFERROR(($J33*(1/((1000000*$I33)/2))*1000000000),0)</f>
        <v>10.666666666666666</v>
      </c>
      <c r="L33" s="53" t="s">
        <v>1084</v>
      </c>
      <c r="M33" s="60">
        <v>1.35</v>
      </c>
      <c r="N33" s="58"/>
    </row>
    <row r="34" spans="2:14" x14ac:dyDescent="0.25">
      <c r="B34" t="s">
        <v>1081</v>
      </c>
      <c r="C34" s="27" t="s">
        <v>1102</v>
      </c>
      <c r="D34" s="55">
        <v>329.99</v>
      </c>
      <c r="E34" s="59">
        <f>IFERROR(Table412[[#This Row],[Cost]]/Table412[[#This Row],[GB]],0)</f>
        <v>5.1560937500000001</v>
      </c>
      <c r="F34" s="53">
        <v>64</v>
      </c>
      <c r="G34" s="57">
        <v>2</v>
      </c>
      <c r="H34" s="54">
        <f>IFERROR(Table412[[#This Row],[GB]]/Table412[[#This Row],['#]],0)</f>
        <v>32</v>
      </c>
      <c r="I34" s="53">
        <v>3200</v>
      </c>
      <c r="J34" s="57">
        <v>16</v>
      </c>
      <c r="K34" s="61">
        <f>IFERROR(($J34*(1/((1000000*$I34)/2))*1000000000),0)</f>
        <v>10</v>
      </c>
      <c r="L34" s="53" t="s">
        <v>1084</v>
      </c>
      <c r="M34" s="60">
        <v>1.35</v>
      </c>
      <c r="N34" s="58"/>
    </row>
    <row r="35" spans="2:14" x14ac:dyDescent="0.25">
      <c r="B35" t="s">
        <v>1081</v>
      </c>
      <c r="C35" s="27" t="s">
        <v>1166</v>
      </c>
      <c r="D35" s="55">
        <v>334.99</v>
      </c>
      <c r="E35" s="59">
        <f>IFERROR(Table412[[#This Row],[Cost]]/Table412[[#This Row],[GB]],0)</f>
        <v>20.936875000000001</v>
      </c>
      <c r="F35" s="53">
        <v>16</v>
      </c>
      <c r="G35" s="57">
        <v>2</v>
      </c>
      <c r="H35" s="54">
        <f>IFERROR(Table412[[#This Row],[GB]]/Table412[[#This Row],['#]],0)</f>
        <v>8</v>
      </c>
      <c r="I35" s="53">
        <v>4500</v>
      </c>
      <c r="J35" s="57">
        <v>19</v>
      </c>
      <c r="K35" s="61">
        <f>IFERROR(($J35*(1/((1000000*$I35)/2))*1000000000),0)</f>
        <v>8.4444444444444446</v>
      </c>
      <c r="L35" s="53" t="s">
        <v>1091</v>
      </c>
      <c r="M35" s="60">
        <v>1.45</v>
      </c>
      <c r="N35" s="58">
        <v>43191</v>
      </c>
    </row>
    <row r="36" spans="2:14" x14ac:dyDescent="0.25">
      <c r="B36" t="s">
        <v>1107</v>
      </c>
      <c r="C36" s="27" t="s">
        <v>1110</v>
      </c>
      <c r="D36" s="55">
        <v>344.99</v>
      </c>
      <c r="E36" s="59">
        <f>IFERROR(Table412[[#This Row],[Cost]]/Table412[[#This Row],[GB]],0)</f>
        <v>5.3904687500000001</v>
      </c>
      <c r="F36" s="53">
        <v>64</v>
      </c>
      <c r="G36" s="57">
        <v>2</v>
      </c>
      <c r="H36" s="54">
        <f>IFERROR(Table412[[#This Row],[GB]]/Table412[[#This Row],['#]],0)</f>
        <v>32</v>
      </c>
      <c r="I36" s="53">
        <v>3200</v>
      </c>
      <c r="J36" s="57">
        <v>16</v>
      </c>
      <c r="K36" s="61">
        <f>IFERROR(($J36*(1/((1000000*$I36)/2))*1000000000),0)</f>
        <v>10</v>
      </c>
      <c r="L36" s="53" t="s">
        <v>1111</v>
      </c>
      <c r="M36" s="60">
        <v>1.35</v>
      </c>
      <c r="N36" s="58"/>
    </row>
    <row r="37" spans="2:14" x14ac:dyDescent="0.25">
      <c r="B37" t="s">
        <v>1081</v>
      </c>
      <c r="C37" s="27" t="s">
        <v>1087</v>
      </c>
      <c r="D37" s="55">
        <v>354.99</v>
      </c>
      <c r="E37" s="59">
        <f>IFERROR(Table412[[#This Row],[Cost]]/Table412[[#This Row],[GB]],0)</f>
        <v>5.5467187500000001</v>
      </c>
      <c r="F37" s="53">
        <v>64</v>
      </c>
      <c r="G37" s="57">
        <v>4</v>
      </c>
      <c r="H37" s="54">
        <f>IFERROR(Table412[[#This Row],[GB]]/Table412[[#This Row],['#]],0)</f>
        <v>16</v>
      </c>
      <c r="I37" s="53">
        <v>3600</v>
      </c>
      <c r="J37" s="57">
        <v>18</v>
      </c>
      <c r="K37" s="61">
        <f>IFERROR(($J37*(1/((1000000*$I37)/2))*1000000000),0)</f>
        <v>10</v>
      </c>
      <c r="L37" s="53" t="s">
        <v>1088</v>
      </c>
      <c r="M37" s="60">
        <v>1.35</v>
      </c>
      <c r="N37" s="58"/>
    </row>
    <row r="38" spans="2:14" x14ac:dyDescent="0.25">
      <c r="B38" t="s">
        <v>1081</v>
      </c>
      <c r="C38" s="27" t="s">
        <v>1085</v>
      </c>
      <c r="D38" s="55">
        <v>384.99</v>
      </c>
      <c r="E38" s="59">
        <f>IFERROR(Table412[[#This Row],[Cost]]/Table412[[#This Row],[GB]],0)</f>
        <v>6.0154687500000001</v>
      </c>
      <c r="F38" s="53">
        <v>64</v>
      </c>
      <c r="G38" s="57">
        <v>4</v>
      </c>
      <c r="H38" s="54">
        <f>IFERROR(Table412[[#This Row],[GB]]/Table412[[#This Row],['#]],0)</f>
        <v>16</v>
      </c>
      <c r="I38" s="53">
        <v>3600</v>
      </c>
      <c r="J38" s="57">
        <v>16</v>
      </c>
      <c r="K38" s="61">
        <f>IFERROR(($J38*(1/((1000000*$I38)/2))*1000000000),0)</f>
        <v>8.8888888888888893</v>
      </c>
      <c r="L38" s="53" t="s">
        <v>1083</v>
      </c>
      <c r="M38" s="60">
        <v>1.35</v>
      </c>
      <c r="N38" s="58"/>
    </row>
    <row r="39" spans="2:14" x14ac:dyDescent="0.25">
      <c r="B39" t="s">
        <v>1081</v>
      </c>
      <c r="C39" s="27" t="s">
        <v>1161</v>
      </c>
      <c r="D39" s="55">
        <v>395.51</v>
      </c>
      <c r="E39" s="59">
        <f>IFERROR(Table412[[#This Row],[Cost]]/Table412[[#This Row],[GB]],0)</f>
        <v>24.719374999999999</v>
      </c>
      <c r="F39" s="53">
        <v>16</v>
      </c>
      <c r="G39" s="57">
        <v>4</v>
      </c>
      <c r="H39" s="54">
        <f>IFERROR(Table412[[#This Row],[GB]]/Table412[[#This Row],['#]],0)</f>
        <v>4</v>
      </c>
      <c r="I39" s="53">
        <v>2800</v>
      </c>
      <c r="J39" s="57">
        <v>16</v>
      </c>
      <c r="K39" s="61">
        <f>IFERROR(($J39*(1/((1000000*$I39)/2))*1000000000),0)</f>
        <v>11.428571428571429</v>
      </c>
      <c r="L39" s="53" t="s">
        <v>1106</v>
      </c>
      <c r="M39" s="60">
        <v>1.2</v>
      </c>
      <c r="N39" s="58">
        <v>43466</v>
      </c>
    </row>
    <row r="40" spans="2:14" x14ac:dyDescent="0.25">
      <c r="B40" t="s">
        <v>1081</v>
      </c>
      <c r="C40" s="27" t="s">
        <v>1113</v>
      </c>
      <c r="D40" s="55">
        <v>430.99</v>
      </c>
      <c r="E40" s="59">
        <f>IFERROR(Table412[[#This Row],[Cost]]/Table412[[#This Row],[GB]],0)</f>
        <v>6.7342187500000001</v>
      </c>
      <c r="F40" s="53">
        <v>64</v>
      </c>
      <c r="G40" s="57">
        <v>4</v>
      </c>
      <c r="H40" s="54">
        <f>IFERROR(Table412[[#This Row],[GB]]/Table412[[#This Row],['#]],0)</f>
        <v>16</v>
      </c>
      <c r="I40" s="53">
        <v>3000</v>
      </c>
      <c r="J40" s="57">
        <v>14</v>
      </c>
      <c r="K40" s="61">
        <f>IFERROR(($J40*(1/((1000000*$I40)/2))*1000000000),0)</f>
        <v>9.3333333333333321</v>
      </c>
      <c r="L40" s="53" t="s">
        <v>1093</v>
      </c>
      <c r="M40" s="60">
        <v>1.35</v>
      </c>
      <c r="N40" s="58"/>
    </row>
    <row r="41" spans="2:14" x14ac:dyDescent="0.25">
      <c r="B41" t="s">
        <v>1081</v>
      </c>
      <c r="C41" s="27" t="s">
        <v>1116</v>
      </c>
      <c r="D41" s="55">
        <v>463.99</v>
      </c>
      <c r="E41" s="59">
        <f>IFERROR(Table412[[#This Row],[Cost]]/Table412[[#This Row],[GB]],0)</f>
        <v>7.2498437500000001</v>
      </c>
      <c r="F41" s="53">
        <v>64</v>
      </c>
      <c r="G41" s="57">
        <v>4</v>
      </c>
      <c r="H41" s="54">
        <f>IFERROR(Table412[[#This Row],[GB]]/Table412[[#This Row],['#]],0)</f>
        <v>16</v>
      </c>
      <c r="I41" s="53">
        <v>3200</v>
      </c>
      <c r="J41" s="57">
        <v>15</v>
      </c>
      <c r="K41" s="61">
        <f>IFERROR(($J41*(1/((1000000*$I41)/2))*1000000000),0)</f>
        <v>9.375</v>
      </c>
      <c r="L41" s="53" t="s">
        <v>1099</v>
      </c>
      <c r="M41" s="60">
        <v>1.35</v>
      </c>
      <c r="N41" s="58"/>
    </row>
    <row r="42" spans="2:14" x14ac:dyDescent="0.25">
      <c r="B42" t="s">
        <v>1107</v>
      </c>
      <c r="C42" s="27" t="s">
        <v>1156</v>
      </c>
      <c r="D42" s="55">
        <v>530</v>
      </c>
      <c r="E42" s="59">
        <f>IFERROR(Table412[[#This Row],[Cost]]/Table412[[#This Row],[GB]],0)</f>
        <v>8.28125</v>
      </c>
      <c r="F42" s="53">
        <v>64</v>
      </c>
      <c r="G42" s="57">
        <v>4</v>
      </c>
      <c r="H42" s="54">
        <f>IFERROR(Table412[[#This Row],[GB]]/Table412[[#This Row],['#]],0)</f>
        <v>16</v>
      </c>
      <c r="I42" s="53">
        <v>3000</v>
      </c>
      <c r="J42" s="57">
        <v>15</v>
      </c>
      <c r="K42" s="61">
        <f>IFERROR(($J42*(1/((1000000*$I42)/2))*1000000000),0)</f>
        <v>10</v>
      </c>
      <c r="L42" s="53" t="s">
        <v>1169</v>
      </c>
      <c r="M42" s="60">
        <v>1.35</v>
      </c>
      <c r="N42" s="58">
        <v>42339</v>
      </c>
    </row>
    <row r="43" spans="2:14" x14ac:dyDescent="0.25">
      <c r="B43" t="s">
        <v>1081</v>
      </c>
      <c r="C43" s="27" t="s">
        <v>1153</v>
      </c>
      <c r="D43" s="55">
        <v>554.99</v>
      </c>
      <c r="E43" s="59">
        <f>IFERROR(Table412[[#This Row],[Cost]]/Table412[[#This Row],[GB]],0)</f>
        <v>8.6717187500000001</v>
      </c>
      <c r="F43" s="53">
        <v>64</v>
      </c>
      <c r="G43" s="57">
        <v>4</v>
      </c>
      <c r="H43" s="54">
        <f>IFERROR(Table412[[#This Row],[GB]]/Table412[[#This Row],['#]],0)</f>
        <v>16</v>
      </c>
      <c r="I43" s="53">
        <v>3200</v>
      </c>
      <c r="J43" s="57">
        <v>14</v>
      </c>
      <c r="K43" s="61">
        <f>IFERROR(($J43*(1/((1000000*$I43)/2))*1000000000),0)</f>
        <v>8.75</v>
      </c>
      <c r="L43" s="53" t="s">
        <v>1093</v>
      </c>
      <c r="M43" s="60">
        <v>1.35</v>
      </c>
      <c r="N43" s="58">
        <v>42339</v>
      </c>
    </row>
    <row r="44" spans="2:14" x14ac:dyDescent="0.25">
      <c r="B44" t="s">
        <v>1081</v>
      </c>
      <c r="C44" s="27" t="s">
        <v>1100</v>
      </c>
      <c r="D44" s="55">
        <v>569.99</v>
      </c>
      <c r="E44" s="59">
        <f>IFERROR(Table412[[#This Row],[Cost]]/Table412[[#This Row],[GB]],0)</f>
        <v>4.4530468750000001</v>
      </c>
      <c r="F44" s="53">
        <v>128</v>
      </c>
      <c r="G44" s="57">
        <v>4</v>
      </c>
      <c r="H44" s="54">
        <f>IFERROR(Table412[[#This Row],[GB]]/Table412[[#This Row],['#]],0)</f>
        <v>32</v>
      </c>
      <c r="I44" s="53">
        <v>2666</v>
      </c>
      <c r="J44" s="57">
        <v>18</v>
      </c>
      <c r="K44" s="61">
        <f>IFERROR(($J44*(1/((1000000*$I44)/2))*1000000000),0)</f>
        <v>13.50337584396099</v>
      </c>
      <c r="L44" s="53" t="s">
        <v>1101</v>
      </c>
      <c r="M44" s="60">
        <v>1.2</v>
      </c>
      <c r="N44" s="58"/>
    </row>
    <row r="45" spans="2:14" x14ac:dyDescent="0.25">
      <c r="B45" t="s">
        <v>1150</v>
      </c>
      <c r="C45" s="27" t="s">
        <v>1154</v>
      </c>
      <c r="D45" s="55">
        <v>572.84</v>
      </c>
      <c r="E45" s="59">
        <f>IFERROR(Table412[[#This Row],[Cost]]/Table412[[#This Row],[GB]],0)</f>
        <v>17.901250000000001</v>
      </c>
      <c r="F45" s="53">
        <v>32</v>
      </c>
      <c r="G45" s="57">
        <v>4</v>
      </c>
      <c r="H45" s="54">
        <f>IFERROR(Table412[[#This Row],[GB]]/Table412[[#This Row],['#]],0)</f>
        <v>8</v>
      </c>
      <c r="I45" s="53">
        <v>3600</v>
      </c>
      <c r="J45" s="57">
        <v>16</v>
      </c>
      <c r="K45" s="61">
        <f>IFERROR(($J45*(1/((1000000*$I45)/2))*1000000000),0)</f>
        <v>8.8888888888888893</v>
      </c>
      <c r="L45" s="53" t="s">
        <v>1168</v>
      </c>
      <c r="M45" s="60">
        <v>1.35</v>
      </c>
      <c r="N45" s="58">
        <v>43678</v>
      </c>
    </row>
    <row r="46" spans="2:14" x14ac:dyDescent="0.25">
      <c r="B46" t="s">
        <v>1081</v>
      </c>
      <c r="C46" s="27" t="s">
        <v>1155</v>
      </c>
      <c r="D46" s="55">
        <v>579.99</v>
      </c>
      <c r="E46" s="59">
        <f>IFERROR(Table412[[#This Row],[Cost]]/Table412[[#This Row],[GB]],0)</f>
        <v>9.0623437500000001</v>
      </c>
      <c r="F46" s="53">
        <v>64</v>
      </c>
      <c r="G46" s="57">
        <v>4</v>
      </c>
      <c r="H46" s="54">
        <f>IFERROR(Table412[[#This Row],[GB]]/Table412[[#This Row],['#]],0)</f>
        <v>16</v>
      </c>
      <c r="I46" s="53">
        <v>3200</v>
      </c>
      <c r="J46" s="57">
        <v>15</v>
      </c>
      <c r="K46" s="61">
        <f>IFERROR(($J46*(1/((1000000*$I46)/2))*1000000000),0)</f>
        <v>9.375</v>
      </c>
      <c r="L46" s="53" t="s">
        <v>1099</v>
      </c>
      <c r="M46" s="60">
        <v>1.35</v>
      </c>
      <c r="N46" s="58">
        <v>43647</v>
      </c>
    </row>
    <row r="47" spans="2:14" x14ac:dyDescent="0.25">
      <c r="B47" t="s">
        <v>1081</v>
      </c>
      <c r="C47" s="27" t="s">
        <v>1105</v>
      </c>
      <c r="D47" s="55">
        <v>589.99</v>
      </c>
      <c r="E47" s="59">
        <f>IFERROR(Table412[[#This Row],[Cost]]/Table412[[#This Row],[GB]],0)</f>
        <v>9.2185937500000001</v>
      </c>
      <c r="F47" s="53">
        <v>64</v>
      </c>
      <c r="G47" s="57">
        <v>4</v>
      </c>
      <c r="H47" s="54">
        <f>IFERROR(Table412[[#This Row],[GB]]/Table412[[#This Row],['#]],0)</f>
        <v>16</v>
      </c>
      <c r="I47" s="53">
        <v>3600</v>
      </c>
      <c r="J47" s="57">
        <v>16</v>
      </c>
      <c r="K47" s="61">
        <f>IFERROR(($J47*(1/((1000000*$I47)/2))*1000000000),0)</f>
        <v>8.8888888888888893</v>
      </c>
      <c r="L47" s="53" t="s">
        <v>1106</v>
      </c>
      <c r="M47" s="60">
        <v>1.35</v>
      </c>
      <c r="N47" s="58"/>
    </row>
    <row r="48" spans="2:14" x14ac:dyDescent="0.25">
      <c r="B48" t="s">
        <v>1081</v>
      </c>
      <c r="C48" s="27" t="s">
        <v>1131</v>
      </c>
      <c r="D48" s="55">
        <v>599.99</v>
      </c>
      <c r="E48" s="59">
        <f>IFERROR(Table412[[#This Row],[Cost]]/Table412[[#This Row],[GB]],0)</f>
        <v>4.6874218750000001</v>
      </c>
      <c r="F48" s="53">
        <v>128</v>
      </c>
      <c r="G48" s="57">
        <v>4</v>
      </c>
      <c r="H48" s="54">
        <f>IFERROR(Table412[[#This Row],[GB]]/Table412[[#This Row],['#]],0)</f>
        <v>32</v>
      </c>
      <c r="I48" s="53">
        <v>2666</v>
      </c>
      <c r="J48" s="57">
        <v>18</v>
      </c>
      <c r="K48" s="61">
        <f>IFERROR(($J48*(1/((1000000*$I48)/2))*1000000000),0)</f>
        <v>13.50337584396099</v>
      </c>
      <c r="L48" s="53" t="s">
        <v>1101</v>
      </c>
      <c r="M48" s="60">
        <v>1.2</v>
      </c>
      <c r="N48" s="58"/>
    </row>
    <row r="49" spans="2:14" x14ac:dyDescent="0.25">
      <c r="B49" t="s">
        <v>1081</v>
      </c>
      <c r="C49" s="27" t="s">
        <v>1092</v>
      </c>
      <c r="D49" s="55">
        <v>599.99</v>
      </c>
      <c r="E49" s="59">
        <f>IFERROR(Table412[[#This Row],[Cost]]/Table412[[#This Row],[GB]],0)</f>
        <v>9.3748437500000001</v>
      </c>
      <c r="F49" s="53">
        <v>64</v>
      </c>
      <c r="G49" s="57">
        <v>4</v>
      </c>
      <c r="H49" s="54">
        <f>IFERROR(Table412[[#This Row],[GB]]/Table412[[#This Row],['#]],0)</f>
        <v>16</v>
      </c>
      <c r="I49" s="53">
        <v>3200</v>
      </c>
      <c r="J49" s="57">
        <v>14</v>
      </c>
      <c r="K49" s="61">
        <f>IFERROR(($J49*(1/((1000000*$I49)/2))*1000000000),0)</f>
        <v>8.75</v>
      </c>
      <c r="L49" s="53" t="s">
        <v>1093</v>
      </c>
      <c r="M49" s="60">
        <v>1.35</v>
      </c>
      <c r="N49" s="58"/>
    </row>
    <row r="50" spans="2:14" x14ac:dyDescent="0.25">
      <c r="B50" t="s">
        <v>1107</v>
      </c>
      <c r="C50" s="27" t="s">
        <v>1158</v>
      </c>
      <c r="D50" s="55">
        <v>649</v>
      </c>
      <c r="E50" s="59">
        <f>IFERROR(Table412[[#This Row],[Cost]]/Table412[[#This Row],[GB]],0)</f>
        <v>20.28125</v>
      </c>
      <c r="F50" s="53">
        <v>32</v>
      </c>
      <c r="G50" s="57">
        <v>4</v>
      </c>
      <c r="H50" s="54">
        <f>IFERROR(Table412[[#This Row],[GB]]/Table412[[#This Row],['#]],0)</f>
        <v>8</v>
      </c>
      <c r="I50" s="53">
        <v>2666</v>
      </c>
      <c r="J50" s="57">
        <v>15</v>
      </c>
      <c r="K50" s="61">
        <f>IFERROR(($J50*(1/((1000000*$I50)/2))*1000000000),0)</f>
        <v>11.252813203300825</v>
      </c>
      <c r="L50" s="53" t="s">
        <v>1169</v>
      </c>
      <c r="M50" s="60">
        <v>1.2</v>
      </c>
      <c r="N50" s="58">
        <v>41913</v>
      </c>
    </row>
    <row r="51" spans="2:14" x14ac:dyDescent="0.25">
      <c r="B51" t="s">
        <v>1081</v>
      </c>
      <c r="C51" s="27" t="s">
        <v>1089</v>
      </c>
      <c r="D51" s="55">
        <v>659.99</v>
      </c>
      <c r="E51" s="59">
        <f>IFERROR(Table412[[#This Row],[Cost]]/Table412[[#This Row],[GB]],0)</f>
        <v>5.1561718750000001</v>
      </c>
      <c r="F51" s="53">
        <v>128</v>
      </c>
      <c r="G51" s="57">
        <v>4</v>
      </c>
      <c r="H51" s="54">
        <f>IFERROR(Table412[[#This Row],[GB]]/Table412[[#This Row],['#]],0)</f>
        <v>32</v>
      </c>
      <c r="I51" s="53">
        <v>3200</v>
      </c>
      <c r="J51" s="57">
        <v>16</v>
      </c>
      <c r="K51" s="61">
        <f>IFERROR(($J51*(1/((1000000*$I51)/2))*1000000000),0)</f>
        <v>10</v>
      </c>
      <c r="L51" s="53" t="s">
        <v>1084</v>
      </c>
      <c r="M51" s="60">
        <v>1.35</v>
      </c>
      <c r="N51" s="58"/>
    </row>
    <row r="52" spans="2:14" x14ac:dyDescent="0.25">
      <c r="B52" t="s">
        <v>1081</v>
      </c>
      <c r="C52" s="27" t="s">
        <v>1129</v>
      </c>
      <c r="D52" s="55">
        <v>699.99</v>
      </c>
      <c r="E52" s="59">
        <f>IFERROR(Table412[[#This Row],[Cost]]/Table412[[#This Row],[GB]],0)</f>
        <v>5.4686718750000001</v>
      </c>
      <c r="F52" s="53">
        <v>128</v>
      </c>
      <c r="G52" s="57">
        <v>4</v>
      </c>
      <c r="H52" s="54">
        <f>IFERROR(Table412[[#This Row],[GB]]/Table412[[#This Row],['#]],0)</f>
        <v>32</v>
      </c>
      <c r="I52" s="53">
        <v>3200</v>
      </c>
      <c r="J52" s="57">
        <v>16</v>
      </c>
      <c r="K52" s="61">
        <f>IFERROR(($J52*(1/((1000000*$I52)/2))*1000000000),0)</f>
        <v>10</v>
      </c>
      <c r="L52" s="53" t="s">
        <v>1084</v>
      </c>
      <c r="M52" s="60">
        <v>1.35</v>
      </c>
      <c r="N52" s="58"/>
    </row>
    <row r="53" spans="2:14" x14ac:dyDescent="0.25">
      <c r="B53" t="s">
        <v>1081</v>
      </c>
      <c r="C53" s="27" t="s">
        <v>1152</v>
      </c>
      <c r="D53" s="55">
        <v>1291</v>
      </c>
      <c r="E53" s="59">
        <f>IFERROR(Table412[[#This Row],[Cost]]/Table412[[#This Row],[GB]],0)</f>
        <v>10.0859375</v>
      </c>
      <c r="F53" s="53">
        <v>128</v>
      </c>
      <c r="G53" s="57">
        <v>8</v>
      </c>
      <c r="H53" s="54">
        <f>IFERROR(Table412[[#This Row],[GB]]/Table412[[#This Row],['#]],0)</f>
        <v>16</v>
      </c>
      <c r="I53" s="53">
        <v>2400</v>
      </c>
      <c r="J53" s="57">
        <v>14</v>
      </c>
      <c r="K53" s="61">
        <f>IFERROR(($J53*(1/((1000000*$I53)/2))*1000000000),0)</f>
        <v>11.666666666666666</v>
      </c>
      <c r="L53" s="53" t="s">
        <v>1093</v>
      </c>
      <c r="M53" s="60">
        <v>1.2</v>
      </c>
      <c r="N53" s="58">
        <v>42125</v>
      </c>
    </row>
    <row r="54" spans="2:14" x14ac:dyDescent="0.25">
      <c r="B54" t="s">
        <v>1081</v>
      </c>
      <c r="C54" t="s">
        <v>1218</v>
      </c>
      <c r="D54" s="55">
        <v>299.99</v>
      </c>
      <c r="E54" s="59">
        <f>IFERROR(Table412[[#This Row],[Cost]]/Table412[[#This Row],[GB]],0)</f>
        <v>4.6873437500000001</v>
      </c>
      <c r="F54" s="53">
        <v>64</v>
      </c>
      <c r="G54" s="57">
        <v>2</v>
      </c>
      <c r="H54" s="54">
        <f>IFERROR(Table412[[#This Row],[GB]]/Table412[[#This Row],['#]],0)</f>
        <v>32</v>
      </c>
      <c r="I54" s="53">
        <v>2666</v>
      </c>
      <c r="J54" s="57">
        <v>18</v>
      </c>
      <c r="K54" s="61">
        <f>IFERROR(($J54*(1/((1000000*$I54)/2))*1000000000),0)</f>
        <v>13.50337584396099</v>
      </c>
      <c r="L54" s="53" t="s">
        <v>1184</v>
      </c>
      <c r="M54" s="60">
        <v>1.2</v>
      </c>
      <c r="N54" s="58"/>
    </row>
    <row r="55" spans="2:14" x14ac:dyDescent="0.25">
      <c r="B55" t="s">
        <v>1081</v>
      </c>
      <c r="C55" t="s">
        <v>1196</v>
      </c>
      <c r="D55" s="55">
        <v>114.99</v>
      </c>
      <c r="E55" s="59">
        <f>IFERROR(Table412[[#This Row],[Cost]]/Table412[[#This Row],[GB]],0)</f>
        <v>7.1868749999999997</v>
      </c>
      <c r="F55" s="53">
        <v>16</v>
      </c>
      <c r="G55" s="57">
        <v>2</v>
      </c>
      <c r="H55" s="54">
        <f>IFERROR(Table412[[#This Row],[GB]]/Table412[[#This Row],['#]],0)</f>
        <v>8</v>
      </c>
      <c r="I55" s="53">
        <v>3000</v>
      </c>
      <c r="J55" s="57">
        <v>16</v>
      </c>
      <c r="K55" s="61">
        <f>IFERROR(($J55*(1/((1000000*$I55)/2))*1000000000),0)</f>
        <v>10.666666666666666</v>
      </c>
      <c r="L55" s="53" t="s">
        <v>1175</v>
      </c>
      <c r="M55" s="60">
        <v>1.35</v>
      </c>
      <c r="N55" s="58"/>
    </row>
    <row r="56" spans="2:14" x14ac:dyDescent="0.25">
      <c r="B56" t="s">
        <v>1081</v>
      </c>
      <c r="C56" t="s">
        <v>1221</v>
      </c>
      <c r="D56" s="55">
        <v>232.99</v>
      </c>
      <c r="E56" s="59">
        <f>IFERROR(Table412[[#This Row],[Cost]]/Table412[[#This Row],[GB]],0)</f>
        <v>7.2809375000000003</v>
      </c>
      <c r="F56" s="53">
        <v>32</v>
      </c>
      <c r="G56" s="57">
        <v>4</v>
      </c>
      <c r="H56" s="54">
        <f>IFERROR(Table412[[#This Row],[GB]]/Table412[[#This Row],['#]],0)</f>
        <v>8</v>
      </c>
      <c r="I56" s="53">
        <v>3000</v>
      </c>
      <c r="J56" s="57">
        <v>16</v>
      </c>
      <c r="K56" s="61">
        <f>IFERROR(($J56*(1/((1000000*$I56)/2))*1000000000),0)</f>
        <v>10.666666666666666</v>
      </c>
      <c r="L56" s="53" t="s">
        <v>1175</v>
      </c>
      <c r="M56" s="60">
        <v>1.35</v>
      </c>
      <c r="N56" s="58"/>
    </row>
    <row r="57" spans="2:14" x14ac:dyDescent="0.25">
      <c r="B57" t="s">
        <v>1081</v>
      </c>
      <c r="C57" t="s">
        <v>1230</v>
      </c>
      <c r="D57" s="55">
        <v>279.99</v>
      </c>
      <c r="E57" s="59">
        <f>IFERROR(Table412[[#This Row],[Cost]]/Table412[[#This Row],[GB]],0)</f>
        <v>8.7496875000000003</v>
      </c>
      <c r="F57" s="53">
        <v>32</v>
      </c>
      <c r="G57" s="57">
        <v>4</v>
      </c>
      <c r="H57" s="54">
        <f>IFERROR(Table412[[#This Row],[GB]]/Table412[[#This Row],['#]],0)</f>
        <v>8</v>
      </c>
      <c r="I57" s="53">
        <v>3000</v>
      </c>
      <c r="J57" s="57">
        <v>16</v>
      </c>
      <c r="K57" s="61">
        <f>IFERROR(($J57*(1/((1000000*$I57)/2))*1000000000),0)</f>
        <v>10.666666666666666</v>
      </c>
      <c r="L57" s="53" t="s">
        <v>1175</v>
      </c>
      <c r="M57" s="60">
        <v>1.35</v>
      </c>
      <c r="N57" s="58"/>
    </row>
    <row r="58" spans="2:14" x14ac:dyDescent="0.25">
      <c r="B58" t="s">
        <v>1081</v>
      </c>
      <c r="C58" t="s">
        <v>1223</v>
      </c>
      <c r="D58" s="55">
        <v>362.99</v>
      </c>
      <c r="E58" s="59">
        <f>IFERROR(Table412[[#This Row],[Cost]]/Table412[[#This Row],[GB]],0)</f>
        <v>5.6717187500000001</v>
      </c>
      <c r="F58" s="53">
        <v>64</v>
      </c>
      <c r="G58" s="57">
        <v>4</v>
      </c>
      <c r="H58" s="54">
        <f>IFERROR(Table412[[#This Row],[GB]]/Table412[[#This Row],['#]],0)</f>
        <v>16</v>
      </c>
      <c r="I58" s="53">
        <v>3000</v>
      </c>
      <c r="J58" s="57">
        <v>16</v>
      </c>
      <c r="K58" s="61">
        <f>IFERROR(($J58*(1/((1000000*$I58)/2))*1000000000),0)</f>
        <v>10.666666666666666</v>
      </c>
      <c r="L58" s="53" t="s">
        <v>1175</v>
      </c>
      <c r="M58" s="60">
        <v>1.35</v>
      </c>
      <c r="N58" s="58"/>
    </row>
    <row r="59" spans="2:14" x14ac:dyDescent="0.25">
      <c r="B59" t="s">
        <v>1081</v>
      </c>
      <c r="C59" t="s">
        <v>1190</v>
      </c>
      <c r="D59" s="55">
        <v>180.99</v>
      </c>
      <c r="E59" s="59">
        <f>IFERROR(Table412[[#This Row],[Cost]]/Table412[[#This Row],[GB]],0)</f>
        <v>11.311875000000001</v>
      </c>
      <c r="F59" s="53">
        <v>16</v>
      </c>
      <c r="G59" s="57">
        <v>2</v>
      </c>
      <c r="H59" s="54">
        <f>IFERROR(Table412[[#This Row],[GB]]/Table412[[#This Row],['#]],0)</f>
        <v>8</v>
      </c>
      <c r="I59" s="53">
        <v>3200</v>
      </c>
      <c r="J59" s="57">
        <v>14</v>
      </c>
      <c r="K59" s="61">
        <f>IFERROR(($J59*(1/((1000000*$I59)/2))*1000000000),0)</f>
        <v>8.75</v>
      </c>
      <c r="L59" s="53" t="s">
        <v>1177</v>
      </c>
      <c r="M59" s="60">
        <v>1.35</v>
      </c>
      <c r="N59" s="58"/>
    </row>
    <row r="60" spans="2:14" x14ac:dyDescent="0.25">
      <c r="B60" t="s">
        <v>1081</v>
      </c>
      <c r="C60" t="s">
        <v>1192</v>
      </c>
      <c r="D60" s="55">
        <v>296.99</v>
      </c>
      <c r="E60" s="59">
        <f>IFERROR(Table412[[#This Row],[Cost]]/Table412[[#This Row],[GB]],0)</f>
        <v>9.2809375000000003</v>
      </c>
      <c r="F60" s="53">
        <v>32</v>
      </c>
      <c r="G60" s="57">
        <v>2</v>
      </c>
      <c r="H60" s="54">
        <f>IFERROR(Table412[[#This Row],[GB]]/Table412[[#This Row],['#]],0)</f>
        <v>16</v>
      </c>
      <c r="I60" s="53">
        <v>3200</v>
      </c>
      <c r="J60" s="57">
        <v>14</v>
      </c>
      <c r="K60" s="61">
        <f>IFERROR(($J60*(1/((1000000*$I60)/2))*1000000000),0)</f>
        <v>8.75</v>
      </c>
      <c r="L60" s="53" t="s">
        <v>1177</v>
      </c>
      <c r="M60" s="60">
        <v>1.35</v>
      </c>
      <c r="N60" s="58"/>
    </row>
    <row r="61" spans="2:14" x14ac:dyDescent="0.25">
      <c r="B61" t="s">
        <v>1081</v>
      </c>
      <c r="C61" t="s">
        <v>1219</v>
      </c>
      <c r="D61" s="55">
        <v>387.99</v>
      </c>
      <c r="E61" s="59">
        <f>IFERROR(Table412[[#This Row],[Cost]]/Table412[[#This Row],[GB]],0)</f>
        <v>12.1246875</v>
      </c>
      <c r="F61" s="53">
        <v>32</v>
      </c>
      <c r="G61" s="57">
        <v>4</v>
      </c>
      <c r="H61" s="54">
        <f>IFERROR(Table412[[#This Row],[GB]]/Table412[[#This Row],['#]],0)</f>
        <v>8</v>
      </c>
      <c r="I61" s="53">
        <v>3200</v>
      </c>
      <c r="J61" s="57">
        <v>14</v>
      </c>
      <c r="K61" s="61">
        <f>IFERROR(($J61*(1/((1000000*$I61)/2))*1000000000),0)</f>
        <v>8.75</v>
      </c>
      <c r="L61" s="53" t="s">
        <v>1177</v>
      </c>
      <c r="M61" s="60">
        <v>1.35</v>
      </c>
      <c r="N61" s="58"/>
    </row>
    <row r="62" spans="2:14" x14ac:dyDescent="0.25">
      <c r="B62" t="s">
        <v>1081</v>
      </c>
      <c r="C62" t="s">
        <v>1227</v>
      </c>
      <c r="D62" s="55">
        <v>436.99</v>
      </c>
      <c r="E62" s="59">
        <f>IFERROR(Table412[[#This Row],[Cost]]/Table412[[#This Row],[GB]],0)</f>
        <v>13.6559375</v>
      </c>
      <c r="F62" s="53">
        <v>32</v>
      </c>
      <c r="G62" s="57">
        <v>4</v>
      </c>
      <c r="H62" s="54">
        <f>IFERROR(Table412[[#This Row],[GB]]/Table412[[#This Row],['#]],0)</f>
        <v>8</v>
      </c>
      <c r="I62" s="53">
        <v>3200</v>
      </c>
      <c r="J62" s="57">
        <v>14</v>
      </c>
      <c r="K62" s="61">
        <f>IFERROR(($J62*(1/((1000000*$I62)/2))*1000000000),0)</f>
        <v>8.75</v>
      </c>
      <c r="L62" s="53" t="s">
        <v>1177</v>
      </c>
      <c r="M62" s="60">
        <v>1.35</v>
      </c>
      <c r="N62" s="58"/>
    </row>
    <row r="63" spans="2:14" x14ac:dyDescent="0.25">
      <c r="B63" t="s">
        <v>1081</v>
      </c>
      <c r="C63" t="s">
        <v>1214</v>
      </c>
      <c r="D63" s="55">
        <v>645.99</v>
      </c>
      <c r="E63" s="59">
        <f>IFERROR(Table412[[#This Row],[Cost]]/Table412[[#This Row],[GB]],0)</f>
        <v>10.09359375</v>
      </c>
      <c r="F63" s="53">
        <v>64</v>
      </c>
      <c r="G63" s="57">
        <v>4</v>
      </c>
      <c r="H63" s="54">
        <f>IFERROR(Table412[[#This Row],[GB]]/Table412[[#This Row],['#]],0)</f>
        <v>16</v>
      </c>
      <c r="I63" s="53">
        <v>3200</v>
      </c>
      <c r="J63" s="57">
        <v>14</v>
      </c>
      <c r="K63" s="61">
        <f>IFERROR(($J63*(1/((1000000*$I63)/2))*1000000000),0)</f>
        <v>8.75</v>
      </c>
      <c r="L63" s="53" t="s">
        <v>1177</v>
      </c>
      <c r="M63" s="60">
        <v>1.35</v>
      </c>
      <c r="N63" s="58"/>
    </row>
    <row r="64" spans="2:14" x14ac:dyDescent="0.25">
      <c r="B64" t="s">
        <v>1081</v>
      </c>
      <c r="C64" t="s">
        <v>1188</v>
      </c>
      <c r="D64" s="55">
        <v>124.99</v>
      </c>
      <c r="E64" s="59">
        <f>IFERROR(Table412[[#This Row],[Cost]]/Table412[[#This Row],[GB]],0)</f>
        <v>7.8118749999999997</v>
      </c>
      <c r="F64" s="53">
        <v>16</v>
      </c>
      <c r="G64" s="57">
        <v>2</v>
      </c>
      <c r="H64" s="54">
        <f>IFERROR(Table412[[#This Row],[GB]]/Table412[[#This Row],['#]],0)</f>
        <v>8</v>
      </c>
      <c r="I64" s="53">
        <v>3200</v>
      </c>
      <c r="J64" s="57">
        <v>16</v>
      </c>
      <c r="K64" s="61">
        <f>IFERROR(($J64*(1/((1000000*$I64)/2))*1000000000),0)</f>
        <v>10</v>
      </c>
      <c r="L64" s="53" t="s">
        <v>1175</v>
      </c>
      <c r="M64" s="60">
        <v>1.35</v>
      </c>
      <c r="N64" s="58"/>
    </row>
    <row r="65" spans="2:14" x14ac:dyDescent="0.25">
      <c r="B65" t="s">
        <v>1081</v>
      </c>
      <c r="C65" t="s">
        <v>1193</v>
      </c>
      <c r="D65" s="55">
        <v>184.99</v>
      </c>
      <c r="E65" s="59">
        <f>IFERROR(Table412[[#This Row],[Cost]]/Table412[[#This Row],[GB]],0)</f>
        <v>5.7809375000000003</v>
      </c>
      <c r="F65" s="53">
        <v>32</v>
      </c>
      <c r="G65" s="57">
        <v>2</v>
      </c>
      <c r="H65" s="54">
        <f>IFERROR(Table412[[#This Row],[GB]]/Table412[[#This Row],['#]],0)</f>
        <v>16</v>
      </c>
      <c r="I65" s="53">
        <v>3200</v>
      </c>
      <c r="J65" s="57">
        <v>16</v>
      </c>
      <c r="K65" s="61">
        <f>IFERROR(($J65*(1/((1000000*$I65)/2))*1000000000),0)</f>
        <v>10</v>
      </c>
      <c r="L65" s="53" t="s">
        <v>1175</v>
      </c>
      <c r="M65" s="60">
        <v>1.35</v>
      </c>
      <c r="N65" s="58"/>
    </row>
    <row r="66" spans="2:14" x14ac:dyDescent="0.25">
      <c r="B66" t="s">
        <v>1081</v>
      </c>
      <c r="C66" t="s">
        <v>1203</v>
      </c>
      <c r="D66" s="55">
        <v>349.99</v>
      </c>
      <c r="E66" s="59">
        <f>IFERROR(Table412[[#This Row],[Cost]]/Table412[[#This Row],[GB]],0)</f>
        <v>5.4685937500000001</v>
      </c>
      <c r="F66" s="53">
        <v>64</v>
      </c>
      <c r="G66" s="57">
        <v>2</v>
      </c>
      <c r="H66" s="54">
        <f>IFERROR(Table412[[#This Row],[GB]]/Table412[[#This Row],['#]],0)</f>
        <v>32</v>
      </c>
      <c r="I66" s="53">
        <v>3200</v>
      </c>
      <c r="J66" s="57">
        <v>16</v>
      </c>
      <c r="K66" s="61">
        <f>IFERROR(($J66*(1/((1000000*$I66)/2))*1000000000),0)</f>
        <v>10</v>
      </c>
      <c r="L66" s="53" t="s">
        <v>1175</v>
      </c>
      <c r="M66" s="60">
        <v>1.35</v>
      </c>
      <c r="N66" s="58"/>
    </row>
    <row r="67" spans="2:14" x14ac:dyDescent="0.25">
      <c r="B67" t="s">
        <v>1081</v>
      </c>
      <c r="C67" t="s">
        <v>1191</v>
      </c>
      <c r="D67" s="55">
        <v>247.99</v>
      </c>
      <c r="E67" s="59">
        <f>IFERROR(Table412[[#This Row],[Cost]]/Table412[[#This Row],[GB]],0)</f>
        <v>7.7496875000000003</v>
      </c>
      <c r="F67" s="53">
        <v>32</v>
      </c>
      <c r="G67" s="57">
        <v>4</v>
      </c>
      <c r="H67" s="54">
        <f>IFERROR(Table412[[#This Row],[GB]]/Table412[[#This Row],['#]],0)</f>
        <v>8</v>
      </c>
      <c r="I67" s="53">
        <v>3200</v>
      </c>
      <c r="J67" s="57">
        <v>16</v>
      </c>
      <c r="K67" s="61">
        <f>IFERROR(($J67*(1/((1000000*$I67)/2))*1000000000),0)</f>
        <v>10</v>
      </c>
      <c r="L67" s="53" t="s">
        <v>1175</v>
      </c>
      <c r="M67" s="60">
        <v>1.35</v>
      </c>
      <c r="N67" s="58"/>
    </row>
    <row r="68" spans="2:14" x14ac:dyDescent="0.25">
      <c r="B68" t="s">
        <v>1081</v>
      </c>
      <c r="C68" t="s">
        <v>1228</v>
      </c>
      <c r="D68" s="55">
        <v>295.99</v>
      </c>
      <c r="E68" s="59">
        <f>IFERROR(Table412[[#This Row],[Cost]]/Table412[[#This Row],[GB]],0)</f>
        <v>9.2496875000000003</v>
      </c>
      <c r="F68" s="53">
        <v>32</v>
      </c>
      <c r="G68" s="57">
        <v>4</v>
      </c>
      <c r="H68" s="54">
        <f>IFERROR(Table412[[#This Row],[GB]]/Table412[[#This Row],['#]],0)</f>
        <v>8</v>
      </c>
      <c r="I68" s="53">
        <v>3200</v>
      </c>
      <c r="J68" s="57">
        <v>16</v>
      </c>
      <c r="K68" s="61">
        <f>IFERROR(($J68*(1/((1000000*$I68)/2))*1000000000),0)</f>
        <v>10</v>
      </c>
      <c r="L68" s="53" t="s">
        <v>1175</v>
      </c>
      <c r="M68" s="60">
        <v>1.35</v>
      </c>
      <c r="N68" s="58"/>
    </row>
    <row r="69" spans="2:14" x14ac:dyDescent="0.25">
      <c r="B69" t="s">
        <v>1081</v>
      </c>
      <c r="C69" t="s">
        <v>1201</v>
      </c>
      <c r="D69" s="55">
        <v>379.99</v>
      </c>
      <c r="E69" s="59">
        <f>IFERROR(Table412[[#This Row],[Cost]]/Table412[[#This Row],[GB]],0)</f>
        <v>5.9373437500000001</v>
      </c>
      <c r="F69" s="53">
        <v>64</v>
      </c>
      <c r="G69" s="57">
        <v>4</v>
      </c>
      <c r="H69" s="54">
        <f>IFERROR(Table412[[#This Row],[GB]]/Table412[[#This Row],['#]],0)</f>
        <v>16</v>
      </c>
      <c r="I69" s="53">
        <v>3200</v>
      </c>
      <c r="J69" s="57">
        <v>16</v>
      </c>
      <c r="K69" s="61">
        <f>IFERROR(($J69*(1/((1000000*$I69)/2))*1000000000),0)</f>
        <v>10</v>
      </c>
      <c r="L69" s="53" t="s">
        <v>1175</v>
      </c>
      <c r="M69" s="60">
        <v>1.35</v>
      </c>
      <c r="N69" s="58"/>
    </row>
    <row r="70" spans="2:14" x14ac:dyDescent="0.25">
      <c r="B70" t="s">
        <v>1081</v>
      </c>
      <c r="C70" t="s">
        <v>1198</v>
      </c>
      <c r="D70" s="55">
        <v>249.99</v>
      </c>
      <c r="E70" s="59">
        <f>IFERROR(Table412[[#This Row],[Cost]]/Table412[[#This Row],[GB]],0)</f>
        <v>15.624375000000001</v>
      </c>
      <c r="F70" s="53">
        <v>16</v>
      </c>
      <c r="G70" s="57">
        <v>2</v>
      </c>
      <c r="H70" s="54">
        <f>IFERROR(Table412[[#This Row],[GB]]/Table412[[#This Row],['#]],0)</f>
        <v>8</v>
      </c>
      <c r="I70" s="53">
        <v>3600</v>
      </c>
      <c r="J70" s="57">
        <v>14</v>
      </c>
      <c r="K70" s="61">
        <f>IFERROR(($J70*(1/((1000000*$I70)/2))*1000000000),0)</f>
        <v>7.7777777777777768</v>
      </c>
      <c r="L70" s="53" t="s">
        <v>1180</v>
      </c>
      <c r="M70" s="60">
        <v>1.45</v>
      </c>
      <c r="N70" s="58"/>
    </row>
    <row r="71" spans="2:14" x14ac:dyDescent="0.25">
      <c r="B71" t="s">
        <v>1081</v>
      </c>
      <c r="C71" t="s">
        <v>1212</v>
      </c>
      <c r="D71" s="55">
        <v>509.99</v>
      </c>
      <c r="E71" s="59">
        <f>IFERROR(Table412[[#This Row],[Cost]]/Table412[[#This Row],[GB]],0)</f>
        <v>15.9371875</v>
      </c>
      <c r="F71" s="53">
        <v>32</v>
      </c>
      <c r="G71" s="57">
        <v>4</v>
      </c>
      <c r="H71" s="54">
        <f>IFERROR(Table412[[#This Row],[GB]]/Table412[[#This Row],['#]],0)</f>
        <v>8</v>
      </c>
      <c r="I71" s="53">
        <v>3600</v>
      </c>
      <c r="J71" s="57">
        <v>14</v>
      </c>
      <c r="K71" s="61">
        <f>IFERROR(($J71*(1/((1000000*$I71)/2))*1000000000),0)</f>
        <v>7.7777777777777768</v>
      </c>
      <c r="L71" s="53" t="s">
        <v>1180</v>
      </c>
      <c r="M71" s="60">
        <v>1.45</v>
      </c>
      <c r="N71" s="58"/>
    </row>
    <row r="72" spans="2:14" x14ac:dyDescent="0.25">
      <c r="B72" t="s">
        <v>1081</v>
      </c>
      <c r="C72" t="s">
        <v>1195</v>
      </c>
      <c r="D72" s="55">
        <v>180.99</v>
      </c>
      <c r="E72" s="59">
        <f>IFERROR(Table412[[#This Row],[Cost]]/Table412[[#This Row],[GB]],0)</f>
        <v>11.311875000000001</v>
      </c>
      <c r="F72" s="53">
        <v>16</v>
      </c>
      <c r="G72" s="57">
        <v>2</v>
      </c>
      <c r="H72" s="54">
        <f>IFERROR(Table412[[#This Row],[GB]]/Table412[[#This Row],['#]],0)</f>
        <v>8</v>
      </c>
      <c r="I72" s="53">
        <v>3600</v>
      </c>
      <c r="J72" s="57">
        <v>16</v>
      </c>
      <c r="K72" s="61">
        <f>IFERROR(($J72*(1/((1000000*$I72)/2))*1000000000),0)</f>
        <v>8.8888888888888893</v>
      </c>
      <c r="L72" s="53" t="s">
        <v>1179</v>
      </c>
      <c r="M72" s="60">
        <v>1.35</v>
      </c>
      <c r="N72" s="58"/>
    </row>
    <row r="73" spans="2:14" x14ac:dyDescent="0.25">
      <c r="B73" t="s">
        <v>1081</v>
      </c>
      <c r="C73" t="s">
        <v>1216</v>
      </c>
      <c r="D73" s="55">
        <v>137.99</v>
      </c>
      <c r="E73" s="59">
        <f>IFERROR(Table412[[#This Row],[Cost]]/Table412[[#This Row],[GB]],0)</f>
        <v>8.6243750000000006</v>
      </c>
      <c r="F73" s="53">
        <v>16</v>
      </c>
      <c r="G73" s="57">
        <v>2</v>
      </c>
      <c r="H73" s="54">
        <f>IFERROR(Table412[[#This Row],[GB]]/Table412[[#This Row],['#]],0)</f>
        <v>8</v>
      </c>
      <c r="I73" s="53">
        <v>3600</v>
      </c>
      <c r="J73" s="57">
        <v>16</v>
      </c>
      <c r="K73" s="61">
        <f>IFERROR(($J73*(1/((1000000*$I73)/2))*1000000000),0)</f>
        <v>8.8888888888888893</v>
      </c>
      <c r="L73" s="53" t="s">
        <v>1176</v>
      </c>
      <c r="M73" s="60">
        <v>1.35</v>
      </c>
      <c r="N73" s="58"/>
    </row>
    <row r="74" spans="2:14" x14ac:dyDescent="0.25">
      <c r="B74" t="s">
        <v>1081</v>
      </c>
      <c r="C74" t="s">
        <v>1202</v>
      </c>
      <c r="D74" s="55">
        <v>311.99</v>
      </c>
      <c r="E74" s="59">
        <f>IFERROR(Table412[[#This Row],[Cost]]/Table412[[#This Row],[GB]],0)</f>
        <v>9.7496875000000003</v>
      </c>
      <c r="F74" s="53">
        <v>32</v>
      </c>
      <c r="G74" s="57">
        <v>2</v>
      </c>
      <c r="H74" s="54">
        <f>IFERROR(Table412[[#This Row],[GB]]/Table412[[#This Row],['#]],0)</f>
        <v>16</v>
      </c>
      <c r="I74" s="53">
        <v>3600</v>
      </c>
      <c r="J74" s="57">
        <v>16</v>
      </c>
      <c r="K74" s="61">
        <f>IFERROR(($J74*(1/((1000000*$I74)/2))*1000000000),0)</f>
        <v>8.8888888888888893</v>
      </c>
      <c r="L74" s="53" t="s">
        <v>1179</v>
      </c>
      <c r="M74" s="60">
        <v>1.35</v>
      </c>
      <c r="N74" s="58"/>
    </row>
    <row r="75" spans="2:14" x14ac:dyDescent="0.25">
      <c r="B75" t="s">
        <v>1081</v>
      </c>
      <c r="C75" t="s">
        <v>1200</v>
      </c>
      <c r="D75" s="55">
        <v>212.99</v>
      </c>
      <c r="E75" s="59">
        <f>IFERROR(Table412[[#This Row],[Cost]]/Table412[[#This Row],[GB]],0)</f>
        <v>6.6559375000000003</v>
      </c>
      <c r="F75" s="53">
        <v>32</v>
      </c>
      <c r="G75" s="57">
        <v>2</v>
      </c>
      <c r="H75" s="54">
        <f>IFERROR(Table412[[#This Row],[GB]]/Table412[[#This Row],['#]],0)</f>
        <v>16</v>
      </c>
      <c r="I75" s="53">
        <v>3600</v>
      </c>
      <c r="J75" s="57">
        <v>16</v>
      </c>
      <c r="K75" s="61">
        <f>IFERROR(($J75*(1/((1000000*$I75)/2))*1000000000),0)</f>
        <v>8.8888888888888893</v>
      </c>
      <c r="L75" s="53" t="s">
        <v>1176</v>
      </c>
      <c r="M75" s="60">
        <v>1.35</v>
      </c>
      <c r="N75" s="58"/>
    </row>
    <row r="76" spans="2:14" x14ac:dyDescent="0.25">
      <c r="B76" t="s">
        <v>1081</v>
      </c>
      <c r="C76" t="s">
        <v>1197</v>
      </c>
      <c r="D76" s="55">
        <v>376.99</v>
      </c>
      <c r="E76" s="59">
        <f>IFERROR(Table412[[#This Row],[Cost]]/Table412[[#This Row],[GB]],0)</f>
        <v>11.7809375</v>
      </c>
      <c r="F76" s="53">
        <v>32</v>
      </c>
      <c r="G76" s="57">
        <v>4</v>
      </c>
      <c r="H76" s="54">
        <f>IFERROR(Table412[[#This Row],[GB]]/Table412[[#This Row],['#]],0)</f>
        <v>8</v>
      </c>
      <c r="I76" s="53">
        <v>3600</v>
      </c>
      <c r="J76" s="57">
        <v>16</v>
      </c>
      <c r="K76" s="61">
        <f>IFERROR(($J76*(1/((1000000*$I76)/2))*1000000000),0)</f>
        <v>8.8888888888888893</v>
      </c>
      <c r="L76" s="53" t="s">
        <v>1179</v>
      </c>
      <c r="M76" s="60">
        <v>1.35</v>
      </c>
      <c r="N76" s="58"/>
    </row>
    <row r="77" spans="2:14" x14ac:dyDescent="0.25">
      <c r="B77" t="s">
        <v>1081</v>
      </c>
      <c r="C77" t="s">
        <v>1205</v>
      </c>
      <c r="D77" s="55">
        <v>276.99</v>
      </c>
      <c r="E77" s="59">
        <f>IFERROR(Table412[[#This Row],[Cost]]/Table412[[#This Row],[GB]],0)</f>
        <v>8.6559375000000003</v>
      </c>
      <c r="F77" s="53">
        <v>32</v>
      </c>
      <c r="G77" s="57">
        <v>4</v>
      </c>
      <c r="H77" s="54">
        <f>IFERROR(Table412[[#This Row],[GB]]/Table412[[#This Row],['#]],0)</f>
        <v>8</v>
      </c>
      <c r="I77" s="53">
        <v>3600</v>
      </c>
      <c r="J77" s="57">
        <v>16</v>
      </c>
      <c r="K77" s="61">
        <f>IFERROR(($J77*(1/((1000000*$I77)/2))*1000000000),0)</f>
        <v>8.8888888888888893</v>
      </c>
      <c r="L77" s="53" t="s">
        <v>1176</v>
      </c>
      <c r="M77" s="60">
        <v>1.35</v>
      </c>
      <c r="N77" s="58"/>
    </row>
    <row r="78" spans="2:14" x14ac:dyDescent="0.25">
      <c r="B78" t="s">
        <v>1081</v>
      </c>
      <c r="C78" t="s">
        <v>1224</v>
      </c>
      <c r="D78" s="55">
        <v>424.99</v>
      </c>
      <c r="E78" s="59">
        <f>IFERROR(Table412[[#This Row],[Cost]]/Table412[[#This Row],[GB]],0)</f>
        <v>13.2809375</v>
      </c>
      <c r="F78" s="53">
        <v>32</v>
      </c>
      <c r="G78" s="57">
        <v>4</v>
      </c>
      <c r="H78" s="54">
        <f>IFERROR(Table412[[#This Row],[GB]]/Table412[[#This Row],['#]],0)</f>
        <v>8</v>
      </c>
      <c r="I78" s="53">
        <v>3600</v>
      </c>
      <c r="J78" s="57">
        <v>16</v>
      </c>
      <c r="K78" s="61">
        <f>IFERROR(($J78*(1/((1000000*$I78)/2))*1000000000),0)</f>
        <v>8.8888888888888893</v>
      </c>
      <c r="L78" s="53" t="s">
        <v>1179</v>
      </c>
      <c r="M78" s="60">
        <v>1.35</v>
      </c>
      <c r="N78" s="58"/>
    </row>
    <row r="79" spans="2:14" x14ac:dyDescent="0.25">
      <c r="B79" t="s">
        <v>1081</v>
      </c>
      <c r="C79" t="s">
        <v>1220</v>
      </c>
      <c r="D79" s="55">
        <v>635.99</v>
      </c>
      <c r="E79" s="59">
        <f>IFERROR(Table412[[#This Row],[Cost]]/Table412[[#This Row],[GB]],0)</f>
        <v>9.9373437500000001</v>
      </c>
      <c r="F79" s="53">
        <v>64</v>
      </c>
      <c r="G79" s="57">
        <v>4</v>
      </c>
      <c r="H79" s="54">
        <f>IFERROR(Table412[[#This Row],[GB]]/Table412[[#This Row],['#]],0)</f>
        <v>16</v>
      </c>
      <c r="I79" s="53">
        <v>3600</v>
      </c>
      <c r="J79" s="57">
        <v>16</v>
      </c>
      <c r="K79" s="61">
        <f>IFERROR(($J79*(1/((1000000*$I79)/2))*1000000000),0)</f>
        <v>8.8888888888888893</v>
      </c>
      <c r="L79" s="53" t="s">
        <v>1179</v>
      </c>
      <c r="M79" s="60">
        <v>1.35</v>
      </c>
      <c r="N79" s="58"/>
    </row>
    <row r="80" spans="2:14" x14ac:dyDescent="0.25">
      <c r="B80" t="s">
        <v>1081</v>
      </c>
      <c r="C80" t="s">
        <v>1208</v>
      </c>
      <c r="D80" s="55">
        <v>157.99</v>
      </c>
      <c r="E80" s="59">
        <f>IFERROR(Table412[[#This Row],[Cost]]/Table412[[#This Row],[GB]],0)</f>
        <v>9.8743750000000006</v>
      </c>
      <c r="F80" s="53">
        <v>16</v>
      </c>
      <c r="G80" s="57">
        <v>2</v>
      </c>
      <c r="H80" s="54">
        <f>IFERROR(Table412[[#This Row],[GB]]/Table412[[#This Row],['#]],0)</f>
        <v>8</v>
      </c>
      <c r="I80" s="53">
        <v>3600</v>
      </c>
      <c r="J80" s="57">
        <v>17</v>
      </c>
      <c r="K80" s="61">
        <f>IFERROR(($J80*(1/((1000000*$I80)/2))*1000000000),0)</f>
        <v>9.4444444444444429</v>
      </c>
      <c r="L80" s="53" t="s">
        <v>1182</v>
      </c>
      <c r="M80" s="60">
        <v>1.35</v>
      </c>
      <c r="N80" s="58"/>
    </row>
    <row r="81" spans="2:14" x14ac:dyDescent="0.25">
      <c r="B81" t="s">
        <v>1081</v>
      </c>
      <c r="C81" t="s">
        <v>1213</v>
      </c>
      <c r="D81" s="55">
        <v>317.99</v>
      </c>
      <c r="E81" s="59">
        <f>IFERROR(Table412[[#This Row],[Cost]]/Table412[[#This Row],[GB]],0)</f>
        <v>9.9371875000000003</v>
      </c>
      <c r="F81" s="53">
        <v>32</v>
      </c>
      <c r="G81" s="57">
        <v>4</v>
      </c>
      <c r="H81" s="54">
        <f>IFERROR(Table412[[#This Row],[GB]]/Table412[[#This Row],['#]],0)</f>
        <v>8</v>
      </c>
      <c r="I81" s="53">
        <v>3600</v>
      </c>
      <c r="J81" s="57">
        <v>17</v>
      </c>
      <c r="K81" s="61">
        <f>IFERROR(($J81*(1/((1000000*$I81)/2))*1000000000),0)</f>
        <v>9.4444444444444429</v>
      </c>
      <c r="L81" s="53" t="s">
        <v>1182</v>
      </c>
      <c r="M81" s="60">
        <v>1.35</v>
      </c>
      <c r="N81" s="58"/>
    </row>
    <row r="82" spans="2:14" x14ac:dyDescent="0.25">
      <c r="B82" t="s">
        <v>1081</v>
      </c>
      <c r="C82" t="s">
        <v>1229</v>
      </c>
      <c r="D82" s="55">
        <v>371.99</v>
      </c>
      <c r="E82" s="59">
        <f>IFERROR(Table412[[#This Row],[Cost]]/Table412[[#This Row],[GB]],0)</f>
        <v>11.6246875</v>
      </c>
      <c r="F82" s="53">
        <v>32</v>
      </c>
      <c r="G82" s="57">
        <v>4</v>
      </c>
      <c r="H82" s="54">
        <f>IFERROR(Table412[[#This Row],[GB]]/Table412[[#This Row],['#]],0)</f>
        <v>8</v>
      </c>
      <c r="I82" s="53">
        <v>3600</v>
      </c>
      <c r="J82" s="57">
        <v>17</v>
      </c>
      <c r="K82" s="61">
        <f>IFERROR(($J82*(1/((1000000*$I82)/2))*1000000000),0)</f>
        <v>9.4444444444444429</v>
      </c>
      <c r="L82" s="53" t="s">
        <v>1182</v>
      </c>
      <c r="M82" s="60">
        <v>1.35</v>
      </c>
      <c r="N82" s="58"/>
    </row>
    <row r="83" spans="2:14" x14ac:dyDescent="0.25">
      <c r="B83" t="s">
        <v>1081</v>
      </c>
      <c r="C83" t="s">
        <v>1217</v>
      </c>
      <c r="D83" s="55">
        <v>129.99</v>
      </c>
      <c r="E83" s="59">
        <f>IFERROR(Table412[[#This Row],[Cost]]/Table412[[#This Row],[GB]],0)</f>
        <v>8.1243750000000006</v>
      </c>
      <c r="F83" s="53">
        <v>16</v>
      </c>
      <c r="G83" s="57">
        <v>2</v>
      </c>
      <c r="H83" s="54">
        <f>IFERROR(Table412[[#This Row],[GB]]/Table412[[#This Row],['#]],0)</f>
        <v>8</v>
      </c>
      <c r="I83" s="53">
        <v>3600</v>
      </c>
      <c r="J83" s="57">
        <v>18</v>
      </c>
      <c r="K83" s="61">
        <f>IFERROR(($J83*(1/((1000000*$I83)/2))*1000000000),0)</f>
        <v>10</v>
      </c>
      <c r="L83" s="53" t="s">
        <v>1174</v>
      </c>
      <c r="M83" s="60">
        <v>1.35</v>
      </c>
      <c r="N83" s="58"/>
    </row>
    <row r="84" spans="2:14" x14ac:dyDescent="0.25">
      <c r="B84" t="s">
        <v>1081</v>
      </c>
      <c r="C84" t="s">
        <v>1199</v>
      </c>
      <c r="D84" s="55">
        <v>197.99</v>
      </c>
      <c r="E84" s="59">
        <f>IFERROR(Table412[[#This Row],[Cost]]/Table412[[#This Row],[GB]],0)</f>
        <v>6.1871875000000003</v>
      </c>
      <c r="F84" s="53">
        <v>32</v>
      </c>
      <c r="G84" s="57">
        <v>2</v>
      </c>
      <c r="H84" s="54">
        <f>IFERROR(Table412[[#This Row],[GB]]/Table412[[#This Row],['#]],0)</f>
        <v>16</v>
      </c>
      <c r="I84" s="53">
        <v>3600</v>
      </c>
      <c r="J84" s="57">
        <v>18</v>
      </c>
      <c r="K84" s="61">
        <f>IFERROR(($J84*(1/((1000000*$I84)/2))*1000000000),0)</f>
        <v>10</v>
      </c>
      <c r="L84" s="53" t="s">
        <v>1174</v>
      </c>
      <c r="M84" s="60">
        <v>1.35</v>
      </c>
      <c r="N84" s="58"/>
    </row>
    <row r="85" spans="2:14" x14ac:dyDescent="0.25">
      <c r="B85" t="s">
        <v>1081</v>
      </c>
      <c r="C85" t="s">
        <v>1226</v>
      </c>
      <c r="D85" s="55">
        <v>259.99</v>
      </c>
      <c r="E85" s="59">
        <f>IFERROR(Table412[[#This Row],[Cost]]/Table412[[#This Row],[GB]],0)</f>
        <v>8.1246875000000003</v>
      </c>
      <c r="F85" s="53">
        <v>32</v>
      </c>
      <c r="G85" s="57">
        <v>4</v>
      </c>
      <c r="H85" s="54">
        <f>IFERROR(Table412[[#This Row],[GB]]/Table412[[#This Row],['#]],0)</f>
        <v>8</v>
      </c>
      <c r="I85" s="53">
        <v>3600</v>
      </c>
      <c r="J85" s="57">
        <v>18</v>
      </c>
      <c r="K85" s="61">
        <f>IFERROR(($J85*(1/((1000000*$I85)/2))*1000000000),0)</f>
        <v>10</v>
      </c>
      <c r="L85" s="53" t="s">
        <v>1174</v>
      </c>
      <c r="M85" s="60">
        <v>1.35</v>
      </c>
      <c r="N85" s="58"/>
    </row>
    <row r="86" spans="2:14" x14ac:dyDescent="0.25">
      <c r="B86" t="s">
        <v>1081</v>
      </c>
      <c r="C86" t="s">
        <v>1225</v>
      </c>
      <c r="D86" s="55">
        <v>399.99</v>
      </c>
      <c r="E86" s="59">
        <f>IFERROR(Table412[[#This Row],[Cost]]/Table412[[#This Row],[GB]],0)</f>
        <v>6.2498437500000001</v>
      </c>
      <c r="F86" s="53">
        <v>64</v>
      </c>
      <c r="G86" s="57">
        <v>4</v>
      </c>
      <c r="H86" s="54">
        <f>IFERROR(Table412[[#This Row],[GB]]/Table412[[#This Row],['#]],0)</f>
        <v>16</v>
      </c>
      <c r="I86" s="53">
        <v>3600</v>
      </c>
      <c r="J86" s="57">
        <v>18</v>
      </c>
      <c r="K86" s="61">
        <f>IFERROR(($J86*(1/((1000000*$I86)/2))*1000000000),0)</f>
        <v>10</v>
      </c>
      <c r="L86" s="53" t="s">
        <v>1174</v>
      </c>
      <c r="M86" s="60">
        <v>1.35</v>
      </c>
      <c r="N86" s="58"/>
    </row>
    <row r="87" spans="2:14" x14ac:dyDescent="0.25">
      <c r="B87" t="s">
        <v>1081</v>
      </c>
      <c r="C87" t="s">
        <v>1186</v>
      </c>
      <c r="D87" s="55">
        <v>199.99</v>
      </c>
      <c r="E87" s="59">
        <f>IFERROR(Table412[[#This Row],[Cost]]/Table412[[#This Row],[GB]],0)</f>
        <v>6.2496875000000003</v>
      </c>
      <c r="F87" s="53">
        <v>32</v>
      </c>
      <c r="G87" s="57">
        <v>2</v>
      </c>
      <c r="H87" s="54">
        <f>IFERROR(Table412[[#This Row],[GB]]/Table412[[#This Row],['#]],0)</f>
        <v>16</v>
      </c>
      <c r="I87" s="53">
        <v>3600</v>
      </c>
      <c r="J87" s="57">
        <v>19</v>
      </c>
      <c r="K87" s="61">
        <f>IFERROR(($J87*(1/((1000000*$I87)/2))*1000000000),0)</f>
        <v>10.555555555555555</v>
      </c>
      <c r="L87" s="53" t="s">
        <v>1173</v>
      </c>
      <c r="M87" s="60">
        <v>1.35</v>
      </c>
      <c r="N87" s="58"/>
    </row>
    <row r="88" spans="2:14" x14ac:dyDescent="0.25">
      <c r="B88" t="s">
        <v>1081</v>
      </c>
      <c r="C88" t="s">
        <v>1194</v>
      </c>
      <c r="D88" s="55">
        <v>294.99</v>
      </c>
      <c r="E88" s="59">
        <f>IFERROR(Table412[[#This Row],[Cost]]/Table412[[#This Row],[GB]],0)</f>
        <v>18.436875000000001</v>
      </c>
      <c r="F88" s="53">
        <v>16</v>
      </c>
      <c r="G88" s="57">
        <v>2</v>
      </c>
      <c r="H88" s="54">
        <f>IFERROR(Table412[[#This Row],[GB]]/Table412[[#This Row],['#]],0)</f>
        <v>8</v>
      </c>
      <c r="I88" s="53">
        <v>4000</v>
      </c>
      <c r="J88" s="57">
        <v>15</v>
      </c>
      <c r="K88" s="61">
        <f>IFERROR(($J88*(1/((1000000*$I88)/2))*1000000000),0)</f>
        <v>7.5000000000000009</v>
      </c>
      <c r="L88" s="53" t="s">
        <v>1178</v>
      </c>
      <c r="M88" s="60">
        <v>1.5</v>
      </c>
      <c r="N88" s="58"/>
    </row>
    <row r="89" spans="2:14" x14ac:dyDescent="0.25">
      <c r="B89" t="s">
        <v>1081</v>
      </c>
      <c r="C89" t="s">
        <v>1206</v>
      </c>
      <c r="D89" s="55">
        <v>599.99</v>
      </c>
      <c r="E89" s="59">
        <f>IFERROR(Table412[[#This Row],[Cost]]/Table412[[#This Row],[GB]],0)</f>
        <v>18.7496875</v>
      </c>
      <c r="F89" s="53">
        <v>32</v>
      </c>
      <c r="G89" s="57">
        <v>4</v>
      </c>
      <c r="H89" s="54">
        <f>IFERROR(Table412[[#This Row],[GB]]/Table412[[#This Row],['#]],0)</f>
        <v>8</v>
      </c>
      <c r="I89" s="53">
        <v>4000</v>
      </c>
      <c r="J89" s="57">
        <v>15</v>
      </c>
      <c r="K89" s="61">
        <f>IFERROR(($J89*(1/((1000000*$I89)/2))*1000000000),0)</f>
        <v>7.5000000000000009</v>
      </c>
      <c r="L89" s="53" t="s">
        <v>1178</v>
      </c>
      <c r="M89" s="60">
        <v>1.5</v>
      </c>
      <c r="N89" s="58"/>
    </row>
    <row r="90" spans="2:14" x14ac:dyDescent="0.25">
      <c r="B90" t="s">
        <v>1081</v>
      </c>
      <c r="C90" t="s">
        <v>1211</v>
      </c>
      <c r="D90" s="55">
        <v>239.99</v>
      </c>
      <c r="E90" s="59">
        <f>IFERROR(Table412[[#This Row],[Cost]]/Table412[[#This Row],[GB]],0)</f>
        <v>14.999375000000001</v>
      </c>
      <c r="F90" s="53">
        <v>16</v>
      </c>
      <c r="G90" s="57">
        <v>2</v>
      </c>
      <c r="H90" s="54">
        <f>IFERROR(Table412[[#This Row],[GB]]/Table412[[#This Row],['#]],0)</f>
        <v>8</v>
      </c>
      <c r="I90" s="53">
        <v>4000</v>
      </c>
      <c r="J90" s="57">
        <v>17</v>
      </c>
      <c r="K90" s="61">
        <f>IFERROR(($J90*(1/((1000000*$I90)/2))*1000000000),0)</f>
        <v>8.5</v>
      </c>
      <c r="L90" s="53" t="s">
        <v>1183</v>
      </c>
      <c r="M90" s="60">
        <v>1.35</v>
      </c>
      <c r="N90" s="58"/>
    </row>
    <row r="91" spans="2:14" x14ac:dyDescent="0.25">
      <c r="B91" t="s">
        <v>1081</v>
      </c>
      <c r="C91" t="s">
        <v>1222</v>
      </c>
      <c r="D91" s="55">
        <v>479.99</v>
      </c>
      <c r="E91" s="59">
        <f>IFERROR(Table412[[#This Row],[Cost]]/Table412[[#This Row],[GB]],0)</f>
        <v>14.9996875</v>
      </c>
      <c r="F91" s="53">
        <v>32</v>
      </c>
      <c r="G91" s="57">
        <v>4</v>
      </c>
      <c r="H91" s="54">
        <f>IFERROR(Table412[[#This Row],[GB]]/Table412[[#This Row],['#]],0)</f>
        <v>8</v>
      </c>
      <c r="I91" s="53">
        <v>4000</v>
      </c>
      <c r="J91" s="57">
        <v>17</v>
      </c>
      <c r="K91" s="61">
        <f>IFERROR(($J91*(1/((1000000*$I91)/2))*1000000000),0)</f>
        <v>8.5</v>
      </c>
      <c r="L91" s="53" t="s">
        <v>1183</v>
      </c>
      <c r="M91" s="60">
        <v>1.35</v>
      </c>
      <c r="N91" s="58"/>
    </row>
    <row r="92" spans="2:14" x14ac:dyDescent="0.25">
      <c r="B92" t="s">
        <v>1081</v>
      </c>
      <c r="C92" t="s">
        <v>1215</v>
      </c>
      <c r="D92" s="55">
        <v>529.99</v>
      </c>
      <c r="E92" s="59">
        <f>IFERROR(Table412[[#This Row],[Cost]]/Table412[[#This Row],[GB]],0)</f>
        <v>16.5621875</v>
      </c>
      <c r="F92" s="53">
        <v>32</v>
      </c>
      <c r="G92" s="57">
        <v>4</v>
      </c>
      <c r="H92" s="54">
        <f>IFERROR(Table412[[#This Row],[GB]]/Table412[[#This Row],['#]],0)</f>
        <v>8</v>
      </c>
      <c r="I92" s="53">
        <v>4000</v>
      </c>
      <c r="J92" s="57">
        <v>17</v>
      </c>
      <c r="K92" s="61">
        <f>IFERROR(($J92*(1/((1000000*$I92)/2))*1000000000),0)</f>
        <v>8.5</v>
      </c>
      <c r="L92" s="53" t="s">
        <v>1183</v>
      </c>
      <c r="M92" s="60">
        <v>1.35</v>
      </c>
      <c r="N92" s="58"/>
    </row>
    <row r="93" spans="2:14" x14ac:dyDescent="0.25">
      <c r="B93" t="s">
        <v>1081</v>
      </c>
      <c r="C93" t="s">
        <v>1210</v>
      </c>
      <c r="D93" s="55">
        <v>144.99</v>
      </c>
      <c r="E93" s="59">
        <f>IFERROR(Table412[[#This Row],[Cost]]/Table412[[#This Row],[GB]],0)</f>
        <v>9.0618750000000006</v>
      </c>
      <c r="F93" s="53">
        <v>16</v>
      </c>
      <c r="G93" s="57">
        <v>2</v>
      </c>
      <c r="H93" s="54">
        <f>IFERROR(Table412[[#This Row],[GB]]/Table412[[#This Row],['#]],0)</f>
        <v>8</v>
      </c>
      <c r="I93" s="53">
        <v>4000</v>
      </c>
      <c r="J93" s="57">
        <v>18</v>
      </c>
      <c r="K93" s="61">
        <f>IFERROR(($J93*(1/((1000000*$I93)/2))*1000000000),0)</f>
        <v>9.0000000000000018</v>
      </c>
      <c r="L93" s="53" t="s">
        <v>1174</v>
      </c>
      <c r="M93" s="60">
        <v>1.35</v>
      </c>
      <c r="N93" s="58"/>
    </row>
    <row r="94" spans="2:14" x14ac:dyDescent="0.25">
      <c r="B94" t="s">
        <v>1081</v>
      </c>
      <c r="C94" t="s">
        <v>1187</v>
      </c>
      <c r="D94" s="55">
        <v>289.99</v>
      </c>
      <c r="E94" s="59">
        <f>IFERROR(Table412[[#This Row],[Cost]]/Table412[[#This Row],[GB]],0)</f>
        <v>9.0621875000000003</v>
      </c>
      <c r="F94" s="53">
        <v>32</v>
      </c>
      <c r="G94" s="57">
        <v>4</v>
      </c>
      <c r="H94" s="54">
        <f>IFERROR(Table412[[#This Row],[GB]]/Table412[[#This Row],['#]],0)</f>
        <v>8</v>
      </c>
      <c r="I94" s="53">
        <v>4000</v>
      </c>
      <c r="J94" s="57">
        <v>18</v>
      </c>
      <c r="K94" s="61">
        <f>IFERROR(($J94*(1/((1000000*$I94)/2))*1000000000),0)</f>
        <v>9.0000000000000018</v>
      </c>
      <c r="L94" s="53" t="s">
        <v>1174</v>
      </c>
      <c r="M94" s="60">
        <v>1.35</v>
      </c>
      <c r="N94" s="58"/>
    </row>
    <row r="95" spans="2:14" x14ac:dyDescent="0.25">
      <c r="B95" t="s">
        <v>1081</v>
      </c>
      <c r="C95" t="s">
        <v>1231</v>
      </c>
      <c r="D95" s="55">
        <v>364.99</v>
      </c>
      <c r="E95" s="59">
        <f>IFERROR(Table412[[#This Row],[Cost]]/Table412[[#This Row],[GB]],0)</f>
        <v>11.4059375</v>
      </c>
      <c r="F95" s="53">
        <v>32</v>
      </c>
      <c r="G95" s="57">
        <v>2</v>
      </c>
      <c r="H95" s="54">
        <f>IFERROR(Table412[[#This Row],[GB]]/Table412[[#This Row],['#]],0)</f>
        <v>16</v>
      </c>
      <c r="I95" s="53">
        <v>4000</v>
      </c>
      <c r="J95" s="57">
        <v>19</v>
      </c>
      <c r="K95" s="61">
        <f>IFERROR(($J95*(1/((1000000*$I95)/2))*1000000000),0)</f>
        <v>9.5</v>
      </c>
      <c r="L95" s="53" t="s">
        <v>1185</v>
      </c>
      <c r="M95" s="60">
        <v>1.35</v>
      </c>
      <c r="N95" s="58"/>
    </row>
    <row r="96" spans="2:14" x14ac:dyDescent="0.25">
      <c r="B96" t="s">
        <v>1081</v>
      </c>
      <c r="C96" t="s">
        <v>1232</v>
      </c>
      <c r="D96" s="55">
        <v>229.99</v>
      </c>
      <c r="E96" s="59">
        <f>IFERROR(Table412[[#This Row],[Cost]]/Table412[[#This Row],[GB]],0)</f>
        <v>14.374375000000001</v>
      </c>
      <c r="F96" s="53">
        <v>16</v>
      </c>
      <c r="G96" s="57">
        <v>2</v>
      </c>
      <c r="H96" s="54">
        <f>IFERROR(Table412[[#This Row],[GB]]/Table412[[#This Row],['#]],0)</f>
        <v>8</v>
      </c>
      <c r="I96" s="53">
        <v>4266</v>
      </c>
      <c r="J96" s="57">
        <v>19</v>
      </c>
      <c r="K96" s="61">
        <f>IFERROR(($J96*(1/((1000000*$I96)/2))*1000000000),0)</f>
        <v>8.9076418190342235</v>
      </c>
      <c r="L96" s="53" t="s">
        <v>1185</v>
      </c>
      <c r="M96" s="60">
        <v>1.4</v>
      </c>
      <c r="N96" s="58"/>
    </row>
    <row r="97" spans="2:14" x14ac:dyDescent="0.25">
      <c r="B97" t="s">
        <v>1081</v>
      </c>
      <c r="C97" t="s">
        <v>1204</v>
      </c>
      <c r="D97" s="55">
        <v>304.99</v>
      </c>
      <c r="E97" s="59">
        <f>IFERROR(Table412[[#This Row],[Cost]]/Table412[[#This Row],[GB]],0)</f>
        <v>19.061875000000001</v>
      </c>
      <c r="F97" s="53">
        <v>16</v>
      </c>
      <c r="G97" s="57">
        <v>2</v>
      </c>
      <c r="H97" s="54">
        <f>IFERROR(Table412[[#This Row],[GB]]/Table412[[#This Row],['#]],0)</f>
        <v>8</v>
      </c>
      <c r="I97" s="53">
        <v>4400</v>
      </c>
      <c r="J97" s="57">
        <v>18</v>
      </c>
      <c r="K97" s="61">
        <f>IFERROR(($J97*(1/((1000000*$I97)/2))*1000000000),0)</f>
        <v>8.1818181818181817</v>
      </c>
      <c r="L97" s="53" t="s">
        <v>1181</v>
      </c>
      <c r="M97" s="60">
        <v>1.4</v>
      </c>
      <c r="N97" s="58"/>
    </row>
    <row r="98" spans="2:14" x14ac:dyDescent="0.25">
      <c r="B98" t="s">
        <v>1081</v>
      </c>
      <c r="C98" t="s">
        <v>1207</v>
      </c>
      <c r="D98" s="55">
        <v>379.99</v>
      </c>
      <c r="E98" s="59">
        <f>IFERROR(Table412[[#This Row],[Cost]]/Table412[[#This Row],[GB]],0)</f>
        <v>23.749375000000001</v>
      </c>
      <c r="F98" s="53">
        <v>16</v>
      </c>
      <c r="G98" s="57">
        <v>2</v>
      </c>
      <c r="H98" s="54">
        <f>IFERROR(Table412[[#This Row],[GB]]/Table412[[#This Row],['#]],0)</f>
        <v>8</v>
      </c>
      <c r="I98" s="53">
        <v>4600</v>
      </c>
      <c r="J98" s="57">
        <v>18</v>
      </c>
      <c r="K98" s="61">
        <f>IFERROR(($J98*(1/((1000000*$I98)/2))*1000000000),0)</f>
        <v>7.8260869565217392</v>
      </c>
      <c r="L98" s="53" t="s">
        <v>1174</v>
      </c>
      <c r="M98" s="60">
        <v>1.45</v>
      </c>
      <c r="N98" s="58"/>
    </row>
    <row r="99" spans="2:14" x14ac:dyDescent="0.25">
      <c r="B99" t="s">
        <v>1081</v>
      </c>
      <c r="C99" t="s">
        <v>1209</v>
      </c>
      <c r="D99" s="55">
        <v>404.99</v>
      </c>
      <c r="E99" s="59">
        <f>IFERROR(Table412[[#This Row],[Cost]]/Table412[[#This Row],[GB]],0)</f>
        <v>25.311875000000001</v>
      </c>
      <c r="F99" s="53">
        <v>16</v>
      </c>
      <c r="G99" s="57">
        <v>2</v>
      </c>
      <c r="H99" s="54">
        <f>IFERROR(Table412[[#This Row],[GB]]/Table412[[#This Row],['#]],0)</f>
        <v>8</v>
      </c>
      <c r="I99" s="53">
        <v>4800</v>
      </c>
      <c r="J99" s="57">
        <v>18</v>
      </c>
      <c r="K99" s="61">
        <f>IFERROR(($J99*(1/((1000000*$I99)/2))*1000000000),0)</f>
        <v>7.5000000000000009</v>
      </c>
      <c r="L99" s="53" t="s">
        <v>1174</v>
      </c>
      <c r="M99" s="60">
        <v>1.5</v>
      </c>
      <c r="N99" s="58"/>
    </row>
  </sheetData>
  <conditionalFormatting sqref="D2:D9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8" r:id="rId1" xr:uid="{8F14909A-5D68-48F4-A677-8C7104252BD3}"/>
    <hyperlink ref="C33" r:id="rId2" xr:uid="{954A235E-359C-422F-8BA3-096517E6F913}"/>
    <hyperlink ref="C37" r:id="rId3" xr:uid="{3B31178F-0C82-4F19-BD4E-2ADDB9CD70A4}"/>
    <hyperlink ref="C51" r:id="rId4" xr:uid="{869452C4-6128-4CBC-A25F-B512C1273F59}"/>
    <hyperlink ref="C24" r:id="rId5" xr:uid="{51A68A43-3005-4CA6-B35C-BFA5F71538CE}"/>
    <hyperlink ref="C49" r:id="rId6" xr:uid="{1DED5449-1730-47A7-93C7-BD77721531E5}"/>
    <hyperlink ref="C18" r:id="rId7" xr:uid="{1152C17E-DA87-45B1-91FA-5A24E6AFBCB0}"/>
    <hyperlink ref="C20" r:id="rId8" xr:uid="{EEBC1C8A-8E88-4996-A403-98F24F4C2B67}"/>
    <hyperlink ref="C25" r:id="rId9" xr:uid="{C74DC4D5-E4FA-44FA-A372-D554365DCED1}"/>
    <hyperlink ref="C44" r:id="rId10" xr:uid="{94285DAC-36E7-480A-BAD6-C956140D126D}"/>
    <hyperlink ref="C34" r:id="rId11" xr:uid="{3ABAB3F4-3141-4DC9-994E-8A9EB679035B}"/>
    <hyperlink ref="C32" r:id="rId12" xr:uid="{D7AB23EE-15BD-4366-9E75-EAE1D6158FF7}"/>
    <hyperlink ref="C47" r:id="rId13" xr:uid="{D452525E-B3CD-4C17-A4F5-D28F7AE8A494}"/>
    <hyperlink ref="C23" r:id="rId14" xr:uid="{382CE826-8EB7-4FC8-8FA6-765F7E7DF594}"/>
    <hyperlink ref="C40" r:id="rId15" xr:uid="{29853634-2C72-4A62-B48F-8D061017B619}"/>
    <hyperlink ref="C26" r:id="rId16" xr:uid="{BB356663-2663-484A-9822-AF404E594A71}"/>
    <hyperlink ref="C31" r:id="rId17" xr:uid="{8F0DB070-F9F2-4725-839E-09CB576DE241}"/>
    <hyperlink ref="C41" r:id="rId18" xr:uid="{5AC2FDEB-A76A-4E5C-8AB9-D765DBE8DF9F}"/>
    <hyperlink ref="C27" r:id="rId19" xr:uid="{95673E69-ED6A-4778-A164-FDE186F20E8F}"/>
    <hyperlink ref="C14" r:id="rId20" xr:uid="{E7188286-DE04-40CF-B1CB-02DAD49D3CFD}"/>
    <hyperlink ref="C17" r:id="rId21" xr:uid="{8BF65D77-2053-4327-BD70-15432DC95A6B}"/>
    <hyperlink ref="C36" r:id="rId22" xr:uid="{C846AED7-B4AB-4856-9443-0D28622200B9}"/>
    <hyperlink ref="C19" r:id="rId23" xr:uid="{D72735D7-A6AD-4F0A-B3FB-F48917B6E157}"/>
    <hyperlink ref="C9" r:id="rId24" xr:uid="{5E03CEF9-0BD0-4E90-90EE-E9D00460A202}"/>
    <hyperlink ref="C11" r:id="rId25" xr:uid="{788D0A55-F208-483D-81BE-F27CAD9975C8}"/>
    <hyperlink ref="C22" r:id="rId26" xr:uid="{8CB8D699-3667-48AC-B104-3CF28D24AA47}"/>
    <hyperlink ref="C21" r:id="rId27" xr:uid="{BF609330-9921-4ED1-99CA-E9E829AA1BDA}"/>
    <hyperlink ref="C8" r:id="rId28" xr:uid="{D0E95A51-0885-4E27-B48C-BD26B1FFC8A0}"/>
    <hyperlink ref="C15" r:id="rId29" xr:uid="{D10BB11D-4AE0-4EF9-91B0-83E9FE736AEA}"/>
    <hyperlink ref="C13" r:id="rId30" xr:uid="{68AA5CEF-762D-4901-A880-8A309C909B3E}"/>
    <hyperlink ref="C48" r:id="rId31" xr:uid="{14702C3D-CB26-44B0-9548-A4A21F4BC910}"/>
    <hyperlink ref="C53" r:id="rId32" xr:uid="{11EED1E6-F46C-429E-AF96-4C68D0DE90FE}"/>
    <hyperlink ref="C45" r:id="rId33" xr:uid="{7FAAE1DA-1A70-46E7-865D-D0CECE05F05D}"/>
    <hyperlink ref="C43" r:id="rId34" xr:uid="{6F5D8848-DFD3-41A8-84CB-2F249065C95B}"/>
    <hyperlink ref="C29" r:id="rId35" xr:uid="{4D06BC65-D090-4CC4-94D1-686A71F9FA8D}"/>
    <hyperlink ref="C50" r:id="rId36" xr:uid="{5770A361-A33A-4742-AE44-4F4AF3FA900D}"/>
    <hyperlink ref="C39" r:id="rId37" xr:uid="{4052C989-13C8-449E-8658-EB95DB692F95}"/>
    <hyperlink ref="C42" r:id="rId38" xr:uid="{9A495E64-C57B-49CF-B033-AAA4EA9C8E3F}"/>
    <hyperlink ref="C16" r:id="rId39" xr:uid="{3533C43C-D1C9-4B5C-AE80-4B5DF81497BB}"/>
    <hyperlink ref="C6" r:id="rId40" xr:uid="{025A9792-25E0-4A20-BC78-F0783FF40C83}"/>
    <hyperlink ref="C46" r:id="rId41" xr:uid="{1C8AA946-FD12-45F9-8D8A-DA6D4B903469}"/>
    <hyperlink ref="C12" r:id="rId42" xr:uid="{49C47B75-7BD0-4CDE-87F9-995CB0931188}"/>
    <hyperlink ref="C5" r:id="rId43" xr:uid="{C0677C34-1D13-4500-A581-A6E4A1A5E265}"/>
    <hyperlink ref="C28" r:id="rId44" xr:uid="{1B3C2C9A-19E4-45EF-8D58-CA50F2319F49}"/>
    <hyperlink ref="C35" r:id="rId45" xr:uid="{59CA1C83-6AC3-46AE-8D8D-C6D36C416992}"/>
    <hyperlink ref="C2" r:id="rId46" xr:uid="{CA4B4D76-4F38-4376-B776-B5CA2EDBE416}"/>
    <hyperlink ref="C3" r:id="rId47" xr:uid="{5789E2B1-D6C6-4C29-9A2D-B9EC78ABC1EA}"/>
    <hyperlink ref="C4" r:id="rId48" xr:uid="{415089C3-A088-46E2-A34B-C49ECE1FAB68}"/>
    <hyperlink ref="C52" r:id="rId49" xr:uid="{55CF6792-F8B9-4EDF-81FD-8D9EBBE0D0FF}"/>
    <hyperlink ref="C7" r:id="rId50" xr:uid="{44D8B14D-4B71-455A-9CB4-48BBCE050011}"/>
    <hyperlink ref="C10" r:id="rId51" xr:uid="{F56F9222-9081-43DE-8FC1-37FA7EA5C638}"/>
  </hyperlinks>
  <pageMargins left="0.7" right="0.7" top="0.75" bottom="0.75" header="0.3" footer="0.3"/>
  <pageSetup orientation="portrait" horizontalDpi="300" verticalDpi="300" r:id="rId52"/>
  <tableParts count="1">
    <tablePart r:id="rId5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54ED-DB69-437D-A423-D8834267F1C1}">
  <dimension ref="A1:P19"/>
  <sheetViews>
    <sheetView workbookViewId="0">
      <selection sqref="A1:M1"/>
    </sheetView>
  </sheetViews>
  <sheetFormatPr defaultRowHeight="15" x14ac:dyDescent="0.25"/>
  <cols>
    <col min="1" max="1" width="7.28515625" bestFit="1" customWidth="1"/>
    <col min="2" max="2" width="6.5703125" bestFit="1" customWidth="1"/>
    <col min="3" max="13" width="7.5703125" bestFit="1" customWidth="1"/>
    <col min="14" max="14" width="2.7109375" customWidth="1"/>
    <col min="15" max="15" width="10.85546875" bestFit="1" customWidth="1"/>
    <col min="16" max="16" width="14.28515625" bestFit="1" customWidth="1"/>
  </cols>
  <sheetData>
    <row r="1" spans="1:16" x14ac:dyDescent="0.25">
      <c r="A1" s="45" t="s">
        <v>1135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6" x14ac:dyDescent="0.25">
      <c r="A2" s="30" t="s">
        <v>1136</v>
      </c>
      <c r="B2" s="31" t="s">
        <v>1137</v>
      </c>
      <c r="C2" s="31" t="s">
        <v>1138</v>
      </c>
      <c r="D2" s="31" t="s">
        <v>1139</v>
      </c>
      <c r="E2" s="31" t="s">
        <v>1140</v>
      </c>
      <c r="F2" s="31" t="s">
        <v>1141</v>
      </c>
      <c r="G2" s="31" t="s">
        <v>1142</v>
      </c>
      <c r="H2" s="31" t="s">
        <v>1143</v>
      </c>
      <c r="I2" s="31" t="s">
        <v>1144</v>
      </c>
      <c r="J2" s="31" t="s">
        <v>1145</v>
      </c>
      <c r="K2" s="31" t="s">
        <v>1146</v>
      </c>
      <c r="L2" s="31" t="s">
        <v>1147</v>
      </c>
      <c r="M2" s="31" t="s">
        <v>1148</v>
      </c>
      <c r="P2" s="32"/>
    </row>
    <row r="3" spans="1:16" x14ac:dyDescent="0.25">
      <c r="A3" s="33">
        <v>2133</v>
      </c>
      <c r="B3" s="34">
        <f t="shared" ref="B3:M19" si="0">(B$2*(1/(($A3*1000000)/2)))*1000000000</f>
        <v>8.4388185654008439</v>
      </c>
      <c r="C3" s="34">
        <f t="shared" si="0"/>
        <v>9.3764650726676049</v>
      </c>
      <c r="D3" s="71">
        <f t="shared" si="0"/>
        <v>10.314111579934364</v>
      </c>
      <c r="E3" s="34">
        <f t="shared" si="0"/>
        <v>11.251758087201125</v>
      </c>
      <c r="F3" s="34">
        <f t="shared" si="0"/>
        <v>12.189404594467886</v>
      </c>
      <c r="G3" s="34">
        <f t="shared" si="0"/>
        <v>13.127051101734645</v>
      </c>
      <c r="H3" s="34">
        <f t="shared" si="0"/>
        <v>14.064697609001408</v>
      </c>
      <c r="I3" s="34">
        <f t="shared" si="0"/>
        <v>15.002344116268167</v>
      </c>
      <c r="J3" s="34">
        <f t="shared" si="0"/>
        <v>15.939990623534928</v>
      </c>
      <c r="K3" s="34">
        <f t="shared" si="0"/>
        <v>16.877637130801688</v>
      </c>
      <c r="L3" s="34">
        <f t="shared" si="0"/>
        <v>17.815283638068447</v>
      </c>
      <c r="M3" s="34">
        <f t="shared" si="0"/>
        <v>18.75293014533521</v>
      </c>
      <c r="P3" s="32"/>
    </row>
    <row r="4" spans="1:16" x14ac:dyDescent="0.25">
      <c r="A4" s="33">
        <v>2400</v>
      </c>
      <c r="B4" s="34">
        <f t="shared" si="0"/>
        <v>7.5000000000000009</v>
      </c>
      <c r="C4" s="34">
        <f t="shared" si="0"/>
        <v>8.3333333333333339</v>
      </c>
      <c r="D4" s="34">
        <f t="shared" si="0"/>
        <v>9.1666666666666661</v>
      </c>
      <c r="E4" s="34">
        <f t="shared" si="0"/>
        <v>10</v>
      </c>
      <c r="F4" s="34">
        <f t="shared" si="0"/>
        <v>10.833333333333334</v>
      </c>
      <c r="G4" s="34">
        <f t="shared" si="0"/>
        <v>11.666666666666666</v>
      </c>
      <c r="H4" s="34">
        <f t="shared" si="0"/>
        <v>12.5</v>
      </c>
      <c r="I4" s="34">
        <f t="shared" si="0"/>
        <v>13.333333333333334</v>
      </c>
      <c r="J4" s="34">
        <f t="shared" si="0"/>
        <v>14.166666666666668</v>
      </c>
      <c r="K4" s="34">
        <f t="shared" si="0"/>
        <v>15.000000000000002</v>
      </c>
      <c r="L4" s="34">
        <f t="shared" si="0"/>
        <v>15.833333333333332</v>
      </c>
      <c r="M4" s="34">
        <f t="shared" si="0"/>
        <v>16.666666666666668</v>
      </c>
    </row>
    <row r="5" spans="1:16" x14ac:dyDescent="0.25">
      <c r="A5" s="33">
        <v>2666</v>
      </c>
      <c r="B5" s="34">
        <f t="shared" si="0"/>
        <v>6.7516879219804951</v>
      </c>
      <c r="C5" s="34">
        <f t="shared" si="0"/>
        <v>7.5018754688672162</v>
      </c>
      <c r="D5" s="34">
        <f t="shared" si="0"/>
        <v>8.2520630157539383</v>
      </c>
      <c r="E5" s="34">
        <f t="shared" si="0"/>
        <v>9.0022505626406595</v>
      </c>
      <c r="F5" s="34">
        <f t="shared" si="0"/>
        <v>9.7524381095273807</v>
      </c>
      <c r="G5" s="34">
        <f t="shared" si="0"/>
        <v>10.502625656414104</v>
      </c>
      <c r="H5" s="34">
        <f t="shared" si="0"/>
        <v>11.252813203300825</v>
      </c>
      <c r="I5" s="34">
        <f t="shared" si="0"/>
        <v>12.003000750187546</v>
      </c>
      <c r="J5" s="34">
        <f t="shared" si="0"/>
        <v>12.753188297074267</v>
      </c>
      <c r="K5" s="34">
        <f t="shared" si="0"/>
        <v>13.50337584396099</v>
      </c>
      <c r="L5" s="34">
        <f t="shared" si="0"/>
        <v>14.253563390847711</v>
      </c>
      <c r="M5" s="34">
        <f t="shared" si="0"/>
        <v>15.003750937734432</v>
      </c>
    </row>
    <row r="6" spans="1:16" x14ac:dyDescent="0.25">
      <c r="A6" s="33">
        <v>2800</v>
      </c>
      <c r="B6" s="34">
        <f t="shared" si="0"/>
        <v>6.4285714285714288</v>
      </c>
      <c r="C6" s="34">
        <f t="shared" si="0"/>
        <v>7.1428571428571432</v>
      </c>
      <c r="D6" s="34">
        <f t="shared" si="0"/>
        <v>7.8571428571428577</v>
      </c>
      <c r="E6" s="34">
        <f t="shared" si="0"/>
        <v>8.5714285714285712</v>
      </c>
      <c r="F6" s="34">
        <f t="shared" si="0"/>
        <v>9.2857142857142865</v>
      </c>
      <c r="G6" s="34">
        <f t="shared" si="0"/>
        <v>10</v>
      </c>
      <c r="H6" s="34">
        <f t="shared" si="0"/>
        <v>10.714285714285715</v>
      </c>
      <c r="I6" s="34">
        <f t="shared" si="0"/>
        <v>11.428571428571429</v>
      </c>
      <c r="J6" s="34">
        <f t="shared" si="0"/>
        <v>12.142857142857142</v>
      </c>
      <c r="K6" s="34">
        <f t="shared" si="0"/>
        <v>12.857142857142858</v>
      </c>
      <c r="L6" s="34">
        <f t="shared" si="0"/>
        <v>13.571428571428571</v>
      </c>
      <c r="M6" s="34">
        <f t="shared" si="0"/>
        <v>14.285714285714286</v>
      </c>
    </row>
    <row r="7" spans="1:16" x14ac:dyDescent="0.25">
      <c r="A7" s="33">
        <v>3000</v>
      </c>
      <c r="B7" s="34">
        <f t="shared" si="0"/>
        <v>6</v>
      </c>
      <c r="C7" s="34">
        <f t="shared" si="0"/>
        <v>6.666666666666667</v>
      </c>
      <c r="D7" s="34">
        <f t="shared" si="0"/>
        <v>7.333333333333333</v>
      </c>
      <c r="E7" s="34">
        <f t="shared" si="0"/>
        <v>7.9999999999999991</v>
      </c>
      <c r="F7" s="34">
        <f t="shared" si="0"/>
        <v>8.6666666666666661</v>
      </c>
      <c r="G7" s="34">
        <f t="shared" si="0"/>
        <v>9.3333333333333321</v>
      </c>
      <c r="H7" s="34">
        <f t="shared" si="0"/>
        <v>10</v>
      </c>
      <c r="I7" s="34">
        <f t="shared" si="0"/>
        <v>10.666666666666666</v>
      </c>
      <c r="J7" s="34">
        <f t="shared" si="0"/>
        <v>11.333333333333332</v>
      </c>
      <c r="K7" s="34">
        <f t="shared" si="0"/>
        <v>12</v>
      </c>
      <c r="L7" s="34">
        <f t="shared" si="0"/>
        <v>12.666666666666666</v>
      </c>
      <c r="M7" s="34">
        <f t="shared" si="0"/>
        <v>13.333333333333334</v>
      </c>
    </row>
    <row r="8" spans="1:16" x14ac:dyDescent="0.25">
      <c r="A8" s="33">
        <v>3200</v>
      </c>
      <c r="B8" s="34">
        <f t="shared" si="0"/>
        <v>5.625</v>
      </c>
      <c r="C8" s="34">
        <f t="shared" si="0"/>
        <v>6.25</v>
      </c>
      <c r="D8" s="34">
        <f t="shared" si="0"/>
        <v>6.875</v>
      </c>
      <c r="E8" s="34">
        <f t="shared" si="0"/>
        <v>7.5000000000000009</v>
      </c>
      <c r="F8" s="34">
        <f t="shared" si="0"/>
        <v>8.125</v>
      </c>
      <c r="G8" s="34">
        <f t="shared" si="0"/>
        <v>8.75</v>
      </c>
      <c r="H8" s="34">
        <f t="shared" si="0"/>
        <v>9.375</v>
      </c>
      <c r="I8" s="34">
        <f t="shared" si="0"/>
        <v>10</v>
      </c>
      <c r="J8" s="34">
        <f t="shared" si="0"/>
        <v>10.625</v>
      </c>
      <c r="K8" s="34">
        <f t="shared" si="0"/>
        <v>11.25</v>
      </c>
      <c r="L8" s="34">
        <f t="shared" si="0"/>
        <v>11.875</v>
      </c>
      <c r="M8" s="34">
        <f t="shared" si="0"/>
        <v>12.5</v>
      </c>
    </row>
    <row r="9" spans="1:16" x14ac:dyDescent="0.25">
      <c r="A9" s="33">
        <v>3300</v>
      </c>
      <c r="B9" s="34">
        <f t="shared" si="0"/>
        <v>5.454545454545455</v>
      </c>
      <c r="C9" s="34">
        <f t="shared" si="0"/>
        <v>6.0606060606060606</v>
      </c>
      <c r="D9" s="34">
        <f t="shared" si="0"/>
        <v>6.666666666666667</v>
      </c>
      <c r="E9" s="34">
        <f t="shared" si="0"/>
        <v>7.2727272727272734</v>
      </c>
      <c r="F9" s="34">
        <f t="shared" si="0"/>
        <v>7.8787878787878789</v>
      </c>
      <c r="G9" s="34">
        <f t="shared" si="0"/>
        <v>8.4848484848484862</v>
      </c>
      <c r="H9" s="34">
        <f t="shared" si="0"/>
        <v>9.0909090909090899</v>
      </c>
      <c r="I9" s="34">
        <f t="shared" si="0"/>
        <v>9.6969696969696972</v>
      </c>
      <c r="J9" s="34">
        <f t="shared" si="0"/>
        <v>10.303030303030305</v>
      </c>
      <c r="K9" s="34">
        <f t="shared" si="0"/>
        <v>10.90909090909091</v>
      </c>
      <c r="L9" s="34">
        <f t="shared" si="0"/>
        <v>11.515151515151516</v>
      </c>
      <c r="M9" s="34">
        <f t="shared" si="0"/>
        <v>12.121212121212121</v>
      </c>
    </row>
    <row r="10" spans="1:16" x14ac:dyDescent="0.25">
      <c r="A10" s="33">
        <v>3333</v>
      </c>
      <c r="B10" s="34">
        <f t="shared" si="0"/>
        <v>5.4005400540054005</v>
      </c>
      <c r="C10" s="34">
        <f t="shared" si="0"/>
        <v>6.0006000600060014</v>
      </c>
      <c r="D10" s="34">
        <f t="shared" si="0"/>
        <v>6.6006600660066006</v>
      </c>
      <c r="E10" s="34">
        <f t="shared" si="0"/>
        <v>7.2007200720072007</v>
      </c>
      <c r="F10" s="34">
        <f t="shared" si="0"/>
        <v>7.8007800780078016</v>
      </c>
      <c r="G10" s="34">
        <f t="shared" si="0"/>
        <v>8.4008400840084008</v>
      </c>
      <c r="H10" s="34">
        <f t="shared" si="0"/>
        <v>9.0009000900090026</v>
      </c>
      <c r="I10" s="34">
        <f t="shared" si="0"/>
        <v>9.6009600960096009</v>
      </c>
      <c r="J10" s="34">
        <f t="shared" si="0"/>
        <v>10.201020102010201</v>
      </c>
      <c r="K10" s="34">
        <f t="shared" si="0"/>
        <v>10.801080108010801</v>
      </c>
      <c r="L10" s="34">
        <f t="shared" si="0"/>
        <v>11.401140114011401</v>
      </c>
      <c r="M10" s="34">
        <f t="shared" si="0"/>
        <v>12.001200120012003</v>
      </c>
    </row>
    <row r="11" spans="1:16" x14ac:dyDescent="0.25">
      <c r="A11" s="33">
        <v>3400</v>
      </c>
      <c r="B11" s="34">
        <f t="shared" si="0"/>
        <v>5.2941176470588234</v>
      </c>
      <c r="C11" s="34">
        <f t="shared" si="0"/>
        <v>5.8823529411764701</v>
      </c>
      <c r="D11" s="34">
        <f t="shared" si="0"/>
        <v>6.4705882352941178</v>
      </c>
      <c r="E11" s="34">
        <f t="shared" si="0"/>
        <v>7.0588235294117636</v>
      </c>
      <c r="F11" s="34">
        <f t="shared" si="0"/>
        <v>7.6470588235294121</v>
      </c>
      <c r="G11" s="34">
        <f t="shared" si="0"/>
        <v>8.235294117647058</v>
      </c>
      <c r="H11" s="34">
        <f t="shared" si="0"/>
        <v>8.8235294117647065</v>
      </c>
      <c r="I11" s="34">
        <f t="shared" si="0"/>
        <v>9.4117647058823515</v>
      </c>
      <c r="J11" s="34">
        <f t="shared" si="0"/>
        <v>9.9999999999999982</v>
      </c>
      <c r="K11" s="34">
        <f t="shared" si="0"/>
        <v>10.588235294117647</v>
      </c>
      <c r="L11" s="34">
        <f t="shared" si="0"/>
        <v>11.176470588235293</v>
      </c>
      <c r="M11" s="34">
        <f t="shared" si="0"/>
        <v>11.76470588235294</v>
      </c>
    </row>
    <row r="12" spans="1:16" x14ac:dyDescent="0.25">
      <c r="A12" s="33">
        <v>3466</v>
      </c>
      <c r="B12" s="34">
        <f t="shared" si="0"/>
        <v>5.1933064050778999</v>
      </c>
      <c r="C12" s="34">
        <f t="shared" si="0"/>
        <v>5.7703404500865547</v>
      </c>
      <c r="D12" s="34">
        <f t="shared" si="0"/>
        <v>6.3473744950952105</v>
      </c>
      <c r="E12" s="34">
        <f t="shared" si="0"/>
        <v>6.9244085401038662</v>
      </c>
      <c r="F12" s="34">
        <f t="shared" si="0"/>
        <v>7.5014425851125219</v>
      </c>
      <c r="G12" s="34">
        <f t="shared" si="0"/>
        <v>8.078476630121175</v>
      </c>
      <c r="H12" s="34">
        <f t="shared" si="0"/>
        <v>8.6555106751298307</v>
      </c>
      <c r="I12" s="34">
        <f t="shared" si="0"/>
        <v>9.2325447201384883</v>
      </c>
      <c r="J12" s="34">
        <f t="shared" si="0"/>
        <v>9.809578765147144</v>
      </c>
      <c r="K12" s="34">
        <f t="shared" si="0"/>
        <v>10.3866128101558</v>
      </c>
      <c r="L12" s="34">
        <f t="shared" si="0"/>
        <v>10.963646855164454</v>
      </c>
      <c r="M12" s="34">
        <f t="shared" si="0"/>
        <v>11.540680900173109</v>
      </c>
    </row>
    <row r="13" spans="1:16" x14ac:dyDescent="0.25">
      <c r="A13" s="33">
        <v>3600</v>
      </c>
      <c r="B13" s="34">
        <f t="shared" si="0"/>
        <v>5</v>
      </c>
      <c r="C13" s="34">
        <f t="shared" si="0"/>
        <v>5.5555555555555554</v>
      </c>
      <c r="D13" s="34">
        <f t="shared" si="0"/>
        <v>6.1111111111111107</v>
      </c>
      <c r="E13" s="34">
        <f t="shared" si="0"/>
        <v>6.666666666666667</v>
      </c>
      <c r="F13" s="34">
        <f t="shared" si="0"/>
        <v>7.2222222222222214</v>
      </c>
      <c r="G13" s="34">
        <f t="shared" si="0"/>
        <v>7.7777777777777768</v>
      </c>
      <c r="H13" s="34">
        <f t="shared" si="0"/>
        <v>8.3333333333333339</v>
      </c>
      <c r="I13" s="71">
        <f t="shared" si="0"/>
        <v>8.8888888888888893</v>
      </c>
      <c r="J13" s="34">
        <f t="shared" si="0"/>
        <v>9.4444444444444429</v>
      </c>
      <c r="K13" s="71">
        <f t="shared" si="0"/>
        <v>10</v>
      </c>
      <c r="L13" s="34">
        <f t="shared" si="0"/>
        <v>10.555555555555555</v>
      </c>
      <c r="M13" s="34">
        <f t="shared" si="0"/>
        <v>11.111111111111111</v>
      </c>
    </row>
    <row r="14" spans="1:16" x14ac:dyDescent="0.25">
      <c r="A14" s="33">
        <v>3733</v>
      </c>
      <c r="B14" s="34">
        <f t="shared" si="0"/>
        <v>4.8218590945620141</v>
      </c>
      <c r="C14" s="34">
        <f t="shared" si="0"/>
        <v>5.3576212161800161</v>
      </c>
      <c r="D14" s="34">
        <f t="shared" si="0"/>
        <v>5.893383337798018</v>
      </c>
      <c r="E14" s="34">
        <f t="shared" si="0"/>
        <v>6.4291454594160191</v>
      </c>
      <c r="F14" s="34">
        <f t="shared" si="0"/>
        <v>6.9649075810340211</v>
      </c>
      <c r="G14" s="34">
        <f t="shared" si="0"/>
        <v>7.500669702652023</v>
      </c>
      <c r="H14" s="34">
        <f t="shared" si="0"/>
        <v>8.0364318242700232</v>
      </c>
      <c r="I14" s="34">
        <f t="shared" si="0"/>
        <v>8.5721939458880261</v>
      </c>
      <c r="J14" s="34">
        <f t="shared" si="0"/>
        <v>9.1079560675060289</v>
      </c>
      <c r="K14" s="34">
        <f t="shared" si="0"/>
        <v>9.6437181891240282</v>
      </c>
      <c r="L14" s="34">
        <f t="shared" si="0"/>
        <v>10.179480310742031</v>
      </c>
      <c r="M14" s="34">
        <f t="shared" si="0"/>
        <v>10.715242432360032</v>
      </c>
    </row>
    <row r="15" spans="1:16" x14ac:dyDescent="0.25">
      <c r="A15" s="33">
        <v>3866</v>
      </c>
      <c r="B15" s="34">
        <f t="shared" si="0"/>
        <v>4.6559751681324366</v>
      </c>
      <c r="C15" s="34">
        <f t="shared" si="0"/>
        <v>5.1733057423693749</v>
      </c>
      <c r="D15" s="34">
        <f t="shared" si="0"/>
        <v>5.6906363166063123</v>
      </c>
      <c r="E15" s="34">
        <f t="shared" si="0"/>
        <v>6.2079668908432488</v>
      </c>
      <c r="F15" s="34">
        <f t="shared" si="0"/>
        <v>6.7252974650801871</v>
      </c>
      <c r="G15" s="34">
        <f t="shared" si="0"/>
        <v>7.2426280393171245</v>
      </c>
      <c r="H15" s="34">
        <f t="shared" si="0"/>
        <v>7.7599586135540619</v>
      </c>
      <c r="I15" s="34">
        <f t="shared" si="0"/>
        <v>8.2772891877909984</v>
      </c>
      <c r="J15" s="34">
        <f t="shared" si="0"/>
        <v>8.7946197620279367</v>
      </c>
      <c r="K15" s="34">
        <f t="shared" si="0"/>
        <v>9.3119503362648732</v>
      </c>
      <c r="L15" s="34">
        <f t="shared" si="0"/>
        <v>9.8292809105018115</v>
      </c>
      <c r="M15" s="34">
        <f t="shared" si="0"/>
        <v>10.34661148473875</v>
      </c>
    </row>
    <row r="16" spans="1:16" x14ac:dyDescent="0.25">
      <c r="A16" s="33">
        <v>4000</v>
      </c>
      <c r="B16" s="34">
        <f t="shared" si="0"/>
        <v>4.5000000000000009</v>
      </c>
      <c r="C16" s="34">
        <f t="shared" si="0"/>
        <v>5</v>
      </c>
      <c r="D16" s="34">
        <f t="shared" si="0"/>
        <v>5.5000000000000009</v>
      </c>
      <c r="E16" s="34">
        <f t="shared" si="0"/>
        <v>6.0000000000000009</v>
      </c>
      <c r="F16" s="34">
        <f t="shared" si="0"/>
        <v>6.5</v>
      </c>
      <c r="G16" s="34">
        <f t="shared" si="0"/>
        <v>7.0000000000000009</v>
      </c>
      <c r="H16" s="34">
        <f t="shared" si="0"/>
        <v>7.5000000000000009</v>
      </c>
      <c r="I16" s="34">
        <f t="shared" si="0"/>
        <v>8</v>
      </c>
      <c r="J16" s="34">
        <f t="shared" si="0"/>
        <v>8.5</v>
      </c>
      <c r="K16" s="34">
        <f t="shared" si="0"/>
        <v>9.0000000000000018</v>
      </c>
      <c r="L16" s="34">
        <f t="shared" si="0"/>
        <v>9.5</v>
      </c>
      <c r="M16" s="34">
        <f t="shared" si="0"/>
        <v>10</v>
      </c>
    </row>
    <row r="17" spans="1:13" x14ac:dyDescent="0.25">
      <c r="A17" s="33">
        <v>4133</v>
      </c>
      <c r="B17" s="34">
        <f t="shared" si="0"/>
        <v>4.3551899346721505</v>
      </c>
      <c r="C17" s="34">
        <f t="shared" si="0"/>
        <v>4.8390999274135007</v>
      </c>
      <c r="D17" s="34">
        <f t="shared" si="0"/>
        <v>5.3230099201548509</v>
      </c>
      <c r="E17" s="34">
        <f t="shared" si="0"/>
        <v>5.8069199128962001</v>
      </c>
      <c r="F17" s="34">
        <f t="shared" si="0"/>
        <v>6.2908299056375503</v>
      </c>
      <c r="G17" s="34">
        <f t="shared" si="0"/>
        <v>6.7747398983789004</v>
      </c>
      <c r="H17" s="34">
        <f t="shared" si="0"/>
        <v>7.2586498911202506</v>
      </c>
      <c r="I17" s="34">
        <f t="shared" si="0"/>
        <v>7.7425598838616008</v>
      </c>
      <c r="J17" s="34">
        <f t="shared" si="0"/>
        <v>8.2264698766029518</v>
      </c>
      <c r="K17" s="34">
        <f t="shared" si="0"/>
        <v>8.7103798693443011</v>
      </c>
      <c r="L17" s="34">
        <f t="shared" si="0"/>
        <v>9.1942898620856521</v>
      </c>
      <c r="M17" s="34">
        <f t="shared" si="0"/>
        <v>9.6781998548270014</v>
      </c>
    </row>
    <row r="18" spans="1:13" x14ac:dyDescent="0.25">
      <c r="A18" s="33">
        <v>4266</v>
      </c>
      <c r="B18" s="34">
        <f t="shared" si="0"/>
        <v>4.2194092827004219</v>
      </c>
      <c r="C18" s="34">
        <f t="shared" si="0"/>
        <v>4.6882325363338024</v>
      </c>
      <c r="D18" s="34">
        <f t="shared" si="0"/>
        <v>5.1570557899671821</v>
      </c>
      <c r="E18" s="34">
        <f t="shared" si="0"/>
        <v>5.6258790436005626</v>
      </c>
      <c r="F18" s="34">
        <f t="shared" si="0"/>
        <v>6.0947022972339431</v>
      </c>
      <c r="G18" s="34">
        <f t="shared" si="0"/>
        <v>6.5635255508673227</v>
      </c>
      <c r="H18" s="34">
        <f t="shared" si="0"/>
        <v>7.0323488045007041</v>
      </c>
      <c r="I18" s="34">
        <f t="shared" si="0"/>
        <v>7.5011720581340837</v>
      </c>
      <c r="J18" s="34">
        <f t="shared" si="0"/>
        <v>7.9699953117674642</v>
      </c>
      <c r="K18" s="34">
        <f t="shared" si="0"/>
        <v>8.4388185654008439</v>
      </c>
      <c r="L18" s="34">
        <f t="shared" si="0"/>
        <v>8.9076418190342235</v>
      </c>
      <c r="M18" s="34">
        <f t="shared" si="0"/>
        <v>9.3764650726676049</v>
      </c>
    </row>
    <row r="19" spans="1:13" x14ac:dyDescent="0.25">
      <c r="A19" s="33">
        <v>4500</v>
      </c>
      <c r="B19" s="34">
        <f t="shared" si="0"/>
        <v>3.9999999999999996</v>
      </c>
      <c r="C19" s="34">
        <f t="shared" si="0"/>
        <v>4.4444444444444446</v>
      </c>
      <c r="D19" s="34">
        <f t="shared" si="0"/>
        <v>4.8888888888888893</v>
      </c>
      <c r="E19" s="34">
        <f t="shared" si="0"/>
        <v>5.333333333333333</v>
      </c>
      <c r="F19" s="34">
        <f t="shared" si="0"/>
        <v>5.7777777777777768</v>
      </c>
      <c r="G19" s="34">
        <f t="shared" si="0"/>
        <v>6.2222222222222223</v>
      </c>
      <c r="H19" s="34">
        <f t="shared" si="0"/>
        <v>6.666666666666667</v>
      </c>
      <c r="I19" s="34">
        <f t="shared" si="0"/>
        <v>7.1111111111111107</v>
      </c>
      <c r="J19" s="34">
        <f t="shared" si="0"/>
        <v>7.5555555555555545</v>
      </c>
      <c r="K19" s="34">
        <f t="shared" si="0"/>
        <v>7.9999999999999991</v>
      </c>
      <c r="L19" s="34">
        <f t="shared" si="0"/>
        <v>8.4444444444444446</v>
      </c>
      <c r="M19" s="34">
        <f t="shared" si="0"/>
        <v>8.8888888888888893</v>
      </c>
    </row>
  </sheetData>
  <mergeCells count="1">
    <mergeCell ref="A1:M1"/>
  </mergeCells>
  <conditionalFormatting sqref="B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O24"/>
  <sheetViews>
    <sheetView zoomScale="85" zoomScaleNormal="85" workbookViewId="0"/>
  </sheetViews>
  <sheetFormatPr defaultRowHeight="15" x14ac:dyDescent="0.25"/>
  <cols>
    <col min="1" max="1" width="11.28515625" bestFit="1" customWidth="1"/>
    <col min="2" max="2" width="11" customWidth="1"/>
    <col min="3" max="3" width="12.5703125" bestFit="1" customWidth="1"/>
    <col min="4" max="4" width="11" bestFit="1" customWidth="1"/>
    <col min="5" max="5" width="13.42578125" bestFit="1" customWidth="1"/>
    <col min="6" max="6" width="12.5703125" bestFit="1" customWidth="1"/>
    <col min="7" max="7" width="11" bestFit="1" customWidth="1"/>
    <col min="8" max="8" width="11.5703125" bestFit="1" customWidth="1"/>
    <col min="9" max="9" width="2.7109375" customWidth="1"/>
    <col min="10" max="10" width="12.85546875" bestFit="1" customWidth="1"/>
    <col min="11" max="12" width="7.140625" bestFit="1" customWidth="1"/>
    <col min="13" max="13" width="11.42578125" bestFit="1" customWidth="1"/>
    <col min="14" max="14" width="9.42578125" bestFit="1" customWidth="1"/>
    <col min="15" max="15" width="13.42578125" bestFit="1" customWidth="1"/>
  </cols>
  <sheetData>
    <row r="1" spans="1:15" x14ac:dyDescent="0.25">
      <c r="A1" t="s">
        <v>1</v>
      </c>
      <c r="B1" t="s">
        <v>10</v>
      </c>
      <c r="C1" t="s">
        <v>49</v>
      </c>
      <c r="D1" t="s">
        <v>16</v>
      </c>
      <c r="E1" t="s">
        <v>33</v>
      </c>
      <c r="F1" t="s">
        <v>90</v>
      </c>
      <c r="G1" t="s">
        <v>93</v>
      </c>
      <c r="H1" t="s">
        <v>94</v>
      </c>
      <c r="J1" t="s">
        <v>3</v>
      </c>
      <c r="K1" t="s">
        <v>2</v>
      </c>
      <c r="L1" t="s">
        <v>87</v>
      </c>
      <c r="M1" t="s">
        <v>88</v>
      </c>
      <c r="N1" t="s">
        <v>12</v>
      </c>
      <c r="O1" t="s">
        <v>86</v>
      </c>
    </row>
    <row r="2" spans="1:15" s="1" customFormat="1" x14ac:dyDescent="0.25">
      <c r="A2" s="1" t="s">
        <v>0</v>
      </c>
      <c r="B2" s="23" t="s">
        <v>4</v>
      </c>
      <c r="C2" s="23" t="s">
        <v>37</v>
      </c>
      <c r="D2" s="1" t="s">
        <v>4</v>
      </c>
      <c r="E2" s="1" t="s">
        <v>13</v>
      </c>
      <c r="F2" s="20" t="s">
        <v>13</v>
      </c>
      <c r="G2" s="1" t="s">
        <v>4</v>
      </c>
      <c r="H2" s="1" t="s">
        <v>4</v>
      </c>
      <c r="J2" s="9" t="s">
        <v>18</v>
      </c>
      <c r="K2" s="10">
        <v>23</v>
      </c>
      <c r="L2" s="10">
        <v>95.78</v>
      </c>
      <c r="M2" s="10">
        <v>0.26519999999999999</v>
      </c>
      <c r="N2" s="11" t="str">
        <f>"16:9"</f>
        <v>16:9</v>
      </c>
      <c r="O2" s="12">
        <v>2073600</v>
      </c>
    </row>
    <row r="3" spans="1:15" s="1" customFormat="1" x14ac:dyDescent="0.25">
      <c r="A3" s="1" t="s">
        <v>73</v>
      </c>
      <c r="B3" s="23"/>
      <c r="C3" s="23"/>
      <c r="F3" s="21"/>
      <c r="J3" s="8" t="s">
        <v>18</v>
      </c>
      <c r="K3" s="17">
        <v>24</v>
      </c>
      <c r="L3" s="17">
        <v>91.79</v>
      </c>
      <c r="M3" s="17">
        <v>0.2767</v>
      </c>
      <c r="N3" s="18" t="str">
        <f t="shared" ref="N3:N5" si="0">"16:9"</f>
        <v>16:9</v>
      </c>
      <c r="O3" s="19">
        <v>2073600</v>
      </c>
    </row>
    <row r="4" spans="1:15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t="s">
        <v>18</v>
      </c>
      <c r="K4" s="1">
        <v>24.5</v>
      </c>
      <c r="L4" s="1">
        <v>89.91</v>
      </c>
      <c r="M4" s="1">
        <v>0.28249999999999997</v>
      </c>
      <c r="N4" s="13" t="str">
        <f t="shared" si="0"/>
        <v>16:9</v>
      </c>
      <c r="O4" s="7">
        <v>2073600</v>
      </c>
    </row>
    <row r="5" spans="1:15" s="1" customFormat="1" x14ac:dyDescent="0.25">
      <c r="A5" s="1" t="s">
        <v>14</v>
      </c>
      <c r="B5" s="23">
        <v>0</v>
      </c>
      <c r="C5" s="23">
        <v>0</v>
      </c>
      <c r="D5" s="1" t="s">
        <v>25</v>
      </c>
      <c r="E5" s="1">
        <v>3800</v>
      </c>
      <c r="F5" s="20" t="s">
        <v>95</v>
      </c>
      <c r="G5" s="1" t="s">
        <v>96</v>
      </c>
      <c r="H5" s="1" t="s">
        <v>97</v>
      </c>
      <c r="J5" s="9" t="s">
        <v>18</v>
      </c>
      <c r="K5" s="10">
        <v>27</v>
      </c>
      <c r="L5" s="10">
        <v>81.59</v>
      </c>
      <c r="M5" s="10">
        <v>0.31130000000000002</v>
      </c>
      <c r="N5" s="11" t="str">
        <f t="shared" si="0"/>
        <v>16:9</v>
      </c>
      <c r="O5" s="12">
        <v>2073600</v>
      </c>
    </row>
    <row r="6" spans="1:15" s="1" customFormat="1" x14ac:dyDescent="0.25">
      <c r="A6" s="1" t="s">
        <v>8</v>
      </c>
      <c r="B6" s="23" t="s">
        <v>30</v>
      </c>
      <c r="C6" s="23" t="s">
        <v>9</v>
      </c>
      <c r="D6" s="1" t="s">
        <v>51</v>
      </c>
      <c r="E6" s="1" t="s">
        <v>51</v>
      </c>
      <c r="F6" s="20" t="s">
        <v>98</v>
      </c>
      <c r="G6" s="1" t="s">
        <v>99</v>
      </c>
      <c r="H6" s="1" t="s">
        <v>99</v>
      </c>
      <c r="J6" t="s">
        <v>34</v>
      </c>
      <c r="K6" s="1">
        <v>34</v>
      </c>
      <c r="L6" s="1">
        <v>81.72</v>
      </c>
      <c r="M6" s="1">
        <v>0.31080000000000002</v>
      </c>
      <c r="N6" s="3" t="str">
        <f>"64:27"</f>
        <v>64:27</v>
      </c>
      <c r="O6" s="7">
        <v>2764800</v>
      </c>
    </row>
    <row r="7" spans="1:15" s="1" customFormat="1" x14ac:dyDescent="0.25">
      <c r="A7" s="1" t="s">
        <v>38</v>
      </c>
      <c r="B7" s="23" t="s">
        <v>59</v>
      </c>
      <c r="C7" s="23">
        <v>8</v>
      </c>
      <c r="D7" s="1" t="s">
        <v>60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8" t="s">
        <v>85</v>
      </c>
      <c r="K7" s="17">
        <v>27</v>
      </c>
      <c r="L7" s="17">
        <v>108.79</v>
      </c>
      <c r="M7" s="17">
        <v>0.23350000000000001</v>
      </c>
      <c r="N7" s="18" t="str">
        <f>"16:9"</f>
        <v>16:9</v>
      </c>
      <c r="O7" s="19">
        <v>3686400</v>
      </c>
    </row>
    <row r="8" spans="1:15" s="1" customFormat="1" x14ac:dyDescent="0.25">
      <c r="A8" s="1" t="s">
        <v>39</v>
      </c>
      <c r="B8" s="23" t="s">
        <v>52</v>
      </c>
      <c r="C8" s="23" t="s">
        <v>53</v>
      </c>
      <c r="D8" s="1" t="s">
        <v>52</v>
      </c>
      <c r="E8" s="1" t="s">
        <v>53</v>
      </c>
      <c r="F8" s="20" t="s">
        <v>52</v>
      </c>
      <c r="G8" s="1" t="s">
        <v>52</v>
      </c>
      <c r="H8" s="1" t="s">
        <v>53</v>
      </c>
      <c r="J8" t="s">
        <v>19</v>
      </c>
      <c r="K8" s="1">
        <v>34</v>
      </c>
      <c r="L8" s="1">
        <v>109.68</v>
      </c>
      <c r="M8" s="1">
        <v>0.2316</v>
      </c>
      <c r="N8" s="3" t="str">
        <f>"43:18"</f>
        <v>43:18</v>
      </c>
      <c r="O8" s="7">
        <v>4953600</v>
      </c>
    </row>
    <row r="9" spans="1:15" s="1" customFormat="1" x14ac:dyDescent="0.25">
      <c r="A9" s="1" t="s">
        <v>6</v>
      </c>
      <c r="B9" s="23" t="s">
        <v>29</v>
      </c>
      <c r="C9" s="23" t="s">
        <v>29</v>
      </c>
      <c r="D9" s="1" t="s">
        <v>28</v>
      </c>
      <c r="E9" s="1" t="s">
        <v>29</v>
      </c>
      <c r="F9" s="20" t="s">
        <v>29</v>
      </c>
      <c r="G9" s="1" t="s">
        <v>28</v>
      </c>
      <c r="H9" s="1" t="s">
        <v>100</v>
      </c>
      <c r="J9" t="s">
        <v>26</v>
      </c>
      <c r="K9" s="1">
        <v>28</v>
      </c>
      <c r="L9" s="1">
        <v>157.35</v>
      </c>
      <c r="M9" s="1">
        <v>0.16139999999999999</v>
      </c>
      <c r="N9" s="13" t="str">
        <f>"16:9"</f>
        <v>16:9</v>
      </c>
      <c r="O9" s="7">
        <v>8294400</v>
      </c>
    </row>
    <row r="10" spans="1:15" s="1" customFormat="1" x14ac:dyDescent="0.25">
      <c r="A10" s="1" t="s">
        <v>12</v>
      </c>
      <c r="B10" s="23" t="s">
        <v>50</v>
      </c>
      <c r="C10" s="23" t="s">
        <v>50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t="s">
        <v>26</v>
      </c>
      <c r="K10" s="1">
        <v>32</v>
      </c>
      <c r="L10" s="1">
        <v>137.68</v>
      </c>
      <c r="M10" s="1">
        <v>0.1845</v>
      </c>
      <c r="N10" s="13" t="str">
        <f>"16:9"</f>
        <v>16:9</v>
      </c>
      <c r="O10" s="7">
        <v>8294400</v>
      </c>
    </row>
    <row r="11" spans="1:15" s="1" customFormat="1" x14ac:dyDescent="0.25">
      <c r="A11" s="1" t="s">
        <v>3</v>
      </c>
      <c r="B11" s="23" t="s">
        <v>18</v>
      </c>
      <c r="C11" s="23" t="s">
        <v>18</v>
      </c>
      <c r="D11" s="1" t="s">
        <v>19</v>
      </c>
      <c r="E11" s="1" t="s">
        <v>34</v>
      </c>
      <c r="F11" s="20" t="s">
        <v>34</v>
      </c>
      <c r="G11" s="1" t="s">
        <v>101</v>
      </c>
      <c r="H11" s="1" t="s">
        <v>85</v>
      </c>
    </row>
    <row r="12" spans="1:15" s="1" customFormat="1" x14ac:dyDescent="0.25">
      <c r="A12" s="1" t="s">
        <v>20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</row>
    <row r="13" spans="1:15" s="1" customFormat="1" x14ac:dyDescent="0.25">
      <c r="A13" s="1" t="s">
        <v>36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</row>
    <row r="14" spans="1:15" s="15" customFormat="1" x14ac:dyDescent="0.25">
      <c r="A14" s="14" t="s">
        <v>1277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</row>
    <row r="15" spans="1:15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</row>
    <row r="16" spans="1:15" s="1" customFormat="1" x14ac:dyDescent="0.25">
      <c r="A16" s="1" t="s">
        <v>40</v>
      </c>
      <c r="B16" s="23" t="s">
        <v>67</v>
      </c>
      <c r="C16" s="23" t="s">
        <v>67</v>
      </c>
      <c r="D16" s="1" t="s">
        <v>67</v>
      </c>
      <c r="E16" s="1" t="s">
        <v>67</v>
      </c>
      <c r="F16" s="20" t="s">
        <v>67</v>
      </c>
      <c r="G16" s="1" t="s">
        <v>102</v>
      </c>
      <c r="H16" s="1" t="s">
        <v>102</v>
      </c>
    </row>
    <row r="17" spans="1:8" s="1" customFormat="1" x14ac:dyDescent="0.25">
      <c r="A17" s="1" t="s">
        <v>41</v>
      </c>
      <c r="B17" s="23" t="s">
        <v>58</v>
      </c>
      <c r="C17" s="23" t="s">
        <v>11</v>
      </c>
      <c r="D17" s="1" t="s">
        <v>11</v>
      </c>
      <c r="E17" s="1" t="s">
        <v>61</v>
      </c>
      <c r="F17" s="20" t="s">
        <v>62</v>
      </c>
      <c r="G17" s="1" t="s">
        <v>11</v>
      </c>
      <c r="H17" s="1" t="s">
        <v>11</v>
      </c>
    </row>
    <row r="18" spans="1:8" s="1" customFormat="1" x14ac:dyDescent="0.25">
      <c r="A18" s="1" t="s">
        <v>32</v>
      </c>
      <c r="B18" s="23" t="s">
        <v>64</v>
      </c>
      <c r="C18" s="23" t="s">
        <v>63</v>
      </c>
      <c r="D18" s="1" t="s">
        <v>63</v>
      </c>
      <c r="E18" s="1" t="s">
        <v>63</v>
      </c>
      <c r="F18" s="20" t="s">
        <v>63</v>
      </c>
      <c r="G18" s="1" t="s">
        <v>63</v>
      </c>
      <c r="H18" s="1" t="s">
        <v>63</v>
      </c>
    </row>
    <row r="19" spans="1:8" s="1" customFormat="1" x14ac:dyDescent="0.25">
      <c r="A19" s="1" t="s">
        <v>1274</v>
      </c>
      <c r="B19" s="23" t="s">
        <v>22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</row>
    <row r="20" spans="1:8" s="1" customFormat="1" x14ac:dyDescent="0.25">
      <c r="A20" s="1" t="s">
        <v>1275</v>
      </c>
      <c r="B20" s="23" t="s">
        <v>54</v>
      </c>
      <c r="C20" s="23" t="s">
        <v>11</v>
      </c>
      <c r="D20" s="1" t="s">
        <v>55</v>
      </c>
      <c r="E20" s="1" t="s">
        <v>56</v>
      </c>
      <c r="F20" s="20">
        <v>14</v>
      </c>
      <c r="G20" s="1" t="s">
        <v>11</v>
      </c>
      <c r="H20" s="1" t="s">
        <v>11</v>
      </c>
    </row>
    <row r="21" spans="1:8" s="1" customFormat="1" x14ac:dyDescent="0.25">
      <c r="A21" s="1" t="s">
        <v>1276</v>
      </c>
      <c r="B21" s="23" t="s">
        <v>55</v>
      </c>
      <c r="C21" s="23" t="s">
        <v>11</v>
      </c>
      <c r="D21" s="1" t="s">
        <v>57</v>
      </c>
      <c r="E21" s="1" t="s">
        <v>65</v>
      </c>
      <c r="F21" s="20" t="s">
        <v>11</v>
      </c>
      <c r="G21" s="1" t="s">
        <v>11</v>
      </c>
      <c r="H21" s="1" t="s">
        <v>11</v>
      </c>
    </row>
    <row r="22" spans="1:8" s="1" customFormat="1" x14ac:dyDescent="0.25">
      <c r="A22" s="1" t="s">
        <v>66</v>
      </c>
      <c r="B22" s="23" t="s">
        <v>68</v>
      </c>
      <c r="C22" s="23" t="s">
        <v>68</v>
      </c>
      <c r="D22" s="1" t="s">
        <v>27</v>
      </c>
      <c r="E22" s="1" t="s">
        <v>35</v>
      </c>
      <c r="F22" s="20" t="s">
        <v>76</v>
      </c>
      <c r="G22" s="1" t="s">
        <v>103</v>
      </c>
      <c r="H22" s="1" t="s">
        <v>104</v>
      </c>
    </row>
    <row r="23" spans="1:8" s="1" customFormat="1" x14ac:dyDescent="0.25">
      <c r="A23" s="1" t="s">
        <v>23</v>
      </c>
      <c r="B23" s="23" t="s">
        <v>11</v>
      </c>
      <c r="C23" s="23" t="s">
        <v>11</v>
      </c>
      <c r="D23" s="1" t="s">
        <v>24</v>
      </c>
      <c r="E23" s="1" t="s">
        <v>31</v>
      </c>
      <c r="F23" s="20" t="s">
        <v>31</v>
      </c>
      <c r="G23" s="1" t="s">
        <v>105</v>
      </c>
      <c r="H23" s="1" t="s">
        <v>31</v>
      </c>
    </row>
    <row r="24" spans="1:8" x14ac:dyDescent="0.25">
      <c r="A24" s="1" t="s">
        <v>15</v>
      </c>
      <c r="B24" s="23" t="s">
        <v>92</v>
      </c>
      <c r="C24" s="23" t="s">
        <v>92</v>
      </c>
      <c r="D24" s="1"/>
      <c r="E24" s="1"/>
      <c r="F24" s="20" t="s">
        <v>91</v>
      </c>
      <c r="G24" s="1"/>
      <c r="H24" s="1"/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H707"/>
  <sheetViews>
    <sheetView zoomScale="70" zoomScaleNormal="70" workbookViewId="0"/>
  </sheetViews>
  <sheetFormatPr defaultColWidth="12.85546875" defaultRowHeight="15" x14ac:dyDescent="0.25"/>
  <cols>
    <col min="1" max="1" width="6.42578125" style="48" customWidth="1"/>
    <col min="2" max="2" width="40.28515625" customWidth="1"/>
    <col min="3" max="3" width="7.140625" bestFit="1" customWidth="1"/>
    <col min="4" max="4" width="11.7109375" bestFit="1" customWidth="1"/>
    <col min="5" max="5" width="12" bestFit="1" customWidth="1"/>
    <col min="7" max="7" width="7.140625" bestFit="1" customWidth="1"/>
    <col min="8" max="8" width="9.7109375" bestFit="1" customWidth="1"/>
  </cols>
  <sheetData>
    <row r="1" spans="1:8" x14ac:dyDescent="0.25">
      <c r="A1" s="37" t="s">
        <v>1075</v>
      </c>
      <c r="B1" s="37" t="s">
        <v>109</v>
      </c>
      <c r="C1" s="37" t="s">
        <v>852</v>
      </c>
      <c r="D1" s="37" t="s">
        <v>853</v>
      </c>
      <c r="E1" s="37" t="s">
        <v>108</v>
      </c>
      <c r="G1" s="73" t="s">
        <v>1278</v>
      </c>
      <c r="H1" s="74">
        <v>43923</v>
      </c>
    </row>
    <row r="2" spans="1:8" x14ac:dyDescent="0.25">
      <c r="A2" s="48">
        <v>1</v>
      </c>
      <c r="B2" t="s">
        <v>146</v>
      </c>
      <c r="C2" s="28">
        <v>0.86</v>
      </c>
      <c r="D2" s="29">
        <v>71683</v>
      </c>
      <c r="E2" s="25">
        <v>3899</v>
      </c>
    </row>
    <row r="3" spans="1:8" x14ac:dyDescent="0.25">
      <c r="A3" s="48">
        <v>2</v>
      </c>
      <c r="B3" t="s">
        <v>147</v>
      </c>
      <c r="C3" s="28">
        <v>0.73</v>
      </c>
      <c r="D3" s="29">
        <v>60652</v>
      </c>
      <c r="E3" s="25">
        <v>1924.99</v>
      </c>
    </row>
    <row r="4" spans="1:8" x14ac:dyDescent="0.25">
      <c r="A4" s="48">
        <v>3</v>
      </c>
      <c r="B4" t="s">
        <v>148</v>
      </c>
      <c r="C4" s="28">
        <v>0.65</v>
      </c>
      <c r="D4" s="29">
        <v>53904</v>
      </c>
      <c r="E4" s="25">
        <v>1399</v>
      </c>
    </row>
    <row r="5" spans="1:8" x14ac:dyDescent="0.25">
      <c r="A5" s="48">
        <v>4</v>
      </c>
      <c r="B5" t="s">
        <v>149</v>
      </c>
      <c r="C5" s="28">
        <v>0.57999999999999996</v>
      </c>
      <c r="D5" s="29">
        <v>48062</v>
      </c>
      <c r="E5" s="25">
        <v>7522.99</v>
      </c>
    </row>
    <row r="6" spans="1:8" x14ac:dyDescent="0.25">
      <c r="A6" s="48">
        <v>5</v>
      </c>
      <c r="B6" t="s">
        <v>150</v>
      </c>
      <c r="C6" s="28">
        <v>0.55000000000000004</v>
      </c>
      <c r="D6" s="29">
        <v>46067</v>
      </c>
      <c r="E6" s="25">
        <v>4783.99</v>
      </c>
    </row>
    <row r="7" spans="1:8" x14ac:dyDescent="0.25">
      <c r="A7" s="48">
        <v>6</v>
      </c>
      <c r="B7" t="s">
        <v>151</v>
      </c>
      <c r="C7" s="28">
        <v>0.47</v>
      </c>
      <c r="D7" s="29">
        <v>39450</v>
      </c>
      <c r="E7" s="25">
        <v>749</v>
      </c>
    </row>
    <row r="8" spans="1:8" x14ac:dyDescent="0.25">
      <c r="A8" s="48">
        <v>7</v>
      </c>
      <c r="B8" t="s">
        <v>152</v>
      </c>
      <c r="C8" s="28">
        <v>0.46</v>
      </c>
      <c r="D8" s="29">
        <v>38257</v>
      </c>
      <c r="E8" s="25">
        <v>1950</v>
      </c>
    </row>
    <row r="9" spans="1:8" x14ac:dyDescent="0.25">
      <c r="A9" s="48">
        <v>8</v>
      </c>
      <c r="B9" t="s">
        <v>153</v>
      </c>
      <c r="C9" s="28">
        <v>0.42</v>
      </c>
      <c r="D9" s="29">
        <v>34638</v>
      </c>
      <c r="E9" t="s">
        <v>855</v>
      </c>
    </row>
    <row r="10" spans="1:8" x14ac:dyDescent="0.25">
      <c r="A10" s="48">
        <v>9</v>
      </c>
      <c r="B10" t="s">
        <v>154</v>
      </c>
      <c r="C10" s="28">
        <v>0.4</v>
      </c>
      <c r="D10" s="29">
        <v>33538</v>
      </c>
      <c r="E10" s="25">
        <v>3072.94</v>
      </c>
    </row>
    <row r="11" spans="1:8" x14ac:dyDescent="0.25">
      <c r="A11" s="48">
        <v>10</v>
      </c>
      <c r="B11" t="s">
        <v>155</v>
      </c>
      <c r="C11" s="28">
        <v>0.4</v>
      </c>
      <c r="D11" s="29">
        <v>33404</v>
      </c>
      <c r="E11" t="s">
        <v>856</v>
      </c>
    </row>
    <row r="12" spans="1:8" x14ac:dyDescent="0.25">
      <c r="A12" s="48">
        <v>11</v>
      </c>
      <c r="B12" t="s">
        <v>156</v>
      </c>
      <c r="C12" s="28">
        <v>0.39</v>
      </c>
      <c r="D12" s="29">
        <v>32685</v>
      </c>
      <c r="E12" s="25">
        <v>418.89</v>
      </c>
    </row>
    <row r="13" spans="1:8" x14ac:dyDescent="0.25">
      <c r="A13" s="48">
        <v>12</v>
      </c>
      <c r="B13" t="s">
        <v>157</v>
      </c>
      <c r="C13" s="28">
        <v>0.39</v>
      </c>
      <c r="D13" s="29">
        <v>32556</v>
      </c>
      <c r="E13" t="s">
        <v>854</v>
      </c>
    </row>
    <row r="14" spans="1:8" x14ac:dyDescent="0.25">
      <c r="A14" s="48">
        <v>13</v>
      </c>
      <c r="B14" t="s">
        <v>158</v>
      </c>
      <c r="C14" s="28">
        <v>0.39</v>
      </c>
      <c r="D14" s="29">
        <v>32235</v>
      </c>
      <c r="E14" t="s">
        <v>857</v>
      </c>
    </row>
    <row r="15" spans="1:8" x14ac:dyDescent="0.25">
      <c r="A15" s="48">
        <v>14</v>
      </c>
      <c r="B15" t="s">
        <v>159</v>
      </c>
      <c r="C15" s="28">
        <v>0.38</v>
      </c>
      <c r="D15" s="29">
        <v>31689</v>
      </c>
      <c r="E15" s="25" t="s">
        <v>858</v>
      </c>
    </row>
    <row r="16" spans="1:8" x14ac:dyDescent="0.25">
      <c r="A16" s="48">
        <v>15</v>
      </c>
      <c r="B16" t="s">
        <v>160</v>
      </c>
      <c r="C16" s="28">
        <v>0.38</v>
      </c>
      <c r="D16" s="29">
        <v>31423</v>
      </c>
      <c r="E16" s="25" t="s">
        <v>854</v>
      </c>
    </row>
    <row r="17" spans="1:5" x14ac:dyDescent="0.25">
      <c r="A17" s="48">
        <v>16</v>
      </c>
      <c r="B17" t="s">
        <v>161</v>
      </c>
      <c r="C17" s="28">
        <v>0.37</v>
      </c>
      <c r="D17" s="29">
        <v>30994</v>
      </c>
      <c r="E17" s="25">
        <v>939.1</v>
      </c>
    </row>
    <row r="18" spans="1:5" x14ac:dyDescent="0.25">
      <c r="A18" s="48">
        <v>17</v>
      </c>
      <c r="B18" t="s">
        <v>162</v>
      </c>
      <c r="C18" s="28">
        <v>0.36</v>
      </c>
      <c r="D18" s="29">
        <v>30073</v>
      </c>
      <c r="E18" s="25">
        <v>1149.99</v>
      </c>
    </row>
    <row r="19" spans="1:5" x14ac:dyDescent="0.25">
      <c r="A19" s="48">
        <v>18</v>
      </c>
      <c r="B19" t="s">
        <v>163</v>
      </c>
      <c r="C19" s="28">
        <v>0.36</v>
      </c>
      <c r="D19" s="29">
        <v>30018</v>
      </c>
      <c r="E19" s="25">
        <v>3600</v>
      </c>
    </row>
    <row r="20" spans="1:5" x14ac:dyDescent="0.25">
      <c r="A20" s="48">
        <v>19</v>
      </c>
      <c r="B20" t="s">
        <v>164</v>
      </c>
      <c r="C20" s="28">
        <v>0.36</v>
      </c>
      <c r="D20" s="29">
        <v>29912</v>
      </c>
      <c r="E20" s="25">
        <v>641.33000000000004</v>
      </c>
    </row>
    <row r="21" spans="1:5" x14ac:dyDescent="0.25">
      <c r="A21" s="48">
        <v>20</v>
      </c>
      <c r="B21" t="s">
        <v>165</v>
      </c>
      <c r="C21" s="28">
        <v>0.35</v>
      </c>
      <c r="D21" s="29">
        <v>28917</v>
      </c>
      <c r="E21" s="25" t="s">
        <v>859</v>
      </c>
    </row>
    <row r="22" spans="1:5" x14ac:dyDescent="0.25">
      <c r="A22" s="48">
        <v>21</v>
      </c>
      <c r="B22" t="s">
        <v>166</v>
      </c>
      <c r="C22" s="28">
        <v>0.34</v>
      </c>
      <c r="D22" s="29">
        <v>28560</v>
      </c>
      <c r="E22" s="25" t="s">
        <v>860</v>
      </c>
    </row>
    <row r="23" spans="1:5" x14ac:dyDescent="0.25">
      <c r="A23" s="48">
        <v>22</v>
      </c>
      <c r="B23" t="s">
        <v>167</v>
      </c>
      <c r="C23" s="28">
        <v>0.34</v>
      </c>
      <c r="D23" s="29">
        <v>28336</v>
      </c>
      <c r="E23" s="25">
        <v>1199.99</v>
      </c>
    </row>
    <row r="24" spans="1:5" x14ac:dyDescent="0.25">
      <c r="A24" s="48">
        <v>23</v>
      </c>
      <c r="B24" t="s">
        <v>168</v>
      </c>
      <c r="C24" s="28">
        <v>0.34</v>
      </c>
      <c r="D24" s="29">
        <v>28291</v>
      </c>
      <c r="E24" s="25">
        <v>1371.99</v>
      </c>
    </row>
    <row r="25" spans="1:5" x14ac:dyDescent="0.25">
      <c r="A25" s="48">
        <v>24</v>
      </c>
      <c r="B25" t="s">
        <v>169</v>
      </c>
      <c r="C25" s="28">
        <v>0.34</v>
      </c>
      <c r="D25" s="29">
        <v>28160</v>
      </c>
      <c r="E25" s="25" t="s">
        <v>861</v>
      </c>
    </row>
    <row r="26" spans="1:5" x14ac:dyDescent="0.25">
      <c r="A26" s="48">
        <v>25</v>
      </c>
      <c r="B26" t="s">
        <v>170</v>
      </c>
      <c r="C26" s="28">
        <v>0.33</v>
      </c>
      <c r="D26" s="29">
        <v>27896</v>
      </c>
      <c r="E26" s="25" t="s">
        <v>854</v>
      </c>
    </row>
    <row r="27" spans="1:5" x14ac:dyDescent="0.25">
      <c r="A27" s="48">
        <v>26</v>
      </c>
      <c r="B27" t="s">
        <v>171</v>
      </c>
      <c r="C27" s="28">
        <v>0.33</v>
      </c>
      <c r="D27" s="29">
        <v>27774</v>
      </c>
      <c r="E27" t="s">
        <v>862</v>
      </c>
    </row>
    <row r="28" spans="1:5" x14ac:dyDescent="0.25">
      <c r="A28" s="48">
        <v>27</v>
      </c>
      <c r="B28" t="s">
        <v>172</v>
      </c>
      <c r="C28" s="28">
        <v>0.33</v>
      </c>
      <c r="D28" s="29">
        <v>27437</v>
      </c>
      <c r="E28" s="25">
        <v>1749.99</v>
      </c>
    </row>
    <row r="29" spans="1:5" x14ac:dyDescent="0.25">
      <c r="A29" s="48">
        <v>28</v>
      </c>
      <c r="B29" t="s">
        <v>173</v>
      </c>
      <c r="C29" s="28">
        <v>0.32</v>
      </c>
      <c r="D29" s="29">
        <v>26793</v>
      </c>
      <c r="E29" s="25">
        <v>949.99</v>
      </c>
    </row>
    <row r="30" spans="1:5" x14ac:dyDescent="0.25">
      <c r="A30" s="48">
        <v>29</v>
      </c>
      <c r="B30" t="s">
        <v>174</v>
      </c>
      <c r="C30" s="28">
        <v>0.32</v>
      </c>
      <c r="D30" s="29">
        <v>26699</v>
      </c>
      <c r="E30" t="s">
        <v>854</v>
      </c>
    </row>
    <row r="31" spans="1:5" x14ac:dyDescent="0.25">
      <c r="A31" s="48">
        <v>30</v>
      </c>
      <c r="B31" t="s">
        <v>175</v>
      </c>
      <c r="C31" s="28">
        <v>0.31</v>
      </c>
      <c r="D31" s="29">
        <v>26218</v>
      </c>
      <c r="E31" t="s">
        <v>863</v>
      </c>
    </row>
    <row r="32" spans="1:5" x14ac:dyDescent="0.25">
      <c r="A32" s="48">
        <v>31</v>
      </c>
      <c r="B32" t="s">
        <v>176</v>
      </c>
      <c r="C32" s="28">
        <v>0.31</v>
      </c>
      <c r="D32" s="29">
        <v>26128</v>
      </c>
      <c r="E32" s="25" t="s">
        <v>854</v>
      </c>
    </row>
    <row r="33" spans="1:5" x14ac:dyDescent="0.25">
      <c r="A33" s="48">
        <v>32</v>
      </c>
      <c r="B33" t="s">
        <v>177</v>
      </c>
      <c r="C33" s="28">
        <v>0.31</v>
      </c>
      <c r="D33" s="29">
        <v>25976</v>
      </c>
      <c r="E33" s="25">
        <v>599.22</v>
      </c>
    </row>
    <row r="34" spans="1:5" x14ac:dyDescent="0.25">
      <c r="A34" s="48">
        <v>33</v>
      </c>
      <c r="B34" t="s">
        <v>178</v>
      </c>
      <c r="C34" s="28">
        <v>0.31</v>
      </c>
      <c r="D34" s="29">
        <v>25974</v>
      </c>
      <c r="E34" t="s">
        <v>854</v>
      </c>
    </row>
    <row r="35" spans="1:5" x14ac:dyDescent="0.25">
      <c r="A35" s="48">
        <v>34</v>
      </c>
      <c r="B35" t="s">
        <v>179</v>
      </c>
      <c r="C35" s="28">
        <v>0.31</v>
      </c>
      <c r="D35" s="29">
        <v>25944</v>
      </c>
      <c r="E35" s="25">
        <v>1454.82</v>
      </c>
    </row>
    <row r="36" spans="1:5" x14ac:dyDescent="0.25">
      <c r="A36" s="48">
        <v>35</v>
      </c>
      <c r="B36" t="s">
        <v>180</v>
      </c>
      <c r="C36" s="28">
        <v>0.31</v>
      </c>
      <c r="D36" s="29">
        <v>25871</v>
      </c>
      <c r="E36" t="s">
        <v>864</v>
      </c>
    </row>
    <row r="37" spans="1:5" x14ac:dyDescent="0.25">
      <c r="A37" s="48">
        <v>36</v>
      </c>
      <c r="B37" t="s">
        <v>181</v>
      </c>
      <c r="C37" s="28">
        <v>0.31</v>
      </c>
      <c r="D37" s="29">
        <v>25843</v>
      </c>
      <c r="E37" s="25" t="s">
        <v>854</v>
      </c>
    </row>
    <row r="38" spans="1:5" x14ac:dyDescent="0.25">
      <c r="A38" s="48">
        <v>37</v>
      </c>
      <c r="B38" t="s">
        <v>182</v>
      </c>
      <c r="C38" s="28">
        <v>0.31</v>
      </c>
      <c r="D38" s="29">
        <v>25734</v>
      </c>
      <c r="E38" t="s">
        <v>865</v>
      </c>
    </row>
    <row r="39" spans="1:5" x14ac:dyDescent="0.25">
      <c r="A39" s="48">
        <v>38</v>
      </c>
      <c r="B39" t="s">
        <v>183</v>
      </c>
      <c r="C39" s="28">
        <v>0.3</v>
      </c>
      <c r="D39" s="29">
        <v>25494</v>
      </c>
      <c r="E39" t="s">
        <v>854</v>
      </c>
    </row>
    <row r="40" spans="1:5" x14ac:dyDescent="0.25">
      <c r="A40" s="48">
        <v>39</v>
      </c>
      <c r="B40" t="s">
        <v>184</v>
      </c>
      <c r="C40" s="28">
        <v>0.3</v>
      </c>
      <c r="D40" s="29">
        <v>25430</v>
      </c>
      <c r="E40" s="25">
        <v>869.99</v>
      </c>
    </row>
    <row r="41" spans="1:5" x14ac:dyDescent="0.25">
      <c r="A41" s="48">
        <v>40</v>
      </c>
      <c r="B41" t="s">
        <v>185</v>
      </c>
      <c r="C41" s="28">
        <v>0.3</v>
      </c>
      <c r="D41" s="29">
        <v>25313</v>
      </c>
      <c r="E41" s="25">
        <v>2723.99</v>
      </c>
    </row>
    <row r="42" spans="1:5" x14ac:dyDescent="0.25">
      <c r="A42" s="48">
        <v>41</v>
      </c>
      <c r="B42" t="s">
        <v>186</v>
      </c>
      <c r="C42" s="28">
        <v>0.3</v>
      </c>
      <c r="D42" s="29">
        <v>24950</v>
      </c>
      <c r="E42" s="25" t="s">
        <v>866</v>
      </c>
    </row>
    <row r="43" spans="1:5" x14ac:dyDescent="0.25">
      <c r="A43" s="48">
        <v>42</v>
      </c>
      <c r="B43" t="s">
        <v>187</v>
      </c>
      <c r="C43" s="28">
        <v>0.3</v>
      </c>
      <c r="D43" s="29">
        <v>24854</v>
      </c>
      <c r="E43" s="25" t="s">
        <v>867</v>
      </c>
    </row>
    <row r="44" spans="1:5" x14ac:dyDescent="0.25">
      <c r="A44" s="48">
        <v>43</v>
      </c>
      <c r="B44" t="s">
        <v>188</v>
      </c>
      <c r="C44" s="28">
        <v>0.28999999999999998</v>
      </c>
      <c r="D44" s="29">
        <v>24589</v>
      </c>
      <c r="E44" t="s">
        <v>868</v>
      </c>
    </row>
    <row r="45" spans="1:5" x14ac:dyDescent="0.25">
      <c r="A45" s="48">
        <v>44</v>
      </c>
      <c r="B45" t="s">
        <v>189</v>
      </c>
      <c r="C45" s="28">
        <v>0.28999999999999998</v>
      </c>
      <c r="D45" s="29">
        <v>24559</v>
      </c>
      <c r="E45" s="25">
        <v>1941.69</v>
      </c>
    </row>
    <row r="46" spans="1:5" x14ac:dyDescent="0.25">
      <c r="A46" s="48">
        <v>45</v>
      </c>
      <c r="B46" t="s">
        <v>190</v>
      </c>
      <c r="C46" s="28">
        <v>0.28999999999999998</v>
      </c>
      <c r="D46" s="29">
        <v>24434</v>
      </c>
      <c r="E46" s="25" t="s">
        <v>869</v>
      </c>
    </row>
    <row r="47" spans="1:5" x14ac:dyDescent="0.25">
      <c r="A47" s="48">
        <v>46</v>
      </c>
      <c r="B47" t="s">
        <v>191</v>
      </c>
      <c r="C47" s="28">
        <v>0.28999999999999998</v>
      </c>
      <c r="D47" s="29">
        <v>23970</v>
      </c>
      <c r="E47" s="25" t="s">
        <v>870</v>
      </c>
    </row>
    <row r="48" spans="1:5" x14ac:dyDescent="0.25">
      <c r="A48" s="48">
        <v>47</v>
      </c>
      <c r="B48" t="s">
        <v>192</v>
      </c>
      <c r="C48" s="28">
        <v>0.28000000000000003</v>
      </c>
      <c r="D48" s="29">
        <v>23607</v>
      </c>
      <c r="E48" s="25">
        <v>475</v>
      </c>
    </row>
    <row r="49" spans="1:5" x14ac:dyDescent="0.25">
      <c r="A49" s="48">
        <v>48</v>
      </c>
      <c r="B49" t="s">
        <v>193</v>
      </c>
      <c r="C49" s="28">
        <v>0.28000000000000003</v>
      </c>
      <c r="D49" s="29">
        <v>23431</v>
      </c>
      <c r="E49" s="25" t="s">
        <v>871</v>
      </c>
    </row>
    <row r="50" spans="1:5" x14ac:dyDescent="0.25">
      <c r="A50" s="48">
        <v>49</v>
      </c>
      <c r="B50" t="s">
        <v>194</v>
      </c>
      <c r="C50" s="28">
        <v>0.28000000000000003</v>
      </c>
      <c r="D50" s="29">
        <v>23334</v>
      </c>
      <c r="E50" s="25" t="s">
        <v>854</v>
      </c>
    </row>
    <row r="51" spans="1:5" x14ac:dyDescent="0.25">
      <c r="A51" s="48">
        <v>50</v>
      </c>
      <c r="B51" t="s">
        <v>195</v>
      </c>
      <c r="C51" s="28">
        <v>0.28000000000000003</v>
      </c>
      <c r="D51" s="29">
        <v>23236</v>
      </c>
      <c r="E51" s="25">
        <v>3217.99</v>
      </c>
    </row>
    <row r="52" spans="1:5" x14ac:dyDescent="0.25">
      <c r="A52" s="48">
        <v>51</v>
      </c>
      <c r="B52" t="s">
        <v>196</v>
      </c>
      <c r="C52" s="28">
        <v>0.28000000000000003</v>
      </c>
      <c r="D52" s="29">
        <v>23145</v>
      </c>
      <c r="E52" s="25">
        <v>339.99</v>
      </c>
    </row>
    <row r="53" spans="1:5" x14ac:dyDescent="0.25">
      <c r="A53" s="48">
        <v>52</v>
      </c>
      <c r="B53" t="s">
        <v>197</v>
      </c>
      <c r="C53" s="28">
        <v>0.27</v>
      </c>
      <c r="D53" s="29">
        <v>23048</v>
      </c>
      <c r="E53" t="s">
        <v>872</v>
      </c>
    </row>
    <row r="54" spans="1:5" x14ac:dyDescent="0.25">
      <c r="A54" s="48">
        <v>53</v>
      </c>
      <c r="B54" t="s">
        <v>198</v>
      </c>
      <c r="C54" s="28">
        <v>0.27</v>
      </c>
      <c r="D54" s="29">
        <v>23033</v>
      </c>
      <c r="E54" s="25">
        <v>699.99</v>
      </c>
    </row>
    <row r="55" spans="1:5" x14ac:dyDescent="0.25">
      <c r="A55" s="48">
        <v>54</v>
      </c>
      <c r="B55" t="s">
        <v>199</v>
      </c>
      <c r="C55" s="28">
        <v>0.27</v>
      </c>
      <c r="D55" s="29">
        <v>22879</v>
      </c>
      <c r="E55" s="25">
        <v>2679.99</v>
      </c>
    </row>
    <row r="56" spans="1:5" x14ac:dyDescent="0.25">
      <c r="A56" s="48">
        <v>55</v>
      </c>
      <c r="B56" t="s">
        <v>200</v>
      </c>
      <c r="C56" s="28">
        <v>0.27</v>
      </c>
      <c r="D56" s="29">
        <v>22807</v>
      </c>
      <c r="E56" s="25">
        <v>298.99</v>
      </c>
    </row>
    <row r="57" spans="1:5" x14ac:dyDescent="0.25">
      <c r="A57" s="48">
        <v>56</v>
      </c>
      <c r="B57" t="s">
        <v>201</v>
      </c>
      <c r="C57" s="28">
        <v>0.27</v>
      </c>
      <c r="D57" s="29">
        <v>22712</v>
      </c>
      <c r="E57" s="25">
        <v>2150</v>
      </c>
    </row>
    <row r="58" spans="1:5" x14ac:dyDescent="0.25">
      <c r="A58" s="48">
        <v>57</v>
      </c>
      <c r="B58" t="s">
        <v>202</v>
      </c>
      <c r="C58" s="28">
        <v>0.27</v>
      </c>
      <c r="D58" s="29">
        <v>22691</v>
      </c>
      <c r="E58" s="25">
        <v>949.75</v>
      </c>
    </row>
    <row r="59" spans="1:5" x14ac:dyDescent="0.25">
      <c r="A59" s="48">
        <v>58</v>
      </c>
      <c r="B59" t="s">
        <v>203</v>
      </c>
      <c r="C59" s="28">
        <v>0.27</v>
      </c>
      <c r="D59" s="29">
        <v>22441</v>
      </c>
      <c r="E59" s="25">
        <v>199.99</v>
      </c>
    </row>
    <row r="60" spans="1:5" x14ac:dyDescent="0.25">
      <c r="A60" s="48">
        <v>59</v>
      </c>
      <c r="B60" t="s">
        <v>204</v>
      </c>
      <c r="C60" s="28">
        <v>0.27</v>
      </c>
      <c r="D60" s="29">
        <v>22283</v>
      </c>
      <c r="E60" s="25">
        <v>2980.19</v>
      </c>
    </row>
    <row r="61" spans="1:5" x14ac:dyDescent="0.25">
      <c r="A61" s="48">
        <v>60</v>
      </c>
      <c r="B61" t="s">
        <v>205</v>
      </c>
      <c r="C61" s="28">
        <v>0.26</v>
      </c>
      <c r="D61" s="29">
        <v>21818</v>
      </c>
      <c r="E61" s="25" t="s">
        <v>873</v>
      </c>
    </row>
    <row r="62" spans="1:5" x14ac:dyDescent="0.25">
      <c r="A62" s="48">
        <v>61</v>
      </c>
      <c r="B62" t="s">
        <v>206</v>
      </c>
      <c r="C62" s="28">
        <v>0.26</v>
      </c>
      <c r="D62" s="29">
        <v>21801</v>
      </c>
      <c r="E62" s="25" t="s">
        <v>874</v>
      </c>
    </row>
    <row r="63" spans="1:5" x14ac:dyDescent="0.25">
      <c r="A63" s="48">
        <v>62</v>
      </c>
      <c r="B63" t="s">
        <v>207</v>
      </c>
      <c r="C63" s="28">
        <v>0.26</v>
      </c>
      <c r="D63" s="29">
        <v>21701</v>
      </c>
      <c r="E63" s="25">
        <v>1149.99</v>
      </c>
    </row>
    <row r="64" spans="1:5" x14ac:dyDescent="0.25">
      <c r="A64" s="48">
        <v>63</v>
      </c>
      <c r="B64" t="s">
        <v>208</v>
      </c>
      <c r="C64" s="28">
        <v>0.26</v>
      </c>
      <c r="D64" s="29">
        <v>21687</v>
      </c>
      <c r="E64" t="s">
        <v>875</v>
      </c>
    </row>
    <row r="65" spans="1:5" x14ac:dyDescent="0.25">
      <c r="A65" s="48">
        <v>64</v>
      </c>
      <c r="B65" t="s">
        <v>209</v>
      </c>
      <c r="C65" s="28">
        <v>0.26</v>
      </c>
      <c r="D65" s="29">
        <v>21569</v>
      </c>
      <c r="E65" s="25">
        <v>2863.75</v>
      </c>
    </row>
    <row r="66" spans="1:5" x14ac:dyDescent="0.25">
      <c r="A66" s="48">
        <v>65</v>
      </c>
      <c r="B66" t="s">
        <v>210</v>
      </c>
      <c r="C66" s="28">
        <v>0.26</v>
      </c>
      <c r="D66" s="29">
        <v>21455</v>
      </c>
      <c r="E66" s="25" t="s">
        <v>876</v>
      </c>
    </row>
    <row r="67" spans="1:5" x14ac:dyDescent="0.25">
      <c r="A67" s="48">
        <v>66</v>
      </c>
      <c r="B67" t="s">
        <v>211</v>
      </c>
      <c r="C67" s="28">
        <v>0.25</v>
      </c>
      <c r="D67" s="29">
        <v>21149</v>
      </c>
      <c r="E67" t="s">
        <v>877</v>
      </c>
    </row>
    <row r="68" spans="1:5" x14ac:dyDescent="0.25">
      <c r="A68" s="48">
        <v>67</v>
      </c>
      <c r="B68" t="s">
        <v>212</v>
      </c>
      <c r="C68" s="28">
        <v>0.25</v>
      </c>
      <c r="D68" s="29">
        <v>20968</v>
      </c>
      <c r="E68" t="s">
        <v>878</v>
      </c>
    </row>
    <row r="69" spans="1:5" x14ac:dyDescent="0.25">
      <c r="A69" s="48">
        <v>68</v>
      </c>
      <c r="B69" t="s">
        <v>213</v>
      </c>
      <c r="C69" s="28">
        <v>0.25</v>
      </c>
      <c r="D69" s="29">
        <v>20901</v>
      </c>
      <c r="E69" s="25">
        <v>688.97</v>
      </c>
    </row>
    <row r="70" spans="1:5" x14ac:dyDescent="0.25">
      <c r="A70" s="48">
        <v>69</v>
      </c>
      <c r="B70" t="s">
        <v>214</v>
      </c>
      <c r="C70" s="28">
        <v>0.25</v>
      </c>
      <c r="D70" s="29">
        <v>20858</v>
      </c>
      <c r="E70" s="25" t="s">
        <v>854</v>
      </c>
    </row>
    <row r="71" spans="1:5" x14ac:dyDescent="0.25">
      <c r="A71" s="48">
        <v>70</v>
      </c>
      <c r="B71" t="s">
        <v>215</v>
      </c>
      <c r="C71" s="28">
        <v>0.25</v>
      </c>
      <c r="D71" s="29">
        <v>20691</v>
      </c>
      <c r="E71" s="25">
        <v>653.99</v>
      </c>
    </row>
    <row r="72" spans="1:5" x14ac:dyDescent="0.25">
      <c r="A72" s="48">
        <v>71</v>
      </c>
      <c r="B72" t="s">
        <v>216</v>
      </c>
      <c r="C72" s="28">
        <v>0.25</v>
      </c>
      <c r="D72" s="29">
        <v>20622</v>
      </c>
      <c r="E72" s="25">
        <v>1292.03</v>
      </c>
    </row>
    <row r="73" spans="1:5" x14ac:dyDescent="0.25">
      <c r="A73" s="48">
        <v>72</v>
      </c>
      <c r="B73" t="s">
        <v>217</v>
      </c>
      <c r="C73" s="28">
        <v>0.25</v>
      </c>
      <c r="D73" s="29">
        <v>20614</v>
      </c>
      <c r="E73" s="25">
        <v>913.99</v>
      </c>
    </row>
    <row r="74" spans="1:5" x14ac:dyDescent="0.25">
      <c r="A74" s="48">
        <v>73</v>
      </c>
      <c r="B74" t="s">
        <v>218</v>
      </c>
      <c r="C74" s="28">
        <v>0.24</v>
      </c>
      <c r="D74" s="29">
        <v>20276</v>
      </c>
      <c r="E74" s="25" t="s">
        <v>879</v>
      </c>
    </row>
    <row r="75" spans="1:5" x14ac:dyDescent="0.25">
      <c r="A75" s="48">
        <v>74</v>
      </c>
      <c r="B75" t="s">
        <v>219</v>
      </c>
      <c r="C75" s="28">
        <v>0.24</v>
      </c>
      <c r="D75" s="29">
        <v>20149</v>
      </c>
      <c r="E75" t="s">
        <v>880</v>
      </c>
    </row>
    <row r="76" spans="1:5" x14ac:dyDescent="0.25">
      <c r="A76" s="48">
        <v>75</v>
      </c>
      <c r="B76" t="s">
        <v>220</v>
      </c>
      <c r="C76" s="28">
        <v>0.24</v>
      </c>
      <c r="D76" s="29">
        <v>19920</v>
      </c>
      <c r="E76" s="25">
        <v>2375</v>
      </c>
    </row>
    <row r="77" spans="1:5" x14ac:dyDescent="0.25">
      <c r="A77" s="48">
        <v>76</v>
      </c>
      <c r="B77" t="s">
        <v>221</v>
      </c>
      <c r="C77" s="28">
        <v>0.23</v>
      </c>
      <c r="D77" s="29">
        <v>19741</v>
      </c>
      <c r="E77" t="s">
        <v>881</v>
      </c>
    </row>
    <row r="78" spans="1:5" x14ac:dyDescent="0.25">
      <c r="A78" s="48">
        <v>77</v>
      </c>
      <c r="B78" t="s">
        <v>222</v>
      </c>
      <c r="C78" s="28">
        <v>0.23</v>
      </c>
      <c r="D78" s="29">
        <v>19665</v>
      </c>
      <c r="E78" s="25" t="s">
        <v>882</v>
      </c>
    </row>
    <row r="79" spans="1:5" x14ac:dyDescent="0.25">
      <c r="A79" s="48">
        <v>78</v>
      </c>
      <c r="B79" t="s">
        <v>223</v>
      </c>
      <c r="C79" s="28">
        <v>0.23</v>
      </c>
      <c r="D79" s="29">
        <v>19538</v>
      </c>
      <c r="E79" s="25">
        <v>1075</v>
      </c>
    </row>
    <row r="80" spans="1:5" x14ac:dyDescent="0.25">
      <c r="A80" s="48">
        <v>79</v>
      </c>
      <c r="B80" t="s">
        <v>224</v>
      </c>
      <c r="C80" s="28">
        <v>0.23</v>
      </c>
      <c r="D80" s="29">
        <v>19536</v>
      </c>
      <c r="E80" s="25">
        <v>479.99</v>
      </c>
    </row>
    <row r="81" spans="1:5" x14ac:dyDescent="0.25">
      <c r="A81" s="48">
        <v>80</v>
      </c>
      <c r="B81" t="s">
        <v>225</v>
      </c>
      <c r="C81" s="28">
        <v>0.23</v>
      </c>
      <c r="D81" s="29">
        <v>19458</v>
      </c>
      <c r="E81" s="25" t="s">
        <v>854</v>
      </c>
    </row>
    <row r="82" spans="1:5" x14ac:dyDescent="0.25">
      <c r="A82" s="48">
        <v>81</v>
      </c>
      <c r="B82" t="s">
        <v>226</v>
      </c>
      <c r="C82" s="28">
        <v>0.23</v>
      </c>
      <c r="D82" s="29">
        <v>19393</v>
      </c>
      <c r="E82" t="s">
        <v>854</v>
      </c>
    </row>
    <row r="83" spans="1:5" x14ac:dyDescent="0.25">
      <c r="A83" s="48">
        <v>82</v>
      </c>
      <c r="B83" t="s">
        <v>227</v>
      </c>
      <c r="C83" s="28">
        <v>0.23</v>
      </c>
      <c r="D83" s="29">
        <v>19291</v>
      </c>
      <c r="E83" t="s">
        <v>854</v>
      </c>
    </row>
    <row r="84" spans="1:5" x14ac:dyDescent="0.25">
      <c r="A84" s="48">
        <v>83</v>
      </c>
      <c r="B84" t="s">
        <v>228</v>
      </c>
      <c r="C84" s="28">
        <v>0.23</v>
      </c>
      <c r="D84" s="29">
        <v>19251</v>
      </c>
      <c r="E84" s="25" t="s">
        <v>883</v>
      </c>
    </row>
    <row r="85" spans="1:5" x14ac:dyDescent="0.25">
      <c r="A85" s="48">
        <v>84</v>
      </c>
      <c r="B85" t="s">
        <v>229</v>
      </c>
      <c r="C85" s="28">
        <v>0.23</v>
      </c>
      <c r="D85" s="29">
        <v>19093</v>
      </c>
      <c r="E85" s="25" t="s">
        <v>854</v>
      </c>
    </row>
    <row r="86" spans="1:5" x14ac:dyDescent="0.25">
      <c r="A86" s="48">
        <v>85</v>
      </c>
      <c r="B86" t="s">
        <v>230</v>
      </c>
      <c r="C86" s="28">
        <v>0.23</v>
      </c>
      <c r="D86" s="29">
        <v>19082</v>
      </c>
      <c r="E86" s="25">
        <v>504.99</v>
      </c>
    </row>
    <row r="87" spans="1:5" x14ac:dyDescent="0.25">
      <c r="A87" s="48">
        <v>86</v>
      </c>
      <c r="B87" t="s">
        <v>231</v>
      </c>
      <c r="C87" s="28">
        <v>0.22</v>
      </c>
      <c r="D87" s="29">
        <v>18931</v>
      </c>
      <c r="E87" t="s">
        <v>884</v>
      </c>
    </row>
    <row r="88" spans="1:5" x14ac:dyDescent="0.25">
      <c r="A88" s="48">
        <v>87</v>
      </c>
      <c r="B88" t="s">
        <v>232</v>
      </c>
      <c r="C88" s="28">
        <v>0.22</v>
      </c>
      <c r="D88" s="29">
        <v>18765</v>
      </c>
      <c r="E88" s="25">
        <v>619.24</v>
      </c>
    </row>
    <row r="89" spans="1:5" x14ac:dyDescent="0.25">
      <c r="A89" s="48">
        <v>88</v>
      </c>
      <c r="B89" t="s">
        <v>233</v>
      </c>
      <c r="C89" s="28">
        <v>0.22</v>
      </c>
      <c r="D89" s="29">
        <v>18561</v>
      </c>
      <c r="E89" s="25" t="s">
        <v>885</v>
      </c>
    </row>
    <row r="90" spans="1:5" x14ac:dyDescent="0.25">
      <c r="A90" s="48">
        <v>89</v>
      </c>
      <c r="B90" t="s">
        <v>234</v>
      </c>
      <c r="C90" s="28">
        <v>0.22</v>
      </c>
      <c r="D90" s="29">
        <v>18427</v>
      </c>
      <c r="E90" t="s">
        <v>854</v>
      </c>
    </row>
    <row r="91" spans="1:5" x14ac:dyDescent="0.25">
      <c r="A91" s="48">
        <v>90</v>
      </c>
      <c r="B91" t="s">
        <v>235</v>
      </c>
      <c r="C91" s="28">
        <v>0.22</v>
      </c>
      <c r="D91" s="29">
        <v>18412</v>
      </c>
      <c r="E91" t="s">
        <v>886</v>
      </c>
    </row>
    <row r="92" spans="1:5" x14ac:dyDescent="0.25">
      <c r="A92" s="48">
        <v>91</v>
      </c>
      <c r="B92" t="s">
        <v>236</v>
      </c>
      <c r="C92" s="28">
        <v>0.22</v>
      </c>
      <c r="D92" s="29">
        <v>18402</v>
      </c>
      <c r="E92" s="25" t="s">
        <v>887</v>
      </c>
    </row>
    <row r="93" spans="1:5" x14ac:dyDescent="0.25">
      <c r="A93" s="48">
        <v>92</v>
      </c>
      <c r="B93" t="s">
        <v>237</v>
      </c>
      <c r="C93" s="28">
        <v>0.22</v>
      </c>
      <c r="D93" s="29">
        <v>18388</v>
      </c>
      <c r="E93" s="25">
        <v>199.99</v>
      </c>
    </row>
    <row r="94" spans="1:5" x14ac:dyDescent="0.25">
      <c r="A94" s="48">
        <v>93</v>
      </c>
      <c r="B94" t="s">
        <v>238</v>
      </c>
      <c r="C94" s="28">
        <v>0.22</v>
      </c>
      <c r="D94" s="29">
        <v>18379</v>
      </c>
      <c r="E94" s="25" t="s">
        <v>854</v>
      </c>
    </row>
    <row r="95" spans="1:5" x14ac:dyDescent="0.25">
      <c r="A95" s="48">
        <v>94</v>
      </c>
      <c r="B95" t="s">
        <v>239</v>
      </c>
      <c r="C95" s="28">
        <v>0.22</v>
      </c>
      <c r="D95" s="29">
        <v>18266</v>
      </c>
      <c r="E95" t="s">
        <v>854</v>
      </c>
    </row>
    <row r="96" spans="1:5" x14ac:dyDescent="0.25">
      <c r="A96" s="48">
        <v>95</v>
      </c>
      <c r="B96" t="s">
        <v>240</v>
      </c>
      <c r="C96" s="28">
        <v>0.22</v>
      </c>
      <c r="D96" s="29">
        <v>18220</v>
      </c>
      <c r="E96" s="25">
        <v>2784.95</v>
      </c>
    </row>
    <row r="97" spans="1:5" x14ac:dyDescent="0.25">
      <c r="A97" s="48">
        <v>96</v>
      </c>
      <c r="B97" t="s">
        <v>241</v>
      </c>
      <c r="C97" s="28">
        <v>0.22</v>
      </c>
      <c r="D97" s="29">
        <v>18199</v>
      </c>
      <c r="E97" s="25">
        <v>748</v>
      </c>
    </row>
    <row r="98" spans="1:5" x14ac:dyDescent="0.25">
      <c r="A98" s="48">
        <v>97</v>
      </c>
      <c r="B98" t="s">
        <v>242</v>
      </c>
      <c r="C98" s="28">
        <v>0.21</v>
      </c>
      <c r="D98" s="29">
        <v>18106</v>
      </c>
      <c r="E98" s="25" t="s">
        <v>854</v>
      </c>
    </row>
    <row r="99" spans="1:5" x14ac:dyDescent="0.25">
      <c r="A99" s="48">
        <v>98</v>
      </c>
      <c r="B99" t="s">
        <v>243</v>
      </c>
      <c r="C99" s="28">
        <v>0.21</v>
      </c>
      <c r="D99" s="29">
        <v>18081</v>
      </c>
      <c r="E99" s="25">
        <v>717.72</v>
      </c>
    </row>
    <row r="100" spans="1:5" x14ac:dyDescent="0.25">
      <c r="A100" s="48">
        <v>99</v>
      </c>
      <c r="B100" t="s">
        <v>244</v>
      </c>
      <c r="C100" s="28">
        <v>0.21</v>
      </c>
      <c r="D100" s="29">
        <v>18043</v>
      </c>
      <c r="E100" s="25" t="s">
        <v>888</v>
      </c>
    </row>
    <row r="101" spans="1:5" x14ac:dyDescent="0.25">
      <c r="A101" s="48">
        <v>100</v>
      </c>
      <c r="B101" t="s">
        <v>245</v>
      </c>
      <c r="C101" s="28">
        <v>0.21</v>
      </c>
      <c r="D101" s="29">
        <v>17988</v>
      </c>
      <c r="E101" t="s">
        <v>889</v>
      </c>
    </row>
    <row r="102" spans="1:5" x14ac:dyDescent="0.25">
      <c r="A102" s="48">
        <v>101</v>
      </c>
      <c r="B102" t="s">
        <v>246</v>
      </c>
      <c r="C102" s="28">
        <v>0.21</v>
      </c>
      <c r="D102" s="29">
        <v>17954</v>
      </c>
      <c r="E102" s="25">
        <v>257.54000000000002</v>
      </c>
    </row>
    <row r="103" spans="1:5" x14ac:dyDescent="0.25">
      <c r="A103" s="48">
        <v>102</v>
      </c>
      <c r="B103" t="s">
        <v>247</v>
      </c>
      <c r="C103" s="28">
        <v>0.21</v>
      </c>
      <c r="D103" s="29">
        <v>17878</v>
      </c>
      <c r="E103" s="25">
        <v>174.99</v>
      </c>
    </row>
    <row r="104" spans="1:5" x14ac:dyDescent="0.25">
      <c r="A104" s="48">
        <v>103</v>
      </c>
      <c r="B104" t="s">
        <v>248</v>
      </c>
      <c r="C104" s="28">
        <v>0.21</v>
      </c>
      <c r="D104" s="29">
        <v>17850</v>
      </c>
      <c r="E104" t="s">
        <v>854</v>
      </c>
    </row>
    <row r="105" spans="1:5" x14ac:dyDescent="0.25">
      <c r="A105" s="48">
        <v>104</v>
      </c>
      <c r="B105" t="s">
        <v>249</v>
      </c>
      <c r="C105" s="28">
        <v>0.21</v>
      </c>
      <c r="D105" s="29">
        <v>17736</v>
      </c>
      <c r="E105" s="25" t="s">
        <v>890</v>
      </c>
    </row>
    <row r="106" spans="1:5" x14ac:dyDescent="0.25">
      <c r="A106" s="48">
        <v>105</v>
      </c>
      <c r="B106" t="s">
        <v>250</v>
      </c>
      <c r="C106" s="28">
        <v>0.21</v>
      </c>
      <c r="D106" s="29">
        <v>17700</v>
      </c>
      <c r="E106" s="25" t="s">
        <v>891</v>
      </c>
    </row>
    <row r="107" spans="1:5" x14ac:dyDescent="0.25">
      <c r="A107" s="48">
        <v>106</v>
      </c>
      <c r="B107" t="s">
        <v>251</v>
      </c>
      <c r="C107" s="28">
        <v>0.21</v>
      </c>
      <c r="D107" s="29">
        <v>17685</v>
      </c>
      <c r="E107" s="25" t="s">
        <v>892</v>
      </c>
    </row>
    <row r="108" spans="1:5" x14ac:dyDescent="0.25">
      <c r="A108" s="48">
        <v>107</v>
      </c>
      <c r="B108" t="s">
        <v>252</v>
      </c>
      <c r="C108" s="28">
        <v>0.21</v>
      </c>
      <c r="D108" s="29">
        <v>17680</v>
      </c>
      <c r="E108" s="25">
        <v>1774.71</v>
      </c>
    </row>
    <row r="109" spans="1:5" x14ac:dyDescent="0.25">
      <c r="A109" s="48">
        <v>108</v>
      </c>
      <c r="B109" t="s">
        <v>253</v>
      </c>
      <c r="C109" s="28">
        <v>0.21</v>
      </c>
      <c r="D109" s="29">
        <v>17670</v>
      </c>
      <c r="E109" t="s">
        <v>893</v>
      </c>
    </row>
    <row r="110" spans="1:5" x14ac:dyDescent="0.25">
      <c r="A110" s="48">
        <v>109</v>
      </c>
      <c r="B110" t="s">
        <v>254</v>
      </c>
      <c r="C110" s="28">
        <v>0.21</v>
      </c>
      <c r="D110" s="29">
        <v>17532</v>
      </c>
      <c r="E110" s="25" t="s">
        <v>894</v>
      </c>
    </row>
    <row r="111" spans="1:5" x14ac:dyDescent="0.25">
      <c r="A111" s="48">
        <v>110</v>
      </c>
      <c r="B111" t="s">
        <v>255</v>
      </c>
      <c r="C111" s="28">
        <v>0.21</v>
      </c>
      <c r="D111" s="29">
        <v>17522</v>
      </c>
      <c r="E111" s="25">
        <v>1290</v>
      </c>
    </row>
    <row r="112" spans="1:5" x14ac:dyDescent="0.25">
      <c r="A112" s="48">
        <v>111</v>
      </c>
      <c r="B112" t="s">
        <v>256</v>
      </c>
      <c r="C112" s="28">
        <v>0.21</v>
      </c>
      <c r="D112" s="29">
        <v>17477</v>
      </c>
      <c r="E112" t="s">
        <v>895</v>
      </c>
    </row>
    <row r="113" spans="1:5" x14ac:dyDescent="0.25">
      <c r="A113" s="48">
        <v>112</v>
      </c>
      <c r="B113" t="s">
        <v>257</v>
      </c>
      <c r="C113" s="28">
        <v>0.2</v>
      </c>
      <c r="D113" s="29">
        <v>17295</v>
      </c>
      <c r="E113" s="25">
        <v>576.09</v>
      </c>
    </row>
    <row r="114" spans="1:5" x14ac:dyDescent="0.25">
      <c r="A114" s="48">
        <v>113</v>
      </c>
      <c r="B114" t="s">
        <v>258</v>
      </c>
      <c r="C114" s="28">
        <v>0.2</v>
      </c>
      <c r="D114" s="29">
        <v>17239</v>
      </c>
      <c r="E114" s="25" t="s">
        <v>896</v>
      </c>
    </row>
    <row r="115" spans="1:5" x14ac:dyDescent="0.25">
      <c r="A115" s="48">
        <v>114</v>
      </c>
      <c r="B115" t="s">
        <v>259</v>
      </c>
      <c r="C115" s="28">
        <v>0.2</v>
      </c>
      <c r="D115" s="29">
        <v>17169</v>
      </c>
      <c r="E115" s="25" t="s">
        <v>897</v>
      </c>
    </row>
    <row r="116" spans="1:5" x14ac:dyDescent="0.25">
      <c r="A116" s="48">
        <v>115</v>
      </c>
      <c r="B116" t="s">
        <v>260</v>
      </c>
      <c r="C116" s="28">
        <v>0.2</v>
      </c>
      <c r="D116" s="29">
        <v>17049</v>
      </c>
      <c r="E116" s="25">
        <v>3731.42</v>
      </c>
    </row>
    <row r="117" spans="1:5" x14ac:dyDescent="0.25">
      <c r="A117" s="48">
        <v>116</v>
      </c>
      <c r="B117" t="s">
        <v>261</v>
      </c>
      <c r="C117" s="28">
        <v>0.2</v>
      </c>
      <c r="D117" s="29">
        <v>17047</v>
      </c>
      <c r="E117" s="25">
        <v>165.75</v>
      </c>
    </row>
    <row r="118" spans="1:5" x14ac:dyDescent="0.25">
      <c r="A118" s="48">
        <v>117</v>
      </c>
      <c r="B118" t="s">
        <v>262</v>
      </c>
      <c r="C118" s="28">
        <v>0.2</v>
      </c>
      <c r="D118" s="29">
        <v>16941</v>
      </c>
      <c r="E118" t="s">
        <v>898</v>
      </c>
    </row>
    <row r="119" spans="1:5" x14ac:dyDescent="0.25">
      <c r="A119" s="48">
        <v>118</v>
      </c>
      <c r="B119" t="s">
        <v>263</v>
      </c>
      <c r="C119" s="28">
        <v>0.2</v>
      </c>
      <c r="D119" s="29">
        <v>16927</v>
      </c>
      <c r="E119" s="25">
        <v>1634</v>
      </c>
    </row>
    <row r="120" spans="1:5" x14ac:dyDescent="0.25">
      <c r="A120" s="48">
        <v>119</v>
      </c>
      <c r="B120" t="s">
        <v>264</v>
      </c>
      <c r="C120" s="28">
        <v>0.2</v>
      </c>
      <c r="D120" s="29">
        <v>16831</v>
      </c>
      <c r="E120" t="s">
        <v>854</v>
      </c>
    </row>
    <row r="121" spans="1:5" x14ac:dyDescent="0.25">
      <c r="A121" s="48">
        <v>120</v>
      </c>
      <c r="B121" t="s">
        <v>265</v>
      </c>
      <c r="C121" s="28">
        <v>0.2</v>
      </c>
      <c r="D121" s="29">
        <v>16783</v>
      </c>
      <c r="E121" t="s">
        <v>854</v>
      </c>
    </row>
    <row r="122" spans="1:5" x14ac:dyDescent="0.25">
      <c r="A122" s="48">
        <v>121</v>
      </c>
      <c r="B122" t="s">
        <v>266</v>
      </c>
      <c r="C122" s="28">
        <v>0.2</v>
      </c>
      <c r="D122" s="29">
        <v>16758</v>
      </c>
      <c r="E122" s="25" t="s">
        <v>854</v>
      </c>
    </row>
    <row r="123" spans="1:5" x14ac:dyDescent="0.25">
      <c r="A123" s="48">
        <v>122</v>
      </c>
      <c r="B123" t="s">
        <v>267</v>
      </c>
      <c r="C123" s="28">
        <v>0.2</v>
      </c>
      <c r="D123" s="29">
        <v>16753</v>
      </c>
      <c r="E123" s="25" t="s">
        <v>899</v>
      </c>
    </row>
    <row r="124" spans="1:5" x14ac:dyDescent="0.25">
      <c r="A124" s="48">
        <v>123</v>
      </c>
      <c r="B124" t="s">
        <v>268</v>
      </c>
      <c r="C124" s="28">
        <v>0.2</v>
      </c>
      <c r="D124" s="29">
        <v>16671</v>
      </c>
      <c r="E124" s="25" t="s">
        <v>900</v>
      </c>
    </row>
    <row r="125" spans="1:5" x14ac:dyDescent="0.25">
      <c r="A125" s="48">
        <v>124</v>
      </c>
      <c r="B125" t="s">
        <v>269</v>
      </c>
      <c r="C125" s="28">
        <v>0.2</v>
      </c>
      <c r="D125" s="29">
        <v>16635</v>
      </c>
      <c r="E125" s="25">
        <v>1395</v>
      </c>
    </row>
    <row r="126" spans="1:5" x14ac:dyDescent="0.25">
      <c r="A126" s="48">
        <v>125</v>
      </c>
      <c r="B126" t="s">
        <v>270</v>
      </c>
      <c r="C126" s="28">
        <v>0.2</v>
      </c>
      <c r="D126" s="29">
        <v>16562</v>
      </c>
      <c r="E126" s="25" t="s">
        <v>901</v>
      </c>
    </row>
    <row r="127" spans="1:5" x14ac:dyDescent="0.25">
      <c r="A127" s="48">
        <v>126</v>
      </c>
      <c r="B127" t="s">
        <v>271</v>
      </c>
      <c r="C127" s="28">
        <v>0.19</v>
      </c>
      <c r="D127" s="29">
        <v>16430</v>
      </c>
      <c r="E127" s="25">
        <v>234.22</v>
      </c>
    </row>
    <row r="128" spans="1:5" x14ac:dyDescent="0.25">
      <c r="A128" s="48">
        <v>127</v>
      </c>
      <c r="B128" t="s">
        <v>272</v>
      </c>
      <c r="C128" s="28">
        <v>0.19</v>
      </c>
      <c r="D128" s="29">
        <v>16386</v>
      </c>
      <c r="E128" s="25">
        <v>2265.04</v>
      </c>
    </row>
    <row r="129" spans="1:5" x14ac:dyDescent="0.25">
      <c r="A129" s="48">
        <v>128</v>
      </c>
      <c r="B129" t="s">
        <v>273</v>
      </c>
      <c r="C129" s="28">
        <v>0.19</v>
      </c>
      <c r="D129" s="29">
        <v>16272</v>
      </c>
      <c r="E129" t="s">
        <v>854</v>
      </c>
    </row>
    <row r="130" spans="1:5" x14ac:dyDescent="0.25">
      <c r="A130" s="48">
        <v>129</v>
      </c>
      <c r="B130" t="s">
        <v>274</v>
      </c>
      <c r="C130" s="28">
        <v>0.19</v>
      </c>
      <c r="D130" s="29">
        <v>16137</v>
      </c>
      <c r="E130" s="25" t="s">
        <v>854</v>
      </c>
    </row>
    <row r="131" spans="1:5" x14ac:dyDescent="0.25">
      <c r="A131" s="48">
        <v>130</v>
      </c>
      <c r="B131" t="s">
        <v>275</v>
      </c>
      <c r="C131" s="28">
        <v>0.19</v>
      </c>
      <c r="D131" s="29">
        <v>16107</v>
      </c>
      <c r="E131" s="25" t="s">
        <v>854</v>
      </c>
    </row>
    <row r="132" spans="1:5" x14ac:dyDescent="0.25">
      <c r="A132" s="48">
        <v>131</v>
      </c>
      <c r="B132" t="s">
        <v>276</v>
      </c>
      <c r="C132" s="28">
        <v>0.19</v>
      </c>
      <c r="D132" s="29">
        <v>16034</v>
      </c>
      <c r="E132" s="25">
        <v>389</v>
      </c>
    </row>
    <row r="133" spans="1:5" x14ac:dyDescent="0.25">
      <c r="A133" s="48">
        <v>132</v>
      </c>
      <c r="B133" t="s">
        <v>277</v>
      </c>
      <c r="C133" s="28">
        <v>0.19</v>
      </c>
      <c r="D133" s="29">
        <v>16031</v>
      </c>
      <c r="E133" s="25">
        <v>196.9</v>
      </c>
    </row>
    <row r="134" spans="1:5" x14ac:dyDescent="0.25">
      <c r="A134" s="48">
        <v>133</v>
      </c>
      <c r="B134" t="s">
        <v>278</v>
      </c>
      <c r="C134" s="28">
        <v>0.19</v>
      </c>
      <c r="D134" s="29">
        <v>15922</v>
      </c>
      <c r="E134" s="25" t="s">
        <v>902</v>
      </c>
    </row>
    <row r="135" spans="1:5" x14ac:dyDescent="0.25">
      <c r="A135" s="48">
        <v>134</v>
      </c>
      <c r="B135" t="s">
        <v>279</v>
      </c>
      <c r="C135" s="28">
        <v>0.19</v>
      </c>
      <c r="D135" s="29">
        <v>15898</v>
      </c>
      <c r="E135" s="25">
        <v>568.26</v>
      </c>
    </row>
    <row r="136" spans="1:5" x14ac:dyDescent="0.25">
      <c r="A136" s="48">
        <v>135</v>
      </c>
      <c r="B136" t="s">
        <v>280</v>
      </c>
      <c r="C136" s="28">
        <v>0.19</v>
      </c>
      <c r="D136" s="29">
        <v>15863</v>
      </c>
      <c r="E136" s="25" t="s">
        <v>903</v>
      </c>
    </row>
    <row r="137" spans="1:5" x14ac:dyDescent="0.25">
      <c r="A137" s="48">
        <v>136</v>
      </c>
      <c r="B137" t="s">
        <v>281</v>
      </c>
      <c r="C137" s="28">
        <v>0.19</v>
      </c>
      <c r="D137" s="29">
        <v>15713</v>
      </c>
      <c r="E137" t="s">
        <v>904</v>
      </c>
    </row>
    <row r="138" spans="1:5" x14ac:dyDescent="0.25">
      <c r="A138" s="48">
        <v>137</v>
      </c>
      <c r="B138" t="s">
        <v>282</v>
      </c>
      <c r="C138" s="28">
        <v>0.19</v>
      </c>
      <c r="D138" s="29">
        <v>15692</v>
      </c>
      <c r="E138" t="s">
        <v>905</v>
      </c>
    </row>
    <row r="139" spans="1:5" x14ac:dyDescent="0.25">
      <c r="A139" s="48">
        <v>138</v>
      </c>
      <c r="B139" t="s">
        <v>283</v>
      </c>
      <c r="C139" s="28">
        <v>0.18</v>
      </c>
      <c r="D139" s="29">
        <v>15584</v>
      </c>
      <c r="E139" s="25">
        <v>699</v>
      </c>
    </row>
    <row r="140" spans="1:5" x14ac:dyDescent="0.25">
      <c r="A140" s="48">
        <v>139</v>
      </c>
      <c r="B140" t="s">
        <v>284</v>
      </c>
      <c r="C140" s="28">
        <v>0.18</v>
      </c>
      <c r="D140" s="29">
        <v>15503</v>
      </c>
      <c r="E140" s="25" t="s">
        <v>854</v>
      </c>
    </row>
    <row r="141" spans="1:5" x14ac:dyDescent="0.25">
      <c r="A141" s="48">
        <v>140</v>
      </c>
      <c r="B141" t="s">
        <v>285</v>
      </c>
      <c r="C141" s="28">
        <v>0.18</v>
      </c>
      <c r="D141" s="29">
        <v>15470</v>
      </c>
      <c r="E141" s="25">
        <v>195</v>
      </c>
    </row>
    <row r="142" spans="1:5" x14ac:dyDescent="0.25">
      <c r="A142" s="48">
        <v>141</v>
      </c>
      <c r="B142" t="s">
        <v>286</v>
      </c>
      <c r="C142" s="28">
        <v>0.18</v>
      </c>
      <c r="D142" s="29">
        <v>15450</v>
      </c>
      <c r="E142" s="25">
        <v>329.99</v>
      </c>
    </row>
    <row r="143" spans="1:5" x14ac:dyDescent="0.25">
      <c r="A143" s="48">
        <v>142</v>
      </c>
      <c r="B143" t="s">
        <v>287</v>
      </c>
      <c r="C143" s="28">
        <v>0.18</v>
      </c>
      <c r="D143" s="29">
        <v>15425</v>
      </c>
      <c r="E143" s="25" t="s">
        <v>906</v>
      </c>
    </row>
    <row r="144" spans="1:5" x14ac:dyDescent="0.25">
      <c r="A144" s="48">
        <v>143</v>
      </c>
      <c r="B144" t="s">
        <v>288</v>
      </c>
      <c r="C144" s="28">
        <v>0.18</v>
      </c>
      <c r="D144" s="29">
        <v>15404</v>
      </c>
      <c r="E144" t="s">
        <v>854</v>
      </c>
    </row>
    <row r="145" spans="1:5" x14ac:dyDescent="0.25">
      <c r="A145" s="48">
        <v>144</v>
      </c>
      <c r="B145" t="s">
        <v>289</v>
      </c>
      <c r="C145" s="28">
        <v>0.18</v>
      </c>
      <c r="D145" s="29">
        <v>15295</v>
      </c>
      <c r="E145" s="25" t="s">
        <v>907</v>
      </c>
    </row>
    <row r="146" spans="1:5" x14ac:dyDescent="0.25">
      <c r="A146" s="48">
        <v>145</v>
      </c>
      <c r="B146" t="s">
        <v>290</v>
      </c>
      <c r="C146" s="28">
        <v>0.18</v>
      </c>
      <c r="D146" s="29">
        <v>15234</v>
      </c>
      <c r="E146" s="25">
        <v>215</v>
      </c>
    </row>
    <row r="147" spans="1:5" x14ac:dyDescent="0.25">
      <c r="A147" s="48">
        <v>146</v>
      </c>
      <c r="B147" t="s">
        <v>291</v>
      </c>
      <c r="C147" s="28">
        <v>0.18</v>
      </c>
      <c r="D147" s="29">
        <v>15200</v>
      </c>
      <c r="E147" t="s">
        <v>908</v>
      </c>
    </row>
    <row r="148" spans="1:5" x14ac:dyDescent="0.25">
      <c r="A148" s="48">
        <v>147</v>
      </c>
      <c r="B148" t="s">
        <v>292</v>
      </c>
      <c r="C148" s="28">
        <v>0.18</v>
      </c>
      <c r="D148" s="29">
        <v>15160</v>
      </c>
      <c r="E148" t="s">
        <v>854</v>
      </c>
    </row>
    <row r="149" spans="1:5" x14ac:dyDescent="0.25">
      <c r="A149" s="48">
        <v>148</v>
      </c>
      <c r="B149" t="s">
        <v>293</v>
      </c>
      <c r="C149" s="28">
        <v>0.18</v>
      </c>
      <c r="D149" s="29">
        <v>15090</v>
      </c>
      <c r="E149" t="s">
        <v>909</v>
      </c>
    </row>
    <row r="150" spans="1:5" x14ac:dyDescent="0.25">
      <c r="A150" s="48">
        <v>149</v>
      </c>
      <c r="B150" t="s">
        <v>294</v>
      </c>
      <c r="C150" s="28">
        <v>0.18</v>
      </c>
      <c r="D150" s="29">
        <v>15006</v>
      </c>
      <c r="E150" s="25" t="s">
        <v>854</v>
      </c>
    </row>
    <row r="151" spans="1:5" x14ac:dyDescent="0.25">
      <c r="A151" s="48">
        <v>150</v>
      </c>
      <c r="B151" t="s">
        <v>295</v>
      </c>
      <c r="C151" s="28">
        <v>0.18</v>
      </c>
      <c r="D151" s="29">
        <v>15004</v>
      </c>
      <c r="E151" s="25">
        <v>379.99</v>
      </c>
    </row>
    <row r="152" spans="1:5" x14ac:dyDescent="0.25">
      <c r="A152" s="48">
        <v>151</v>
      </c>
      <c r="B152" t="s">
        <v>296</v>
      </c>
      <c r="C152" s="28">
        <v>0.18</v>
      </c>
      <c r="D152" s="29">
        <v>14978</v>
      </c>
      <c r="E152" s="25">
        <v>674.29</v>
      </c>
    </row>
    <row r="153" spans="1:5" x14ac:dyDescent="0.25">
      <c r="A153" s="48">
        <v>152</v>
      </c>
      <c r="B153" t="s">
        <v>297</v>
      </c>
      <c r="C153" s="28">
        <v>0.18</v>
      </c>
      <c r="D153" s="29">
        <v>14963</v>
      </c>
      <c r="E153" s="25">
        <v>599</v>
      </c>
    </row>
    <row r="154" spans="1:5" x14ac:dyDescent="0.25">
      <c r="A154" s="48">
        <v>153</v>
      </c>
      <c r="B154" t="s">
        <v>298</v>
      </c>
      <c r="C154" s="28">
        <v>0.18</v>
      </c>
      <c r="D154" s="29">
        <v>14946</v>
      </c>
      <c r="E154" t="s">
        <v>910</v>
      </c>
    </row>
    <row r="155" spans="1:5" x14ac:dyDescent="0.25">
      <c r="A155" s="48">
        <v>154</v>
      </c>
      <c r="B155" t="s">
        <v>299</v>
      </c>
      <c r="C155" s="28">
        <v>0.18</v>
      </c>
      <c r="D155" s="29">
        <v>14941</v>
      </c>
      <c r="E155" s="25">
        <v>700</v>
      </c>
    </row>
    <row r="156" spans="1:5" x14ac:dyDescent="0.25">
      <c r="A156" s="48">
        <v>155</v>
      </c>
      <c r="B156" t="s">
        <v>300</v>
      </c>
      <c r="C156" s="28">
        <v>0.17</v>
      </c>
      <c r="D156" s="29">
        <v>14813</v>
      </c>
      <c r="E156" t="s">
        <v>911</v>
      </c>
    </row>
    <row r="157" spans="1:5" x14ac:dyDescent="0.25">
      <c r="A157" s="48">
        <v>156</v>
      </c>
      <c r="B157" t="s">
        <v>301</v>
      </c>
      <c r="C157" s="28">
        <v>0.17</v>
      </c>
      <c r="D157" s="29">
        <v>14792</v>
      </c>
      <c r="E157" s="25" t="s">
        <v>912</v>
      </c>
    </row>
    <row r="158" spans="1:5" x14ac:dyDescent="0.25">
      <c r="A158" s="48">
        <v>157</v>
      </c>
      <c r="B158" t="s">
        <v>302</v>
      </c>
      <c r="C158" s="28">
        <v>0.17</v>
      </c>
      <c r="D158" s="29">
        <v>14750</v>
      </c>
      <c r="E158" s="25" t="s">
        <v>913</v>
      </c>
    </row>
    <row r="159" spans="1:5" x14ac:dyDescent="0.25">
      <c r="A159" s="48">
        <v>158</v>
      </c>
      <c r="B159" t="s">
        <v>303</v>
      </c>
      <c r="C159" s="28">
        <v>0.17</v>
      </c>
      <c r="D159" s="29">
        <v>14734</v>
      </c>
      <c r="E159" s="25">
        <v>1061.3499999999999</v>
      </c>
    </row>
    <row r="160" spans="1:5" x14ac:dyDescent="0.25">
      <c r="A160" s="48">
        <v>159</v>
      </c>
      <c r="B160" t="s">
        <v>304</v>
      </c>
      <c r="C160" s="28">
        <v>0.17</v>
      </c>
      <c r="D160" s="29">
        <v>14730</v>
      </c>
      <c r="E160" s="25">
        <v>729</v>
      </c>
    </row>
    <row r="161" spans="1:5" x14ac:dyDescent="0.25">
      <c r="A161" s="48">
        <v>160</v>
      </c>
      <c r="B161" t="s">
        <v>305</v>
      </c>
      <c r="C161" s="28">
        <v>0.17</v>
      </c>
      <c r="D161" s="29">
        <v>14684</v>
      </c>
      <c r="E161" t="s">
        <v>854</v>
      </c>
    </row>
    <row r="162" spans="1:5" x14ac:dyDescent="0.25">
      <c r="A162" s="48">
        <v>161</v>
      </c>
      <c r="B162" t="s">
        <v>306</v>
      </c>
      <c r="C162" s="28">
        <v>0.17</v>
      </c>
      <c r="D162" s="29">
        <v>14665</v>
      </c>
      <c r="E162" s="25" t="s">
        <v>914</v>
      </c>
    </row>
    <row r="163" spans="1:5" x14ac:dyDescent="0.25">
      <c r="A163" s="48">
        <v>162</v>
      </c>
      <c r="B163" t="s">
        <v>307</v>
      </c>
      <c r="C163" s="28">
        <v>0.17</v>
      </c>
      <c r="D163" s="29">
        <v>14659</v>
      </c>
      <c r="E163" s="25">
        <v>392.99</v>
      </c>
    </row>
    <row r="164" spans="1:5" x14ac:dyDescent="0.25">
      <c r="A164" s="48">
        <v>163</v>
      </c>
      <c r="B164" t="s">
        <v>308</v>
      </c>
      <c r="C164" s="28">
        <v>0.17</v>
      </c>
      <c r="D164" s="29">
        <v>14521</v>
      </c>
      <c r="E164" s="25">
        <v>414.65</v>
      </c>
    </row>
    <row r="165" spans="1:5" x14ac:dyDescent="0.25">
      <c r="A165" s="48">
        <v>164</v>
      </c>
      <c r="B165" t="s">
        <v>309</v>
      </c>
      <c r="C165" s="28">
        <v>0.17</v>
      </c>
      <c r="D165" s="29">
        <v>14504</v>
      </c>
      <c r="E165" t="s">
        <v>854</v>
      </c>
    </row>
    <row r="166" spans="1:5" x14ac:dyDescent="0.25">
      <c r="A166" s="48">
        <v>165</v>
      </c>
      <c r="B166" t="s">
        <v>310</v>
      </c>
      <c r="C166" s="28">
        <v>0.17</v>
      </c>
      <c r="D166" s="29">
        <v>14471</v>
      </c>
      <c r="E166" s="25">
        <v>140</v>
      </c>
    </row>
    <row r="167" spans="1:5" x14ac:dyDescent="0.25">
      <c r="A167" s="48">
        <v>166</v>
      </c>
      <c r="B167" t="s">
        <v>311</v>
      </c>
      <c r="C167" s="28">
        <v>0.17</v>
      </c>
      <c r="D167" s="29">
        <v>14432</v>
      </c>
      <c r="E167" s="25">
        <v>199.98</v>
      </c>
    </row>
    <row r="168" spans="1:5" x14ac:dyDescent="0.25">
      <c r="A168" s="48">
        <v>167</v>
      </c>
      <c r="B168" t="s">
        <v>312</v>
      </c>
      <c r="C168" s="28">
        <v>0.17</v>
      </c>
      <c r="D168" s="29">
        <v>14426</v>
      </c>
      <c r="E168" s="25" t="s">
        <v>854</v>
      </c>
    </row>
    <row r="169" spans="1:5" x14ac:dyDescent="0.25">
      <c r="A169" s="48">
        <v>168</v>
      </c>
      <c r="B169" t="s">
        <v>313</v>
      </c>
      <c r="C169" s="28">
        <v>0.17</v>
      </c>
      <c r="D169" s="29">
        <v>14397</v>
      </c>
      <c r="E169" s="25" t="s">
        <v>900</v>
      </c>
    </row>
    <row r="170" spans="1:5" x14ac:dyDescent="0.25">
      <c r="A170" s="48">
        <v>169</v>
      </c>
      <c r="B170" t="s">
        <v>314</v>
      </c>
      <c r="C170" s="28">
        <v>0.17</v>
      </c>
      <c r="D170" s="29">
        <v>14348</v>
      </c>
      <c r="E170" t="s">
        <v>915</v>
      </c>
    </row>
    <row r="171" spans="1:5" x14ac:dyDescent="0.25">
      <c r="A171" s="48">
        <v>170</v>
      </c>
      <c r="B171" t="s">
        <v>315</v>
      </c>
      <c r="C171" s="28">
        <v>0.17</v>
      </c>
      <c r="D171" s="29">
        <v>14328</v>
      </c>
      <c r="E171" s="25">
        <v>279</v>
      </c>
    </row>
    <row r="172" spans="1:5" x14ac:dyDescent="0.25">
      <c r="A172" s="48">
        <v>171</v>
      </c>
      <c r="B172" t="s">
        <v>316</v>
      </c>
      <c r="C172" s="28">
        <v>0.17</v>
      </c>
      <c r="D172" s="29">
        <v>14284</v>
      </c>
      <c r="E172" s="25">
        <v>422</v>
      </c>
    </row>
    <row r="173" spans="1:5" x14ac:dyDescent="0.25">
      <c r="A173" s="48">
        <v>172</v>
      </c>
      <c r="B173" t="s">
        <v>317</v>
      </c>
      <c r="C173" s="28">
        <v>0.17</v>
      </c>
      <c r="D173" s="29">
        <v>14282</v>
      </c>
      <c r="E173" s="25">
        <v>179.99</v>
      </c>
    </row>
    <row r="174" spans="1:5" x14ac:dyDescent="0.25">
      <c r="A174" s="48">
        <v>173</v>
      </c>
      <c r="B174" t="s">
        <v>318</v>
      </c>
      <c r="C174" s="28">
        <v>0.17</v>
      </c>
      <c r="D174" s="29">
        <v>14264</v>
      </c>
      <c r="E174" t="s">
        <v>916</v>
      </c>
    </row>
    <row r="175" spans="1:5" x14ac:dyDescent="0.25">
      <c r="A175" s="48">
        <v>174</v>
      </c>
      <c r="B175" t="s">
        <v>319</v>
      </c>
      <c r="C175" s="28">
        <v>0.17</v>
      </c>
      <c r="D175" s="29">
        <v>14185</v>
      </c>
      <c r="E175" s="25">
        <v>1130.33</v>
      </c>
    </row>
    <row r="176" spans="1:5" x14ac:dyDescent="0.25">
      <c r="A176" s="48">
        <v>175</v>
      </c>
      <c r="B176" t="s">
        <v>320</v>
      </c>
      <c r="C176" s="28">
        <v>0.17</v>
      </c>
      <c r="D176" s="29">
        <v>14179</v>
      </c>
      <c r="E176" s="25" t="s">
        <v>917</v>
      </c>
    </row>
    <row r="177" spans="1:5" x14ac:dyDescent="0.25">
      <c r="A177" s="48">
        <v>176</v>
      </c>
      <c r="B177" t="s">
        <v>321</v>
      </c>
      <c r="C177" s="28">
        <v>0.17</v>
      </c>
      <c r="D177" s="29">
        <v>14150</v>
      </c>
      <c r="E177" t="s">
        <v>854</v>
      </c>
    </row>
    <row r="178" spans="1:5" x14ac:dyDescent="0.25">
      <c r="A178" s="48">
        <v>177</v>
      </c>
      <c r="B178" t="s">
        <v>322</v>
      </c>
      <c r="C178" s="28">
        <v>0.17</v>
      </c>
      <c r="D178" s="29">
        <v>14137</v>
      </c>
      <c r="E178" s="25">
        <v>899.99</v>
      </c>
    </row>
    <row r="179" spans="1:5" x14ac:dyDescent="0.25">
      <c r="A179" s="48">
        <v>178</v>
      </c>
      <c r="B179" t="s">
        <v>323</v>
      </c>
      <c r="C179" s="28">
        <v>0.17</v>
      </c>
      <c r="D179" s="29">
        <v>14027</v>
      </c>
      <c r="E179" s="25">
        <v>867.87</v>
      </c>
    </row>
    <row r="180" spans="1:5" x14ac:dyDescent="0.25">
      <c r="A180" s="48">
        <v>179</v>
      </c>
      <c r="B180" t="s">
        <v>324</v>
      </c>
      <c r="C180" s="28">
        <v>0.16</v>
      </c>
      <c r="D180" s="29">
        <v>13984</v>
      </c>
      <c r="E180" t="s">
        <v>918</v>
      </c>
    </row>
    <row r="181" spans="1:5" x14ac:dyDescent="0.25">
      <c r="A181" s="48">
        <v>180</v>
      </c>
      <c r="B181" t="s">
        <v>325</v>
      </c>
      <c r="C181" s="28">
        <v>0.16</v>
      </c>
      <c r="D181" s="29">
        <v>13983</v>
      </c>
      <c r="E181" s="25" t="s">
        <v>919</v>
      </c>
    </row>
    <row r="182" spans="1:5" x14ac:dyDescent="0.25">
      <c r="A182" s="48">
        <v>181</v>
      </c>
      <c r="B182" t="s">
        <v>326</v>
      </c>
      <c r="C182" s="28">
        <v>0.16</v>
      </c>
      <c r="D182" s="29">
        <v>13944</v>
      </c>
      <c r="E182" t="s">
        <v>854</v>
      </c>
    </row>
    <row r="183" spans="1:5" x14ac:dyDescent="0.25">
      <c r="A183" s="48">
        <v>182</v>
      </c>
      <c r="B183" t="s">
        <v>327</v>
      </c>
      <c r="C183" s="28">
        <v>0.16</v>
      </c>
      <c r="D183" s="29">
        <v>13914</v>
      </c>
      <c r="E183" t="s">
        <v>893</v>
      </c>
    </row>
    <row r="184" spans="1:5" x14ac:dyDescent="0.25">
      <c r="A184" s="48">
        <v>183</v>
      </c>
      <c r="B184" t="s">
        <v>328</v>
      </c>
      <c r="C184" s="28">
        <v>0.16</v>
      </c>
      <c r="D184" s="29">
        <v>13911</v>
      </c>
      <c r="E184" s="25">
        <v>333.99</v>
      </c>
    </row>
    <row r="185" spans="1:5" x14ac:dyDescent="0.25">
      <c r="A185" s="48">
        <v>184</v>
      </c>
      <c r="B185" t="s">
        <v>329</v>
      </c>
      <c r="C185" s="28">
        <v>0.16</v>
      </c>
      <c r="D185" s="29">
        <v>13875</v>
      </c>
      <c r="E185" t="s">
        <v>854</v>
      </c>
    </row>
    <row r="186" spans="1:5" x14ac:dyDescent="0.25">
      <c r="A186" s="48">
        <v>185</v>
      </c>
      <c r="B186" t="s">
        <v>330</v>
      </c>
      <c r="C186" s="28">
        <v>0.16</v>
      </c>
      <c r="D186" s="29">
        <v>13861</v>
      </c>
      <c r="E186" s="25">
        <v>389</v>
      </c>
    </row>
    <row r="187" spans="1:5" x14ac:dyDescent="0.25">
      <c r="A187" s="48">
        <v>186</v>
      </c>
      <c r="B187" t="s">
        <v>331</v>
      </c>
      <c r="C187" s="28">
        <v>0.16</v>
      </c>
      <c r="D187" s="29">
        <v>13798</v>
      </c>
      <c r="E187" s="25" t="s">
        <v>920</v>
      </c>
    </row>
    <row r="188" spans="1:5" x14ac:dyDescent="0.25">
      <c r="A188" s="48">
        <v>187</v>
      </c>
      <c r="B188" t="s">
        <v>332</v>
      </c>
      <c r="C188" s="28">
        <v>0.16</v>
      </c>
      <c r="D188" s="29">
        <v>13792</v>
      </c>
      <c r="E188" t="s">
        <v>854</v>
      </c>
    </row>
    <row r="189" spans="1:5" x14ac:dyDescent="0.25">
      <c r="A189" s="48">
        <v>188</v>
      </c>
      <c r="B189" t="s">
        <v>333</v>
      </c>
      <c r="C189" s="28">
        <v>0.16</v>
      </c>
      <c r="D189" s="29">
        <v>13777</v>
      </c>
      <c r="E189" t="s">
        <v>921</v>
      </c>
    </row>
    <row r="190" spans="1:5" x14ac:dyDescent="0.25">
      <c r="A190" s="48">
        <v>189</v>
      </c>
      <c r="B190" t="s">
        <v>334</v>
      </c>
      <c r="C190" s="28">
        <v>0.16</v>
      </c>
      <c r="D190" s="29">
        <v>13711</v>
      </c>
      <c r="E190" s="25" t="s">
        <v>890</v>
      </c>
    </row>
    <row r="191" spans="1:5" x14ac:dyDescent="0.25">
      <c r="A191" s="48">
        <v>190</v>
      </c>
      <c r="B191" t="s">
        <v>335</v>
      </c>
      <c r="C191" s="28">
        <v>0.16</v>
      </c>
      <c r="D191" s="29">
        <v>13683</v>
      </c>
      <c r="E191" s="25">
        <v>388</v>
      </c>
    </row>
    <row r="192" spans="1:5" x14ac:dyDescent="0.25">
      <c r="A192" s="48">
        <v>191</v>
      </c>
      <c r="B192" t="s">
        <v>336</v>
      </c>
      <c r="C192" s="28">
        <v>0.16</v>
      </c>
      <c r="D192" s="29">
        <v>13633</v>
      </c>
      <c r="E192" t="s">
        <v>854</v>
      </c>
    </row>
    <row r="193" spans="1:5" x14ac:dyDescent="0.25">
      <c r="A193" s="48">
        <v>192</v>
      </c>
      <c r="B193" t="s">
        <v>337</v>
      </c>
      <c r="C193" s="28">
        <v>0.16</v>
      </c>
      <c r="D193" s="29">
        <v>13616</v>
      </c>
      <c r="E193" s="25" t="s">
        <v>854</v>
      </c>
    </row>
    <row r="194" spans="1:5" x14ac:dyDescent="0.25">
      <c r="A194" s="48">
        <v>193</v>
      </c>
      <c r="B194" t="s">
        <v>338</v>
      </c>
      <c r="C194" s="28">
        <v>0.16</v>
      </c>
      <c r="D194" s="29">
        <v>13608</v>
      </c>
      <c r="E194" t="s">
        <v>922</v>
      </c>
    </row>
    <row r="195" spans="1:5" x14ac:dyDescent="0.25">
      <c r="A195" s="48">
        <v>194</v>
      </c>
      <c r="B195" t="s">
        <v>339</v>
      </c>
      <c r="C195" s="28">
        <v>0.16</v>
      </c>
      <c r="D195" s="29">
        <v>13496</v>
      </c>
      <c r="E195" s="25">
        <v>124.99</v>
      </c>
    </row>
    <row r="196" spans="1:5" x14ac:dyDescent="0.25">
      <c r="A196" s="48">
        <v>195</v>
      </c>
      <c r="B196" t="s">
        <v>340</v>
      </c>
      <c r="C196" s="28">
        <v>0.16</v>
      </c>
      <c r="D196" s="29">
        <v>13465</v>
      </c>
      <c r="E196" s="25">
        <v>1719.99</v>
      </c>
    </row>
    <row r="197" spans="1:5" x14ac:dyDescent="0.25">
      <c r="A197" s="48">
        <v>196</v>
      </c>
      <c r="B197" t="s">
        <v>341</v>
      </c>
      <c r="C197" s="28">
        <v>0.16</v>
      </c>
      <c r="D197" s="29">
        <v>13434</v>
      </c>
      <c r="E197" t="s">
        <v>923</v>
      </c>
    </row>
    <row r="198" spans="1:5" x14ac:dyDescent="0.25">
      <c r="A198" s="48">
        <v>197</v>
      </c>
      <c r="B198" t="s">
        <v>342</v>
      </c>
      <c r="C198" s="28">
        <v>0.16</v>
      </c>
      <c r="D198" s="29">
        <v>13410</v>
      </c>
      <c r="E198" t="s">
        <v>854</v>
      </c>
    </row>
    <row r="199" spans="1:5" x14ac:dyDescent="0.25">
      <c r="A199" s="48">
        <v>198</v>
      </c>
      <c r="B199" t="s">
        <v>343</v>
      </c>
      <c r="C199" s="28">
        <v>0.16</v>
      </c>
      <c r="D199" s="29">
        <v>13398</v>
      </c>
      <c r="E199" s="25">
        <v>717.72</v>
      </c>
    </row>
    <row r="200" spans="1:5" x14ac:dyDescent="0.25">
      <c r="A200" s="48">
        <v>199</v>
      </c>
      <c r="B200" t="s">
        <v>344</v>
      </c>
      <c r="C200" s="28">
        <v>0.16</v>
      </c>
      <c r="D200" s="29">
        <v>13377</v>
      </c>
      <c r="E200" s="25" t="s">
        <v>924</v>
      </c>
    </row>
    <row r="201" spans="1:5" x14ac:dyDescent="0.25">
      <c r="A201" s="48">
        <v>200</v>
      </c>
      <c r="B201" t="s">
        <v>345</v>
      </c>
      <c r="C201" s="28">
        <v>0.16</v>
      </c>
      <c r="D201" s="29">
        <v>13250</v>
      </c>
      <c r="E201" s="25">
        <v>998</v>
      </c>
    </row>
    <row r="202" spans="1:5" x14ac:dyDescent="0.25">
      <c r="A202" s="48">
        <v>201</v>
      </c>
      <c r="B202" t="s">
        <v>346</v>
      </c>
      <c r="C202" s="28">
        <v>0.16</v>
      </c>
      <c r="D202" s="29">
        <v>13244</v>
      </c>
      <c r="E202" s="25" t="s">
        <v>925</v>
      </c>
    </row>
    <row r="203" spans="1:5" x14ac:dyDescent="0.25">
      <c r="A203" s="48">
        <v>202</v>
      </c>
      <c r="B203" t="s">
        <v>347</v>
      </c>
      <c r="C203" s="28">
        <v>0.16</v>
      </c>
      <c r="D203" s="29">
        <v>13231</v>
      </c>
      <c r="E203" t="s">
        <v>854</v>
      </c>
    </row>
    <row r="204" spans="1:5" x14ac:dyDescent="0.25">
      <c r="A204" s="48">
        <v>203</v>
      </c>
      <c r="B204" t="s">
        <v>348</v>
      </c>
      <c r="C204" s="28">
        <v>0.15</v>
      </c>
      <c r="D204" s="29">
        <v>13187</v>
      </c>
      <c r="E204" s="25">
        <v>174.57</v>
      </c>
    </row>
    <row r="205" spans="1:5" x14ac:dyDescent="0.25">
      <c r="A205" s="48">
        <v>204</v>
      </c>
      <c r="B205" t="s">
        <v>349</v>
      </c>
      <c r="C205" s="28">
        <v>0.15</v>
      </c>
      <c r="D205" s="29">
        <v>13130</v>
      </c>
      <c r="E205" t="s">
        <v>926</v>
      </c>
    </row>
    <row r="206" spans="1:5" x14ac:dyDescent="0.25">
      <c r="A206" s="48">
        <v>205</v>
      </c>
      <c r="B206" t="s">
        <v>350</v>
      </c>
      <c r="C206" s="28">
        <v>0.15</v>
      </c>
      <c r="D206" s="29">
        <v>13129</v>
      </c>
      <c r="E206" s="25">
        <v>589.99</v>
      </c>
    </row>
    <row r="207" spans="1:5" x14ac:dyDescent="0.25">
      <c r="A207" s="48">
        <v>206</v>
      </c>
      <c r="B207" t="s">
        <v>351</v>
      </c>
      <c r="C207" s="28">
        <v>0.15</v>
      </c>
      <c r="D207" s="29">
        <v>13126</v>
      </c>
      <c r="E207" t="s">
        <v>927</v>
      </c>
    </row>
    <row r="208" spans="1:5" x14ac:dyDescent="0.25">
      <c r="A208" s="48">
        <v>207</v>
      </c>
      <c r="B208" t="s">
        <v>352</v>
      </c>
      <c r="C208" s="28">
        <v>0.15</v>
      </c>
      <c r="D208" s="29">
        <v>13116</v>
      </c>
      <c r="E208" s="25">
        <v>539</v>
      </c>
    </row>
    <row r="209" spans="1:5" x14ac:dyDescent="0.25">
      <c r="A209" s="48">
        <v>208</v>
      </c>
      <c r="B209" t="s">
        <v>353</v>
      </c>
      <c r="C209" s="28">
        <v>0.15</v>
      </c>
      <c r="D209" s="29">
        <v>13107</v>
      </c>
      <c r="E209" s="25">
        <v>992.99</v>
      </c>
    </row>
    <row r="210" spans="1:5" x14ac:dyDescent="0.25">
      <c r="A210" s="48">
        <v>209</v>
      </c>
      <c r="B210" t="s">
        <v>354</v>
      </c>
      <c r="C210" s="28">
        <v>0.15</v>
      </c>
      <c r="D210" s="29">
        <v>13039</v>
      </c>
      <c r="E210" t="s">
        <v>854</v>
      </c>
    </row>
    <row r="211" spans="1:5" x14ac:dyDescent="0.25">
      <c r="A211" s="48">
        <v>210</v>
      </c>
      <c r="B211" t="s">
        <v>355</v>
      </c>
      <c r="C211" s="28">
        <v>0.15</v>
      </c>
      <c r="D211" s="29">
        <v>13034</v>
      </c>
      <c r="E211" t="s">
        <v>854</v>
      </c>
    </row>
    <row r="212" spans="1:5" x14ac:dyDescent="0.25">
      <c r="A212" s="48">
        <v>211</v>
      </c>
      <c r="B212" t="s">
        <v>356</v>
      </c>
      <c r="C212" s="28">
        <v>0.15</v>
      </c>
      <c r="D212" s="29">
        <v>12968</v>
      </c>
      <c r="E212" s="25" t="s">
        <v>928</v>
      </c>
    </row>
    <row r="213" spans="1:5" x14ac:dyDescent="0.25">
      <c r="A213" s="48">
        <v>212</v>
      </c>
      <c r="B213" t="s">
        <v>357</v>
      </c>
      <c r="C213" s="28">
        <v>0.15</v>
      </c>
      <c r="D213" s="29">
        <v>12925</v>
      </c>
      <c r="E213" s="25">
        <v>673.49</v>
      </c>
    </row>
    <row r="214" spans="1:5" x14ac:dyDescent="0.25">
      <c r="A214" s="48">
        <v>213</v>
      </c>
      <c r="B214" t="s">
        <v>358</v>
      </c>
      <c r="C214" s="28">
        <v>0.15</v>
      </c>
      <c r="D214" s="29">
        <v>12815</v>
      </c>
      <c r="E214" s="25" t="s">
        <v>929</v>
      </c>
    </row>
    <row r="215" spans="1:5" x14ac:dyDescent="0.25">
      <c r="A215" s="48">
        <v>214</v>
      </c>
      <c r="B215" t="s">
        <v>359</v>
      </c>
      <c r="C215" s="28">
        <v>0.15</v>
      </c>
      <c r="D215" s="29">
        <v>12815</v>
      </c>
      <c r="E215" s="25" t="s">
        <v>854</v>
      </c>
    </row>
    <row r="216" spans="1:5" x14ac:dyDescent="0.25">
      <c r="A216" s="48">
        <v>215</v>
      </c>
      <c r="B216" t="s">
        <v>360</v>
      </c>
      <c r="C216" s="28">
        <v>0.15</v>
      </c>
      <c r="D216" s="29">
        <v>12782</v>
      </c>
      <c r="E216" t="s">
        <v>930</v>
      </c>
    </row>
    <row r="217" spans="1:5" x14ac:dyDescent="0.25">
      <c r="A217" s="48">
        <v>216</v>
      </c>
      <c r="B217" t="s">
        <v>361</v>
      </c>
      <c r="C217" s="28">
        <v>0.15</v>
      </c>
      <c r="D217" s="29">
        <v>12702</v>
      </c>
      <c r="E217" t="s">
        <v>931</v>
      </c>
    </row>
    <row r="218" spans="1:5" x14ac:dyDescent="0.25">
      <c r="A218" s="48">
        <v>217</v>
      </c>
      <c r="B218" t="s">
        <v>362</v>
      </c>
      <c r="C218" s="28">
        <v>0.15</v>
      </c>
      <c r="D218" s="29">
        <v>12701</v>
      </c>
      <c r="E218" t="s">
        <v>854</v>
      </c>
    </row>
    <row r="219" spans="1:5" x14ac:dyDescent="0.25">
      <c r="A219" s="48">
        <v>218</v>
      </c>
      <c r="B219" t="s">
        <v>363</v>
      </c>
      <c r="C219" s="28">
        <v>0.15</v>
      </c>
      <c r="D219" s="29">
        <v>12688</v>
      </c>
      <c r="E219" s="25" t="s">
        <v>923</v>
      </c>
    </row>
    <row r="220" spans="1:5" x14ac:dyDescent="0.25">
      <c r="A220" s="48">
        <v>219</v>
      </c>
      <c r="B220" t="s">
        <v>364</v>
      </c>
      <c r="C220" s="28">
        <v>0.15</v>
      </c>
      <c r="D220" s="29">
        <v>12684</v>
      </c>
      <c r="E220" s="25">
        <v>529.99</v>
      </c>
    </row>
    <row r="221" spans="1:5" x14ac:dyDescent="0.25">
      <c r="A221" s="48">
        <v>220</v>
      </c>
      <c r="B221" t="s">
        <v>365</v>
      </c>
      <c r="C221" s="28">
        <v>0.15</v>
      </c>
      <c r="D221" s="29">
        <v>12569</v>
      </c>
      <c r="E221" t="s">
        <v>900</v>
      </c>
    </row>
    <row r="222" spans="1:5" x14ac:dyDescent="0.25">
      <c r="A222" s="48">
        <v>221</v>
      </c>
      <c r="B222" t="s">
        <v>366</v>
      </c>
      <c r="C222" s="28">
        <v>0.15</v>
      </c>
      <c r="D222" s="29">
        <v>12517</v>
      </c>
      <c r="E222" t="s">
        <v>854</v>
      </c>
    </row>
    <row r="223" spans="1:5" x14ac:dyDescent="0.25">
      <c r="A223" s="48">
        <v>222</v>
      </c>
      <c r="B223" t="s">
        <v>367</v>
      </c>
      <c r="C223" s="28">
        <v>0.15</v>
      </c>
      <c r="D223" s="29">
        <v>12443</v>
      </c>
      <c r="E223" t="s">
        <v>932</v>
      </c>
    </row>
    <row r="224" spans="1:5" x14ac:dyDescent="0.25">
      <c r="A224" s="48">
        <v>223</v>
      </c>
      <c r="B224" t="s">
        <v>368</v>
      </c>
      <c r="C224" s="28">
        <v>0.15</v>
      </c>
      <c r="D224" s="29">
        <v>12433</v>
      </c>
      <c r="E224" s="25">
        <v>85</v>
      </c>
    </row>
    <row r="225" spans="1:5" x14ac:dyDescent="0.25">
      <c r="A225" s="48">
        <v>224</v>
      </c>
      <c r="B225" t="s">
        <v>369</v>
      </c>
      <c r="C225" s="28">
        <v>0.15</v>
      </c>
      <c r="D225" s="29">
        <v>12423</v>
      </c>
      <c r="E225" t="s">
        <v>933</v>
      </c>
    </row>
    <row r="226" spans="1:5" x14ac:dyDescent="0.25">
      <c r="A226" s="48">
        <v>225</v>
      </c>
      <c r="B226" t="s">
        <v>370</v>
      </c>
      <c r="C226" s="28">
        <v>0.15</v>
      </c>
      <c r="D226" s="29">
        <v>12409</v>
      </c>
      <c r="E226" t="s">
        <v>854</v>
      </c>
    </row>
    <row r="227" spans="1:5" x14ac:dyDescent="0.25">
      <c r="A227" s="48">
        <v>226</v>
      </c>
      <c r="B227" t="s">
        <v>371</v>
      </c>
      <c r="C227" s="28">
        <v>0.15</v>
      </c>
      <c r="D227" s="29">
        <v>12392</v>
      </c>
      <c r="E227" s="25">
        <v>332.81</v>
      </c>
    </row>
    <row r="228" spans="1:5" x14ac:dyDescent="0.25">
      <c r="A228" s="48">
        <v>227</v>
      </c>
      <c r="B228" t="s">
        <v>372</v>
      </c>
      <c r="C228" s="28">
        <v>0.14000000000000001</v>
      </c>
      <c r="D228" s="29">
        <v>12289</v>
      </c>
      <c r="E228" s="25" t="s">
        <v>854</v>
      </c>
    </row>
    <row r="229" spans="1:5" x14ac:dyDescent="0.25">
      <c r="A229" s="48">
        <v>228</v>
      </c>
      <c r="B229" t="s">
        <v>373</v>
      </c>
      <c r="C229" s="28">
        <v>0.14000000000000001</v>
      </c>
      <c r="D229" s="29">
        <v>12263</v>
      </c>
      <c r="E229" s="25" t="s">
        <v>854</v>
      </c>
    </row>
    <row r="230" spans="1:5" x14ac:dyDescent="0.25">
      <c r="A230" s="48">
        <v>229</v>
      </c>
      <c r="B230" t="s">
        <v>374</v>
      </c>
      <c r="C230" s="28">
        <v>0.14000000000000001</v>
      </c>
      <c r="D230" s="29">
        <v>12218</v>
      </c>
      <c r="E230" t="s">
        <v>934</v>
      </c>
    </row>
    <row r="231" spans="1:5" x14ac:dyDescent="0.25">
      <c r="A231" s="48">
        <v>230</v>
      </c>
      <c r="B231" t="s">
        <v>375</v>
      </c>
      <c r="C231" s="28">
        <v>0.14000000000000001</v>
      </c>
      <c r="D231" s="29">
        <v>12195</v>
      </c>
      <c r="E231" s="25" t="s">
        <v>935</v>
      </c>
    </row>
    <row r="232" spans="1:5" x14ac:dyDescent="0.25">
      <c r="A232" s="48">
        <v>231</v>
      </c>
      <c r="B232" t="s">
        <v>376</v>
      </c>
      <c r="C232" s="28">
        <v>0.14000000000000001</v>
      </c>
      <c r="D232" s="29">
        <v>12161</v>
      </c>
      <c r="E232" s="25">
        <v>248.99</v>
      </c>
    </row>
    <row r="233" spans="1:5" x14ac:dyDescent="0.25">
      <c r="A233" s="48">
        <v>232</v>
      </c>
      <c r="B233" t="s">
        <v>377</v>
      </c>
      <c r="C233" s="28">
        <v>0.14000000000000001</v>
      </c>
      <c r="D233" s="29">
        <v>12148</v>
      </c>
      <c r="E233" s="25" t="s">
        <v>924</v>
      </c>
    </row>
    <row r="234" spans="1:5" x14ac:dyDescent="0.25">
      <c r="A234" s="48">
        <v>233</v>
      </c>
      <c r="B234" t="s">
        <v>378</v>
      </c>
      <c r="C234" s="28">
        <v>0.14000000000000001</v>
      </c>
      <c r="D234" s="29">
        <v>12119</v>
      </c>
      <c r="E234" s="25" t="s">
        <v>936</v>
      </c>
    </row>
    <row r="235" spans="1:5" x14ac:dyDescent="0.25">
      <c r="A235" s="48">
        <v>234</v>
      </c>
      <c r="B235" t="s">
        <v>379</v>
      </c>
      <c r="C235" s="28">
        <v>0.14000000000000001</v>
      </c>
      <c r="D235" s="29">
        <v>12110</v>
      </c>
      <c r="E235" t="s">
        <v>854</v>
      </c>
    </row>
    <row r="236" spans="1:5" x14ac:dyDescent="0.25">
      <c r="A236" s="48">
        <v>235</v>
      </c>
      <c r="B236" t="s">
        <v>380</v>
      </c>
      <c r="C236" s="28">
        <v>0.14000000000000001</v>
      </c>
      <c r="D236" s="29">
        <v>12073</v>
      </c>
      <c r="E236" s="25">
        <v>160</v>
      </c>
    </row>
    <row r="237" spans="1:5" x14ac:dyDescent="0.25">
      <c r="A237" s="48">
        <v>236</v>
      </c>
      <c r="B237" t="s">
        <v>381</v>
      </c>
      <c r="C237" s="28">
        <v>0.14000000000000001</v>
      </c>
      <c r="D237" s="29">
        <v>12067</v>
      </c>
      <c r="E237" t="s">
        <v>937</v>
      </c>
    </row>
    <row r="238" spans="1:5" x14ac:dyDescent="0.25">
      <c r="A238" s="48">
        <v>237</v>
      </c>
      <c r="B238" t="s">
        <v>382</v>
      </c>
      <c r="C238" s="28">
        <v>0.14000000000000001</v>
      </c>
      <c r="D238" s="29">
        <v>12057</v>
      </c>
      <c r="E238" t="s">
        <v>938</v>
      </c>
    </row>
    <row r="239" spans="1:5" x14ac:dyDescent="0.25">
      <c r="A239" s="48">
        <v>238</v>
      </c>
      <c r="B239" t="s">
        <v>383</v>
      </c>
      <c r="C239" s="28">
        <v>0.14000000000000001</v>
      </c>
      <c r="D239" s="29">
        <v>12003</v>
      </c>
      <c r="E239" s="25" t="s">
        <v>854</v>
      </c>
    </row>
    <row r="240" spans="1:5" x14ac:dyDescent="0.25">
      <c r="A240" s="48">
        <v>239</v>
      </c>
      <c r="B240" t="s">
        <v>384</v>
      </c>
      <c r="C240" s="28">
        <v>0.14000000000000001</v>
      </c>
      <c r="D240" s="29">
        <v>11981</v>
      </c>
      <c r="E240" s="25">
        <v>179.99</v>
      </c>
    </row>
    <row r="241" spans="1:5" x14ac:dyDescent="0.25">
      <c r="A241" s="48">
        <v>240</v>
      </c>
      <c r="B241" t="s">
        <v>385</v>
      </c>
      <c r="C241" s="28">
        <v>0.14000000000000001</v>
      </c>
      <c r="D241" s="29">
        <v>11942</v>
      </c>
      <c r="E241" t="s">
        <v>854</v>
      </c>
    </row>
    <row r="242" spans="1:5" x14ac:dyDescent="0.25">
      <c r="A242" s="48">
        <v>241</v>
      </c>
      <c r="B242" t="s">
        <v>386</v>
      </c>
      <c r="C242" s="28">
        <v>0.14000000000000001</v>
      </c>
      <c r="D242" s="29">
        <v>11941</v>
      </c>
      <c r="E242" t="s">
        <v>939</v>
      </c>
    </row>
    <row r="243" spans="1:5" x14ac:dyDescent="0.25">
      <c r="A243" s="48">
        <v>242</v>
      </c>
      <c r="B243" t="s">
        <v>387</v>
      </c>
      <c r="C243" s="28">
        <v>0.14000000000000001</v>
      </c>
      <c r="D243" s="29">
        <v>11839</v>
      </c>
      <c r="E243" s="25" t="s">
        <v>940</v>
      </c>
    </row>
    <row r="244" spans="1:5" x14ac:dyDescent="0.25">
      <c r="A244" s="48">
        <v>243</v>
      </c>
      <c r="B244" t="s">
        <v>388</v>
      </c>
      <c r="C244" s="28">
        <v>0.14000000000000001</v>
      </c>
      <c r="D244" s="29">
        <v>11796</v>
      </c>
      <c r="E244" s="25">
        <v>369.95</v>
      </c>
    </row>
    <row r="245" spans="1:5" x14ac:dyDescent="0.25">
      <c r="A245" s="48">
        <v>244</v>
      </c>
      <c r="B245" t="s">
        <v>389</v>
      </c>
      <c r="C245" s="28">
        <v>0.14000000000000001</v>
      </c>
      <c r="D245" s="29">
        <v>11791</v>
      </c>
      <c r="E245" t="s">
        <v>941</v>
      </c>
    </row>
    <row r="246" spans="1:5" x14ac:dyDescent="0.25">
      <c r="A246" s="48">
        <v>245</v>
      </c>
      <c r="B246" t="s">
        <v>390</v>
      </c>
      <c r="C246" s="28">
        <v>0.14000000000000001</v>
      </c>
      <c r="D246" s="29">
        <v>11787</v>
      </c>
      <c r="E246" s="25">
        <v>499</v>
      </c>
    </row>
    <row r="247" spans="1:5" x14ac:dyDescent="0.25">
      <c r="A247" s="48">
        <v>246</v>
      </c>
      <c r="B247" t="s">
        <v>391</v>
      </c>
      <c r="C247" s="28">
        <v>0.14000000000000001</v>
      </c>
      <c r="D247" s="29">
        <v>11766</v>
      </c>
      <c r="E247" s="25">
        <v>144.99</v>
      </c>
    </row>
    <row r="248" spans="1:5" x14ac:dyDescent="0.25">
      <c r="A248" s="48">
        <v>247</v>
      </c>
      <c r="B248" t="s">
        <v>392</v>
      </c>
      <c r="C248" s="28">
        <v>0.14000000000000001</v>
      </c>
      <c r="D248" s="29">
        <v>11760</v>
      </c>
      <c r="E248" t="s">
        <v>942</v>
      </c>
    </row>
    <row r="249" spans="1:5" x14ac:dyDescent="0.25">
      <c r="A249" s="48">
        <v>248</v>
      </c>
      <c r="B249" t="s">
        <v>393</v>
      </c>
      <c r="C249" s="28">
        <v>0.14000000000000001</v>
      </c>
      <c r="D249" s="29">
        <v>11706</v>
      </c>
      <c r="E249" s="25" t="s">
        <v>943</v>
      </c>
    </row>
    <row r="250" spans="1:5" x14ac:dyDescent="0.25">
      <c r="A250" s="48">
        <v>249</v>
      </c>
      <c r="B250" t="s">
        <v>394</v>
      </c>
      <c r="C250" s="28">
        <v>0.14000000000000001</v>
      </c>
      <c r="D250" s="29">
        <v>11690</v>
      </c>
      <c r="E250" s="25" t="s">
        <v>944</v>
      </c>
    </row>
    <row r="251" spans="1:5" x14ac:dyDescent="0.25">
      <c r="A251" s="48">
        <v>250</v>
      </c>
      <c r="B251" t="s">
        <v>395</v>
      </c>
      <c r="C251" s="28">
        <v>0.14000000000000001</v>
      </c>
      <c r="D251" s="29">
        <v>11688</v>
      </c>
      <c r="E251" s="25">
        <v>394.99</v>
      </c>
    </row>
    <row r="252" spans="1:5" x14ac:dyDescent="0.25">
      <c r="A252" s="48">
        <v>251</v>
      </c>
      <c r="B252" t="s">
        <v>396</v>
      </c>
      <c r="C252" s="28">
        <v>0.14000000000000001</v>
      </c>
      <c r="D252" s="29">
        <v>11682</v>
      </c>
      <c r="E252" t="s">
        <v>924</v>
      </c>
    </row>
    <row r="253" spans="1:5" x14ac:dyDescent="0.25">
      <c r="A253" s="48">
        <v>252</v>
      </c>
      <c r="B253" t="s">
        <v>397</v>
      </c>
      <c r="C253" s="28">
        <v>0.14000000000000001</v>
      </c>
      <c r="D253" s="29">
        <v>11679</v>
      </c>
      <c r="E253" s="25">
        <v>89.99</v>
      </c>
    </row>
    <row r="254" spans="1:5" x14ac:dyDescent="0.25">
      <c r="A254" s="48">
        <v>253</v>
      </c>
      <c r="B254" t="s">
        <v>398</v>
      </c>
      <c r="C254" s="28">
        <v>0.14000000000000001</v>
      </c>
      <c r="D254" s="29">
        <v>11678</v>
      </c>
      <c r="E254" s="25" t="s">
        <v>945</v>
      </c>
    </row>
    <row r="255" spans="1:5" x14ac:dyDescent="0.25">
      <c r="A255" s="48">
        <v>254</v>
      </c>
      <c r="B255" t="s">
        <v>399</v>
      </c>
      <c r="C255" s="28">
        <v>0.14000000000000001</v>
      </c>
      <c r="D255" s="29">
        <v>11663</v>
      </c>
      <c r="E255" t="s">
        <v>946</v>
      </c>
    </row>
    <row r="256" spans="1:5" x14ac:dyDescent="0.25">
      <c r="A256" s="48">
        <v>255</v>
      </c>
      <c r="B256" t="s">
        <v>400</v>
      </c>
      <c r="C256" s="28">
        <v>0.14000000000000001</v>
      </c>
      <c r="D256" s="29">
        <v>11625</v>
      </c>
      <c r="E256" s="25" t="s">
        <v>854</v>
      </c>
    </row>
    <row r="257" spans="1:5" x14ac:dyDescent="0.25">
      <c r="A257" s="48">
        <v>256</v>
      </c>
      <c r="B257" t="s">
        <v>401</v>
      </c>
      <c r="C257" s="28">
        <v>0.14000000000000001</v>
      </c>
      <c r="D257" s="29">
        <v>11606</v>
      </c>
      <c r="E257" s="25" t="s">
        <v>947</v>
      </c>
    </row>
    <row r="258" spans="1:5" x14ac:dyDescent="0.25">
      <c r="A258" s="48">
        <v>257</v>
      </c>
      <c r="B258" t="s">
        <v>402</v>
      </c>
      <c r="C258" s="28">
        <v>0.14000000000000001</v>
      </c>
      <c r="D258" s="29">
        <v>11571</v>
      </c>
      <c r="E258" s="25">
        <v>299</v>
      </c>
    </row>
    <row r="259" spans="1:5" x14ac:dyDescent="0.25">
      <c r="A259" s="48">
        <v>258</v>
      </c>
      <c r="B259" t="s">
        <v>403</v>
      </c>
      <c r="C259" s="28">
        <v>0.13</v>
      </c>
      <c r="D259" s="29">
        <v>11454</v>
      </c>
      <c r="E259" s="25" t="s">
        <v>948</v>
      </c>
    </row>
    <row r="260" spans="1:5" x14ac:dyDescent="0.25">
      <c r="A260" s="48">
        <v>259</v>
      </c>
      <c r="B260" t="s">
        <v>404</v>
      </c>
      <c r="C260" s="28">
        <v>0.13</v>
      </c>
      <c r="D260" s="29">
        <v>11433</v>
      </c>
      <c r="E260" t="s">
        <v>854</v>
      </c>
    </row>
    <row r="261" spans="1:5" x14ac:dyDescent="0.25">
      <c r="A261" s="48">
        <v>260</v>
      </c>
      <c r="B261" t="s">
        <v>405</v>
      </c>
      <c r="C261" s="28">
        <v>0.13</v>
      </c>
      <c r="D261" s="29">
        <v>11404</v>
      </c>
      <c r="E261" s="25" t="s">
        <v>901</v>
      </c>
    </row>
    <row r="262" spans="1:5" x14ac:dyDescent="0.25">
      <c r="A262" s="48">
        <v>261</v>
      </c>
      <c r="B262" t="s">
        <v>406</v>
      </c>
      <c r="C262" s="28">
        <v>0.13</v>
      </c>
      <c r="D262" s="29">
        <v>11358</v>
      </c>
      <c r="E262" s="25">
        <v>239.69</v>
      </c>
    </row>
    <row r="263" spans="1:5" x14ac:dyDescent="0.25">
      <c r="A263" s="48">
        <v>262</v>
      </c>
      <c r="B263" t="s">
        <v>407</v>
      </c>
      <c r="C263" s="28">
        <v>0.13</v>
      </c>
      <c r="D263" s="29">
        <v>11340</v>
      </c>
      <c r="E263" t="s">
        <v>924</v>
      </c>
    </row>
    <row r="264" spans="1:5" x14ac:dyDescent="0.25">
      <c r="A264" s="48">
        <v>263</v>
      </c>
      <c r="B264" t="s">
        <v>408</v>
      </c>
      <c r="C264" s="28">
        <v>0.13</v>
      </c>
      <c r="D264" s="29">
        <v>11328</v>
      </c>
      <c r="E264" s="25" t="s">
        <v>949</v>
      </c>
    </row>
    <row r="265" spans="1:5" x14ac:dyDescent="0.25">
      <c r="A265" s="48">
        <v>264</v>
      </c>
      <c r="B265" t="s">
        <v>409</v>
      </c>
      <c r="C265" s="28">
        <v>0.13</v>
      </c>
      <c r="D265" s="29">
        <v>11327</v>
      </c>
      <c r="E265" t="s">
        <v>854</v>
      </c>
    </row>
    <row r="266" spans="1:5" x14ac:dyDescent="0.25">
      <c r="A266" s="48">
        <v>265</v>
      </c>
      <c r="B266" t="s">
        <v>410</v>
      </c>
      <c r="C266" s="28">
        <v>0.13</v>
      </c>
      <c r="D266" s="29">
        <v>11228</v>
      </c>
      <c r="E266" s="25">
        <v>209.99</v>
      </c>
    </row>
    <row r="267" spans="1:5" x14ac:dyDescent="0.25">
      <c r="A267" s="48">
        <v>266</v>
      </c>
      <c r="B267" t="s">
        <v>411</v>
      </c>
      <c r="C267" s="28">
        <v>0.13</v>
      </c>
      <c r="D267" s="29">
        <v>11221</v>
      </c>
      <c r="E267" s="25">
        <v>499</v>
      </c>
    </row>
    <row r="268" spans="1:5" x14ac:dyDescent="0.25">
      <c r="A268" s="48">
        <v>267</v>
      </c>
      <c r="B268" t="s">
        <v>412</v>
      </c>
      <c r="C268" s="28">
        <v>0.13</v>
      </c>
      <c r="D268" s="29">
        <v>11201</v>
      </c>
      <c r="E268" s="25">
        <v>349</v>
      </c>
    </row>
    <row r="269" spans="1:5" x14ac:dyDescent="0.25">
      <c r="A269" s="48">
        <v>268</v>
      </c>
      <c r="B269" t="s">
        <v>413</v>
      </c>
      <c r="C269" s="28">
        <v>0.13</v>
      </c>
      <c r="D269" s="29">
        <v>11195</v>
      </c>
      <c r="E269" s="25" t="s">
        <v>854</v>
      </c>
    </row>
    <row r="270" spans="1:5" x14ac:dyDescent="0.25">
      <c r="A270" s="48">
        <v>269</v>
      </c>
      <c r="B270" t="s">
        <v>414</v>
      </c>
      <c r="C270" s="28">
        <v>0.13</v>
      </c>
      <c r="D270" s="29">
        <v>11152</v>
      </c>
      <c r="E270" s="25">
        <v>266.99</v>
      </c>
    </row>
    <row r="271" spans="1:5" x14ac:dyDescent="0.25">
      <c r="A271" s="48">
        <v>270</v>
      </c>
      <c r="B271" t="s">
        <v>415</v>
      </c>
      <c r="C271" s="28">
        <v>0.13</v>
      </c>
      <c r="D271" s="29">
        <v>10992</v>
      </c>
      <c r="E271" s="25" t="s">
        <v>854</v>
      </c>
    </row>
    <row r="272" spans="1:5" x14ac:dyDescent="0.25">
      <c r="A272" s="48">
        <v>271</v>
      </c>
      <c r="B272" t="s">
        <v>416</v>
      </c>
      <c r="C272" s="28">
        <v>0.13</v>
      </c>
      <c r="D272" s="29">
        <v>10968</v>
      </c>
      <c r="E272" s="25" t="s">
        <v>854</v>
      </c>
    </row>
    <row r="273" spans="1:5" x14ac:dyDescent="0.25">
      <c r="A273" s="48">
        <v>272</v>
      </c>
      <c r="B273" t="s">
        <v>417</v>
      </c>
      <c r="C273" s="28">
        <v>0.13</v>
      </c>
      <c r="D273" s="29">
        <v>10950</v>
      </c>
      <c r="E273" s="25" t="s">
        <v>950</v>
      </c>
    </row>
    <row r="274" spans="1:5" x14ac:dyDescent="0.25">
      <c r="A274" s="48">
        <v>273</v>
      </c>
      <c r="B274" t="s">
        <v>418</v>
      </c>
      <c r="C274" s="28">
        <v>0.13</v>
      </c>
      <c r="D274" s="29">
        <v>10931</v>
      </c>
      <c r="E274" s="25" t="s">
        <v>951</v>
      </c>
    </row>
    <row r="275" spans="1:5" x14ac:dyDescent="0.25">
      <c r="A275" s="48">
        <v>274</v>
      </c>
      <c r="B275" t="s">
        <v>419</v>
      </c>
      <c r="C275" s="28">
        <v>0.13</v>
      </c>
      <c r="D275" s="29">
        <v>10920</v>
      </c>
      <c r="E275" s="25" t="s">
        <v>854</v>
      </c>
    </row>
    <row r="276" spans="1:5" x14ac:dyDescent="0.25">
      <c r="A276" s="48">
        <v>275</v>
      </c>
      <c r="B276" t="s">
        <v>420</v>
      </c>
      <c r="C276" s="28">
        <v>0.13</v>
      </c>
      <c r="D276" s="29">
        <v>10872</v>
      </c>
      <c r="E276" t="s">
        <v>952</v>
      </c>
    </row>
    <row r="277" spans="1:5" x14ac:dyDescent="0.25">
      <c r="A277" s="48">
        <v>276</v>
      </c>
      <c r="B277" t="s">
        <v>421</v>
      </c>
      <c r="C277" s="28">
        <v>0.13</v>
      </c>
      <c r="D277" s="29">
        <v>10815</v>
      </c>
      <c r="E277" s="25">
        <v>998.95</v>
      </c>
    </row>
    <row r="278" spans="1:5" x14ac:dyDescent="0.25">
      <c r="A278" s="48">
        <v>277</v>
      </c>
      <c r="B278" t="s">
        <v>422</v>
      </c>
      <c r="C278" s="28">
        <v>0.13</v>
      </c>
      <c r="D278" s="29">
        <v>10770</v>
      </c>
      <c r="E278" s="25">
        <v>325.48</v>
      </c>
    </row>
    <row r="279" spans="1:5" x14ac:dyDescent="0.25">
      <c r="A279" s="48">
        <v>278</v>
      </c>
      <c r="B279" t="s">
        <v>423</v>
      </c>
      <c r="C279" s="28">
        <v>0.13</v>
      </c>
      <c r="D279" s="29">
        <v>10767</v>
      </c>
      <c r="E279" s="25" t="s">
        <v>953</v>
      </c>
    </row>
    <row r="280" spans="1:5" x14ac:dyDescent="0.25">
      <c r="A280" s="48">
        <v>279</v>
      </c>
      <c r="B280" t="s">
        <v>424</v>
      </c>
      <c r="C280" s="28">
        <v>0.13</v>
      </c>
      <c r="D280" s="29">
        <v>10752</v>
      </c>
      <c r="E280" s="25" t="s">
        <v>954</v>
      </c>
    </row>
    <row r="281" spans="1:5" x14ac:dyDescent="0.25">
      <c r="A281" s="48">
        <v>280</v>
      </c>
      <c r="B281" t="s">
        <v>425</v>
      </c>
      <c r="C281" s="28">
        <v>0.12</v>
      </c>
      <c r="D281" s="29">
        <v>10681</v>
      </c>
      <c r="E281" s="25" t="s">
        <v>955</v>
      </c>
    </row>
    <row r="282" spans="1:5" x14ac:dyDescent="0.25">
      <c r="A282" s="48">
        <v>281</v>
      </c>
      <c r="B282" t="s">
        <v>426</v>
      </c>
      <c r="C282" s="28">
        <v>0.12</v>
      </c>
      <c r="D282" s="29">
        <v>10679</v>
      </c>
      <c r="E282" s="25" t="s">
        <v>935</v>
      </c>
    </row>
    <row r="283" spans="1:5" x14ac:dyDescent="0.25">
      <c r="A283" s="48">
        <v>282</v>
      </c>
      <c r="B283" t="s">
        <v>427</v>
      </c>
      <c r="C283" s="28">
        <v>0.12</v>
      </c>
      <c r="D283" s="29">
        <v>10673</v>
      </c>
      <c r="E283" s="25" t="s">
        <v>956</v>
      </c>
    </row>
    <row r="284" spans="1:5" x14ac:dyDescent="0.25">
      <c r="A284" s="48">
        <v>283</v>
      </c>
      <c r="B284" t="s">
        <v>428</v>
      </c>
      <c r="C284" s="28">
        <v>0.12</v>
      </c>
      <c r="D284" s="29">
        <v>10599</v>
      </c>
      <c r="E284" t="s">
        <v>953</v>
      </c>
    </row>
    <row r="285" spans="1:5" x14ac:dyDescent="0.25">
      <c r="A285" s="48">
        <v>284</v>
      </c>
      <c r="B285" t="s">
        <v>429</v>
      </c>
      <c r="C285" s="28">
        <v>0.12</v>
      </c>
      <c r="D285" s="29">
        <v>10579</v>
      </c>
      <c r="E285" s="25" t="s">
        <v>957</v>
      </c>
    </row>
    <row r="286" spans="1:5" x14ac:dyDescent="0.25">
      <c r="A286" s="48">
        <v>285</v>
      </c>
      <c r="B286" t="s">
        <v>430</v>
      </c>
      <c r="C286" s="28">
        <v>0.12</v>
      </c>
      <c r="D286" s="29">
        <v>10562</v>
      </c>
      <c r="E286" s="25">
        <v>181.57</v>
      </c>
    </row>
    <row r="287" spans="1:5" x14ac:dyDescent="0.25">
      <c r="A287" s="48">
        <v>286</v>
      </c>
      <c r="B287" t="s">
        <v>431</v>
      </c>
      <c r="C287" s="28">
        <v>0.12</v>
      </c>
      <c r="D287" s="29">
        <v>10557</v>
      </c>
      <c r="E287" s="25">
        <v>261</v>
      </c>
    </row>
    <row r="288" spans="1:5" x14ac:dyDescent="0.25">
      <c r="A288" s="48">
        <v>287</v>
      </c>
      <c r="B288" t="s">
        <v>432</v>
      </c>
      <c r="C288" s="28">
        <v>0.12</v>
      </c>
      <c r="D288" s="29">
        <v>10549</v>
      </c>
      <c r="E288" s="25" t="s">
        <v>924</v>
      </c>
    </row>
    <row r="289" spans="1:5" x14ac:dyDescent="0.25">
      <c r="A289" s="48">
        <v>288</v>
      </c>
      <c r="B289" t="s">
        <v>433</v>
      </c>
      <c r="C289" s="28">
        <v>0.12</v>
      </c>
      <c r="D289" s="29">
        <v>10539</v>
      </c>
      <c r="E289" s="25">
        <v>269.99</v>
      </c>
    </row>
    <row r="290" spans="1:5" x14ac:dyDescent="0.25">
      <c r="A290" s="48">
        <v>289</v>
      </c>
      <c r="B290" t="s">
        <v>434</v>
      </c>
      <c r="C290" s="28">
        <v>0.12</v>
      </c>
      <c r="D290" s="29">
        <v>10531</v>
      </c>
      <c r="E290" s="25">
        <v>444.5</v>
      </c>
    </row>
    <row r="291" spans="1:5" x14ac:dyDescent="0.25">
      <c r="A291" s="48">
        <v>290</v>
      </c>
      <c r="B291" t="s">
        <v>435</v>
      </c>
      <c r="C291" s="28">
        <v>0.12</v>
      </c>
      <c r="D291" s="29">
        <v>10528</v>
      </c>
      <c r="E291" s="25">
        <v>500.36</v>
      </c>
    </row>
    <row r="292" spans="1:5" x14ac:dyDescent="0.25">
      <c r="A292" s="48">
        <v>291</v>
      </c>
      <c r="B292" t="s">
        <v>436</v>
      </c>
      <c r="C292" s="28">
        <v>0.12</v>
      </c>
      <c r="D292" s="29">
        <v>10518</v>
      </c>
      <c r="E292" s="25">
        <v>619.99</v>
      </c>
    </row>
    <row r="293" spans="1:5" x14ac:dyDescent="0.25">
      <c r="A293" s="48">
        <v>292</v>
      </c>
      <c r="B293" t="s">
        <v>437</v>
      </c>
      <c r="C293" s="28">
        <v>0.12</v>
      </c>
      <c r="D293" s="29">
        <v>10505</v>
      </c>
      <c r="E293" t="s">
        <v>958</v>
      </c>
    </row>
    <row r="294" spans="1:5" x14ac:dyDescent="0.25">
      <c r="A294" s="48">
        <v>293</v>
      </c>
      <c r="B294" t="s">
        <v>438</v>
      </c>
      <c r="C294" s="28">
        <v>0.12</v>
      </c>
      <c r="D294" s="29">
        <v>10489</v>
      </c>
      <c r="E294" t="s">
        <v>959</v>
      </c>
    </row>
    <row r="295" spans="1:5" x14ac:dyDescent="0.25">
      <c r="A295" s="48">
        <v>294</v>
      </c>
      <c r="B295" t="s">
        <v>439</v>
      </c>
      <c r="C295" s="28">
        <v>0.12</v>
      </c>
      <c r="D295" s="29">
        <v>10470</v>
      </c>
      <c r="E295" t="s">
        <v>960</v>
      </c>
    </row>
    <row r="296" spans="1:5" x14ac:dyDescent="0.25">
      <c r="A296" s="48">
        <v>295</v>
      </c>
      <c r="B296" t="s">
        <v>440</v>
      </c>
      <c r="C296" s="28">
        <v>0.12</v>
      </c>
      <c r="D296" s="29">
        <v>10363</v>
      </c>
      <c r="E296" s="25" t="s">
        <v>961</v>
      </c>
    </row>
    <row r="297" spans="1:5" x14ac:dyDescent="0.25">
      <c r="A297" s="48">
        <v>296</v>
      </c>
      <c r="B297" t="s">
        <v>441</v>
      </c>
      <c r="C297" s="28">
        <v>0.12</v>
      </c>
      <c r="D297" s="29">
        <v>10338</v>
      </c>
      <c r="E297" s="25">
        <v>272.55</v>
      </c>
    </row>
    <row r="298" spans="1:5" x14ac:dyDescent="0.25">
      <c r="A298" s="48">
        <v>297</v>
      </c>
      <c r="B298" t="s">
        <v>442</v>
      </c>
      <c r="C298" s="28">
        <v>0.12</v>
      </c>
      <c r="D298" s="29">
        <v>10336</v>
      </c>
      <c r="E298" t="s">
        <v>924</v>
      </c>
    </row>
    <row r="299" spans="1:5" x14ac:dyDescent="0.25">
      <c r="A299" s="48">
        <v>298</v>
      </c>
      <c r="B299" t="s">
        <v>443</v>
      </c>
      <c r="C299" s="28">
        <v>0.12</v>
      </c>
      <c r="D299" s="29">
        <v>10319</v>
      </c>
      <c r="E299" s="25" t="s">
        <v>962</v>
      </c>
    </row>
    <row r="300" spans="1:5" x14ac:dyDescent="0.25">
      <c r="A300" s="48">
        <v>299</v>
      </c>
      <c r="B300" t="s">
        <v>444</v>
      </c>
      <c r="C300" s="28">
        <v>0.12</v>
      </c>
      <c r="D300" s="29">
        <v>10263</v>
      </c>
      <c r="E300" t="s">
        <v>854</v>
      </c>
    </row>
    <row r="301" spans="1:5" x14ac:dyDescent="0.25">
      <c r="A301" s="48">
        <v>300</v>
      </c>
      <c r="B301" t="s">
        <v>445</v>
      </c>
      <c r="C301" s="28">
        <v>0.12</v>
      </c>
      <c r="D301" s="29">
        <v>10243</v>
      </c>
      <c r="E301" s="25" t="s">
        <v>963</v>
      </c>
    </row>
    <row r="302" spans="1:5" x14ac:dyDescent="0.25">
      <c r="A302" s="48">
        <v>301</v>
      </c>
      <c r="B302" t="s">
        <v>446</v>
      </c>
      <c r="C302" s="28">
        <v>0.12</v>
      </c>
      <c r="D302" s="29">
        <v>10186</v>
      </c>
      <c r="E302" s="25">
        <v>159.88</v>
      </c>
    </row>
    <row r="303" spans="1:5" x14ac:dyDescent="0.25">
      <c r="A303" s="48">
        <v>302</v>
      </c>
      <c r="B303" t="s">
        <v>447</v>
      </c>
      <c r="C303" s="28">
        <v>0.12</v>
      </c>
      <c r="D303" s="29">
        <v>10157</v>
      </c>
      <c r="E303" s="25" t="s">
        <v>854</v>
      </c>
    </row>
    <row r="304" spans="1:5" x14ac:dyDescent="0.25">
      <c r="A304" s="48">
        <v>303</v>
      </c>
      <c r="B304" t="s">
        <v>448</v>
      </c>
      <c r="C304" s="28">
        <v>0.12</v>
      </c>
      <c r="D304" s="29">
        <v>10144</v>
      </c>
      <c r="E304" s="25" t="s">
        <v>964</v>
      </c>
    </row>
    <row r="305" spans="1:5" x14ac:dyDescent="0.25">
      <c r="A305" s="48">
        <v>304</v>
      </c>
      <c r="B305" t="s">
        <v>449</v>
      </c>
      <c r="C305" s="28">
        <v>0.12</v>
      </c>
      <c r="D305" s="29">
        <v>10111</v>
      </c>
      <c r="E305" s="25" t="s">
        <v>965</v>
      </c>
    </row>
    <row r="306" spans="1:5" x14ac:dyDescent="0.25">
      <c r="A306" s="48">
        <v>305</v>
      </c>
      <c r="B306" t="s">
        <v>450</v>
      </c>
      <c r="C306" s="28">
        <v>0.12</v>
      </c>
      <c r="D306" s="29">
        <v>10093</v>
      </c>
      <c r="E306" t="s">
        <v>966</v>
      </c>
    </row>
    <row r="307" spans="1:5" x14ac:dyDescent="0.25">
      <c r="A307" s="48">
        <v>306</v>
      </c>
      <c r="B307" t="s">
        <v>451</v>
      </c>
      <c r="C307" s="28">
        <v>0.12</v>
      </c>
      <c r="D307" s="29">
        <v>10066</v>
      </c>
      <c r="E307" s="25">
        <v>375.93</v>
      </c>
    </row>
    <row r="308" spans="1:5" x14ac:dyDescent="0.25">
      <c r="A308" s="48">
        <v>307</v>
      </c>
      <c r="B308" t="s">
        <v>452</v>
      </c>
      <c r="C308" s="28">
        <v>0.12</v>
      </c>
      <c r="D308" s="29">
        <v>10018</v>
      </c>
      <c r="E308" t="s">
        <v>967</v>
      </c>
    </row>
    <row r="309" spans="1:5" x14ac:dyDescent="0.25">
      <c r="A309" s="48">
        <v>308</v>
      </c>
      <c r="B309" t="s">
        <v>453</v>
      </c>
      <c r="C309" s="28">
        <v>0.12</v>
      </c>
      <c r="D309" s="29">
        <v>10013</v>
      </c>
      <c r="E309" t="s">
        <v>854</v>
      </c>
    </row>
    <row r="310" spans="1:5" x14ac:dyDescent="0.25">
      <c r="A310" s="48">
        <v>309</v>
      </c>
      <c r="B310" t="s">
        <v>454</v>
      </c>
      <c r="C310" s="28">
        <v>0.12</v>
      </c>
      <c r="D310" s="29">
        <v>9991</v>
      </c>
      <c r="E310" s="25">
        <v>404.01</v>
      </c>
    </row>
    <row r="311" spans="1:5" x14ac:dyDescent="0.25">
      <c r="A311" s="48">
        <v>310</v>
      </c>
      <c r="B311" t="s">
        <v>455</v>
      </c>
      <c r="C311" s="28">
        <v>0.12</v>
      </c>
      <c r="D311" s="29">
        <v>9988</v>
      </c>
      <c r="E311" t="s">
        <v>854</v>
      </c>
    </row>
    <row r="312" spans="1:5" x14ac:dyDescent="0.25">
      <c r="A312" s="48">
        <v>311</v>
      </c>
      <c r="B312" t="s">
        <v>456</v>
      </c>
      <c r="C312" s="28">
        <v>0.12</v>
      </c>
      <c r="D312" s="29">
        <v>9985</v>
      </c>
      <c r="E312" t="s">
        <v>854</v>
      </c>
    </row>
    <row r="313" spans="1:5" x14ac:dyDescent="0.25">
      <c r="A313" s="48">
        <v>312</v>
      </c>
      <c r="B313" t="s">
        <v>457</v>
      </c>
      <c r="C313" s="28">
        <v>0.12</v>
      </c>
      <c r="D313" s="29">
        <v>9952</v>
      </c>
      <c r="E313" s="25">
        <v>699.95</v>
      </c>
    </row>
    <row r="314" spans="1:5" x14ac:dyDescent="0.25">
      <c r="A314" s="48">
        <v>313</v>
      </c>
      <c r="B314" t="s">
        <v>458</v>
      </c>
      <c r="C314" s="28">
        <v>0.12</v>
      </c>
      <c r="D314" s="29">
        <v>9938</v>
      </c>
      <c r="E314" s="25">
        <v>468.23</v>
      </c>
    </row>
    <row r="315" spans="1:5" x14ac:dyDescent="0.25">
      <c r="A315" s="48">
        <v>314</v>
      </c>
      <c r="B315" t="s">
        <v>459</v>
      </c>
      <c r="C315" s="28">
        <v>0.12</v>
      </c>
      <c r="D315" s="29">
        <v>9913</v>
      </c>
      <c r="E315" s="25" t="s">
        <v>968</v>
      </c>
    </row>
    <row r="316" spans="1:5" x14ac:dyDescent="0.25">
      <c r="A316" s="48">
        <v>315</v>
      </c>
      <c r="B316" t="s">
        <v>460</v>
      </c>
      <c r="C316" s="28">
        <v>0.12</v>
      </c>
      <c r="D316" s="29">
        <v>9903</v>
      </c>
      <c r="E316" s="25" t="s">
        <v>854</v>
      </c>
    </row>
    <row r="317" spans="1:5" x14ac:dyDescent="0.25">
      <c r="A317" s="48">
        <v>316</v>
      </c>
      <c r="B317" t="s">
        <v>461</v>
      </c>
      <c r="C317" s="28">
        <v>0.11</v>
      </c>
      <c r="D317" s="29">
        <v>9848</v>
      </c>
      <c r="E317" t="s">
        <v>854</v>
      </c>
    </row>
    <row r="318" spans="1:5" x14ac:dyDescent="0.25">
      <c r="A318" s="48">
        <v>317</v>
      </c>
      <c r="B318" t="s">
        <v>462</v>
      </c>
      <c r="C318" s="28">
        <v>0.11</v>
      </c>
      <c r="D318" s="29">
        <v>9845</v>
      </c>
      <c r="E318" t="s">
        <v>936</v>
      </c>
    </row>
    <row r="319" spans="1:5" x14ac:dyDescent="0.25">
      <c r="A319" s="48">
        <v>318</v>
      </c>
      <c r="B319" t="s">
        <v>463</v>
      </c>
      <c r="C319" s="28">
        <v>0.11</v>
      </c>
      <c r="D319" s="29">
        <v>9842</v>
      </c>
      <c r="E319" s="25">
        <v>69.98</v>
      </c>
    </row>
    <row r="320" spans="1:5" x14ac:dyDescent="0.25">
      <c r="A320" s="48">
        <v>319</v>
      </c>
      <c r="B320" t="s">
        <v>464</v>
      </c>
      <c r="C320" s="28">
        <v>0.11</v>
      </c>
      <c r="D320" s="29">
        <v>9839</v>
      </c>
      <c r="E320" t="s">
        <v>969</v>
      </c>
    </row>
    <row r="321" spans="1:5" x14ac:dyDescent="0.25">
      <c r="A321" s="48">
        <v>320</v>
      </c>
      <c r="B321" t="s">
        <v>465</v>
      </c>
      <c r="C321" s="28">
        <v>0.11</v>
      </c>
      <c r="D321" s="29">
        <v>9836</v>
      </c>
      <c r="E321" s="25" t="s">
        <v>854</v>
      </c>
    </row>
    <row r="322" spans="1:5" x14ac:dyDescent="0.25">
      <c r="A322" s="48">
        <v>321</v>
      </c>
      <c r="B322" t="s">
        <v>466</v>
      </c>
      <c r="C322" s="28">
        <v>0.11</v>
      </c>
      <c r="D322" s="29">
        <v>9831</v>
      </c>
      <c r="E322" s="25">
        <v>1263.69</v>
      </c>
    </row>
    <row r="323" spans="1:5" x14ac:dyDescent="0.25">
      <c r="A323" s="48">
        <v>322</v>
      </c>
      <c r="B323" t="s">
        <v>467</v>
      </c>
      <c r="C323" s="28">
        <v>0.11</v>
      </c>
      <c r="D323" s="29">
        <v>9804</v>
      </c>
      <c r="E323" s="25">
        <v>314.14</v>
      </c>
    </row>
    <row r="324" spans="1:5" x14ac:dyDescent="0.25">
      <c r="A324" s="48">
        <v>323</v>
      </c>
      <c r="B324" t="s">
        <v>468</v>
      </c>
      <c r="C324" s="28">
        <v>0.11</v>
      </c>
      <c r="D324" s="29">
        <v>9799</v>
      </c>
      <c r="E324" s="25">
        <v>249.99</v>
      </c>
    </row>
    <row r="325" spans="1:5" x14ac:dyDescent="0.25">
      <c r="A325" s="48">
        <v>324</v>
      </c>
      <c r="B325" t="s">
        <v>469</v>
      </c>
      <c r="C325" s="28">
        <v>0.11</v>
      </c>
      <c r="D325" s="29">
        <v>9793</v>
      </c>
      <c r="E325" s="25">
        <v>119.99</v>
      </c>
    </row>
    <row r="326" spans="1:5" x14ac:dyDescent="0.25">
      <c r="A326" s="48">
        <v>325</v>
      </c>
      <c r="B326" t="s">
        <v>470</v>
      </c>
      <c r="C326" s="28">
        <v>0.11</v>
      </c>
      <c r="D326" s="29">
        <v>9792</v>
      </c>
      <c r="E326" t="s">
        <v>970</v>
      </c>
    </row>
    <row r="327" spans="1:5" x14ac:dyDescent="0.25">
      <c r="A327" s="48">
        <v>326</v>
      </c>
      <c r="B327" t="s">
        <v>471</v>
      </c>
      <c r="C327" s="28">
        <v>0.11</v>
      </c>
      <c r="D327" s="29">
        <v>9771</v>
      </c>
      <c r="E327" s="25">
        <v>114.99</v>
      </c>
    </row>
    <row r="328" spans="1:5" x14ac:dyDescent="0.25">
      <c r="A328" s="48">
        <v>327</v>
      </c>
      <c r="B328" t="s">
        <v>472</v>
      </c>
      <c r="C328" s="28">
        <v>0.11</v>
      </c>
      <c r="D328" s="29">
        <v>9736</v>
      </c>
      <c r="E328" s="25" t="s">
        <v>971</v>
      </c>
    </row>
    <row r="329" spans="1:5" x14ac:dyDescent="0.25">
      <c r="A329" s="48">
        <v>328</v>
      </c>
      <c r="B329" t="s">
        <v>473</v>
      </c>
      <c r="C329" s="28">
        <v>0.11</v>
      </c>
      <c r="D329" s="29">
        <v>9718</v>
      </c>
      <c r="E329" s="25" t="s">
        <v>918</v>
      </c>
    </row>
    <row r="330" spans="1:5" x14ac:dyDescent="0.25">
      <c r="A330" s="48">
        <v>329</v>
      </c>
      <c r="B330" t="s">
        <v>474</v>
      </c>
      <c r="C330" s="28">
        <v>0.11</v>
      </c>
      <c r="D330" s="29">
        <v>9704</v>
      </c>
      <c r="E330" t="s">
        <v>854</v>
      </c>
    </row>
    <row r="331" spans="1:5" x14ac:dyDescent="0.25">
      <c r="A331" s="48">
        <v>330</v>
      </c>
      <c r="B331" t="s">
        <v>475</v>
      </c>
      <c r="C331" s="28">
        <v>0.11</v>
      </c>
      <c r="D331" s="29">
        <v>9693</v>
      </c>
      <c r="E331" s="25">
        <v>74.510000000000005</v>
      </c>
    </row>
    <row r="332" spans="1:5" x14ac:dyDescent="0.25">
      <c r="A332" s="48">
        <v>331</v>
      </c>
      <c r="B332" t="s">
        <v>476</v>
      </c>
      <c r="C332" s="28">
        <v>0.11</v>
      </c>
      <c r="D332" s="29">
        <v>9684</v>
      </c>
      <c r="E332" s="25" t="s">
        <v>972</v>
      </c>
    </row>
    <row r="333" spans="1:5" x14ac:dyDescent="0.25">
      <c r="A333" s="48">
        <v>332</v>
      </c>
      <c r="B333" t="s">
        <v>477</v>
      </c>
      <c r="C333" s="28">
        <v>0.11</v>
      </c>
      <c r="D333" s="29">
        <v>9657</v>
      </c>
      <c r="E333" s="25">
        <v>399</v>
      </c>
    </row>
    <row r="334" spans="1:5" x14ac:dyDescent="0.25">
      <c r="A334" s="48">
        <v>333</v>
      </c>
      <c r="B334" t="s">
        <v>478</v>
      </c>
      <c r="C334" s="28">
        <v>0.11</v>
      </c>
      <c r="D334" s="29">
        <v>9654</v>
      </c>
      <c r="E334" s="25" t="s">
        <v>969</v>
      </c>
    </row>
    <row r="335" spans="1:5" x14ac:dyDescent="0.25">
      <c r="A335" s="48">
        <v>334</v>
      </c>
      <c r="B335" t="s">
        <v>479</v>
      </c>
      <c r="C335" s="28">
        <v>0.11</v>
      </c>
      <c r="D335" s="29">
        <v>9646</v>
      </c>
      <c r="E335" t="s">
        <v>973</v>
      </c>
    </row>
    <row r="336" spans="1:5" x14ac:dyDescent="0.25">
      <c r="A336" s="48">
        <v>335</v>
      </c>
      <c r="B336" t="s">
        <v>480</v>
      </c>
      <c r="C336" s="28">
        <v>0.11</v>
      </c>
      <c r="D336" s="29">
        <v>9644</v>
      </c>
      <c r="E336" s="25">
        <v>159.99</v>
      </c>
    </row>
    <row r="337" spans="1:5" x14ac:dyDescent="0.25">
      <c r="A337" s="48">
        <v>336</v>
      </c>
      <c r="B337" t="s">
        <v>481</v>
      </c>
      <c r="C337" s="28">
        <v>0.11</v>
      </c>
      <c r="D337" s="29">
        <v>9634</v>
      </c>
      <c r="E337" t="s">
        <v>854</v>
      </c>
    </row>
    <row r="338" spans="1:5" x14ac:dyDescent="0.25">
      <c r="A338" s="48">
        <v>337</v>
      </c>
      <c r="B338" t="s">
        <v>482</v>
      </c>
      <c r="C338" s="28">
        <v>0.11</v>
      </c>
      <c r="D338" s="29">
        <v>9618</v>
      </c>
      <c r="E338" s="25">
        <v>77.59</v>
      </c>
    </row>
    <row r="339" spans="1:5" x14ac:dyDescent="0.25">
      <c r="A339" s="48">
        <v>338</v>
      </c>
      <c r="B339" t="s">
        <v>483</v>
      </c>
      <c r="C339" s="28">
        <v>0.11</v>
      </c>
      <c r="D339" s="29">
        <v>9616</v>
      </c>
      <c r="E339" s="25">
        <v>302.49</v>
      </c>
    </row>
    <row r="340" spans="1:5" x14ac:dyDescent="0.25">
      <c r="A340" s="48">
        <v>339</v>
      </c>
      <c r="B340" t="s">
        <v>484</v>
      </c>
      <c r="C340" s="28">
        <v>0.11</v>
      </c>
      <c r="D340" s="29">
        <v>9607</v>
      </c>
      <c r="E340" s="25" t="s">
        <v>854</v>
      </c>
    </row>
    <row r="341" spans="1:5" x14ac:dyDescent="0.25">
      <c r="A341" s="48">
        <v>340</v>
      </c>
      <c r="B341" t="s">
        <v>485</v>
      </c>
      <c r="C341" s="28">
        <v>0.11</v>
      </c>
      <c r="D341" s="29">
        <v>9543</v>
      </c>
      <c r="E341" s="25">
        <v>119.99</v>
      </c>
    </row>
    <row r="342" spans="1:5" x14ac:dyDescent="0.25">
      <c r="A342" s="48">
        <v>341</v>
      </c>
      <c r="B342" t="s">
        <v>486</v>
      </c>
      <c r="C342" s="28">
        <v>0.11</v>
      </c>
      <c r="D342" s="29">
        <v>9534</v>
      </c>
      <c r="E342" s="25">
        <v>90</v>
      </c>
    </row>
    <row r="343" spans="1:5" x14ac:dyDescent="0.25">
      <c r="A343" s="48">
        <v>342</v>
      </c>
      <c r="B343" t="s">
        <v>487</v>
      </c>
      <c r="C343" s="28">
        <v>0.11</v>
      </c>
      <c r="D343" s="29">
        <v>9511</v>
      </c>
      <c r="E343" s="25">
        <v>303.95</v>
      </c>
    </row>
    <row r="344" spans="1:5" x14ac:dyDescent="0.25">
      <c r="A344" s="48">
        <v>343</v>
      </c>
      <c r="B344" t="s">
        <v>488</v>
      </c>
      <c r="C344" s="28">
        <v>0.11</v>
      </c>
      <c r="D344" s="29">
        <v>9511</v>
      </c>
      <c r="E344" s="25">
        <v>347.89</v>
      </c>
    </row>
    <row r="345" spans="1:5" x14ac:dyDescent="0.25">
      <c r="A345" s="48">
        <v>344</v>
      </c>
      <c r="B345" t="s">
        <v>489</v>
      </c>
      <c r="C345" s="28">
        <v>0.11</v>
      </c>
      <c r="D345" s="29">
        <v>9501</v>
      </c>
      <c r="E345" t="s">
        <v>854</v>
      </c>
    </row>
    <row r="346" spans="1:5" x14ac:dyDescent="0.25">
      <c r="A346" s="48">
        <v>345</v>
      </c>
      <c r="B346" t="s">
        <v>490</v>
      </c>
      <c r="C346" s="28">
        <v>0.11</v>
      </c>
      <c r="D346" s="29">
        <v>9493</v>
      </c>
      <c r="E346" t="s">
        <v>890</v>
      </c>
    </row>
    <row r="347" spans="1:5" x14ac:dyDescent="0.25">
      <c r="A347" s="48">
        <v>346</v>
      </c>
      <c r="B347" t="s">
        <v>491</v>
      </c>
      <c r="C347" s="28">
        <v>0.11</v>
      </c>
      <c r="D347" s="29">
        <v>9458</v>
      </c>
      <c r="E347" s="25" t="s">
        <v>854</v>
      </c>
    </row>
    <row r="348" spans="1:5" x14ac:dyDescent="0.25">
      <c r="A348" s="48">
        <v>347</v>
      </c>
      <c r="B348" t="s">
        <v>492</v>
      </c>
      <c r="C348" s="28">
        <v>0.11</v>
      </c>
      <c r="D348" s="29">
        <v>9439</v>
      </c>
      <c r="E348" s="25">
        <v>498.95</v>
      </c>
    </row>
    <row r="349" spans="1:5" x14ac:dyDescent="0.25">
      <c r="A349" s="48">
        <v>348</v>
      </c>
      <c r="B349" t="s">
        <v>493</v>
      </c>
      <c r="C349" s="28">
        <v>0.11</v>
      </c>
      <c r="D349" s="29">
        <v>9435</v>
      </c>
      <c r="E349" t="s">
        <v>854</v>
      </c>
    </row>
    <row r="350" spans="1:5" x14ac:dyDescent="0.25">
      <c r="A350" s="48">
        <v>349</v>
      </c>
      <c r="B350" t="s">
        <v>494</v>
      </c>
      <c r="C350" s="28">
        <v>0.11</v>
      </c>
      <c r="D350" s="29">
        <v>9419</v>
      </c>
      <c r="E350" s="25">
        <v>189.99</v>
      </c>
    </row>
    <row r="351" spans="1:5" x14ac:dyDescent="0.25">
      <c r="A351" s="48">
        <v>350</v>
      </c>
      <c r="B351" t="s">
        <v>495</v>
      </c>
      <c r="C351" s="28">
        <v>0.11</v>
      </c>
      <c r="D351" s="29">
        <v>9411</v>
      </c>
      <c r="E351" t="s">
        <v>854</v>
      </c>
    </row>
    <row r="352" spans="1:5" x14ac:dyDescent="0.25">
      <c r="A352" s="48">
        <v>351</v>
      </c>
      <c r="B352" t="s">
        <v>496</v>
      </c>
      <c r="C352" s="28">
        <v>0.11</v>
      </c>
      <c r="D352" s="29">
        <v>9397</v>
      </c>
      <c r="E352" s="25">
        <v>237.4</v>
      </c>
    </row>
    <row r="353" spans="1:5" x14ac:dyDescent="0.25">
      <c r="A353" s="48">
        <v>352</v>
      </c>
      <c r="B353" t="s">
        <v>497</v>
      </c>
      <c r="C353" s="28">
        <v>0.11</v>
      </c>
      <c r="D353" s="29">
        <v>9395</v>
      </c>
      <c r="E353" s="25">
        <v>189.99</v>
      </c>
    </row>
    <row r="354" spans="1:5" x14ac:dyDescent="0.25">
      <c r="A354" s="48">
        <v>353</v>
      </c>
      <c r="B354" t="s">
        <v>498</v>
      </c>
      <c r="C354" s="28">
        <v>0.11</v>
      </c>
      <c r="D354" s="29">
        <v>9369</v>
      </c>
      <c r="E354" t="s">
        <v>854</v>
      </c>
    </row>
    <row r="355" spans="1:5" x14ac:dyDescent="0.25">
      <c r="A355" s="48">
        <v>354</v>
      </c>
      <c r="B355" t="s">
        <v>499</v>
      </c>
      <c r="C355" s="28">
        <v>0.11</v>
      </c>
      <c r="D355" s="29">
        <v>9368</v>
      </c>
      <c r="E355" s="25">
        <v>439.99</v>
      </c>
    </row>
    <row r="356" spans="1:5" x14ac:dyDescent="0.25">
      <c r="A356" s="48">
        <v>355</v>
      </c>
      <c r="B356" t="s">
        <v>500</v>
      </c>
      <c r="C356" s="28">
        <v>0.11</v>
      </c>
      <c r="D356" s="29">
        <v>9364</v>
      </c>
      <c r="E356" s="25" t="s">
        <v>854</v>
      </c>
    </row>
    <row r="357" spans="1:5" x14ac:dyDescent="0.25">
      <c r="A357" s="48">
        <v>356</v>
      </c>
      <c r="B357" t="s">
        <v>501</v>
      </c>
      <c r="C357" s="28">
        <v>0.11</v>
      </c>
      <c r="D357" s="29">
        <v>9363</v>
      </c>
      <c r="E357" s="25">
        <v>209.99</v>
      </c>
    </row>
    <row r="358" spans="1:5" x14ac:dyDescent="0.25">
      <c r="A358" s="48">
        <v>357</v>
      </c>
      <c r="B358" t="s">
        <v>502</v>
      </c>
      <c r="C358" s="28">
        <v>0.11</v>
      </c>
      <c r="D358" s="29">
        <v>9339</v>
      </c>
      <c r="E358" s="25">
        <v>69</v>
      </c>
    </row>
    <row r="359" spans="1:5" x14ac:dyDescent="0.25">
      <c r="A359" s="48">
        <v>358</v>
      </c>
      <c r="B359" t="s">
        <v>503</v>
      </c>
      <c r="C359" s="28">
        <v>0.11</v>
      </c>
      <c r="D359" s="29">
        <v>9326</v>
      </c>
      <c r="E359" t="s">
        <v>974</v>
      </c>
    </row>
    <row r="360" spans="1:5" x14ac:dyDescent="0.25">
      <c r="A360" s="48">
        <v>359</v>
      </c>
      <c r="B360" t="s">
        <v>504</v>
      </c>
      <c r="C360" s="28">
        <v>0.11</v>
      </c>
      <c r="D360" s="29">
        <v>9325</v>
      </c>
      <c r="E360" s="25" t="s">
        <v>854</v>
      </c>
    </row>
    <row r="361" spans="1:5" x14ac:dyDescent="0.25">
      <c r="A361" s="48">
        <v>360</v>
      </c>
      <c r="B361" t="s">
        <v>505</v>
      </c>
      <c r="C361" s="28">
        <v>0.11</v>
      </c>
      <c r="D361" s="29">
        <v>9312</v>
      </c>
      <c r="E361" s="25">
        <v>203.99</v>
      </c>
    </row>
    <row r="362" spans="1:5" x14ac:dyDescent="0.25">
      <c r="A362" s="48">
        <v>361</v>
      </c>
      <c r="B362" t="s">
        <v>506</v>
      </c>
      <c r="C362" s="28">
        <v>0.11</v>
      </c>
      <c r="D362" s="29">
        <v>9291</v>
      </c>
      <c r="E362" t="s">
        <v>854</v>
      </c>
    </row>
    <row r="363" spans="1:5" x14ac:dyDescent="0.25">
      <c r="A363" s="48">
        <v>362</v>
      </c>
      <c r="B363" t="s">
        <v>507</v>
      </c>
      <c r="C363" s="28">
        <v>0.11</v>
      </c>
      <c r="D363" s="29">
        <v>9290</v>
      </c>
      <c r="E363" s="25">
        <v>290</v>
      </c>
    </row>
    <row r="364" spans="1:5" x14ac:dyDescent="0.25">
      <c r="A364" s="48">
        <v>363</v>
      </c>
      <c r="B364" t="s">
        <v>508</v>
      </c>
      <c r="C364" s="28">
        <v>0.11</v>
      </c>
      <c r="D364" s="29">
        <v>9284</v>
      </c>
      <c r="E364" s="25" t="s">
        <v>953</v>
      </c>
    </row>
    <row r="365" spans="1:5" x14ac:dyDescent="0.25">
      <c r="A365" s="48">
        <v>364</v>
      </c>
      <c r="B365" t="s">
        <v>509</v>
      </c>
      <c r="C365" s="28">
        <v>0.11</v>
      </c>
      <c r="D365" s="29">
        <v>9272</v>
      </c>
      <c r="E365" s="25">
        <v>225</v>
      </c>
    </row>
    <row r="366" spans="1:5" x14ac:dyDescent="0.25">
      <c r="A366" s="48">
        <v>365</v>
      </c>
      <c r="B366" t="s">
        <v>510</v>
      </c>
      <c r="C366" s="28">
        <v>0.11</v>
      </c>
      <c r="D366" s="29">
        <v>9248</v>
      </c>
      <c r="E366" t="s">
        <v>854</v>
      </c>
    </row>
    <row r="367" spans="1:5" x14ac:dyDescent="0.25">
      <c r="A367" s="48">
        <v>366</v>
      </c>
      <c r="B367" t="s">
        <v>511</v>
      </c>
      <c r="C367" s="28">
        <v>0.11</v>
      </c>
      <c r="D367" s="29">
        <v>9220</v>
      </c>
      <c r="E367" s="25">
        <v>129</v>
      </c>
    </row>
    <row r="368" spans="1:5" x14ac:dyDescent="0.25">
      <c r="A368" s="48">
        <v>367</v>
      </c>
      <c r="B368" t="s">
        <v>512</v>
      </c>
      <c r="C368" s="28">
        <v>0.11</v>
      </c>
      <c r="D368" s="29">
        <v>9213</v>
      </c>
      <c r="E368" s="25">
        <v>245</v>
      </c>
    </row>
    <row r="369" spans="1:5" x14ac:dyDescent="0.25">
      <c r="A369" s="48">
        <v>368</v>
      </c>
      <c r="B369" t="s">
        <v>513</v>
      </c>
      <c r="C369" s="28">
        <v>0.11</v>
      </c>
      <c r="D369" s="29">
        <v>9151</v>
      </c>
      <c r="E369" s="25">
        <v>2785.64</v>
      </c>
    </row>
    <row r="370" spans="1:5" x14ac:dyDescent="0.25">
      <c r="A370" s="48">
        <v>369</v>
      </c>
      <c r="B370" t="s">
        <v>514</v>
      </c>
      <c r="C370" s="28">
        <v>0.11</v>
      </c>
      <c r="D370" s="29">
        <v>9144</v>
      </c>
      <c r="E370" t="s">
        <v>975</v>
      </c>
    </row>
    <row r="371" spans="1:5" x14ac:dyDescent="0.25">
      <c r="A371" s="48">
        <v>370</v>
      </c>
      <c r="B371" t="s">
        <v>515</v>
      </c>
      <c r="C371" s="28">
        <v>0.11</v>
      </c>
      <c r="D371" s="29">
        <v>9120</v>
      </c>
      <c r="E371" t="s">
        <v>854</v>
      </c>
    </row>
    <row r="372" spans="1:5" x14ac:dyDescent="0.25">
      <c r="A372" s="48">
        <v>371</v>
      </c>
      <c r="B372" t="s">
        <v>516</v>
      </c>
      <c r="C372" s="28">
        <v>0.11</v>
      </c>
      <c r="D372" s="29">
        <v>9075</v>
      </c>
      <c r="E372" s="25" t="s">
        <v>976</v>
      </c>
    </row>
    <row r="373" spans="1:5" x14ac:dyDescent="0.25">
      <c r="A373" s="48">
        <v>372</v>
      </c>
      <c r="B373" t="s">
        <v>517</v>
      </c>
      <c r="C373" s="28">
        <v>0.1</v>
      </c>
      <c r="D373" s="29">
        <v>9048</v>
      </c>
      <c r="E373" t="s">
        <v>977</v>
      </c>
    </row>
    <row r="374" spans="1:5" x14ac:dyDescent="0.25">
      <c r="A374" s="48">
        <v>373</v>
      </c>
      <c r="B374" t="s">
        <v>518</v>
      </c>
      <c r="C374" s="28">
        <v>0.1</v>
      </c>
      <c r="D374" s="29">
        <v>9034</v>
      </c>
      <c r="E374" t="s">
        <v>978</v>
      </c>
    </row>
    <row r="375" spans="1:5" x14ac:dyDescent="0.25">
      <c r="A375" s="48">
        <v>374</v>
      </c>
      <c r="B375" t="s">
        <v>519</v>
      </c>
      <c r="C375" s="28">
        <v>0.1</v>
      </c>
      <c r="D375" s="29">
        <v>9027</v>
      </c>
      <c r="E375" s="25">
        <v>425</v>
      </c>
    </row>
    <row r="376" spans="1:5" x14ac:dyDescent="0.25">
      <c r="A376" s="48">
        <v>375</v>
      </c>
      <c r="B376" t="s">
        <v>520</v>
      </c>
      <c r="C376" s="28">
        <v>0.1</v>
      </c>
      <c r="D376" s="29">
        <v>9026</v>
      </c>
      <c r="E376" t="s">
        <v>854</v>
      </c>
    </row>
    <row r="377" spans="1:5" x14ac:dyDescent="0.25">
      <c r="A377" s="48">
        <v>376</v>
      </c>
      <c r="B377" t="s">
        <v>521</v>
      </c>
      <c r="C377" s="28">
        <v>0.1</v>
      </c>
      <c r="D377" s="29">
        <v>9005</v>
      </c>
      <c r="E377" t="s">
        <v>979</v>
      </c>
    </row>
    <row r="378" spans="1:5" x14ac:dyDescent="0.25">
      <c r="A378" s="48">
        <v>377</v>
      </c>
      <c r="B378" t="s">
        <v>522</v>
      </c>
      <c r="C378" s="28">
        <v>0.1</v>
      </c>
      <c r="D378" s="29">
        <v>8969</v>
      </c>
      <c r="E378" t="s">
        <v>980</v>
      </c>
    </row>
    <row r="379" spans="1:5" x14ac:dyDescent="0.25">
      <c r="A379" s="48">
        <v>378</v>
      </c>
      <c r="B379" t="s">
        <v>523</v>
      </c>
      <c r="C379" s="28">
        <v>0.1</v>
      </c>
      <c r="D379" s="29">
        <v>8968</v>
      </c>
      <c r="E379" s="25">
        <v>145</v>
      </c>
    </row>
    <row r="380" spans="1:5" x14ac:dyDescent="0.25">
      <c r="A380" s="48">
        <v>379</v>
      </c>
      <c r="B380" t="s">
        <v>524</v>
      </c>
      <c r="C380" s="28">
        <v>0.1</v>
      </c>
      <c r="D380" s="29">
        <v>8935</v>
      </c>
      <c r="E380" s="25" t="s">
        <v>981</v>
      </c>
    </row>
    <row r="381" spans="1:5" x14ac:dyDescent="0.25">
      <c r="A381" s="48">
        <v>380</v>
      </c>
      <c r="B381" t="s">
        <v>525</v>
      </c>
      <c r="C381" s="28">
        <v>0.1</v>
      </c>
      <c r="D381" s="29">
        <v>8928</v>
      </c>
      <c r="E381" s="25" t="s">
        <v>854</v>
      </c>
    </row>
    <row r="382" spans="1:5" x14ac:dyDescent="0.25">
      <c r="A382" s="48">
        <v>381</v>
      </c>
      <c r="B382" t="s">
        <v>526</v>
      </c>
      <c r="C382" s="28">
        <v>0.1</v>
      </c>
      <c r="D382" s="29">
        <v>8892</v>
      </c>
      <c r="E382" s="25">
        <v>63.05</v>
      </c>
    </row>
    <row r="383" spans="1:5" x14ac:dyDescent="0.25">
      <c r="A383" s="48">
        <v>382</v>
      </c>
      <c r="B383" t="s">
        <v>527</v>
      </c>
      <c r="C383" s="28">
        <v>0.1</v>
      </c>
      <c r="D383" s="29">
        <v>8884</v>
      </c>
      <c r="E383" t="s">
        <v>982</v>
      </c>
    </row>
    <row r="384" spans="1:5" x14ac:dyDescent="0.25">
      <c r="A384" s="48">
        <v>383</v>
      </c>
      <c r="B384" t="s">
        <v>528</v>
      </c>
      <c r="C384" s="28">
        <v>0.1</v>
      </c>
      <c r="D384" s="29">
        <v>8882</v>
      </c>
      <c r="E384" s="25" t="s">
        <v>854</v>
      </c>
    </row>
    <row r="385" spans="1:5" x14ac:dyDescent="0.25">
      <c r="A385" s="48">
        <v>384</v>
      </c>
      <c r="B385" t="s">
        <v>529</v>
      </c>
      <c r="C385" s="28">
        <v>0.1</v>
      </c>
      <c r="D385" s="29">
        <v>8867</v>
      </c>
      <c r="E385" s="25">
        <v>339.98</v>
      </c>
    </row>
    <row r="386" spans="1:5" x14ac:dyDescent="0.25">
      <c r="A386" s="48">
        <v>385</v>
      </c>
      <c r="B386" t="s">
        <v>530</v>
      </c>
      <c r="C386" s="28">
        <v>0.1</v>
      </c>
      <c r="D386" s="29">
        <v>8859</v>
      </c>
      <c r="E386" s="25">
        <v>269.99</v>
      </c>
    </row>
    <row r="387" spans="1:5" x14ac:dyDescent="0.25">
      <c r="A387" s="48">
        <v>386</v>
      </c>
      <c r="B387" t="s">
        <v>531</v>
      </c>
      <c r="C387" s="28">
        <v>0.1</v>
      </c>
      <c r="D387" s="29">
        <v>8859</v>
      </c>
      <c r="E387" s="25">
        <v>316.99</v>
      </c>
    </row>
    <row r="388" spans="1:5" x14ac:dyDescent="0.25">
      <c r="A388" s="48">
        <v>387</v>
      </c>
      <c r="B388" t="s">
        <v>532</v>
      </c>
      <c r="C388" s="28">
        <v>0.1</v>
      </c>
      <c r="D388" s="29">
        <v>8853</v>
      </c>
      <c r="E388" t="s">
        <v>983</v>
      </c>
    </row>
    <row r="389" spans="1:5" x14ac:dyDescent="0.25">
      <c r="A389" s="48">
        <v>388</v>
      </c>
      <c r="B389" t="s">
        <v>533</v>
      </c>
      <c r="C389" s="28">
        <v>0.1</v>
      </c>
      <c r="D389" s="29">
        <v>8848</v>
      </c>
      <c r="E389" s="25">
        <v>675</v>
      </c>
    </row>
    <row r="390" spans="1:5" x14ac:dyDescent="0.25">
      <c r="A390" s="48">
        <v>389</v>
      </c>
      <c r="B390" t="s">
        <v>534</v>
      </c>
      <c r="C390" s="28">
        <v>0.1</v>
      </c>
      <c r="D390" s="29">
        <v>8777</v>
      </c>
      <c r="E390" s="25" t="s">
        <v>984</v>
      </c>
    </row>
    <row r="391" spans="1:5" x14ac:dyDescent="0.25">
      <c r="A391" s="48">
        <v>390</v>
      </c>
      <c r="B391" t="s">
        <v>535</v>
      </c>
      <c r="C391" s="28">
        <v>0.1</v>
      </c>
      <c r="D391" s="29">
        <v>8768</v>
      </c>
      <c r="E391" s="25" t="s">
        <v>985</v>
      </c>
    </row>
    <row r="392" spans="1:5" x14ac:dyDescent="0.25">
      <c r="A392" s="48">
        <v>391</v>
      </c>
      <c r="B392" t="s">
        <v>536</v>
      </c>
      <c r="C392" s="28">
        <v>0.1</v>
      </c>
      <c r="D392" s="29">
        <v>8757</v>
      </c>
      <c r="E392" s="25" t="s">
        <v>854</v>
      </c>
    </row>
    <row r="393" spans="1:5" x14ac:dyDescent="0.25">
      <c r="A393" s="48">
        <v>392</v>
      </c>
      <c r="B393" t="s">
        <v>537</v>
      </c>
      <c r="C393" s="28">
        <v>0.1</v>
      </c>
      <c r="D393" s="29">
        <v>8741</v>
      </c>
      <c r="E393" s="25" t="s">
        <v>854</v>
      </c>
    </row>
    <row r="394" spans="1:5" x14ac:dyDescent="0.25">
      <c r="A394" s="48">
        <v>393</v>
      </c>
      <c r="B394" t="s">
        <v>538</v>
      </c>
      <c r="C394" s="28">
        <v>0.1</v>
      </c>
      <c r="D394" s="29">
        <v>8731</v>
      </c>
      <c r="E394" t="s">
        <v>986</v>
      </c>
    </row>
    <row r="395" spans="1:5" x14ac:dyDescent="0.25">
      <c r="A395" s="48">
        <v>394</v>
      </c>
      <c r="B395" t="s">
        <v>539</v>
      </c>
      <c r="C395" s="28">
        <v>0.1</v>
      </c>
      <c r="D395" s="29">
        <v>8686</v>
      </c>
      <c r="E395" t="s">
        <v>987</v>
      </c>
    </row>
    <row r="396" spans="1:5" x14ac:dyDescent="0.25">
      <c r="A396" s="48">
        <v>395</v>
      </c>
      <c r="B396" t="s">
        <v>540</v>
      </c>
      <c r="C396" s="28">
        <v>0.1</v>
      </c>
      <c r="D396" s="29">
        <v>8685</v>
      </c>
      <c r="E396" t="s">
        <v>854</v>
      </c>
    </row>
    <row r="397" spans="1:5" x14ac:dyDescent="0.25">
      <c r="A397" s="48">
        <v>396</v>
      </c>
      <c r="B397" t="s">
        <v>541</v>
      </c>
      <c r="C397" s="28">
        <v>0.1</v>
      </c>
      <c r="D397" s="29">
        <v>8679</v>
      </c>
      <c r="E397" t="s">
        <v>988</v>
      </c>
    </row>
    <row r="398" spans="1:5" x14ac:dyDescent="0.25">
      <c r="A398" s="48">
        <v>397</v>
      </c>
      <c r="B398" t="s">
        <v>542</v>
      </c>
      <c r="C398" s="28">
        <v>0.1</v>
      </c>
      <c r="D398" s="29">
        <v>8679</v>
      </c>
      <c r="E398" t="s">
        <v>893</v>
      </c>
    </row>
    <row r="399" spans="1:5" x14ac:dyDescent="0.25">
      <c r="A399" s="48">
        <v>398</v>
      </c>
      <c r="B399" t="s">
        <v>543</v>
      </c>
      <c r="C399" s="28">
        <v>0.1</v>
      </c>
      <c r="D399" s="29">
        <v>8660</v>
      </c>
      <c r="E399" t="s">
        <v>854</v>
      </c>
    </row>
    <row r="400" spans="1:5" x14ac:dyDescent="0.25">
      <c r="A400" s="48">
        <v>399</v>
      </c>
      <c r="B400" t="s">
        <v>544</v>
      </c>
      <c r="C400" s="28">
        <v>0.1</v>
      </c>
      <c r="D400" s="29">
        <v>8627</v>
      </c>
      <c r="E400" t="s">
        <v>989</v>
      </c>
    </row>
    <row r="401" spans="1:5" x14ac:dyDescent="0.25">
      <c r="A401" s="48">
        <v>400</v>
      </c>
      <c r="B401" t="s">
        <v>545</v>
      </c>
      <c r="C401" s="28">
        <v>0.1</v>
      </c>
      <c r="D401" s="29">
        <v>8608</v>
      </c>
      <c r="E401" s="25" t="s">
        <v>854</v>
      </c>
    </row>
    <row r="402" spans="1:5" x14ac:dyDescent="0.25">
      <c r="A402" s="48">
        <v>401</v>
      </c>
      <c r="B402" t="s">
        <v>546</v>
      </c>
      <c r="C402" s="28">
        <v>0.1</v>
      </c>
      <c r="D402" s="29">
        <v>8593</v>
      </c>
      <c r="E402" s="25" t="s">
        <v>854</v>
      </c>
    </row>
    <row r="403" spans="1:5" x14ac:dyDescent="0.25">
      <c r="A403" s="48">
        <v>402</v>
      </c>
      <c r="B403" t="s">
        <v>547</v>
      </c>
      <c r="C403" s="28">
        <v>0.1</v>
      </c>
      <c r="D403" s="29">
        <v>8591</v>
      </c>
      <c r="E403" s="25">
        <v>177.04</v>
      </c>
    </row>
    <row r="404" spans="1:5" x14ac:dyDescent="0.25">
      <c r="A404" s="48">
        <v>403</v>
      </c>
      <c r="B404" t="s">
        <v>548</v>
      </c>
      <c r="C404" s="28">
        <v>0.1</v>
      </c>
      <c r="D404" s="29">
        <v>8583</v>
      </c>
      <c r="E404" t="s">
        <v>854</v>
      </c>
    </row>
    <row r="405" spans="1:5" x14ac:dyDescent="0.25">
      <c r="A405" s="48">
        <v>404</v>
      </c>
      <c r="B405" t="s">
        <v>549</v>
      </c>
      <c r="C405" s="28">
        <v>0.1</v>
      </c>
      <c r="D405" s="29">
        <v>8559</v>
      </c>
      <c r="E405" s="25" t="s">
        <v>854</v>
      </c>
    </row>
    <row r="406" spans="1:5" x14ac:dyDescent="0.25">
      <c r="A406" s="48">
        <v>405</v>
      </c>
      <c r="B406" t="s">
        <v>550</v>
      </c>
      <c r="C406" s="28">
        <v>0.1</v>
      </c>
      <c r="D406" s="29">
        <v>8556</v>
      </c>
      <c r="E406" s="25">
        <v>109.95</v>
      </c>
    </row>
    <row r="407" spans="1:5" x14ac:dyDescent="0.25">
      <c r="A407" s="48">
        <v>406</v>
      </c>
      <c r="B407" t="s">
        <v>551</v>
      </c>
      <c r="C407" s="28">
        <v>0.1</v>
      </c>
      <c r="D407" s="29">
        <v>8550</v>
      </c>
      <c r="E407" t="s">
        <v>854</v>
      </c>
    </row>
    <row r="408" spans="1:5" x14ac:dyDescent="0.25">
      <c r="A408" s="48">
        <v>407</v>
      </c>
      <c r="B408" t="s">
        <v>552</v>
      </c>
      <c r="C408" s="28">
        <v>0.1</v>
      </c>
      <c r="D408" s="29">
        <v>8546</v>
      </c>
      <c r="E408" t="s">
        <v>990</v>
      </c>
    </row>
    <row r="409" spans="1:5" x14ac:dyDescent="0.25">
      <c r="A409" s="48">
        <v>408</v>
      </c>
      <c r="B409" t="s">
        <v>553</v>
      </c>
      <c r="C409" s="28">
        <v>0.1</v>
      </c>
      <c r="D409" s="29">
        <v>8531</v>
      </c>
      <c r="E409" s="25" t="s">
        <v>991</v>
      </c>
    </row>
    <row r="410" spans="1:5" x14ac:dyDescent="0.25">
      <c r="A410" s="48">
        <v>409</v>
      </c>
      <c r="B410" t="s">
        <v>554</v>
      </c>
      <c r="C410" s="28">
        <v>0.1</v>
      </c>
      <c r="D410" s="29">
        <v>8514</v>
      </c>
      <c r="E410" t="s">
        <v>854</v>
      </c>
    </row>
    <row r="411" spans="1:5" x14ac:dyDescent="0.25">
      <c r="A411" s="48">
        <v>410</v>
      </c>
      <c r="B411" t="s">
        <v>555</v>
      </c>
      <c r="C411" s="28">
        <v>0.1</v>
      </c>
      <c r="D411" s="29">
        <v>8506</v>
      </c>
      <c r="E411" t="s">
        <v>992</v>
      </c>
    </row>
    <row r="412" spans="1:5" x14ac:dyDescent="0.25">
      <c r="A412" s="48">
        <v>411</v>
      </c>
      <c r="B412" t="s">
        <v>556</v>
      </c>
      <c r="C412" s="28">
        <v>0.1</v>
      </c>
      <c r="D412" s="29">
        <v>8499</v>
      </c>
      <c r="E412" s="25" t="s">
        <v>993</v>
      </c>
    </row>
    <row r="413" spans="1:5" x14ac:dyDescent="0.25">
      <c r="A413" s="48">
        <v>412</v>
      </c>
      <c r="B413" t="s">
        <v>557</v>
      </c>
      <c r="C413" s="28">
        <v>0.1</v>
      </c>
      <c r="D413" s="29">
        <v>8496</v>
      </c>
      <c r="E413" s="25">
        <v>289.76</v>
      </c>
    </row>
    <row r="414" spans="1:5" x14ac:dyDescent="0.25">
      <c r="A414" s="48">
        <v>413</v>
      </c>
      <c r="B414" t="s">
        <v>558</v>
      </c>
      <c r="C414" s="28">
        <v>0.1</v>
      </c>
      <c r="D414" s="29">
        <v>8445</v>
      </c>
      <c r="E414" s="25" t="s">
        <v>854</v>
      </c>
    </row>
    <row r="415" spans="1:5" x14ac:dyDescent="0.25">
      <c r="A415" s="48">
        <v>414</v>
      </c>
      <c r="B415" t="s">
        <v>559</v>
      </c>
      <c r="C415" s="28">
        <v>0.1</v>
      </c>
      <c r="D415" s="29">
        <v>8443</v>
      </c>
      <c r="E415" s="25" t="s">
        <v>994</v>
      </c>
    </row>
    <row r="416" spans="1:5" x14ac:dyDescent="0.25">
      <c r="A416" s="48">
        <v>415</v>
      </c>
      <c r="B416" t="s">
        <v>560</v>
      </c>
      <c r="C416" s="28">
        <v>0.1</v>
      </c>
      <c r="D416" s="29">
        <v>8422</v>
      </c>
      <c r="E416" s="25" t="s">
        <v>854</v>
      </c>
    </row>
    <row r="417" spans="1:5" x14ac:dyDescent="0.25">
      <c r="A417" s="48">
        <v>416</v>
      </c>
      <c r="B417" t="s">
        <v>561</v>
      </c>
      <c r="C417" s="28">
        <v>0.1</v>
      </c>
      <c r="D417" s="29">
        <v>8383</v>
      </c>
      <c r="E417" s="25">
        <v>59.99</v>
      </c>
    </row>
    <row r="418" spans="1:5" x14ac:dyDescent="0.25">
      <c r="A418" s="48">
        <v>417</v>
      </c>
      <c r="B418" t="s">
        <v>562</v>
      </c>
      <c r="C418" s="28">
        <v>0.1</v>
      </c>
      <c r="D418" s="29">
        <v>8370</v>
      </c>
      <c r="E418" t="s">
        <v>995</v>
      </c>
    </row>
    <row r="419" spans="1:5" x14ac:dyDescent="0.25">
      <c r="A419" s="48">
        <v>418</v>
      </c>
      <c r="B419" t="s">
        <v>563</v>
      </c>
      <c r="C419" s="28">
        <v>0.1</v>
      </c>
      <c r="D419" s="29">
        <v>8366</v>
      </c>
      <c r="E419" t="s">
        <v>854</v>
      </c>
    </row>
    <row r="420" spans="1:5" x14ac:dyDescent="0.25">
      <c r="A420" s="48">
        <v>419</v>
      </c>
      <c r="B420" t="s">
        <v>564</v>
      </c>
      <c r="C420" s="28">
        <v>0.1</v>
      </c>
      <c r="D420" s="29">
        <v>8363</v>
      </c>
      <c r="E420" s="25" t="s">
        <v>854</v>
      </c>
    </row>
    <row r="421" spans="1:5" x14ac:dyDescent="0.25">
      <c r="A421" s="48">
        <v>420</v>
      </c>
      <c r="B421" t="s">
        <v>565</v>
      </c>
      <c r="C421" s="28">
        <v>0.1</v>
      </c>
      <c r="D421" s="29">
        <v>8355</v>
      </c>
      <c r="E421" s="25" t="s">
        <v>996</v>
      </c>
    </row>
    <row r="422" spans="1:5" x14ac:dyDescent="0.25">
      <c r="A422" s="48">
        <v>421</v>
      </c>
      <c r="B422" t="s">
        <v>566</v>
      </c>
      <c r="C422" s="28">
        <v>0.1</v>
      </c>
      <c r="D422" s="29">
        <v>8354</v>
      </c>
      <c r="E422" t="s">
        <v>997</v>
      </c>
    </row>
    <row r="423" spans="1:5" x14ac:dyDescent="0.25">
      <c r="A423" s="48">
        <v>422</v>
      </c>
      <c r="B423" t="s">
        <v>567</v>
      </c>
      <c r="C423" s="28">
        <v>0.1</v>
      </c>
      <c r="D423" s="29">
        <v>8342</v>
      </c>
      <c r="E423" s="25">
        <v>122.3</v>
      </c>
    </row>
    <row r="424" spans="1:5" x14ac:dyDescent="0.25">
      <c r="A424" s="48">
        <v>423</v>
      </c>
      <c r="B424" t="s">
        <v>568</v>
      </c>
      <c r="C424" s="28">
        <v>0.1</v>
      </c>
      <c r="D424" s="29">
        <v>8330</v>
      </c>
      <c r="E424" s="25">
        <v>360</v>
      </c>
    </row>
    <row r="425" spans="1:5" x14ac:dyDescent="0.25">
      <c r="A425" s="48">
        <v>424</v>
      </c>
      <c r="B425" t="s">
        <v>569</v>
      </c>
      <c r="C425" s="28">
        <v>0.1</v>
      </c>
      <c r="D425" s="29">
        <v>8271</v>
      </c>
      <c r="E425" s="25">
        <v>280</v>
      </c>
    </row>
    <row r="426" spans="1:5" x14ac:dyDescent="0.25">
      <c r="A426" s="48">
        <v>425</v>
      </c>
      <c r="B426" t="s">
        <v>570</v>
      </c>
      <c r="C426" s="28">
        <v>0.1</v>
      </c>
      <c r="D426" s="29">
        <v>8266</v>
      </c>
      <c r="E426" t="s">
        <v>854</v>
      </c>
    </row>
    <row r="427" spans="1:5" x14ac:dyDescent="0.25">
      <c r="A427" s="48">
        <v>426</v>
      </c>
      <c r="B427" t="s">
        <v>571</v>
      </c>
      <c r="C427" s="28">
        <v>0.1</v>
      </c>
      <c r="D427" s="29">
        <v>8265</v>
      </c>
      <c r="E427" s="25" t="s">
        <v>998</v>
      </c>
    </row>
    <row r="428" spans="1:5" x14ac:dyDescent="0.25">
      <c r="A428" s="48">
        <v>427</v>
      </c>
      <c r="B428" t="s">
        <v>572</v>
      </c>
      <c r="C428" s="28">
        <v>0.1</v>
      </c>
      <c r="D428" s="29">
        <v>8261</v>
      </c>
      <c r="E428" t="s">
        <v>999</v>
      </c>
    </row>
    <row r="429" spans="1:5" x14ac:dyDescent="0.25">
      <c r="A429" s="48">
        <v>428</v>
      </c>
      <c r="B429" t="s">
        <v>573</v>
      </c>
      <c r="C429" s="28">
        <v>0.09</v>
      </c>
      <c r="D429" s="29">
        <v>8234</v>
      </c>
      <c r="E429" s="25">
        <v>143.49</v>
      </c>
    </row>
    <row r="430" spans="1:5" x14ac:dyDescent="0.25">
      <c r="A430" s="48">
        <v>429</v>
      </c>
      <c r="B430" t="s">
        <v>574</v>
      </c>
      <c r="C430" s="28">
        <v>0.09</v>
      </c>
      <c r="D430" s="29">
        <v>8219</v>
      </c>
      <c r="E430" s="25" t="s">
        <v>1000</v>
      </c>
    </row>
    <row r="431" spans="1:5" x14ac:dyDescent="0.25">
      <c r="A431" s="48">
        <v>430</v>
      </c>
      <c r="B431" t="s">
        <v>575</v>
      </c>
      <c r="C431" s="28">
        <v>0.09</v>
      </c>
      <c r="D431" s="29">
        <v>8216</v>
      </c>
      <c r="E431" s="25">
        <v>202.97</v>
      </c>
    </row>
    <row r="432" spans="1:5" x14ac:dyDescent="0.25">
      <c r="A432" s="48">
        <v>431</v>
      </c>
      <c r="B432" t="s">
        <v>576</v>
      </c>
      <c r="C432" s="28">
        <v>0.09</v>
      </c>
      <c r="D432" s="29">
        <v>8212</v>
      </c>
      <c r="E432" s="25" t="s">
        <v>969</v>
      </c>
    </row>
    <row r="433" spans="1:5" x14ac:dyDescent="0.25">
      <c r="A433" s="48">
        <v>432</v>
      </c>
      <c r="B433" t="s">
        <v>577</v>
      </c>
      <c r="C433" s="28">
        <v>0.09</v>
      </c>
      <c r="D433" s="29">
        <v>8209</v>
      </c>
      <c r="E433" s="25" t="s">
        <v>854</v>
      </c>
    </row>
    <row r="434" spans="1:5" x14ac:dyDescent="0.25">
      <c r="A434" s="48">
        <v>433</v>
      </c>
      <c r="B434" t="s">
        <v>578</v>
      </c>
      <c r="C434" s="28">
        <v>0.09</v>
      </c>
      <c r="D434" s="29">
        <v>8194</v>
      </c>
      <c r="E434" t="s">
        <v>1001</v>
      </c>
    </row>
    <row r="435" spans="1:5" x14ac:dyDescent="0.25">
      <c r="A435" s="48">
        <v>434</v>
      </c>
      <c r="B435" t="s">
        <v>579</v>
      </c>
      <c r="C435" s="28">
        <v>0.09</v>
      </c>
      <c r="D435" s="29">
        <v>8189</v>
      </c>
      <c r="E435" s="25" t="s">
        <v>1002</v>
      </c>
    </row>
    <row r="436" spans="1:5" x14ac:dyDescent="0.25">
      <c r="A436" s="48">
        <v>435</v>
      </c>
      <c r="B436" t="s">
        <v>580</v>
      </c>
      <c r="C436" s="28">
        <v>0.09</v>
      </c>
      <c r="D436" s="29">
        <v>8169</v>
      </c>
      <c r="E436" s="25" t="s">
        <v>1003</v>
      </c>
    </row>
    <row r="437" spans="1:5" x14ac:dyDescent="0.25">
      <c r="A437" s="48">
        <v>436</v>
      </c>
      <c r="B437" t="s">
        <v>581</v>
      </c>
      <c r="C437" s="28">
        <v>0.09</v>
      </c>
      <c r="D437" s="29">
        <v>8148</v>
      </c>
      <c r="E437" s="25" t="s">
        <v>975</v>
      </c>
    </row>
    <row r="438" spans="1:5" x14ac:dyDescent="0.25">
      <c r="A438" s="48">
        <v>437</v>
      </c>
      <c r="B438" t="s">
        <v>582</v>
      </c>
      <c r="C438" s="28">
        <v>0.09</v>
      </c>
      <c r="D438" s="29">
        <v>8134</v>
      </c>
      <c r="E438" s="25" t="s">
        <v>854</v>
      </c>
    </row>
    <row r="439" spans="1:5" x14ac:dyDescent="0.25">
      <c r="A439" s="48">
        <v>438</v>
      </c>
      <c r="B439" t="s">
        <v>583</v>
      </c>
      <c r="C439" s="28">
        <v>0.09</v>
      </c>
      <c r="D439" s="29">
        <v>8108</v>
      </c>
      <c r="E439" s="25">
        <v>269.99</v>
      </c>
    </row>
    <row r="440" spans="1:5" x14ac:dyDescent="0.25">
      <c r="A440" s="48">
        <v>439</v>
      </c>
      <c r="B440" t="s">
        <v>584</v>
      </c>
      <c r="C440" s="28">
        <v>0.09</v>
      </c>
      <c r="D440" s="29">
        <v>8088</v>
      </c>
      <c r="E440" s="25">
        <v>138.86000000000001</v>
      </c>
    </row>
    <row r="441" spans="1:5" x14ac:dyDescent="0.25">
      <c r="A441" s="48">
        <v>440</v>
      </c>
      <c r="B441" t="s">
        <v>585</v>
      </c>
      <c r="C441" s="28">
        <v>0.09</v>
      </c>
      <c r="D441" s="29">
        <v>8080</v>
      </c>
      <c r="E441" s="25" t="s">
        <v>854</v>
      </c>
    </row>
    <row r="442" spans="1:5" x14ac:dyDescent="0.25">
      <c r="A442" s="48">
        <v>441</v>
      </c>
      <c r="B442" t="s">
        <v>586</v>
      </c>
      <c r="C442" s="28">
        <v>0.09</v>
      </c>
      <c r="D442" s="29">
        <v>8073</v>
      </c>
      <c r="E442" s="25" t="s">
        <v>854</v>
      </c>
    </row>
    <row r="443" spans="1:5" x14ac:dyDescent="0.25">
      <c r="A443" s="48">
        <v>442</v>
      </c>
      <c r="B443" t="s">
        <v>587</v>
      </c>
      <c r="C443" s="28">
        <v>0.09</v>
      </c>
      <c r="D443" s="29">
        <v>8065</v>
      </c>
      <c r="E443" s="25">
        <v>49</v>
      </c>
    </row>
    <row r="444" spans="1:5" x14ac:dyDescent="0.25">
      <c r="A444" s="48">
        <v>443</v>
      </c>
      <c r="B444" t="s">
        <v>588</v>
      </c>
      <c r="C444" s="28">
        <v>0.09</v>
      </c>
      <c r="D444" s="29">
        <v>8055</v>
      </c>
      <c r="E444" s="25">
        <v>179.99</v>
      </c>
    </row>
    <row r="445" spans="1:5" x14ac:dyDescent="0.25">
      <c r="A445" s="48">
        <v>444</v>
      </c>
      <c r="B445" t="s">
        <v>589</v>
      </c>
      <c r="C445" s="28">
        <v>0.09</v>
      </c>
      <c r="D445" s="29">
        <v>8048</v>
      </c>
      <c r="E445" s="25">
        <v>1354.99</v>
      </c>
    </row>
    <row r="446" spans="1:5" x14ac:dyDescent="0.25">
      <c r="A446" s="48">
        <v>445</v>
      </c>
      <c r="B446" t="s">
        <v>590</v>
      </c>
      <c r="C446" s="28">
        <v>0.09</v>
      </c>
      <c r="D446" s="29">
        <v>8044</v>
      </c>
      <c r="E446" s="25" t="s">
        <v>986</v>
      </c>
    </row>
    <row r="447" spans="1:5" x14ac:dyDescent="0.25">
      <c r="A447" s="48">
        <v>446</v>
      </c>
      <c r="B447" t="s">
        <v>591</v>
      </c>
      <c r="C447" s="28">
        <v>0.09</v>
      </c>
      <c r="D447" s="29">
        <v>8044</v>
      </c>
      <c r="E447" t="s">
        <v>1004</v>
      </c>
    </row>
    <row r="448" spans="1:5" x14ac:dyDescent="0.25">
      <c r="A448" s="48">
        <v>447</v>
      </c>
      <c r="B448" t="s">
        <v>592</v>
      </c>
      <c r="C448" s="28">
        <v>0.09</v>
      </c>
      <c r="D448" s="29">
        <v>8025</v>
      </c>
      <c r="E448" s="25">
        <v>179.99</v>
      </c>
    </row>
    <row r="449" spans="1:5" x14ac:dyDescent="0.25">
      <c r="A449" s="48">
        <v>448</v>
      </c>
      <c r="B449" t="s">
        <v>593</v>
      </c>
      <c r="C449" s="28">
        <v>0.09</v>
      </c>
      <c r="D449" s="29">
        <v>8023</v>
      </c>
      <c r="E449" s="25" t="s">
        <v>1005</v>
      </c>
    </row>
    <row r="450" spans="1:5" x14ac:dyDescent="0.25">
      <c r="A450" s="48">
        <v>449</v>
      </c>
      <c r="B450" t="s">
        <v>594</v>
      </c>
      <c r="C450" s="28">
        <v>0.09</v>
      </c>
      <c r="D450" s="29">
        <v>8010</v>
      </c>
      <c r="E450" s="25" t="s">
        <v>1006</v>
      </c>
    </row>
    <row r="451" spans="1:5" x14ac:dyDescent="0.25">
      <c r="A451" s="48">
        <v>450</v>
      </c>
      <c r="B451" t="s">
        <v>595</v>
      </c>
      <c r="C451" s="28">
        <v>0.09</v>
      </c>
      <c r="D451" s="29">
        <v>8000</v>
      </c>
      <c r="E451" s="25">
        <v>53.34</v>
      </c>
    </row>
    <row r="452" spans="1:5" x14ac:dyDescent="0.25">
      <c r="A452" s="48">
        <v>451</v>
      </c>
      <c r="B452" t="s">
        <v>596</v>
      </c>
      <c r="C452" s="28">
        <v>0.09</v>
      </c>
      <c r="D452" s="29">
        <v>7954</v>
      </c>
      <c r="E452" s="25" t="s">
        <v>854</v>
      </c>
    </row>
    <row r="453" spans="1:5" x14ac:dyDescent="0.25">
      <c r="A453" s="48">
        <v>452</v>
      </c>
      <c r="B453" t="s">
        <v>597</v>
      </c>
      <c r="C453" s="28">
        <v>0.09</v>
      </c>
      <c r="D453" s="29">
        <v>7931</v>
      </c>
      <c r="E453" t="s">
        <v>1007</v>
      </c>
    </row>
    <row r="454" spans="1:5" x14ac:dyDescent="0.25">
      <c r="A454" s="48">
        <v>453</v>
      </c>
      <c r="B454" t="s">
        <v>598</v>
      </c>
      <c r="C454" s="28">
        <v>0.09</v>
      </c>
      <c r="D454" s="29">
        <v>7911</v>
      </c>
      <c r="E454" s="25" t="s">
        <v>854</v>
      </c>
    </row>
    <row r="455" spans="1:5" x14ac:dyDescent="0.25">
      <c r="A455" s="48">
        <v>454</v>
      </c>
      <c r="B455" t="s">
        <v>599</v>
      </c>
      <c r="C455" s="28">
        <v>0.09</v>
      </c>
      <c r="D455" s="29">
        <v>7899</v>
      </c>
      <c r="E455" t="s">
        <v>854</v>
      </c>
    </row>
    <row r="456" spans="1:5" x14ac:dyDescent="0.25">
      <c r="A456" s="48">
        <v>455</v>
      </c>
      <c r="B456" t="s">
        <v>600</v>
      </c>
      <c r="C456" s="28">
        <v>0.09</v>
      </c>
      <c r="D456" s="29">
        <v>7895</v>
      </c>
      <c r="E456" s="25">
        <v>198.75</v>
      </c>
    </row>
    <row r="457" spans="1:5" x14ac:dyDescent="0.25">
      <c r="A457" s="48">
        <v>456</v>
      </c>
      <c r="B457" t="s">
        <v>601</v>
      </c>
      <c r="C457" s="28">
        <v>0.09</v>
      </c>
      <c r="D457" s="29">
        <v>7849</v>
      </c>
      <c r="E457" t="s">
        <v>854</v>
      </c>
    </row>
    <row r="458" spans="1:5" x14ac:dyDescent="0.25">
      <c r="A458" s="48">
        <v>457</v>
      </c>
      <c r="B458" t="s">
        <v>602</v>
      </c>
      <c r="C458" s="28">
        <v>0.09</v>
      </c>
      <c r="D458" s="29">
        <v>7819</v>
      </c>
      <c r="E458" t="s">
        <v>854</v>
      </c>
    </row>
    <row r="459" spans="1:5" x14ac:dyDescent="0.25">
      <c r="A459" s="48">
        <v>458</v>
      </c>
      <c r="B459" t="s">
        <v>603</v>
      </c>
      <c r="C459" s="28">
        <v>0.09</v>
      </c>
      <c r="D459" s="29">
        <v>7806</v>
      </c>
      <c r="E459" s="25">
        <v>501.99</v>
      </c>
    </row>
    <row r="460" spans="1:5" x14ac:dyDescent="0.25">
      <c r="A460" s="48">
        <v>459</v>
      </c>
      <c r="B460" t="s">
        <v>604</v>
      </c>
      <c r="C460" s="28">
        <v>0.09</v>
      </c>
      <c r="D460" s="29">
        <v>7783</v>
      </c>
      <c r="E460" s="25" t="s">
        <v>854</v>
      </c>
    </row>
    <row r="461" spans="1:5" x14ac:dyDescent="0.25">
      <c r="A461" s="48">
        <v>460</v>
      </c>
      <c r="B461" t="s">
        <v>605</v>
      </c>
      <c r="C461" s="28">
        <v>0.09</v>
      </c>
      <c r="D461" s="29">
        <v>7743</v>
      </c>
      <c r="E461" t="s">
        <v>943</v>
      </c>
    </row>
    <row r="462" spans="1:5" x14ac:dyDescent="0.25">
      <c r="A462" s="48">
        <v>461</v>
      </c>
      <c r="B462" t="s">
        <v>606</v>
      </c>
      <c r="C462" s="28">
        <v>0.09</v>
      </c>
      <c r="D462" s="29">
        <v>7729</v>
      </c>
      <c r="E462" t="s">
        <v>979</v>
      </c>
    </row>
    <row r="463" spans="1:5" x14ac:dyDescent="0.25">
      <c r="A463" s="48">
        <v>462</v>
      </c>
      <c r="B463" t="s">
        <v>607</v>
      </c>
      <c r="C463" s="28">
        <v>0.09</v>
      </c>
      <c r="D463" s="29">
        <v>7725</v>
      </c>
      <c r="E463" s="25">
        <v>353.56</v>
      </c>
    </row>
    <row r="464" spans="1:5" x14ac:dyDescent="0.25">
      <c r="A464" s="48">
        <v>463</v>
      </c>
      <c r="B464" t="s">
        <v>608</v>
      </c>
      <c r="C464" s="28">
        <v>0.09</v>
      </c>
      <c r="D464" s="29">
        <v>7696</v>
      </c>
      <c r="E464" t="s">
        <v>854</v>
      </c>
    </row>
    <row r="465" spans="1:5" x14ac:dyDescent="0.25">
      <c r="A465" s="48">
        <v>464</v>
      </c>
      <c r="B465" t="s">
        <v>609</v>
      </c>
      <c r="C465" s="28">
        <v>0.09</v>
      </c>
      <c r="D465" s="29">
        <v>7690</v>
      </c>
      <c r="E465" t="s">
        <v>1008</v>
      </c>
    </row>
    <row r="466" spans="1:5" x14ac:dyDescent="0.25">
      <c r="A466" s="48">
        <v>465</v>
      </c>
      <c r="B466" t="s">
        <v>610</v>
      </c>
      <c r="C466" s="28">
        <v>0.09</v>
      </c>
      <c r="D466" s="29">
        <v>7666</v>
      </c>
      <c r="E466" s="25" t="s">
        <v>969</v>
      </c>
    </row>
    <row r="467" spans="1:5" x14ac:dyDescent="0.25">
      <c r="A467" s="48">
        <v>466</v>
      </c>
      <c r="B467" t="s">
        <v>611</v>
      </c>
      <c r="C467" s="28">
        <v>0.09</v>
      </c>
      <c r="D467" s="29">
        <v>7650</v>
      </c>
      <c r="E467" s="25" t="s">
        <v>1006</v>
      </c>
    </row>
    <row r="468" spans="1:5" x14ac:dyDescent="0.25">
      <c r="A468" s="48">
        <v>467</v>
      </c>
      <c r="B468" t="s">
        <v>612</v>
      </c>
      <c r="C468" s="28">
        <v>0.09</v>
      </c>
      <c r="D468" s="29">
        <v>7642</v>
      </c>
      <c r="E468" s="25">
        <v>116.99</v>
      </c>
    </row>
    <row r="469" spans="1:5" x14ac:dyDescent="0.25">
      <c r="A469" s="48">
        <v>468</v>
      </c>
      <c r="B469" t="s">
        <v>613</v>
      </c>
      <c r="C469" s="28">
        <v>0.09</v>
      </c>
      <c r="D469" s="29">
        <v>7631</v>
      </c>
      <c r="E469" s="25" t="s">
        <v>1009</v>
      </c>
    </row>
    <row r="470" spans="1:5" x14ac:dyDescent="0.25">
      <c r="A470" s="48">
        <v>469</v>
      </c>
      <c r="B470" t="s">
        <v>614</v>
      </c>
      <c r="C470" s="28">
        <v>0.09</v>
      </c>
      <c r="D470" s="29">
        <v>7631</v>
      </c>
      <c r="E470" s="25" t="s">
        <v>854</v>
      </c>
    </row>
    <row r="471" spans="1:5" x14ac:dyDescent="0.25">
      <c r="A471" s="48">
        <v>470</v>
      </c>
      <c r="B471" t="s">
        <v>615</v>
      </c>
      <c r="C471" s="28">
        <v>0.09</v>
      </c>
      <c r="D471" s="29">
        <v>7602</v>
      </c>
      <c r="E471" s="25" t="s">
        <v>1010</v>
      </c>
    </row>
    <row r="472" spans="1:5" x14ac:dyDescent="0.25">
      <c r="A472" s="48">
        <v>471</v>
      </c>
      <c r="B472" t="s">
        <v>616</v>
      </c>
      <c r="C472" s="28">
        <v>0.09</v>
      </c>
      <c r="D472" s="29">
        <v>7596</v>
      </c>
      <c r="E472" s="25" t="s">
        <v>1011</v>
      </c>
    </row>
    <row r="473" spans="1:5" x14ac:dyDescent="0.25">
      <c r="A473" s="48">
        <v>472</v>
      </c>
      <c r="B473" t="s">
        <v>617</v>
      </c>
      <c r="C473" s="28">
        <v>0.09</v>
      </c>
      <c r="D473" s="29">
        <v>7585</v>
      </c>
      <c r="E473" s="25">
        <v>134.99</v>
      </c>
    </row>
    <row r="474" spans="1:5" x14ac:dyDescent="0.25">
      <c r="A474" s="48">
        <v>473</v>
      </c>
      <c r="B474" t="s">
        <v>618</v>
      </c>
      <c r="C474" s="28">
        <v>0.09</v>
      </c>
      <c r="D474" s="29">
        <v>7571</v>
      </c>
      <c r="E474" s="25" t="s">
        <v>854</v>
      </c>
    </row>
    <row r="475" spans="1:5" x14ac:dyDescent="0.25">
      <c r="A475" s="48">
        <v>474</v>
      </c>
      <c r="B475" t="s">
        <v>619</v>
      </c>
      <c r="C475" s="28">
        <v>0.09</v>
      </c>
      <c r="D475" s="29">
        <v>7567</v>
      </c>
      <c r="E475" t="s">
        <v>1012</v>
      </c>
    </row>
    <row r="476" spans="1:5" x14ac:dyDescent="0.25">
      <c r="A476" s="48">
        <v>475</v>
      </c>
      <c r="B476" t="s">
        <v>620</v>
      </c>
      <c r="C476" s="28">
        <v>0.09</v>
      </c>
      <c r="D476" s="29">
        <v>7535</v>
      </c>
      <c r="E476" t="s">
        <v>975</v>
      </c>
    </row>
    <row r="477" spans="1:5" x14ac:dyDescent="0.25">
      <c r="A477" s="48">
        <v>476</v>
      </c>
      <c r="B477" t="s">
        <v>621</v>
      </c>
      <c r="C477" s="28">
        <v>0.09</v>
      </c>
      <c r="D477" s="29">
        <v>7524</v>
      </c>
      <c r="E477" s="25" t="s">
        <v>854</v>
      </c>
    </row>
    <row r="478" spans="1:5" x14ac:dyDescent="0.25">
      <c r="A478" s="48">
        <v>477</v>
      </c>
      <c r="B478" t="s">
        <v>622</v>
      </c>
      <c r="C478" s="28">
        <v>0.09</v>
      </c>
      <c r="D478" s="29">
        <v>7520</v>
      </c>
      <c r="E478" t="s">
        <v>1013</v>
      </c>
    </row>
    <row r="479" spans="1:5" x14ac:dyDescent="0.25">
      <c r="A479" s="48">
        <v>478</v>
      </c>
      <c r="B479" t="s">
        <v>623</v>
      </c>
      <c r="C479" s="28">
        <v>0.09</v>
      </c>
      <c r="D479" s="29">
        <v>7456</v>
      </c>
      <c r="E479" s="25" t="s">
        <v>1006</v>
      </c>
    </row>
    <row r="480" spans="1:5" x14ac:dyDescent="0.25">
      <c r="A480" s="48">
        <v>479</v>
      </c>
      <c r="B480" t="s">
        <v>624</v>
      </c>
      <c r="C480" s="28">
        <v>0.09</v>
      </c>
      <c r="D480" s="29">
        <v>7453</v>
      </c>
      <c r="E480" t="s">
        <v>890</v>
      </c>
    </row>
    <row r="481" spans="1:5" x14ac:dyDescent="0.25">
      <c r="A481" s="48">
        <v>480</v>
      </c>
      <c r="B481" t="s">
        <v>625</v>
      </c>
      <c r="C481" s="28">
        <v>0.09</v>
      </c>
      <c r="D481" s="29">
        <v>7449</v>
      </c>
      <c r="E481" s="25" t="s">
        <v>854</v>
      </c>
    </row>
    <row r="482" spans="1:5" x14ac:dyDescent="0.25">
      <c r="A482" s="48">
        <v>481</v>
      </c>
      <c r="B482" t="s">
        <v>626</v>
      </c>
      <c r="C482" s="28">
        <v>0.09</v>
      </c>
      <c r="D482" s="29">
        <v>7441</v>
      </c>
      <c r="E482" t="s">
        <v>1014</v>
      </c>
    </row>
    <row r="483" spans="1:5" x14ac:dyDescent="0.25">
      <c r="A483" s="48">
        <v>482</v>
      </c>
      <c r="B483" t="s">
        <v>627</v>
      </c>
      <c r="C483" s="28">
        <v>0.08</v>
      </c>
      <c r="D483" s="29">
        <v>7418</v>
      </c>
      <c r="E483" t="s">
        <v>986</v>
      </c>
    </row>
    <row r="484" spans="1:5" x14ac:dyDescent="0.25">
      <c r="A484" s="48">
        <v>483</v>
      </c>
      <c r="B484" t="s">
        <v>628</v>
      </c>
      <c r="C484" s="28">
        <v>0.08</v>
      </c>
      <c r="D484" s="29">
        <v>7408</v>
      </c>
      <c r="E484" s="25">
        <v>94.99</v>
      </c>
    </row>
    <row r="485" spans="1:5" x14ac:dyDescent="0.25">
      <c r="A485" s="48">
        <v>484</v>
      </c>
      <c r="B485" t="s">
        <v>629</v>
      </c>
      <c r="C485" s="28">
        <v>0.08</v>
      </c>
      <c r="D485" s="29">
        <v>7399</v>
      </c>
      <c r="E485" s="25" t="s">
        <v>1015</v>
      </c>
    </row>
    <row r="486" spans="1:5" x14ac:dyDescent="0.25">
      <c r="A486" s="48">
        <v>485</v>
      </c>
      <c r="B486" t="s">
        <v>630</v>
      </c>
      <c r="C486" s="28">
        <v>0.08</v>
      </c>
      <c r="D486" s="29">
        <v>7381</v>
      </c>
      <c r="E486" t="s">
        <v>854</v>
      </c>
    </row>
    <row r="487" spans="1:5" x14ac:dyDescent="0.25">
      <c r="A487" s="48">
        <v>486</v>
      </c>
      <c r="B487" t="s">
        <v>631</v>
      </c>
      <c r="C487" s="28">
        <v>0.08</v>
      </c>
      <c r="D487" s="29">
        <v>7373</v>
      </c>
      <c r="E487" t="s">
        <v>854</v>
      </c>
    </row>
    <row r="488" spans="1:5" x14ac:dyDescent="0.25">
      <c r="A488" s="48">
        <v>487</v>
      </c>
      <c r="B488" t="s">
        <v>632</v>
      </c>
      <c r="C488" s="28">
        <v>0.08</v>
      </c>
      <c r="D488" s="29">
        <v>7360</v>
      </c>
      <c r="E488" s="25" t="s">
        <v>1016</v>
      </c>
    </row>
    <row r="489" spans="1:5" x14ac:dyDescent="0.25">
      <c r="A489" s="48">
        <v>488</v>
      </c>
      <c r="B489" t="s">
        <v>633</v>
      </c>
      <c r="C489" s="28">
        <v>0.08</v>
      </c>
      <c r="D489" s="29">
        <v>7349</v>
      </c>
      <c r="E489" t="s">
        <v>1016</v>
      </c>
    </row>
    <row r="490" spans="1:5" x14ac:dyDescent="0.25">
      <c r="A490" s="48">
        <v>489</v>
      </c>
      <c r="B490" t="s">
        <v>634</v>
      </c>
      <c r="C490" s="28">
        <v>0.08</v>
      </c>
      <c r="D490" s="29">
        <v>7348</v>
      </c>
      <c r="E490" t="s">
        <v>975</v>
      </c>
    </row>
    <row r="491" spans="1:5" x14ac:dyDescent="0.25">
      <c r="A491" s="48">
        <v>490</v>
      </c>
      <c r="B491" t="s">
        <v>635</v>
      </c>
      <c r="C491" s="28">
        <v>0.08</v>
      </c>
      <c r="D491" s="29">
        <v>7347</v>
      </c>
      <c r="E491" t="s">
        <v>946</v>
      </c>
    </row>
    <row r="492" spans="1:5" x14ac:dyDescent="0.25">
      <c r="A492" s="48">
        <v>491</v>
      </c>
      <c r="B492" t="s">
        <v>636</v>
      </c>
      <c r="C492" s="28">
        <v>0.08</v>
      </c>
      <c r="D492" s="29">
        <v>7283</v>
      </c>
      <c r="E492" t="s">
        <v>975</v>
      </c>
    </row>
    <row r="493" spans="1:5" x14ac:dyDescent="0.25">
      <c r="A493" s="48">
        <v>492</v>
      </c>
      <c r="B493" t="s">
        <v>637</v>
      </c>
      <c r="C493" s="28">
        <v>0.08</v>
      </c>
      <c r="D493" s="29">
        <v>7281</v>
      </c>
      <c r="E493" s="25">
        <v>166.52</v>
      </c>
    </row>
    <row r="494" spans="1:5" x14ac:dyDescent="0.25">
      <c r="A494" s="48">
        <v>493</v>
      </c>
      <c r="B494" t="s">
        <v>638</v>
      </c>
      <c r="C494" s="28">
        <v>0.08</v>
      </c>
      <c r="D494" s="29">
        <v>7270</v>
      </c>
      <c r="E494" s="25" t="s">
        <v>854</v>
      </c>
    </row>
    <row r="495" spans="1:5" x14ac:dyDescent="0.25">
      <c r="A495" s="48">
        <v>494</v>
      </c>
      <c r="B495" t="s">
        <v>639</v>
      </c>
      <c r="C495" s="28">
        <v>0.08</v>
      </c>
      <c r="D495" s="29">
        <v>7241</v>
      </c>
      <c r="E495" s="25">
        <v>35</v>
      </c>
    </row>
    <row r="496" spans="1:5" x14ac:dyDescent="0.25">
      <c r="A496" s="48">
        <v>495</v>
      </c>
      <c r="B496" t="s">
        <v>640</v>
      </c>
      <c r="C496" s="28">
        <v>0.08</v>
      </c>
      <c r="D496" s="29">
        <v>7228</v>
      </c>
      <c r="E496" s="25">
        <v>295</v>
      </c>
    </row>
    <row r="497" spans="1:5" x14ac:dyDescent="0.25">
      <c r="A497" s="48">
        <v>496</v>
      </c>
      <c r="B497" t="s">
        <v>641</v>
      </c>
      <c r="C497" s="28">
        <v>0.08</v>
      </c>
      <c r="D497" s="29">
        <v>7219</v>
      </c>
      <c r="E497" s="25" t="s">
        <v>854</v>
      </c>
    </row>
    <row r="498" spans="1:5" x14ac:dyDescent="0.25">
      <c r="A498" s="48">
        <v>497</v>
      </c>
      <c r="B498" t="s">
        <v>642</v>
      </c>
      <c r="C498" s="28">
        <v>0.08</v>
      </c>
      <c r="D498" s="29">
        <v>7209</v>
      </c>
      <c r="E498" s="25">
        <v>799.99</v>
      </c>
    </row>
    <row r="499" spans="1:5" x14ac:dyDescent="0.25">
      <c r="A499" s="48">
        <v>498</v>
      </c>
      <c r="B499" t="s">
        <v>643</v>
      </c>
      <c r="C499" s="28">
        <v>0.08</v>
      </c>
      <c r="D499" s="29">
        <v>7201</v>
      </c>
      <c r="E499" s="25" t="s">
        <v>1017</v>
      </c>
    </row>
    <row r="500" spans="1:5" x14ac:dyDescent="0.25">
      <c r="A500" s="48">
        <v>499</v>
      </c>
      <c r="B500" t="s">
        <v>644</v>
      </c>
      <c r="C500" s="28">
        <v>0.08</v>
      </c>
      <c r="D500" s="29">
        <v>7200</v>
      </c>
      <c r="E500" s="25">
        <v>135.94999999999999</v>
      </c>
    </row>
    <row r="501" spans="1:5" x14ac:dyDescent="0.25">
      <c r="A501" s="48">
        <v>500</v>
      </c>
      <c r="B501" t="s">
        <v>645</v>
      </c>
      <c r="C501" s="28">
        <v>0.08</v>
      </c>
      <c r="D501" s="29">
        <v>7198</v>
      </c>
      <c r="E501" s="25">
        <v>172.92</v>
      </c>
    </row>
    <row r="502" spans="1:5" x14ac:dyDescent="0.25">
      <c r="A502" s="48">
        <v>501</v>
      </c>
      <c r="B502" t="s">
        <v>646</v>
      </c>
      <c r="C502" s="28">
        <v>0.08</v>
      </c>
      <c r="D502" s="29">
        <v>7197</v>
      </c>
      <c r="E502" s="25">
        <v>199.99</v>
      </c>
    </row>
    <row r="503" spans="1:5" x14ac:dyDescent="0.25">
      <c r="A503" s="48">
        <v>502</v>
      </c>
      <c r="B503" t="s">
        <v>647</v>
      </c>
      <c r="C503" s="28">
        <v>0.08</v>
      </c>
      <c r="D503" s="29">
        <v>7195</v>
      </c>
      <c r="E503" s="25" t="s">
        <v>854</v>
      </c>
    </row>
    <row r="504" spans="1:5" x14ac:dyDescent="0.25">
      <c r="A504" s="48">
        <v>503</v>
      </c>
      <c r="B504" t="s">
        <v>648</v>
      </c>
      <c r="C504" s="28">
        <v>0.08</v>
      </c>
      <c r="D504" s="29">
        <v>7178</v>
      </c>
      <c r="E504" s="25">
        <v>335.98</v>
      </c>
    </row>
    <row r="505" spans="1:5" x14ac:dyDescent="0.25">
      <c r="A505" s="48">
        <v>504</v>
      </c>
      <c r="B505" t="s">
        <v>649</v>
      </c>
      <c r="C505" s="28">
        <v>0.08</v>
      </c>
      <c r="D505" s="29">
        <v>7174</v>
      </c>
      <c r="E505" t="s">
        <v>1018</v>
      </c>
    </row>
    <row r="506" spans="1:5" x14ac:dyDescent="0.25">
      <c r="A506" s="48">
        <v>505</v>
      </c>
      <c r="B506" t="s">
        <v>650</v>
      </c>
      <c r="C506" s="28">
        <v>0.08</v>
      </c>
      <c r="D506" s="29">
        <v>7171</v>
      </c>
      <c r="E506" s="25">
        <v>79.989999999999995</v>
      </c>
    </row>
    <row r="507" spans="1:5" x14ac:dyDescent="0.25">
      <c r="A507" s="48">
        <v>506</v>
      </c>
      <c r="B507" t="s">
        <v>651</v>
      </c>
      <c r="C507" s="28">
        <v>0.08</v>
      </c>
      <c r="D507" s="29">
        <v>7163</v>
      </c>
      <c r="E507" s="25">
        <v>272.56</v>
      </c>
    </row>
    <row r="508" spans="1:5" x14ac:dyDescent="0.25">
      <c r="A508" s="48">
        <v>507</v>
      </c>
      <c r="B508" t="s">
        <v>652</v>
      </c>
      <c r="C508" s="28">
        <v>0.08</v>
      </c>
      <c r="D508" s="29">
        <v>7158</v>
      </c>
      <c r="E508" s="25">
        <v>184.99</v>
      </c>
    </row>
    <row r="509" spans="1:5" x14ac:dyDescent="0.25">
      <c r="A509" s="48">
        <v>508</v>
      </c>
      <c r="B509" t="s">
        <v>653</v>
      </c>
      <c r="C509" s="28">
        <v>0.08</v>
      </c>
      <c r="D509" s="29">
        <v>7153</v>
      </c>
      <c r="E509" t="s">
        <v>854</v>
      </c>
    </row>
    <row r="510" spans="1:5" x14ac:dyDescent="0.25">
      <c r="A510" s="48">
        <v>509</v>
      </c>
      <c r="B510" t="s">
        <v>654</v>
      </c>
      <c r="C510" s="28">
        <v>0.08</v>
      </c>
      <c r="D510" s="29">
        <v>7139</v>
      </c>
      <c r="E510" s="25">
        <v>78.989999999999995</v>
      </c>
    </row>
    <row r="511" spans="1:5" x14ac:dyDescent="0.25">
      <c r="A511" s="48">
        <v>510</v>
      </c>
      <c r="B511" t="s">
        <v>655</v>
      </c>
      <c r="C511" s="28">
        <v>0.08</v>
      </c>
      <c r="D511" s="29">
        <v>7124</v>
      </c>
      <c r="E511" s="25" t="s">
        <v>854</v>
      </c>
    </row>
    <row r="512" spans="1:5" x14ac:dyDescent="0.25">
      <c r="A512" s="48">
        <v>511</v>
      </c>
      <c r="B512" t="s">
        <v>656</v>
      </c>
      <c r="C512" s="28">
        <v>0.08</v>
      </c>
      <c r="D512" s="29">
        <v>7117</v>
      </c>
      <c r="E512" t="s">
        <v>854</v>
      </c>
    </row>
    <row r="513" spans="1:5" x14ac:dyDescent="0.25">
      <c r="A513" s="48">
        <v>512</v>
      </c>
      <c r="B513" t="s">
        <v>657</v>
      </c>
      <c r="C513" s="28">
        <v>0.08</v>
      </c>
      <c r="D513" s="29">
        <v>7105</v>
      </c>
      <c r="E513" t="s">
        <v>854</v>
      </c>
    </row>
    <row r="514" spans="1:5" x14ac:dyDescent="0.25">
      <c r="A514" s="48">
        <v>513</v>
      </c>
      <c r="B514" t="s">
        <v>658</v>
      </c>
      <c r="C514" s="28">
        <v>0.08</v>
      </c>
      <c r="D514" s="29">
        <v>7098</v>
      </c>
      <c r="E514" s="25" t="s">
        <v>854</v>
      </c>
    </row>
    <row r="515" spans="1:5" x14ac:dyDescent="0.25">
      <c r="A515" s="48">
        <v>514</v>
      </c>
      <c r="B515" t="s">
        <v>659</v>
      </c>
      <c r="C515" s="28">
        <v>0.08</v>
      </c>
      <c r="D515" s="29">
        <v>7098</v>
      </c>
      <c r="E515" s="25">
        <v>44.99</v>
      </c>
    </row>
    <row r="516" spans="1:5" x14ac:dyDescent="0.25">
      <c r="A516" s="48">
        <v>515</v>
      </c>
      <c r="B516" t="s">
        <v>660</v>
      </c>
      <c r="C516" s="28">
        <v>0.08</v>
      </c>
      <c r="D516" s="29">
        <v>7095</v>
      </c>
      <c r="E516" t="s">
        <v>1019</v>
      </c>
    </row>
    <row r="517" spans="1:5" x14ac:dyDescent="0.25">
      <c r="A517" s="48">
        <v>516</v>
      </c>
      <c r="B517" t="s">
        <v>661</v>
      </c>
      <c r="C517" s="28">
        <v>0.08</v>
      </c>
      <c r="D517" s="29">
        <v>7087</v>
      </c>
      <c r="E517" s="25" t="s">
        <v>854</v>
      </c>
    </row>
    <row r="518" spans="1:5" x14ac:dyDescent="0.25">
      <c r="A518" s="48">
        <v>517</v>
      </c>
      <c r="B518" t="s">
        <v>662</v>
      </c>
      <c r="C518" s="28">
        <v>0.08</v>
      </c>
      <c r="D518" s="29">
        <v>7072</v>
      </c>
      <c r="E518" s="25" t="s">
        <v>1020</v>
      </c>
    </row>
    <row r="519" spans="1:5" x14ac:dyDescent="0.25">
      <c r="A519" s="48">
        <v>518</v>
      </c>
      <c r="B519" t="s">
        <v>663</v>
      </c>
      <c r="C519" s="28">
        <v>0.08</v>
      </c>
      <c r="D519" s="29">
        <v>7051</v>
      </c>
      <c r="E519" t="s">
        <v>1021</v>
      </c>
    </row>
    <row r="520" spans="1:5" x14ac:dyDescent="0.25">
      <c r="A520" s="48">
        <v>519</v>
      </c>
      <c r="B520" t="s">
        <v>664</v>
      </c>
      <c r="C520" s="28">
        <v>0.08</v>
      </c>
      <c r="D520" s="29">
        <v>7049</v>
      </c>
      <c r="E520" s="25" t="s">
        <v>1022</v>
      </c>
    </row>
    <row r="521" spans="1:5" x14ac:dyDescent="0.25">
      <c r="A521" s="48">
        <v>520</v>
      </c>
      <c r="B521" t="s">
        <v>665</v>
      </c>
      <c r="C521" s="28">
        <v>0.08</v>
      </c>
      <c r="D521" s="29">
        <v>7048</v>
      </c>
      <c r="E521" s="25" t="s">
        <v>1023</v>
      </c>
    </row>
    <row r="522" spans="1:5" x14ac:dyDescent="0.25">
      <c r="A522" s="48">
        <v>521</v>
      </c>
      <c r="B522" t="s">
        <v>666</v>
      </c>
      <c r="C522" s="28">
        <v>0.08</v>
      </c>
      <c r="D522" s="29">
        <v>7038</v>
      </c>
      <c r="E522" t="s">
        <v>854</v>
      </c>
    </row>
    <row r="523" spans="1:5" x14ac:dyDescent="0.25">
      <c r="A523" s="48">
        <v>522</v>
      </c>
      <c r="B523" t="s">
        <v>667</v>
      </c>
      <c r="C523" s="28">
        <v>0.08</v>
      </c>
      <c r="D523" s="29">
        <v>7025</v>
      </c>
      <c r="E523" s="25" t="s">
        <v>1024</v>
      </c>
    </row>
    <row r="524" spans="1:5" x14ac:dyDescent="0.25">
      <c r="A524" s="48">
        <v>523</v>
      </c>
      <c r="B524" t="s">
        <v>668</v>
      </c>
      <c r="C524" s="28">
        <v>0.08</v>
      </c>
      <c r="D524" s="29">
        <v>7023</v>
      </c>
      <c r="E524" s="25" t="s">
        <v>1025</v>
      </c>
    </row>
    <row r="525" spans="1:5" x14ac:dyDescent="0.25">
      <c r="A525" s="48">
        <v>524</v>
      </c>
      <c r="B525" t="s">
        <v>669</v>
      </c>
      <c r="C525" s="28">
        <v>0.08</v>
      </c>
      <c r="D525" s="29">
        <v>7022</v>
      </c>
      <c r="E525" s="25">
        <v>189.99</v>
      </c>
    </row>
    <row r="526" spans="1:5" x14ac:dyDescent="0.25">
      <c r="A526" s="48">
        <v>525</v>
      </c>
      <c r="B526" t="s">
        <v>670</v>
      </c>
      <c r="C526" s="28">
        <v>0.08</v>
      </c>
      <c r="D526" s="29">
        <v>7019</v>
      </c>
      <c r="E526" t="s">
        <v>854</v>
      </c>
    </row>
    <row r="527" spans="1:5" x14ac:dyDescent="0.25">
      <c r="A527" s="48">
        <v>526</v>
      </c>
      <c r="B527" t="s">
        <v>671</v>
      </c>
      <c r="C527" s="28">
        <v>0.08</v>
      </c>
      <c r="D527" s="29">
        <v>7006</v>
      </c>
      <c r="E527" s="25">
        <v>29.99</v>
      </c>
    </row>
    <row r="528" spans="1:5" x14ac:dyDescent="0.25">
      <c r="A528" s="48">
        <v>527</v>
      </c>
      <c r="B528" t="s">
        <v>672</v>
      </c>
      <c r="C528" s="28">
        <v>0.08</v>
      </c>
      <c r="D528" s="29">
        <v>6991</v>
      </c>
      <c r="E528" s="25">
        <v>390</v>
      </c>
    </row>
    <row r="529" spans="1:5" x14ac:dyDescent="0.25">
      <c r="A529" s="48">
        <v>528</v>
      </c>
      <c r="B529" t="s">
        <v>673</v>
      </c>
      <c r="C529" s="28">
        <v>0.08</v>
      </c>
      <c r="D529" s="29">
        <v>6987</v>
      </c>
      <c r="E529" t="s">
        <v>1026</v>
      </c>
    </row>
    <row r="530" spans="1:5" x14ac:dyDescent="0.25">
      <c r="A530" s="48">
        <v>529</v>
      </c>
      <c r="B530" t="s">
        <v>674</v>
      </c>
      <c r="C530" s="28">
        <v>0.08</v>
      </c>
      <c r="D530" s="29">
        <v>6979</v>
      </c>
      <c r="E530" t="s">
        <v>854</v>
      </c>
    </row>
    <row r="531" spans="1:5" x14ac:dyDescent="0.25">
      <c r="A531" s="48">
        <v>530</v>
      </c>
      <c r="B531" t="s">
        <v>675</v>
      </c>
      <c r="C531" s="28">
        <v>0.08</v>
      </c>
      <c r="D531" s="29">
        <v>6977</v>
      </c>
      <c r="E531" s="25">
        <v>276.86</v>
      </c>
    </row>
    <row r="532" spans="1:5" x14ac:dyDescent="0.25">
      <c r="A532" s="48">
        <v>531</v>
      </c>
      <c r="B532" t="s">
        <v>676</v>
      </c>
      <c r="C532" s="28">
        <v>0.08</v>
      </c>
      <c r="D532" s="29">
        <v>6975</v>
      </c>
      <c r="E532" s="25">
        <v>235.59</v>
      </c>
    </row>
    <row r="533" spans="1:5" x14ac:dyDescent="0.25">
      <c r="A533" s="48">
        <v>532</v>
      </c>
      <c r="B533" t="s">
        <v>677</v>
      </c>
      <c r="C533" s="28">
        <v>0.08</v>
      </c>
      <c r="D533" s="29">
        <v>6972</v>
      </c>
      <c r="E533" t="s">
        <v>1027</v>
      </c>
    </row>
    <row r="534" spans="1:5" x14ac:dyDescent="0.25">
      <c r="A534" s="48">
        <v>533</v>
      </c>
      <c r="B534" t="s">
        <v>678</v>
      </c>
      <c r="C534" s="28">
        <v>0.08</v>
      </c>
      <c r="D534" s="29">
        <v>6970</v>
      </c>
      <c r="E534" t="s">
        <v>1028</v>
      </c>
    </row>
    <row r="535" spans="1:5" x14ac:dyDescent="0.25">
      <c r="A535" s="48">
        <v>534</v>
      </c>
      <c r="B535" t="s">
        <v>679</v>
      </c>
      <c r="C535" s="28">
        <v>0.08</v>
      </c>
      <c r="D535" s="29">
        <v>6959</v>
      </c>
      <c r="E535" t="s">
        <v>854</v>
      </c>
    </row>
    <row r="536" spans="1:5" x14ac:dyDescent="0.25">
      <c r="A536" s="48">
        <v>535</v>
      </c>
      <c r="B536" t="s">
        <v>680</v>
      </c>
      <c r="C536" s="28">
        <v>0.08</v>
      </c>
      <c r="D536" s="29">
        <v>6947</v>
      </c>
      <c r="E536" t="s">
        <v>854</v>
      </c>
    </row>
    <row r="537" spans="1:5" x14ac:dyDescent="0.25">
      <c r="A537" s="48">
        <v>536</v>
      </c>
      <c r="B537" t="s">
        <v>681</v>
      </c>
      <c r="C537" s="28">
        <v>0.08</v>
      </c>
      <c r="D537" s="29">
        <v>6940</v>
      </c>
      <c r="E537" s="25">
        <v>40</v>
      </c>
    </row>
    <row r="538" spans="1:5" x14ac:dyDescent="0.25">
      <c r="A538" s="48">
        <v>537</v>
      </c>
      <c r="B538" t="s">
        <v>682</v>
      </c>
      <c r="C538" s="28">
        <v>0.08</v>
      </c>
      <c r="D538" s="29">
        <v>6929</v>
      </c>
      <c r="E538" t="s">
        <v>1029</v>
      </c>
    </row>
    <row r="539" spans="1:5" x14ac:dyDescent="0.25">
      <c r="A539" s="48">
        <v>538</v>
      </c>
      <c r="B539" t="s">
        <v>683</v>
      </c>
      <c r="C539" s="28">
        <v>0.08</v>
      </c>
      <c r="D539" s="29">
        <v>6912</v>
      </c>
      <c r="E539" t="s">
        <v>1030</v>
      </c>
    </row>
    <row r="540" spans="1:5" x14ac:dyDescent="0.25">
      <c r="A540" s="48">
        <v>539</v>
      </c>
      <c r="B540" t="s">
        <v>684</v>
      </c>
      <c r="C540" s="28">
        <v>0.08</v>
      </c>
      <c r="D540" s="29">
        <v>6896</v>
      </c>
      <c r="E540" s="25">
        <v>162.12</v>
      </c>
    </row>
    <row r="541" spans="1:5" x14ac:dyDescent="0.25">
      <c r="A541" s="48">
        <v>540</v>
      </c>
      <c r="B541" t="s">
        <v>685</v>
      </c>
      <c r="C541" s="28">
        <v>0.08</v>
      </c>
      <c r="D541" s="29">
        <v>6881</v>
      </c>
      <c r="E541" s="25">
        <v>120</v>
      </c>
    </row>
    <row r="542" spans="1:5" x14ac:dyDescent="0.25">
      <c r="A542" s="48">
        <v>541</v>
      </c>
      <c r="B542" t="s">
        <v>686</v>
      </c>
      <c r="C542" s="28">
        <v>0.08</v>
      </c>
      <c r="D542" s="29">
        <v>6876</v>
      </c>
      <c r="E542" s="25">
        <v>134.99</v>
      </c>
    </row>
    <row r="543" spans="1:5" x14ac:dyDescent="0.25">
      <c r="A543" s="48">
        <v>542</v>
      </c>
      <c r="B543" t="s">
        <v>687</v>
      </c>
      <c r="C543" s="28">
        <v>0.08</v>
      </c>
      <c r="D543" s="29">
        <v>6853</v>
      </c>
      <c r="E543" t="s">
        <v>854</v>
      </c>
    </row>
    <row r="544" spans="1:5" x14ac:dyDescent="0.25">
      <c r="A544" s="48">
        <v>543</v>
      </c>
      <c r="B544" t="s">
        <v>688</v>
      </c>
      <c r="C544" s="28">
        <v>0.08</v>
      </c>
      <c r="D544" s="29">
        <v>6849</v>
      </c>
      <c r="E544" t="s">
        <v>854</v>
      </c>
    </row>
    <row r="545" spans="1:5" x14ac:dyDescent="0.25">
      <c r="A545" s="48">
        <v>544</v>
      </c>
      <c r="B545" t="s">
        <v>689</v>
      </c>
      <c r="C545" s="28">
        <v>0.08</v>
      </c>
      <c r="D545" s="29">
        <v>6846</v>
      </c>
      <c r="E545" s="25">
        <v>164.14</v>
      </c>
    </row>
    <row r="546" spans="1:5" x14ac:dyDescent="0.25">
      <c r="A546" s="48">
        <v>545</v>
      </c>
      <c r="B546" t="s">
        <v>690</v>
      </c>
      <c r="C546" s="28">
        <v>0.08</v>
      </c>
      <c r="D546" s="29">
        <v>6822</v>
      </c>
      <c r="E546" s="25">
        <v>259</v>
      </c>
    </row>
    <row r="547" spans="1:5" x14ac:dyDescent="0.25">
      <c r="A547" s="48">
        <v>546</v>
      </c>
      <c r="B547" t="s">
        <v>691</v>
      </c>
      <c r="C547" s="28">
        <v>0.08</v>
      </c>
      <c r="D547" s="29">
        <v>6813</v>
      </c>
      <c r="E547" s="25">
        <v>699.95</v>
      </c>
    </row>
    <row r="548" spans="1:5" x14ac:dyDescent="0.25">
      <c r="A548" s="48">
        <v>547</v>
      </c>
      <c r="B548" t="s">
        <v>692</v>
      </c>
      <c r="C548" s="28">
        <v>0.08</v>
      </c>
      <c r="D548" s="29">
        <v>6799</v>
      </c>
      <c r="E548" t="s">
        <v>854</v>
      </c>
    </row>
    <row r="549" spans="1:5" x14ac:dyDescent="0.25">
      <c r="A549" s="48">
        <v>548</v>
      </c>
      <c r="B549" t="s">
        <v>693</v>
      </c>
      <c r="C549" s="28">
        <v>0.08</v>
      </c>
      <c r="D549" s="29">
        <v>6792</v>
      </c>
      <c r="E549" t="s">
        <v>854</v>
      </c>
    </row>
    <row r="550" spans="1:5" x14ac:dyDescent="0.25">
      <c r="A550" s="48">
        <v>549</v>
      </c>
      <c r="B550" t="s">
        <v>694</v>
      </c>
      <c r="C550" s="28">
        <v>0.08</v>
      </c>
      <c r="D550" s="29">
        <v>6792</v>
      </c>
      <c r="E550" t="s">
        <v>975</v>
      </c>
    </row>
    <row r="551" spans="1:5" x14ac:dyDescent="0.25">
      <c r="A551" s="48">
        <v>550</v>
      </c>
      <c r="B551" t="s">
        <v>695</v>
      </c>
      <c r="C551" s="28">
        <v>0.08</v>
      </c>
      <c r="D551" s="29">
        <v>6760</v>
      </c>
      <c r="E551" t="s">
        <v>1031</v>
      </c>
    </row>
    <row r="552" spans="1:5" x14ac:dyDescent="0.25">
      <c r="A552" s="48">
        <v>551</v>
      </c>
      <c r="B552" t="s">
        <v>696</v>
      </c>
      <c r="C552" s="28">
        <v>0.08</v>
      </c>
      <c r="D552" s="29">
        <v>6732</v>
      </c>
      <c r="E552" s="25">
        <v>245</v>
      </c>
    </row>
    <row r="553" spans="1:5" x14ac:dyDescent="0.25">
      <c r="A553" s="48">
        <v>552</v>
      </c>
      <c r="B553" t="s">
        <v>697</v>
      </c>
      <c r="C553" s="28">
        <v>0.08</v>
      </c>
      <c r="D553" s="29">
        <v>6718</v>
      </c>
      <c r="E553" t="s">
        <v>854</v>
      </c>
    </row>
    <row r="554" spans="1:5" x14ac:dyDescent="0.25">
      <c r="A554" s="48">
        <v>553</v>
      </c>
      <c r="B554" t="s">
        <v>698</v>
      </c>
      <c r="C554" s="28">
        <v>0.08</v>
      </c>
      <c r="D554" s="29">
        <v>6716</v>
      </c>
      <c r="E554" s="25">
        <v>115</v>
      </c>
    </row>
    <row r="555" spans="1:5" x14ac:dyDescent="0.25">
      <c r="A555" s="48">
        <v>554</v>
      </c>
      <c r="B555" t="s">
        <v>699</v>
      </c>
      <c r="C555" s="28">
        <v>0.08</v>
      </c>
      <c r="D555" s="29">
        <v>6688</v>
      </c>
      <c r="E555" t="s">
        <v>1032</v>
      </c>
    </row>
    <row r="556" spans="1:5" x14ac:dyDescent="0.25">
      <c r="A556" s="48">
        <v>555</v>
      </c>
      <c r="B556" t="s">
        <v>700</v>
      </c>
      <c r="C556" s="28">
        <v>0.08</v>
      </c>
      <c r="D556" s="29">
        <v>6683</v>
      </c>
      <c r="E556" s="25">
        <v>248.87</v>
      </c>
    </row>
    <row r="557" spans="1:5" x14ac:dyDescent="0.25">
      <c r="A557" s="48">
        <v>556</v>
      </c>
      <c r="B557" t="s">
        <v>701</v>
      </c>
      <c r="C557" s="28">
        <v>0.08</v>
      </c>
      <c r="D557" s="29">
        <v>6676</v>
      </c>
      <c r="E557" t="s">
        <v>854</v>
      </c>
    </row>
    <row r="558" spans="1:5" x14ac:dyDescent="0.25">
      <c r="A558" s="48">
        <v>557</v>
      </c>
      <c r="B558" t="s">
        <v>702</v>
      </c>
      <c r="C558" s="28">
        <v>0.08</v>
      </c>
      <c r="D558" s="29">
        <v>6676</v>
      </c>
      <c r="E558" t="s">
        <v>1006</v>
      </c>
    </row>
    <row r="559" spans="1:5" x14ac:dyDescent="0.25">
      <c r="A559" s="48">
        <v>558</v>
      </c>
      <c r="B559" t="s">
        <v>703</v>
      </c>
      <c r="C559" s="28">
        <v>0.08</v>
      </c>
      <c r="D559" s="29">
        <v>6666</v>
      </c>
      <c r="E559" t="s">
        <v>1033</v>
      </c>
    </row>
    <row r="560" spans="1:5" x14ac:dyDescent="0.25">
      <c r="A560" s="48">
        <v>559</v>
      </c>
      <c r="B560" t="s">
        <v>704</v>
      </c>
      <c r="C560" s="28">
        <v>0.08</v>
      </c>
      <c r="D560" s="29">
        <v>6664</v>
      </c>
      <c r="E560" t="s">
        <v>854</v>
      </c>
    </row>
    <row r="561" spans="1:5" x14ac:dyDescent="0.25">
      <c r="A561" s="48">
        <v>560</v>
      </c>
      <c r="B561" t="s">
        <v>705</v>
      </c>
      <c r="C561" s="28">
        <v>0.08</v>
      </c>
      <c r="D561" s="29">
        <v>6663</v>
      </c>
      <c r="E561" t="s">
        <v>1034</v>
      </c>
    </row>
    <row r="562" spans="1:5" x14ac:dyDescent="0.25">
      <c r="A562" s="48">
        <v>561</v>
      </c>
      <c r="B562" t="s">
        <v>706</v>
      </c>
      <c r="C562" s="28">
        <v>0.08</v>
      </c>
      <c r="D562" s="29">
        <v>6645</v>
      </c>
      <c r="E562" s="25">
        <v>99.99</v>
      </c>
    </row>
    <row r="563" spans="1:5" x14ac:dyDescent="0.25">
      <c r="A563" s="48">
        <v>562</v>
      </c>
      <c r="B563" t="s">
        <v>707</v>
      </c>
      <c r="C563" s="28">
        <v>0.08</v>
      </c>
      <c r="D563" s="29">
        <v>6639</v>
      </c>
      <c r="E563" t="s">
        <v>1035</v>
      </c>
    </row>
    <row r="564" spans="1:5" x14ac:dyDescent="0.25">
      <c r="A564" s="48">
        <v>563</v>
      </c>
      <c r="B564" t="s">
        <v>708</v>
      </c>
      <c r="C564" s="28">
        <v>0.08</v>
      </c>
      <c r="D564" s="29">
        <v>6639</v>
      </c>
      <c r="E564" s="25">
        <v>144.94999999999999</v>
      </c>
    </row>
    <row r="565" spans="1:5" x14ac:dyDescent="0.25">
      <c r="A565" s="48">
        <v>564</v>
      </c>
      <c r="B565" t="s">
        <v>709</v>
      </c>
      <c r="C565" s="28">
        <v>0.08</v>
      </c>
      <c r="D565" s="29">
        <v>6629</v>
      </c>
      <c r="E565" s="25">
        <v>119</v>
      </c>
    </row>
    <row r="566" spans="1:5" x14ac:dyDescent="0.25">
      <c r="A566" s="48">
        <v>565</v>
      </c>
      <c r="B566" t="s">
        <v>710</v>
      </c>
      <c r="C566" s="28">
        <v>0.08</v>
      </c>
      <c r="D566" s="29">
        <v>6628</v>
      </c>
      <c r="E566" t="s">
        <v>1036</v>
      </c>
    </row>
    <row r="567" spans="1:5" x14ac:dyDescent="0.25">
      <c r="A567" s="48">
        <v>566</v>
      </c>
      <c r="B567" t="s">
        <v>711</v>
      </c>
      <c r="C567" s="28">
        <v>0.08</v>
      </c>
      <c r="D567" s="29">
        <v>6615</v>
      </c>
      <c r="E567" s="25">
        <v>209.99</v>
      </c>
    </row>
    <row r="568" spans="1:5" x14ac:dyDescent="0.25">
      <c r="A568" s="48">
        <v>567</v>
      </c>
      <c r="B568" t="s">
        <v>712</v>
      </c>
      <c r="C568" s="28">
        <v>0.08</v>
      </c>
      <c r="D568" s="29">
        <v>6609</v>
      </c>
      <c r="E568" s="25">
        <v>30</v>
      </c>
    </row>
    <row r="569" spans="1:5" x14ac:dyDescent="0.25">
      <c r="A569" s="48">
        <v>568</v>
      </c>
      <c r="B569" t="s">
        <v>713</v>
      </c>
      <c r="C569" s="28">
        <v>7.0000000000000007E-2</v>
      </c>
      <c r="D569" s="29">
        <v>6592</v>
      </c>
      <c r="E569" t="s">
        <v>854</v>
      </c>
    </row>
    <row r="570" spans="1:5" x14ac:dyDescent="0.25">
      <c r="A570" s="48">
        <v>569</v>
      </c>
      <c r="B570" t="s">
        <v>714</v>
      </c>
      <c r="C570" s="28">
        <v>7.0000000000000007E-2</v>
      </c>
      <c r="D570" s="29">
        <v>6586</v>
      </c>
      <c r="E570" t="s">
        <v>1037</v>
      </c>
    </row>
    <row r="571" spans="1:5" x14ac:dyDescent="0.25">
      <c r="A571" s="48">
        <v>570</v>
      </c>
      <c r="B571" t="s">
        <v>715</v>
      </c>
      <c r="C571" s="28">
        <v>7.0000000000000007E-2</v>
      </c>
      <c r="D571" s="29">
        <v>6579</v>
      </c>
      <c r="E571" s="25">
        <v>179.99</v>
      </c>
    </row>
    <row r="572" spans="1:5" x14ac:dyDescent="0.25">
      <c r="A572" s="48">
        <v>571</v>
      </c>
      <c r="B572" t="s">
        <v>716</v>
      </c>
      <c r="C572" s="28">
        <v>7.0000000000000007E-2</v>
      </c>
      <c r="D572" s="29">
        <v>6573</v>
      </c>
      <c r="E572" s="25">
        <v>167.99</v>
      </c>
    </row>
    <row r="573" spans="1:5" x14ac:dyDescent="0.25">
      <c r="A573" s="48">
        <v>572</v>
      </c>
      <c r="B573" t="s">
        <v>717</v>
      </c>
      <c r="C573" s="28">
        <v>7.0000000000000007E-2</v>
      </c>
      <c r="D573" s="29">
        <v>6553</v>
      </c>
      <c r="E573" s="25">
        <v>84.87</v>
      </c>
    </row>
    <row r="574" spans="1:5" x14ac:dyDescent="0.25">
      <c r="A574" s="48">
        <v>573</v>
      </c>
      <c r="B574" t="s">
        <v>718</v>
      </c>
      <c r="C574" s="28">
        <v>7.0000000000000007E-2</v>
      </c>
      <c r="D574" s="29">
        <v>6542</v>
      </c>
      <c r="E574" s="25">
        <v>329.99</v>
      </c>
    </row>
    <row r="575" spans="1:5" x14ac:dyDescent="0.25">
      <c r="A575" s="48">
        <v>574</v>
      </c>
      <c r="B575" t="s">
        <v>719</v>
      </c>
      <c r="C575" s="28">
        <v>7.0000000000000007E-2</v>
      </c>
      <c r="D575" s="29">
        <v>6535</v>
      </c>
      <c r="E575" t="s">
        <v>1038</v>
      </c>
    </row>
    <row r="576" spans="1:5" x14ac:dyDescent="0.25">
      <c r="A576" s="48">
        <v>575</v>
      </c>
      <c r="B576" t="s">
        <v>720</v>
      </c>
      <c r="C576" s="28">
        <v>7.0000000000000007E-2</v>
      </c>
      <c r="D576" s="29">
        <v>6528</v>
      </c>
      <c r="E576" t="s">
        <v>854</v>
      </c>
    </row>
    <row r="577" spans="1:5" x14ac:dyDescent="0.25">
      <c r="A577" s="48">
        <v>576</v>
      </c>
      <c r="B577" t="s">
        <v>721</v>
      </c>
      <c r="C577" s="28">
        <v>7.0000000000000007E-2</v>
      </c>
      <c r="D577" s="29">
        <v>6525</v>
      </c>
      <c r="E577" s="25">
        <v>99.98</v>
      </c>
    </row>
    <row r="578" spans="1:5" x14ac:dyDescent="0.25">
      <c r="A578" s="48">
        <v>577</v>
      </c>
      <c r="B578" t="s">
        <v>722</v>
      </c>
      <c r="C578" s="28">
        <v>7.0000000000000007E-2</v>
      </c>
      <c r="D578" s="29">
        <v>6519</v>
      </c>
      <c r="E578" s="25">
        <v>95.97</v>
      </c>
    </row>
    <row r="579" spans="1:5" x14ac:dyDescent="0.25">
      <c r="A579" s="48">
        <v>578</v>
      </c>
      <c r="B579" t="s">
        <v>723</v>
      </c>
      <c r="C579" s="28">
        <v>7.0000000000000007E-2</v>
      </c>
      <c r="D579" s="29">
        <v>6504</v>
      </c>
      <c r="E579" s="25">
        <v>35</v>
      </c>
    </row>
    <row r="580" spans="1:5" x14ac:dyDescent="0.25">
      <c r="A580" s="48">
        <v>579</v>
      </c>
      <c r="B580" t="s">
        <v>724</v>
      </c>
      <c r="C580" s="28">
        <v>7.0000000000000007E-2</v>
      </c>
      <c r="D580" s="29">
        <v>6503</v>
      </c>
      <c r="E580" t="s">
        <v>1039</v>
      </c>
    </row>
    <row r="581" spans="1:5" x14ac:dyDescent="0.25">
      <c r="A581" s="48">
        <v>580</v>
      </c>
      <c r="B581" t="s">
        <v>725</v>
      </c>
      <c r="C581" s="28">
        <v>7.0000000000000007E-2</v>
      </c>
      <c r="D581" s="29">
        <v>6489</v>
      </c>
      <c r="E581" s="25">
        <v>84.99</v>
      </c>
    </row>
    <row r="582" spans="1:5" x14ac:dyDescent="0.25">
      <c r="A582" s="48">
        <v>581</v>
      </c>
      <c r="B582" t="s">
        <v>726</v>
      </c>
      <c r="C582" s="28">
        <v>7.0000000000000007E-2</v>
      </c>
      <c r="D582" s="29">
        <v>6487</v>
      </c>
      <c r="E582" t="s">
        <v>854</v>
      </c>
    </row>
    <row r="583" spans="1:5" x14ac:dyDescent="0.25">
      <c r="A583" s="48">
        <v>582</v>
      </c>
      <c r="B583" t="s">
        <v>727</v>
      </c>
      <c r="C583" s="28">
        <v>7.0000000000000007E-2</v>
      </c>
      <c r="D583" s="29">
        <v>6477</v>
      </c>
      <c r="E583" t="s">
        <v>1040</v>
      </c>
    </row>
    <row r="584" spans="1:5" x14ac:dyDescent="0.25">
      <c r="A584" s="48">
        <v>583</v>
      </c>
      <c r="B584" t="s">
        <v>728</v>
      </c>
      <c r="C584" s="28">
        <v>7.0000000000000007E-2</v>
      </c>
      <c r="D584" s="29">
        <v>6475</v>
      </c>
      <c r="E584" t="s">
        <v>854</v>
      </c>
    </row>
    <row r="585" spans="1:5" x14ac:dyDescent="0.25">
      <c r="A585" s="48">
        <v>584</v>
      </c>
      <c r="B585" t="s">
        <v>729</v>
      </c>
      <c r="C585" s="28">
        <v>7.0000000000000007E-2</v>
      </c>
      <c r="D585" s="29">
        <v>6464</v>
      </c>
      <c r="E585" s="25">
        <v>189</v>
      </c>
    </row>
    <row r="586" spans="1:5" x14ac:dyDescent="0.25">
      <c r="A586" s="48">
        <v>585</v>
      </c>
      <c r="B586" t="s">
        <v>730</v>
      </c>
      <c r="C586" s="28">
        <v>7.0000000000000007E-2</v>
      </c>
      <c r="D586" s="29">
        <v>6464</v>
      </c>
      <c r="E586" t="s">
        <v>854</v>
      </c>
    </row>
    <row r="587" spans="1:5" x14ac:dyDescent="0.25">
      <c r="A587" s="48">
        <v>586</v>
      </c>
      <c r="B587" t="s">
        <v>731</v>
      </c>
      <c r="C587" s="28">
        <v>7.0000000000000007E-2</v>
      </c>
      <c r="D587" s="29">
        <v>6455</v>
      </c>
      <c r="E587" t="s">
        <v>1041</v>
      </c>
    </row>
    <row r="588" spans="1:5" x14ac:dyDescent="0.25">
      <c r="A588" s="48">
        <v>587</v>
      </c>
      <c r="B588" t="s">
        <v>732</v>
      </c>
      <c r="C588" s="28">
        <v>7.0000000000000007E-2</v>
      </c>
      <c r="D588" s="29">
        <v>6437</v>
      </c>
      <c r="E588" t="s">
        <v>890</v>
      </c>
    </row>
    <row r="589" spans="1:5" x14ac:dyDescent="0.25">
      <c r="A589" s="48">
        <v>588</v>
      </c>
      <c r="B589" t="s">
        <v>733</v>
      </c>
      <c r="C589" s="28">
        <v>7.0000000000000007E-2</v>
      </c>
      <c r="D589" s="29">
        <v>6425</v>
      </c>
      <c r="E589" t="s">
        <v>854</v>
      </c>
    </row>
    <row r="590" spans="1:5" x14ac:dyDescent="0.25">
      <c r="A590" s="48">
        <v>589</v>
      </c>
      <c r="B590" t="s">
        <v>734</v>
      </c>
      <c r="C590" s="28">
        <v>7.0000000000000007E-2</v>
      </c>
      <c r="D590" s="29">
        <v>6399</v>
      </c>
      <c r="E590" s="25">
        <v>164.84</v>
      </c>
    </row>
    <row r="591" spans="1:5" x14ac:dyDescent="0.25">
      <c r="A591" s="48">
        <v>590</v>
      </c>
      <c r="B591" t="s">
        <v>735</v>
      </c>
      <c r="C591" s="28">
        <v>7.0000000000000007E-2</v>
      </c>
      <c r="D591" s="29">
        <v>6388</v>
      </c>
      <c r="E591" s="25">
        <v>125.13</v>
      </c>
    </row>
    <row r="592" spans="1:5" x14ac:dyDescent="0.25">
      <c r="A592" s="48">
        <v>591</v>
      </c>
      <c r="B592" t="s">
        <v>736</v>
      </c>
      <c r="C592" s="28">
        <v>7.0000000000000007E-2</v>
      </c>
      <c r="D592" s="29">
        <v>6381</v>
      </c>
      <c r="E592" s="25">
        <v>47</v>
      </c>
    </row>
    <row r="593" spans="1:5" x14ac:dyDescent="0.25">
      <c r="A593" s="48">
        <v>592</v>
      </c>
      <c r="B593" t="s">
        <v>737</v>
      </c>
      <c r="C593" s="28">
        <v>7.0000000000000007E-2</v>
      </c>
      <c r="D593" s="29">
        <v>6377</v>
      </c>
      <c r="E593" t="s">
        <v>854</v>
      </c>
    </row>
    <row r="594" spans="1:5" x14ac:dyDescent="0.25">
      <c r="A594" s="48">
        <v>593</v>
      </c>
      <c r="B594" t="s">
        <v>738</v>
      </c>
      <c r="C594" s="28">
        <v>7.0000000000000007E-2</v>
      </c>
      <c r="D594" s="29">
        <v>6375</v>
      </c>
      <c r="E594" t="s">
        <v>854</v>
      </c>
    </row>
    <row r="595" spans="1:5" x14ac:dyDescent="0.25">
      <c r="A595" s="48">
        <v>594</v>
      </c>
      <c r="B595" t="s">
        <v>739</v>
      </c>
      <c r="C595" s="28">
        <v>7.0000000000000007E-2</v>
      </c>
      <c r="D595" s="29">
        <v>6373</v>
      </c>
      <c r="E595" t="s">
        <v>854</v>
      </c>
    </row>
    <row r="596" spans="1:5" x14ac:dyDescent="0.25">
      <c r="A596" s="48">
        <v>595</v>
      </c>
      <c r="B596" t="s">
        <v>740</v>
      </c>
      <c r="C596" s="28">
        <v>7.0000000000000007E-2</v>
      </c>
      <c r="D596" s="29">
        <v>6369</v>
      </c>
      <c r="E596" s="25">
        <v>27.14</v>
      </c>
    </row>
    <row r="597" spans="1:5" x14ac:dyDescent="0.25">
      <c r="A597" s="48">
        <v>596</v>
      </c>
      <c r="B597" t="s">
        <v>741</v>
      </c>
      <c r="C597" s="28">
        <v>7.0000000000000007E-2</v>
      </c>
      <c r="D597" s="29">
        <v>6368</v>
      </c>
      <c r="E597" t="s">
        <v>1042</v>
      </c>
    </row>
    <row r="598" spans="1:5" x14ac:dyDescent="0.25">
      <c r="A598" s="48">
        <v>597</v>
      </c>
      <c r="B598" t="s">
        <v>742</v>
      </c>
      <c r="C598" s="28">
        <v>7.0000000000000007E-2</v>
      </c>
      <c r="D598" s="29">
        <v>6366</v>
      </c>
      <c r="E598" s="25">
        <v>21</v>
      </c>
    </row>
    <row r="599" spans="1:5" x14ac:dyDescent="0.25">
      <c r="A599" s="48">
        <v>598</v>
      </c>
      <c r="B599" t="s">
        <v>743</v>
      </c>
      <c r="C599" s="28">
        <v>7.0000000000000007E-2</v>
      </c>
      <c r="D599" s="29">
        <v>6366</v>
      </c>
      <c r="E599" t="s">
        <v>1037</v>
      </c>
    </row>
    <row r="600" spans="1:5" x14ac:dyDescent="0.25">
      <c r="A600" s="48">
        <v>599</v>
      </c>
      <c r="B600" t="s">
        <v>744</v>
      </c>
      <c r="C600" s="28">
        <v>7.0000000000000007E-2</v>
      </c>
      <c r="D600" s="29">
        <v>6364</v>
      </c>
      <c r="E600" t="s">
        <v>854</v>
      </c>
    </row>
    <row r="601" spans="1:5" x14ac:dyDescent="0.25">
      <c r="A601" s="48">
        <v>600</v>
      </c>
      <c r="B601" t="s">
        <v>745</v>
      </c>
      <c r="C601" s="28">
        <v>7.0000000000000007E-2</v>
      </c>
      <c r="D601" s="29">
        <v>6353</v>
      </c>
      <c r="E601" t="s">
        <v>906</v>
      </c>
    </row>
    <row r="602" spans="1:5" x14ac:dyDescent="0.25">
      <c r="A602" s="48">
        <v>601</v>
      </c>
      <c r="B602" t="s">
        <v>746</v>
      </c>
      <c r="C602" s="28">
        <v>7.0000000000000007E-2</v>
      </c>
      <c r="D602" s="29">
        <v>6343</v>
      </c>
      <c r="E602" t="s">
        <v>1043</v>
      </c>
    </row>
    <row r="603" spans="1:5" x14ac:dyDescent="0.25">
      <c r="A603" s="48">
        <v>602</v>
      </c>
      <c r="B603" t="s">
        <v>747</v>
      </c>
      <c r="C603" s="28">
        <v>7.0000000000000007E-2</v>
      </c>
      <c r="D603" s="29">
        <v>6320</v>
      </c>
      <c r="E603" t="s">
        <v>854</v>
      </c>
    </row>
    <row r="604" spans="1:5" x14ac:dyDescent="0.25">
      <c r="A604" s="48">
        <v>603</v>
      </c>
      <c r="B604" t="s">
        <v>748</v>
      </c>
      <c r="C604" s="28">
        <v>7.0000000000000007E-2</v>
      </c>
      <c r="D604" s="29">
        <v>6295</v>
      </c>
      <c r="E604" t="s">
        <v>981</v>
      </c>
    </row>
    <row r="605" spans="1:5" x14ac:dyDescent="0.25">
      <c r="A605" s="48">
        <v>604</v>
      </c>
      <c r="B605" t="s">
        <v>749</v>
      </c>
      <c r="C605" s="28">
        <v>7.0000000000000007E-2</v>
      </c>
      <c r="D605" s="29">
        <v>6290</v>
      </c>
      <c r="E605" t="s">
        <v>949</v>
      </c>
    </row>
    <row r="606" spans="1:5" x14ac:dyDescent="0.25">
      <c r="A606" s="48">
        <v>605</v>
      </c>
      <c r="B606" t="s">
        <v>750</v>
      </c>
      <c r="C606" s="28">
        <v>7.0000000000000007E-2</v>
      </c>
      <c r="D606" s="29">
        <v>6286</v>
      </c>
      <c r="E606" s="25">
        <v>56</v>
      </c>
    </row>
    <row r="607" spans="1:5" x14ac:dyDescent="0.25">
      <c r="A607" s="48">
        <v>606</v>
      </c>
      <c r="B607" t="s">
        <v>751</v>
      </c>
      <c r="C607" s="28">
        <v>7.0000000000000007E-2</v>
      </c>
      <c r="D607" s="29">
        <v>6276</v>
      </c>
      <c r="E607" t="s">
        <v>1044</v>
      </c>
    </row>
    <row r="608" spans="1:5" x14ac:dyDescent="0.25">
      <c r="A608" s="48">
        <v>607</v>
      </c>
      <c r="B608" t="s">
        <v>752</v>
      </c>
      <c r="C608" s="28">
        <v>7.0000000000000007E-2</v>
      </c>
      <c r="D608" s="29">
        <v>6261</v>
      </c>
      <c r="E608" t="s">
        <v>1045</v>
      </c>
    </row>
    <row r="609" spans="1:5" x14ac:dyDescent="0.25">
      <c r="A609" s="48">
        <v>608</v>
      </c>
      <c r="B609" t="s">
        <v>753</v>
      </c>
      <c r="C609" s="28">
        <v>7.0000000000000007E-2</v>
      </c>
      <c r="D609" s="29">
        <v>6254</v>
      </c>
      <c r="E609" s="25">
        <v>219</v>
      </c>
    </row>
    <row r="610" spans="1:5" x14ac:dyDescent="0.25">
      <c r="A610" s="48">
        <v>609</v>
      </c>
      <c r="B610" t="s">
        <v>754</v>
      </c>
      <c r="C610" s="28">
        <v>7.0000000000000007E-2</v>
      </c>
      <c r="D610" s="29">
        <v>6248</v>
      </c>
      <c r="E610" t="s">
        <v>1046</v>
      </c>
    </row>
    <row r="611" spans="1:5" x14ac:dyDescent="0.25">
      <c r="A611" s="48">
        <v>610</v>
      </c>
      <c r="B611" t="s">
        <v>755</v>
      </c>
      <c r="C611" s="28">
        <v>7.0000000000000007E-2</v>
      </c>
      <c r="D611" s="29">
        <v>6225</v>
      </c>
      <c r="E611" t="s">
        <v>1047</v>
      </c>
    </row>
    <row r="612" spans="1:5" x14ac:dyDescent="0.25">
      <c r="A612" s="48">
        <v>611</v>
      </c>
      <c r="B612" t="s">
        <v>756</v>
      </c>
      <c r="C612" s="28">
        <v>7.0000000000000007E-2</v>
      </c>
      <c r="D612" s="29">
        <v>6215</v>
      </c>
      <c r="E612" s="25">
        <v>181.48</v>
      </c>
    </row>
    <row r="613" spans="1:5" x14ac:dyDescent="0.25">
      <c r="A613" s="48">
        <v>612</v>
      </c>
      <c r="B613" t="s">
        <v>757</v>
      </c>
      <c r="C613" s="28">
        <v>7.0000000000000007E-2</v>
      </c>
      <c r="D613" s="29">
        <v>6215</v>
      </c>
      <c r="E613" s="25">
        <v>150</v>
      </c>
    </row>
    <row r="614" spans="1:5" x14ac:dyDescent="0.25">
      <c r="A614" s="48">
        <v>613</v>
      </c>
      <c r="B614" t="s">
        <v>758</v>
      </c>
      <c r="C614" s="28">
        <v>7.0000000000000007E-2</v>
      </c>
      <c r="D614" s="29">
        <v>6199</v>
      </c>
      <c r="E614" s="25">
        <v>113.99</v>
      </c>
    </row>
    <row r="615" spans="1:5" x14ac:dyDescent="0.25">
      <c r="A615" s="48">
        <v>614</v>
      </c>
      <c r="B615" t="s">
        <v>759</v>
      </c>
      <c r="C615" s="28">
        <v>7.0000000000000007E-2</v>
      </c>
      <c r="D615" s="29">
        <v>6188</v>
      </c>
      <c r="E615" t="s">
        <v>854</v>
      </c>
    </row>
    <row r="616" spans="1:5" x14ac:dyDescent="0.25">
      <c r="A616" s="48">
        <v>615</v>
      </c>
      <c r="B616" t="s">
        <v>760</v>
      </c>
      <c r="C616" s="28">
        <v>7.0000000000000007E-2</v>
      </c>
      <c r="D616" s="29">
        <v>6180</v>
      </c>
      <c r="E616" t="s">
        <v>854</v>
      </c>
    </row>
    <row r="617" spans="1:5" x14ac:dyDescent="0.25">
      <c r="A617" s="48">
        <v>616</v>
      </c>
      <c r="B617" t="s">
        <v>761</v>
      </c>
      <c r="C617" s="28">
        <v>7.0000000000000007E-2</v>
      </c>
      <c r="D617" s="29">
        <v>6156</v>
      </c>
      <c r="E617" t="s">
        <v>854</v>
      </c>
    </row>
    <row r="618" spans="1:5" x14ac:dyDescent="0.25">
      <c r="A618" s="48">
        <v>617</v>
      </c>
      <c r="B618" t="s">
        <v>762</v>
      </c>
      <c r="C618" s="28">
        <v>7.0000000000000007E-2</v>
      </c>
      <c r="D618" s="29">
        <v>6151</v>
      </c>
      <c r="E618" s="25">
        <v>29</v>
      </c>
    </row>
    <row r="619" spans="1:5" x14ac:dyDescent="0.25">
      <c r="A619" s="48">
        <v>618</v>
      </c>
      <c r="B619" t="s">
        <v>763</v>
      </c>
      <c r="C619" s="28">
        <v>7.0000000000000007E-2</v>
      </c>
      <c r="D619" s="29">
        <v>6150</v>
      </c>
      <c r="E619" s="25">
        <v>158</v>
      </c>
    </row>
    <row r="620" spans="1:5" x14ac:dyDescent="0.25">
      <c r="A620" s="48">
        <v>619</v>
      </c>
      <c r="B620" t="s">
        <v>764</v>
      </c>
      <c r="C620" s="28">
        <v>7.0000000000000007E-2</v>
      </c>
      <c r="D620" s="29">
        <v>6148</v>
      </c>
      <c r="E620" s="25">
        <v>350</v>
      </c>
    </row>
    <row r="621" spans="1:5" x14ac:dyDescent="0.25">
      <c r="A621" s="48">
        <v>620</v>
      </c>
      <c r="B621" t="s">
        <v>765</v>
      </c>
      <c r="C621" s="28">
        <v>7.0000000000000007E-2</v>
      </c>
      <c r="D621" s="29">
        <v>6138</v>
      </c>
      <c r="E621" s="25">
        <v>28.97</v>
      </c>
    </row>
    <row r="622" spans="1:5" x14ac:dyDescent="0.25">
      <c r="A622" s="48">
        <v>621</v>
      </c>
      <c r="B622" t="s">
        <v>766</v>
      </c>
      <c r="C622" s="28">
        <v>7.0000000000000007E-2</v>
      </c>
      <c r="D622" s="29">
        <v>6129</v>
      </c>
      <c r="E622" t="s">
        <v>1048</v>
      </c>
    </row>
    <row r="623" spans="1:5" x14ac:dyDescent="0.25">
      <c r="A623" s="48">
        <v>622</v>
      </c>
      <c r="B623" t="s">
        <v>767</v>
      </c>
      <c r="C623" s="28">
        <v>7.0000000000000007E-2</v>
      </c>
      <c r="D623" s="29">
        <v>6126</v>
      </c>
      <c r="E623" s="25">
        <v>88</v>
      </c>
    </row>
    <row r="624" spans="1:5" x14ac:dyDescent="0.25">
      <c r="A624" s="48">
        <v>623</v>
      </c>
      <c r="B624" t="s">
        <v>768</v>
      </c>
      <c r="C624" s="28">
        <v>7.0000000000000007E-2</v>
      </c>
      <c r="D624" s="29">
        <v>6125</v>
      </c>
      <c r="E624" t="s">
        <v>854</v>
      </c>
    </row>
    <row r="625" spans="1:5" x14ac:dyDescent="0.25">
      <c r="A625" s="48">
        <v>624</v>
      </c>
      <c r="B625" t="s">
        <v>769</v>
      </c>
      <c r="C625" s="28">
        <v>7.0000000000000007E-2</v>
      </c>
      <c r="D625" s="29">
        <v>6092</v>
      </c>
      <c r="E625" t="s">
        <v>1049</v>
      </c>
    </row>
    <row r="626" spans="1:5" x14ac:dyDescent="0.25">
      <c r="A626" s="48">
        <v>625</v>
      </c>
      <c r="B626" t="s">
        <v>770</v>
      </c>
      <c r="C626" s="28">
        <v>7.0000000000000007E-2</v>
      </c>
      <c r="D626" s="29">
        <v>6053</v>
      </c>
      <c r="E626" t="s">
        <v>1050</v>
      </c>
    </row>
    <row r="627" spans="1:5" x14ac:dyDescent="0.25">
      <c r="A627" s="48">
        <v>626</v>
      </c>
      <c r="B627" t="s">
        <v>771</v>
      </c>
      <c r="C627" s="28">
        <v>7.0000000000000007E-2</v>
      </c>
      <c r="D627" s="29">
        <v>6048</v>
      </c>
      <c r="E627" s="25">
        <v>64.989999999999995</v>
      </c>
    </row>
    <row r="628" spans="1:5" x14ac:dyDescent="0.25">
      <c r="A628" s="48">
        <v>627</v>
      </c>
      <c r="B628" t="s">
        <v>772</v>
      </c>
      <c r="C628" s="28">
        <v>7.0000000000000007E-2</v>
      </c>
      <c r="D628" s="29">
        <v>6026</v>
      </c>
      <c r="E628" t="s">
        <v>1051</v>
      </c>
    </row>
    <row r="629" spans="1:5" x14ac:dyDescent="0.25">
      <c r="A629" s="48">
        <v>628</v>
      </c>
      <c r="B629" t="s">
        <v>773</v>
      </c>
      <c r="C629" s="28">
        <v>7.0000000000000007E-2</v>
      </c>
      <c r="D629" s="29">
        <v>6018</v>
      </c>
      <c r="E629" t="s">
        <v>854</v>
      </c>
    </row>
    <row r="630" spans="1:5" x14ac:dyDescent="0.25">
      <c r="A630" s="48">
        <v>629</v>
      </c>
      <c r="B630" t="s">
        <v>774</v>
      </c>
      <c r="C630" s="28">
        <v>7.0000000000000007E-2</v>
      </c>
      <c r="D630" s="29">
        <v>6017</v>
      </c>
      <c r="E630" t="s">
        <v>854</v>
      </c>
    </row>
    <row r="631" spans="1:5" x14ac:dyDescent="0.25">
      <c r="A631" s="48">
        <v>630</v>
      </c>
      <c r="B631" t="s">
        <v>775</v>
      </c>
      <c r="C631" s="28">
        <v>7.0000000000000007E-2</v>
      </c>
      <c r="D631" s="29">
        <v>5989</v>
      </c>
      <c r="E631" t="s">
        <v>854</v>
      </c>
    </row>
    <row r="632" spans="1:5" x14ac:dyDescent="0.25">
      <c r="A632" s="48">
        <v>631</v>
      </c>
      <c r="B632" t="s">
        <v>776</v>
      </c>
      <c r="C632" s="28">
        <v>7.0000000000000007E-2</v>
      </c>
      <c r="D632" s="29">
        <v>5988</v>
      </c>
      <c r="E632" s="25">
        <v>55</v>
      </c>
    </row>
    <row r="633" spans="1:5" x14ac:dyDescent="0.25">
      <c r="A633" s="48">
        <v>632</v>
      </c>
      <c r="B633" t="s">
        <v>777</v>
      </c>
      <c r="C633" s="28">
        <v>7.0000000000000007E-2</v>
      </c>
      <c r="D633" s="29">
        <v>5988</v>
      </c>
      <c r="E633" t="s">
        <v>854</v>
      </c>
    </row>
    <row r="634" spans="1:5" x14ac:dyDescent="0.25">
      <c r="A634" s="48">
        <v>633</v>
      </c>
      <c r="B634" t="s">
        <v>778</v>
      </c>
      <c r="C634" s="28">
        <v>7.0000000000000007E-2</v>
      </c>
      <c r="D634" s="29">
        <v>5977</v>
      </c>
      <c r="E634" t="s">
        <v>1052</v>
      </c>
    </row>
    <row r="635" spans="1:5" x14ac:dyDescent="0.25">
      <c r="A635" s="48">
        <v>634</v>
      </c>
      <c r="B635" t="s">
        <v>779</v>
      </c>
      <c r="C635" s="28">
        <v>7.0000000000000007E-2</v>
      </c>
      <c r="D635" s="29">
        <v>5977</v>
      </c>
      <c r="E635" s="25">
        <v>53</v>
      </c>
    </row>
    <row r="636" spans="1:5" x14ac:dyDescent="0.25">
      <c r="A636" s="48">
        <v>635</v>
      </c>
      <c r="B636" t="s">
        <v>780</v>
      </c>
      <c r="C636" s="28">
        <v>7.0000000000000007E-2</v>
      </c>
      <c r="D636" s="29">
        <v>5953</v>
      </c>
      <c r="E636" t="s">
        <v>969</v>
      </c>
    </row>
    <row r="637" spans="1:5" x14ac:dyDescent="0.25">
      <c r="A637" s="48">
        <v>636</v>
      </c>
      <c r="B637" t="s">
        <v>781</v>
      </c>
      <c r="C637" s="28">
        <v>7.0000000000000007E-2</v>
      </c>
      <c r="D637" s="29">
        <v>5944</v>
      </c>
      <c r="E637" t="s">
        <v>854</v>
      </c>
    </row>
    <row r="638" spans="1:5" x14ac:dyDescent="0.25">
      <c r="A638" s="48">
        <v>637</v>
      </c>
      <c r="B638" t="s">
        <v>782</v>
      </c>
      <c r="C638" s="28">
        <v>7.0000000000000007E-2</v>
      </c>
      <c r="D638" s="29">
        <v>5937</v>
      </c>
      <c r="E638" t="s">
        <v>1053</v>
      </c>
    </row>
    <row r="639" spans="1:5" x14ac:dyDescent="0.25">
      <c r="A639" s="48">
        <v>638</v>
      </c>
      <c r="B639" t="s">
        <v>783</v>
      </c>
      <c r="C639" s="28">
        <v>7.0000000000000007E-2</v>
      </c>
      <c r="D639" s="29">
        <v>5933</v>
      </c>
      <c r="E639" t="s">
        <v>854</v>
      </c>
    </row>
    <row r="640" spans="1:5" x14ac:dyDescent="0.25">
      <c r="A640" s="48">
        <v>639</v>
      </c>
      <c r="B640" t="s">
        <v>784</v>
      </c>
      <c r="C640" s="28">
        <v>7.0000000000000007E-2</v>
      </c>
      <c r="D640" s="29">
        <v>5926</v>
      </c>
      <c r="E640" t="s">
        <v>1054</v>
      </c>
    </row>
    <row r="641" spans="1:5" x14ac:dyDescent="0.25">
      <c r="A641" s="48">
        <v>640</v>
      </c>
      <c r="B641" t="s">
        <v>785</v>
      </c>
      <c r="C641" s="28">
        <v>7.0000000000000007E-2</v>
      </c>
      <c r="D641" s="29">
        <v>5911</v>
      </c>
      <c r="E641" t="s">
        <v>854</v>
      </c>
    </row>
    <row r="642" spans="1:5" x14ac:dyDescent="0.25">
      <c r="A642" s="48">
        <v>641</v>
      </c>
      <c r="B642" t="s">
        <v>786</v>
      </c>
      <c r="C642" s="28">
        <v>7.0000000000000007E-2</v>
      </c>
      <c r="D642" s="29">
        <v>5897</v>
      </c>
      <c r="E642" s="25">
        <v>149</v>
      </c>
    </row>
    <row r="643" spans="1:5" x14ac:dyDescent="0.25">
      <c r="A643" s="48">
        <v>642</v>
      </c>
      <c r="B643" t="s">
        <v>787</v>
      </c>
      <c r="C643" s="28">
        <v>7.0000000000000007E-2</v>
      </c>
      <c r="D643" s="29">
        <v>5887</v>
      </c>
      <c r="E643" t="s">
        <v>1055</v>
      </c>
    </row>
    <row r="644" spans="1:5" x14ac:dyDescent="0.25">
      <c r="A644" s="48">
        <v>643</v>
      </c>
      <c r="B644" t="s">
        <v>788</v>
      </c>
      <c r="C644" s="28">
        <v>7.0000000000000007E-2</v>
      </c>
      <c r="D644" s="29">
        <v>5883</v>
      </c>
      <c r="E644" t="s">
        <v>1012</v>
      </c>
    </row>
    <row r="645" spans="1:5" x14ac:dyDescent="0.25">
      <c r="A645" s="48">
        <v>644</v>
      </c>
      <c r="B645" t="s">
        <v>789</v>
      </c>
      <c r="C645" s="28">
        <v>7.0000000000000007E-2</v>
      </c>
      <c r="D645" s="29">
        <v>5875</v>
      </c>
      <c r="E645" s="25">
        <v>267</v>
      </c>
    </row>
    <row r="646" spans="1:5" x14ac:dyDescent="0.25">
      <c r="A646" s="48">
        <v>645</v>
      </c>
      <c r="B646" t="s">
        <v>790</v>
      </c>
      <c r="C646" s="28">
        <v>7.0000000000000007E-2</v>
      </c>
      <c r="D646" s="29">
        <v>5856</v>
      </c>
      <c r="E646" t="s">
        <v>1056</v>
      </c>
    </row>
    <row r="647" spans="1:5" x14ac:dyDescent="0.25">
      <c r="A647" s="48">
        <v>646</v>
      </c>
      <c r="B647" t="s">
        <v>791</v>
      </c>
      <c r="C647" s="28">
        <v>7.0000000000000007E-2</v>
      </c>
      <c r="D647" s="29">
        <v>5853</v>
      </c>
      <c r="E647" t="s">
        <v>854</v>
      </c>
    </row>
    <row r="648" spans="1:5" x14ac:dyDescent="0.25">
      <c r="A648" s="48">
        <v>647</v>
      </c>
      <c r="B648" t="s">
        <v>792</v>
      </c>
      <c r="C648" s="28">
        <v>7.0000000000000007E-2</v>
      </c>
      <c r="D648" s="29">
        <v>5844</v>
      </c>
      <c r="E648" t="s">
        <v>1057</v>
      </c>
    </row>
    <row r="649" spans="1:5" x14ac:dyDescent="0.25">
      <c r="A649" s="48">
        <v>648</v>
      </c>
      <c r="B649" t="s">
        <v>793</v>
      </c>
      <c r="C649" s="28">
        <v>7.0000000000000007E-2</v>
      </c>
      <c r="D649" s="29">
        <v>5839</v>
      </c>
      <c r="E649" t="s">
        <v>1048</v>
      </c>
    </row>
    <row r="650" spans="1:5" x14ac:dyDescent="0.25">
      <c r="A650" s="48">
        <v>649</v>
      </c>
      <c r="B650" t="s">
        <v>794</v>
      </c>
      <c r="C650" s="28">
        <v>7.0000000000000007E-2</v>
      </c>
      <c r="D650" s="29">
        <v>5824</v>
      </c>
      <c r="E650" t="s">
        <v>854</v>
      </c>
    </row>
    <row r="651" spans="1:5" x14ac:dyDescent="0.25">
      <c r="A651" s="48">
        <v>650</v>
      </c>
      <c r="B651" t="s">
        <v>795</v>
      </c>
      <c r="C651" s="28">
        <v>7.0000000000000007E-2</v>
      </c>
      <c r="D651" s="29">
        <v>5823</v>
      </c>
      <c r="E651" t="s">
        <v>854</v>
      </c>
    </row>
    <row r="652" spans="1:5" x14ac:dyDescent="0.25">
      <c r="A652" s="48">
        <v>651</v>
      </c>
      <c r="B652" t="s">
        <v>796</v>
      </c>
      <c r="C652" s="28">
        <v>7.0000000000000007E-2</v>
      </c>
      <c r="D652" s="29">
        <v>5823</v>
      </c>
      <c r="E652" t="s">
        <v>1058</v>
      </c>
    </row>
    <row r="653" spans="1:5" x14ac:dyDescent="0.25">
      <c r="A653" s="48">
        <v>652</v>
      </c>
      <c r="B653" t="s">
        <v>797</v>
      </c>
      <c r="C653" s="28">
        <v>7.0000000000000007E-2</v>
      </c>
      <c r="D653" s="29">
        <v>5816</v>
      </c>
      <c r="E653" t="s">
        <v>854</v>
      </c>
    </row>
    <row r="654" spans="1:5" x14ac:dyDescent="0.25">
      <c r="A654" s="48">
        <v>653</v>
      </c>
      <c r="B654" t="s">
        <v>798</v>
      </c>
      <c r="C654" s="28">
        <v>7.0000000000000007E-2</v>
      </c>
      <c r="D654" s="29">
        <v>5815</v>
      </c>
      <c r="E654" s="25">
        <v>1054.99</v>
      </c>
    </row>
    <row r="655" spans="1:5" x14ac:dyDescent="0.25">
      <c r="A655" s="48">
        <v>654</v>
      </c>
      <c r="B655" t="s">
        <v>799</v>
      </c>
      <c r="C655" s="28">
        <v>7.0000000000000007E-2</v>
      </c>
      <c r="D655" s="29">
        <v>5810</v>
      </c>
      <c r="E655" s="25">
        <v>220</v>
      </c>
    </row>
    <row r="656" spans="1:5" x14ac:dyDescent="0.25">
      <c r="A656" s="48">
        <v>655</v>
      </c>
      <c r="B656" t="s">
        <v>800</v>
      </c>
      <c r="C656" s="28">
        <v>7.0000000000000007E-2</v>
      </c>
      <c r="D656" s="29">
        <v>5796</v>
      </c>
      <c r="E656" t="s">
        <v>1059</v>
      </c>
    </row>
    <row r="657" spans="1:5" x14ac:dyDescent="0.25">
      <c r="A657" s="48">
        <v>656</v>
      </c>
      <c r="B657" t="s">
        <v>801</v>
      </c>
      <c r="C657" s="28">
        <v>7.0000000000000007E-2</v>
      </c>
      <c r="D657" s="29">
        <v>5791</v>
      </c>
      <c r="E657" t="s">
        <v>1060</v>
      </c>
    </row>
    <row r="658" spans="1:5" x14ac:dyDescent="0.25">
      <c r="A658" s="48">
        <v>657</v>
      </c>
      <c r="B658" t="s">
        <v>802</v>
      </c>
      <c r="C658" s="28">
        <v>7.0000000000000007E-2</v>
      </c>
      <c r="D658" s="29">
        <v>5790</v>
      </c>
      <c r="E658" s="25">
        <v>246.5</v>
      </c>
    </row>
    <row r="659" spans="1:5" x14ac:dyDescent="0.25">
      <c r="A659" s="48">
        <v>658</v>
      </c>
      <c r="B659" t="s">
        <v>803</v>
      </c>
      <c r="C659" s="28">
        <v>7.0000000000000007E-2</v>
      </c>
      <c r="D659" s="29">
        <v>5778</v>
      </c>
      <c r="E659" t="s">
        <v>1061</v>
      </c>
    </row>
    <row r="660" spans="1:5" x14ac:dyDescent="0.25">
      <c r="A660" s="48">
        <v>659</v>
      </c>
      <c r="B660" t="s">
        <v>804</v>
      </c>
      <c r="C660" s="28">
        <v>7.0000000000000007E-2</v>
      </c>
      <c r="D660" s="29">
        <v>5778</v>
      </c>
      <c r="E660" s="25">
        <v>199</v>
      </c>
    </row>
    <row r="661" spans="1:5" x14ac:dyDescent="0.25">
      <c r="A661" s="48">
        <v>660</v>
      </c>
      <c r="B661" t="s">
        <v>805</v>
      </c>
      <c r="C661" s="28">
        <v>7.0000000000000007E-2</v>
      </c>
      <c r="D661" s="29">
        <v>5776</v>
      </c>
      <c r="E661" t="s">
        <v>1062</v>
      </c>
    </row>
    <row r="662" spans="1:5" x14ac:dyDescent="0.25">
      <c r="A662" s="48">
        <v>661</v>
      </c>
      <c r="B662" t="s">
        <v>806</v>
      </c>
      <c r="C662" s="28">
        <v>0.06</v>
      </c>
      <c r="D662" s="29">
        <v>5762</v>
      </c>
      <c r="E662" s="25">
        <v>170</v>
      </c>
    </row>
    <row r="663" spans="1:5" x14ac:dyDescent="0.25">
      <c r="A663" s="48">
        <v>662</v>
      </c>
      <c r="B663" t="s">
        <v>807</v>
      </c>
      <c r="C663" s="28">
        <v>0.06</v>
      </c>
      <c r="D663" s="29">
        <v>5760</v>
      </c>
      <c r="E663" t="s">
        <v>854</v>
      </c>
    </row>
    <row r="664" spans="1:5" x14ac:dyDescent="0.25">
      <c r="A664" s="48">
        <v>663</v>
      </c>
      <c r="B664" t="s">
        <v>808</v>
      </c>
      <c r="C664" s="28">
        <v>0.06</v>
      </c>
      <c r="D664" s="29">
        <v>5755</v>
      </c>
      <c r="E664" t="s">
        <v>854</v>
      </c>
    </row>
    <row r="665" spans="1:5" x14ac:dyDescent="0.25">
      <c r="A665" s="48">
        <v>664</v>
      </c>
      <c r="B665" t="s">
        <v>809</v>
      </c>
      <c r="C665" s="28">
        <v>0.06</v>
      </c>
      <c r="D665" s="29">
        <v>5737</v>
      </c>
      <c r="E665" t="s">
        <v>854</v>
      </c>
    </row>
    <row r="666" spans="1:5" x14ac:dyDescent="0.25">
      <c r="A666" s="48">
        <v>665</v>
      </c>
      <c r="B666" t="s">
        <v>810</v>
      </c>
      <c r="C666" s="28">
        <v>0.06</v>
      </c>
      <c r="D666" s="29">
        <v>5736</v>
      </c>
      <c r="E666" t="s">
        <v>854</v>
      </c>
    </row>
    <row r="667" spans="1:5" x14ac:dyDescent="0.25">
      <c r="A667" s="48">
        <v>666</v>
      </c>
      <c r="B667" t="s">
        <v>811</v>
      </c>
      <c r="C667" s="28">
        <v>0.06</v>
      </c>
      <c r="D667" s="29">
        <v>5732</v>
      </c>
      <c r="E667" s="25">
        <v>319.95</v>
      </c>
    </row>
    <row r="668" spans="1:5" x14ac:dyDescent="0.25">
      <c r="A668" s="48">
        <v>667</v>
      </c>
      <c r="B668" t="s">
        <v>812</v>
      </c>
      <c r="C668" s="28">
        <v>0.06</v>
      </c>
      <c r="D668" s="29">
        <v>5727</v>
      </c>
      <c r="E668" s="25">
        <v>211</v>
      </c>
    </row>
    <row r="669" spans="1:5" x14ac:dyDescent="0.25">
      <c r="A669" s="48">
        <v>668</v>
      </c>
      <c r="B669" t="s">
        <v>813</v>
      </c>
      <c r="C669" s="28">
        <v>0.06</v>
      </c>
      <c r="D669" s="29">
        <v>5724</v>
      </c>
      <c r="E669" s="25">
        <v>101.98</v>
      </c>
    </row>
    <row r="670" spans="1:5" x14ac:dyDescent="0.25">
      <c r="A670" s="48">
        <v>669</v>
      </c>
      <c r="B670" t="s">
        <v>814</v>
      </c>
      <c r="C670" s="28">
        <v>0.06</v>
      </c>
      <c r="D670" s="29">
        <v>5718</v>
      </c>
      <c r="E670" t="s">
        <v>854</v>
      </c>
    </row>
    <row r="671" spans="1:5" x14ac:dyDescent="0.25">
      <c r="A671" s="48">
        <v>670</v>
      </c>
      <c r="B671" t="s">
        <v>815</v>
      </c>
      <c r="C671" s="28">
        <v>0.06</v>
      </c>
      <c r="D671" s="29">
        <v>5701</v>
      </c>
      <c r="E671" t="s">
        <v>1063</v>
      </c>
    </row>
    <row r="672" spans="1:5" x14ac:dyDescent="0.25">
      <c r="A672" s="48">
        <v>671</v>
      </c>
      <c r="B672" t="s">
        <v>816</v>
      </c>
      <c r="C672" s="28">
        <v>0.06</v>
      </c>
      <c r="D672" s="29">
        <v>5700</v>
      </c>
      <c r="E672" t="s">
        <v>1044</v>
      </c>
    </row>
    <row r="673" spans="1:5" x14ac:dyDescent="0.25">
      <c r="A673" s="48">
        <v>672</v>
      </c>
      <c r="B673" t="s">
        <v>817</v>
      </c>
      <c r="C673" s="28">
        <v>0.06</v>
      </c>
      <c r="D673" s="29">
        <v>5686</v>
      </c>
      <c r="E673" t="s">
        <v>1064</v>
      </c>
    </row>
    <row r="674" spans="1:5" x14ac:dyDescent="0.25">
      <c r="A674" s="48">
        <v>673</v>
      </c>
      <c r="B674" t="s">
        <v>818</v>
      </c>
      <c r="C674" s="28">
        <v>0.06</v>
      </c>
      <c r="D674" s="29">
        <v>5686</v>
      </c>
      <c r="E674" t="s">
        <v>1065</v>
      </c>
    </row>
    <row r="675" spans="1:5" x14ac:dyDescent="0.25">
      <c r="A675" s="48">
        <v>674</v>
      </c>
      <c r="B675" t="s">
        <v>819</v>
      </c>
      <c r="C675" s="28">
        <v>0.06</v>
      </c>
      <c r="D675" s="29">
        <v>5681</v>
      </c>
      <c r="E675" t="s">
        <v>1066</v>
      </c>
    </row>
    <row r="676" spans="1:5" x14ac:dyDescent="0.25">
      <c r="A676" s="48">
        <v>675</v>
      </c>
      <c r="B676" t="s">
        <v>820</v>
      </c>
      <c r="C676" s="28">
        <v>0.06</v>
      </c>
      <c r="D676" s="29">
        <v>5655</v>
      </c>
      <c r="E676" s="25">
        <v>152.87</v>
      </c>
    </row>
    <row r="677" spans="1:5" x14ac:dyDescent="0.25">
      <c r="A677" s="48">
        <v>676</v>
      </c>
      <c r="B677" t="s">
        <v>821</v>
      </c>
      <c r="C677" s="28">
        <v>0.06</v>
      </c>
      <c r="D677" s="29">
        <v>5644</v>
      </c>
      <c r="E677" s="25">
        <v>41</v>
      </c>
    </row>
    <row r="678" spans="1:5" x14ac:dyDescent="0.25">
      <c r="A678" s="48">
        <v>677</v>
      </c>
      <c r="B678" t="s">
        <v>822</v>
      </c>
      <c r="C678" s="28">
        <v>0.06</v>
      </c>
      <c r="D678" s="29">
        <v>5640</v>
      </c>
      <c r="E678" t="s">
        <v>1067</v>
      </c>
    </row>
    <row r="679" spans="1:5" x14ac:dyDescent="0.25">
      <c r="A679" s="48">
        <v>678</v>
      </c>
      <c r="B679" t="s">
        <v>823</v>
      </c>
      <c r="C679" s="28">
        <v>0.06</v>
      </c>
      <c r="D679" s="29">
        <v>5634</v>
      </c>
      <c r="E679" t="s">
        <v>854</v>
      </c>
    </row>
    <row r="680" spans="1:5" x14ac:dyDescent="0.25">
      <c r="A680" s="48">
        <v>679</v>
      </c>
      <c r="B680" t="s">
        <v>824</v>
      </c>
      <c r="C680" s="28">
        <v>0.06</v>
      </c>
      <c r="D680" s="29">
        <v>5606</v>
      </c>
      <c r="E680" t="s">
        <v>969</v>
      </c>
    </row>
    <row r="681" spans="1:5" x14ac:dyDescent="0.25">
      <c r="A681" s="48">
        <v>680</v>
      </c>
      <c r="B681" t="s">
        <v>825</v>
      </c>
      <c r="C681" s="28">
        <v>0.06</v>
      </c>
      <c r="D681" s="29">
        <v>5605</v>
      </c>
      <c r="E681" s="25">
        <v>29</v>
      </c>
    </row>
    <row r="682" spans="1:5" x14ac:dyDescent="0.25">
      <c r="A682" s="48">
        <v>681</v>
      </c>
      <c r="B682" t="s">
        <v>826</v>
      </c>
      <c r="C682" s="28">
        <v>0.06</v>
      </c>
      <c r="D682" s="29">
        <v>5604</v>
      </c>
      <c r="E682" s="25">
        <v>159.99</v>
      </c>
    </row>
    <row r="683" spans="1:5" x14ac:dyDescent="0.25">
      <c r="A683" s="48">
        <v>682</v>
      </c>
      <c r="B683" t="s">
        <v>827</v>
      </c>
      <c r="C683" s="28">
        <v>0.06</v>
      </c>
      <c r="D683" s="29">
        <v>5603</v>
      </c>
      <c r="E683" t="s">
        <v>854</v>
      </c>
    </row>
    <row r="684" spans="1:5" x14ac:dyDescent="0.25">
      <c r="A684" s="48">
        <v>683</v>
      </c>
      <c r="B684" t="s">
        <v>828</v>
      </c>
      <c r="C684" s="28">
        <v>0.06</v>
      </c>
      <c r="D684" s="29">
        <v>5585</v>
      </c>
      <c r="E684" t="s">
        <v>1068</v>
      </c>
    </row>
    <row r="685" spans="1:5" x14ac:dyDescent="0.25">
      <c r="A685" s="48">
        <v>684</v>
      </c>
      <c r="B685" t="s">
        <v>829</v>
      </c>
      <c r="C685" s="28">
        <v>0.06</v>
      </c>
      <c r="D685" s="29">
        <v>5554</v>
      </c>
      <c r="E685" t="s">
        <v>854</v>
      </c>
    </row>
    <row r="686" spans="1:5" x14ac:dyDescent="0.25">
      <c r="A686" s="48">
        <v>685</v>
      </c>
      <c r="B686" t="s">
        <v>830</v>
      </c>
      <c r="C686" s="28">
        <v>0.06</v>
      </c>
      <c r="D686" s="29">
        <v>5550</v>
      </c>
      <c r="E686" s="25">
        <v>305</v>
      </c>
    </row>
    <row r="687" spans="1:5" x14ac:dyDescent="0.25">
      <c r="A687" s="48">
        <v>686</v>
      </c>
      <c r="B687" t="s">
        <v>831</v>
      </c>
      <c r="C687" s="28">
        <v>0.06</v>
      </c>
      <c r="D687" s="29">
        <v>5537</v>
      </c>
      <c r="E687" s="25">
        <v>136.13</v>
      </c>
    </row>
    <row r="688" spans="1:5" x14ac:dyDescent="0.25">
      <c r="A688" s="48">
        <v>687</v>
      </c>
      <c r="B688" t="s">
        <v>832</v>
      </c>
      <c r="C688" s="28">
        <v>0.06</v>
      </c>
      <c r="D688" s="29">
        <v>5534</v>
      </c>
      <c r="E688" t="s">
        <v>1069</v>
      </c>
    </row>
    <row r="689" spans="1:5" x14ac:dyDescent="0.25">
      <c r="A689" s="48">
        <v>688</v>
      </c>
      <c r="B689" t="s">
        <v>833</v>
      </c>
      <c r="C689" s="28">
        <v>0.06</v>
      </c>
      <c r="D689" s="29">
        <v>5526</v>
      </c>
      <c r="E689" t="s">
        <v>854</v>
      </c>
    </row>
    <row r="690" spans="1:5" x14ac:dyDescent="0.25">
      <c r="A690" s="48">
        <v>689</v>
      </c>
      <c r="B690" t="s">
        <v>834</v>
      </c>
      <c r="C690" s="28">
        <v>0.06</v>
      </c>
      <c r="D690" s="29">
        <v>5522</v>
      </c>
      <c r="E690" s="25">
        <v>35.880000000000003</v>
      </c>
    </row>
    <row r="691" spans="1:5" x14ac:dyDescent="0.25">
      <c r="A691" s="48">
        <v>690</v>
      </c>
      <c r="B691" t="s">
        <v>835</v>
      </c>
      <c r="C691" s="28">
        <v>0.06</v>
      </c>
      <c r="D691" s="29">
        <v>5517</v>
      </c>
      <c r="E691" t="s">
        <v>854</v>
      </c>
    </row>
    <row r="692" spans="1:5" x14ac:dyDescent="0.25">
      <c r="A692" s="48">
        <v>691</v>
      </c>
      <c r="B692" t="s">
        <v>836</v>
      </c>
      <c r="C692" s="28">
        <v>0.06</v>
      </c>
      <c r="D692" s="29">
        <v>5513</v>
      </c>
      <c r="E692" t="s">
        <v>854</v>
      </c>
    </row>
    <row r="693" spans="1:5" x14ac:dyDescent="0.25">
      <c r="A693" s="48">
        <v>692</v>
      </c>
      <c r="B693" t="s">
        <v>837</v>
      </c>
      <c r="C693" s="28">
        <v>0.06</v>
      </c>
      <c r="D693" s="29">
        <v>5511</v>
      </c>
      <c r="E693" t="s">
        <v>854</v>
      </c>
    </row>
    <row r="694" spans="1:5" x14ac:dyDescent="0.25">
      <c r="A694" s="48">
        <v>693</v>
      </c>
      <c r="B694" t="s">
        <v>838</v>
      </c>
      <c r="C694" s="28">
        <v>0.06</v>
      </c>
      <c r="D694" s="29">
        <v>5506</v>
      </c>
      <c r="E694" s="25">
        <v>295.86</v>
      </c>
    </row>
    <row r="695" spans="1:5" x14ac:dyDescent="0.25">
      <c r="A695" s="48">
        <v>694</v>
      </c>
      <c r="B695" t="s">
        <v>839</v>
      </c>
      <c r="C695" s="28">
        <v>0.06</v>
      </c>
      <c r="D695" s="29">
        <v>5497</v>
      </c>
      <c r="E695" t="s">
        <v>1070</v>
      </c>
    </row>
    <row r="696" spans="1:5" x14ac:dyDescent="0.25">
      <c r="A696" s="48">
        <v>695</v>
      </c>
      <c r="B696" t="s">
        <v>840</v>
      </c>
      <c r="C696" s="28">
        <v>0.06</v>
      </c>
      <c r="D696" s="29">
        <v>5495</v>
      </c>
      <c r="E696" t="s">
        <v>854</v>
      </c>
    </row>
    <row r="697" spans="1:5" x14ac:dyDescent="0.25">
      <c r="A697" s="48">
        <v>696</v>
      </c>
      <c r="B697" t="s">
        <v>841</v>
      </c>
      <c r="C697" s="28">
        <v>0.06</v>
      </c>
      <c r="D697" s="29">
        <v>5486</v>
      </c>
      <c r="E697" t="s">
        <v>854</v>
      </c>
    </row>
    <row r="698" spans="1:5" x14ac:dyDescent="0.25">
      <c r="A698" s="48">
        <v>697</v>
      </c>
      <c r="B698" t="s">
        <v>842</v>
      </c>
      <c r="C698" s="28">
        <v>0.06</v>
      </c>
      <c r="D698" s="29">
        <v>5480</v>
      </c>
      <c r="E698" t="s">
        <v>854</v>
      </c>
    </row>
    <row r="699" spans="1:5" x14ac:dyDescent="0.25">
      <c r="A699" s="48">
        <v>698</v>
      </c>
      <c r="B699" t="s">
        <v>843</v>
      </c>
      <c r="C699" s="28">
        <v>0.06</v>
      </c>
      <c r="D699" s="29">
        <v>5477</v>
      </c>
      <c r="E699" s="25">
        <v>105</v>
      </c>
    </row>
    <row r="700" spans="1:5" x14ac:dyDescent="0.25">
      <c r="A700" s="48">
        <v>699</v>
      </c>
      <c r="B700" t="s">
        <v>844</v>
      </c>
      <c r="C700" s="28">
        <v>0.06</v>
      </c>
      <c r="D700" s="29">
        <v>5471</v>
      </c>
      <c r="E700" s="25">
        <v>119.49</v>
      </c>
    </row>
    <row r="701" spans="1:5" x14ac:dyDescent="0.25">
      <c r="A701" s="48">
        <v>700</v>
      </c>
      <c r="B701" t="s">
        <v>845</v>
      </c>
      <c r="C701" s="28">
        <v>0.06</v>
      </c>
      <c r="D701" s="29">
        <v>5469</v>
      </c>
      <c r="E701" s="25">
        <v>240</v>
      </c>
    </row>
    <row r="702" spans="1:5" x14ac:dyDescent="0.25">
      <c r="A702" s="48">
        <v>701</v>
      </c>
      <c r="B702" t="s">
        <v>846</v>
      </c>
      <c r="C702" s="28">
        <v>0.06</v>
      </c>
      <c r="D702" s="29">
        <v>5463</v>
      </c>
      <c r="E702" t="s">
        <v>1071</v>
      </c>
    </row>
    <row r="703" spans="1:5" x14ac:dyDescent="0.25">
      <c r="A703" s="48">
        <v>702</v>
      </c>
      <c r="B703" t="s">
        <v>847</v>
      </c>
      <c r="C703" s="28">
        <v>0.06</v>
      </c>
      <c r="D703" s="29">
        <v>5462</v>
      </c>
      <c r="E703" t="s">
        <v>1072</v>
      </c>
    </row>
    <row r="704" spans="1:5" x14ac:dyDescent="0.25">
      <c r="A704" s="48">
        <v>703</v>
      </c>
      <c r="B704" t="s">
        <v>848</v>
      </c>
      <c r="C704" s="28">
        <v>0.06</v>
      </c>
      <c r="D704" s="29">
        <v>5461</v>
      </c>
      <c r="E704" t="s">
        <v>854</v>
      </c>
    </row>
    <row r="705" spans="1:5" x14ac:dyDescent="0.25">
      <c r="A705" s="48">
        <v>704</v>
      </c>
      <c r="B705" t="s">
        <v>849</v>
      </c>
      <c r="C705" s="28">
        <v>0.06</v>
      </c>
      <c r="D705" s="29">
        <v>5457</v>
      </c>
      <c r="E705" t="s">
        <v>1068</v>
      </c>
    </row>
    <row r="706" spans="1:5" x14ac:dyDescent="0.25">
      <c r="A706" s="48">
        <v>705</v>
      </c>
      <c r="B706" t="s">
        <v>850</v>
      </c>
      <c r="C706" s="28">
        <v>0.06</v>
      </c>
      <c r="D706" s="29">
        <v>5443</v>
      </c>
      <c r="E706" t="s">
        <v>1073</v>
      </c>
    </row>
    <row r="707" spans="1:5" x14ac:dyDescent="0.25">
      <c r="A707" s="48">
        <v>706</v>
      </c>
      <c r="B707" t="s">
        <v>851</v>
      </c>
      <c r="C707" s="28">
        <v>0.06</v>
      </c>
      <c r="D707" s="29">
        <v>5441</v>
      </c>
      <c r="E707" t="s">
        <v>1074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Builds</vt:lpstr>
      <vt:lpstr>RAM</vt:lpstr>
      <vt:lpstr>RAM AL</vt:lpstr>
      <vt:lpstr>Curved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2020-05-01T18:25:01Z</dcterms:modified>
</cp:coreProperties>
</file>