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pos\Notes\Notes\Other\"/>
    </mc:Choice>
  </mc:AlternateContent>
  <xr:revisionPtr revIDLastSave="0" documentId="13_ncr:1_{979DB2B8-B1C2-4BC7-B1E9-62509569480D}" xr6:coauthVersionLast="45" xr6:coauthVersionMax="45" xr10:uidLastSave="{00000000-0000-0000-0000-000000000000}"/>
  <bookViews>
    <workbookView xWindow="780" yWindow="390" windowWidth="14160" windowHeight="15360" firstSheet="6" activeTab="9" xr2:uid="{AE592B13-F5E3-4D55-A349-4492C222292E}"/>
  </bookViews>
  <sheets>
    <sheet name="RAM" sheetId="11" r:id="rId1"/>
    <sheet name="Monitor" sheetId="5" r:id="rId2"/>
    <sheet name="Curved" sheetId="7" r:id="rId3"/>
    <sheet name="CPUs" sheetId="10" r:id="rId4"/>
    <sheet name="GPUs" sheetId="14" r:id="rId5"/>
    <sheet name="Goals" sheetId="6" r:id="rId6"/>
    <sheet name="RAM_NEW" sheetId="13" r:id="rId7"/>
    <sheet name="RAM_ROYAL" sheetId="15" r:id="rId8"/>
    <sheet name="RAM Speed" sheetId="12" r:id="rId9"/>
    <sheet name="Current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5" l="1"/>
  <c r="J26" i="15"/>
  <c r="F26" i="15"/>
  <c r="L32" i="15"/>
  <c r="J32" i="15"/>
  <c r="F32" i="15"/>
  <c r="L49" i="15"/>
  <c r="J49" i="15"/>
  <c r="F49" i="15"/>
  <c r="L31" i="15"/>
  <c r="J31" i="15"/>
  <c r="F31" i="15"/>
  <c r="L43" i="15"/>
  <c r="J43" i="15"/>
  <c r="F43" i="15"/>
  <c r="L16" i="15"/>
  <c r="J16" i="15"/>
  <c r="F16" i="15"/>
  <c r="L51" i="15"/>
  <c r="J51" i="15"/>
  <c r="F51" i="15"/>
  <c r="L42" i="15"/>
  <c r="J42" i="15"/>
  <c r="F42" i="15"/>
  <c r="L41" i="15"/>
  <c r="J41" i="15"/>
  <c r="F41" i="15"/>
  <c r="L25" i="15"/>
  <c r="J25" i="15"/>
  <c r="F25" i="15"/>
  <c r="L48" i="15"/>
  <c r="J48" i="15"/>
  <c r="F48" i="15"/>
  <c r="L11" i="15"/>
  <c r="J11" i="15"/>
  <c r="F11" i="15"/>
  <c r="L47" i="15"/>
  <c r="J47" i="15"/>
  <c r="F47" i="15"/>
  <c r="L24" i="15"/>
  <c r="J24" i="15"/>
  <c r="F24" i="15"/>
  <c r="L15" i="15"/>
  <c r="J15" i="15"/>
  <c r="F15" i="15"/>
  <c r="L50" i="15"/>
  <c r="J50" i="15"/>
  <c r="F50" i="15"/>
  <c r="L37" i="15"/>
  <c r="J37" i="15"/>
  <c r="F37" i="15"/>
  <c r="L20" i="15"/>
  <c r="J20" i="15"/>
  <c r="F20" i="15"/>
  <c r="L10" i="15"/>
  <c r="J10" i="15"/>
  <c r="F10" i="15"/>
  <c r="L14" i="15"/>
  <c r="J14" i="15"/>
  <c r="F14" i="15"/>
  <c r="L30" i="15"/>
  <c r="J30" i="15"/>
  <c r="F30" i="15"/>
  <c r="L6" i="15"/>
  <c r="J6" i="15"/>
  <c r="F6" i="15"/>
  <c r="L9" i="15"/>
  <c r="J9" i="15"/>
  <c r="F9" i="15"/>
  <c r="L27" i="15"/>
  <c r="J27" i="15"/>
  <c r="F27" i="15"/>
  <c r="L3" i="15"/>
  <c r="J3" i="15"/>
  <c r="F3" i="15"/>
  <c r="L29" i="15"/>
  <c r="J29" i="15"/>
  <c r="F29" i="15"/>
  <c r="L7" i="15"/>
  <c r="J7" i="15"/>
  <c r="F7" i="15"/>
  <c r="L4" i="15"/>
  <c r="J4" i="15"/>
  <c r="F4" i="15"/>
  <c r="L40" i="15"/>
  <c r="J40" i="15"/>
  <c r="F40" i="15"/>
  <c r="L23" i="15"/>
  <c r="J23" i="15"/>
  <c r="F23" i="15"/>
  <c r="L8" i="15"/>
  <c r="J8" i="15"/>
  <c r="F8" i="15"/>
  <c r="L36" i="15"/>
  <c r="J36" i="15"/>
  <c r="F36" i="15"/>
  <c r="L19" i="15"/>
  <c r="J19" i="15"/>
  <c r="F19" i="15"/>
  <c r="L39" i="15"/>
  <c r="J39" i="15"/>
  <c r="F39" i="15"/>
  <c r="L18" i="15"/>
  <c r="J18" i="15"/>
  <c r="F18" i="15"/>
  <c r="L35" i="15"/>
  <c r="J35" i="15"/>
  <c r="F35" i="15"/>
  <c r="L5" i="15"/>
  <c r="J5" i="15"/>
  <c r="F5" i="15"/>
  <c r="L46" i="15"/>
  <c r="J46" i="15"/>
  <c r="F46" i="15"/>
  <c r="L22" i="15"/>
  <c r="J22" i="15"/>
  <c r="F22" i="15"/>
  <c r="L45" i="15"/>
  <c r="J45" i="15"/>
  <c r="F45" i="15"/>
  <c r="L17" i="15"/>
  <c r="J17" i="15"/>
  <c r="F17" i="15"/>
  <c r="L2" i="15"/>
  <c r="J2" i="15"/>
  <c r="F2" i="15"/>
  <c r="L34" i="15"/>
  <c r="J34" i="15"/>
  <c r="F34" i="15"/>
  <c r="L13" i="15"/>
  <c r="J13" i="15"/>
  <c r="F13" i="15"/>
  <c r="L38" i="15"/>
  <c r="J38" i="15"/>
  <c r="F38" i="15"/>
  <c r="L12" i="15"/>
  <c r="J12" i="15"/>
  <c r="F12" i="15"/>
  <c r="L21" i="15"/>
  <c r="J21" i="15"/>
  <c r="F21" i="15"/>
  <c r="L33" i="15"/>
  <c r="J33" i="15"/>
  <c r="F33" i="15"/>
  <c r="L28" i="15"/>
  <c r="J28" i="15"/>
  <c r="F28" i="15"/>
  <c r="L44" i="15"/>
  <c r="J44" i="15"/>
  <c r="F44" i="15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L77" i="13"/>
  <c r="N77" i="13"/>
  <c r="L76" i="13"/>
  <c r="N76" i="13"/>
  <c r="L75" i="13"/>
  <c r="N75" i="13"/>
  <c r="L74" i="13"/>
  <c r="N74" i="13"/>
  <c r="L73" i="13"/>
  <c r="N73" i="13"/>
  <c r="L72" i="13"/>
  <c r="N72" i="13"/>
  <c r="L71" i="13"/>
  <c r="N71" i="13"/>
  <c r="L70" i="13"/>
  <c r="N70" i="13"/>
  <c r="L69" i="13"/>
  <c r="N69" i="13"/>
  <c r="L68" i="13"/>
  <c r="N68" i="13"/>
  <c r="L67" i="13"/>
  <c r="N67" i="13"/>
  <c r="L66" i="13"/>
  <c r="N66" i="13"/>
  <c r="L65" i="13"/>
  <c r="N65" i="13"/>
  <c r="L64" i="13"/>
  <c r="N64" i="13"/>
  <c r="L63" i="13"/>
  <c r="N63" i="13"/>
  <c r="L62" i="13"/>
  <c r="N62" i="13"/>
  <c r="L61" i="13"/>
  <c r="N61" i="13"/>
  <c r="L48" i="13" l="1"/>
  <c r="N48" i="13"/>
  <c r="L33" i="13"/>
  <c r="L42" i="13"/>
  <c r="L23" i="13"/>
  <c r="L26" i="13"/>
  <c r="L24" i="13"/>
  <c r="L58" i="13"/>
  <c r="L2" i="13"/>
  <c r="N33" i="13"/>
  <c r="N42" i="13"/>
  <c r="N23" i="13"/>
  <c r="N26" i="13"/>
  <c r="N24" i="13"/>
  <c r="N58" i="13"/>
  <c r="N2" i="13"/>
  <c r="L55" i="13"/>
  <c r="N55" i="13"/>
  <c r="L47" i="13"/>
  <c r="N47" i="13"/>
  <c r="L22" i="13"/>
  <c r="N22" i="13"/>
  <c r="L54" i="13"/>
  <c r="N54" i="13"/>
  <c r="L5" i="13"/>
  <c r="N5" i="13"/>
  <c r="L46" i="13"/>
  <c r="N46" i="13"/>
  <c r="L21" i="13"/>
  <c r="N21" i="13"/>
  <c r="L11" i="13"/>
  <c r="N11" i="13"/>
  <c r="L4" i="13"/>
  <c r="N4" i="13"/>
  <c r="L56" i="13"/>
  <c r="N56" i="13"/>
  <c r="N52" i="13"/>
  <c r="L52" i="13"/>
  <c r="N40" i="13"/>
  <c r="L40" i="13"/>
  <c r="N41" i="13"/>
  <c r="L41" i="13"/>
  <c r="N44" i="13"/>
  <c r="L44" i="13"/>
  <c r="N25" i="13"/>
  <c r="L25" i="13"/>
  <c r="N57" i="13"/>
  <c r="L57" i="13"/>
  <c r="N50" i="13"/>
  <c r="L50" i="13"/>
  <c r="N49" i="13"/>
  <c r="L49" i="13"/>
  <c r="N27" i="13"/>
  <c r="L27" i="13"/>
  <c r="N37" i="13"/>
  <c r="L37" i="13"/>
  <c r="N36" i="13"/>
  <c r="L36" i="13"/>
  <c r="N35" i="13"/>
  <c r="L35" i="13"/>
  <c r="N34" i="13"/>
  <c r="L34" i="13"/>
  <c r="N53" i="13"/>
  <c r="L53" i="13"/>
  <c r="N7" i="13"/>
  <c r="L7" i="13"/>
  <c r="N43" i="13"/>
  <c r="L43" i="13"/>
  <c r="N45" i="13"/>
  <c r="L45" i="13"/>
  <c r="N17" i="13"/>
  <c r="L17" i="13"/>
  <c r="N16" i="13"/>
  <c r="L16" i="13"/>
  <c r="N12" i="13"/>
  <c r="L12" i="13"/>
  <c r="N19" i="13"/>
  <c r="L19" i="13"/>
  <c r="N13" i="13"/>
  <c r="L13" i="13"/>
  <c r="N3" i="13"/>
  <c r="L3" i="13"/>
  <c r="N9" i="13"/>
  <c r="L9" i="13"/>
  <c r="N15" i="13"/>
  <c r="L15" i="13"/>
  <c r="N14" i="13"/>
  <c r="L14" i="13"/>
  <c r="N51" i="13"/>
  <c r="L51" i="13"/>
  <c r="N28" i="13"/>
  <c r="L28" i="13"/>
  <c r="N32" i="13"/>
  <c r="L32" i="13"/>
  <c r="N31" i="13"/>
  <c r="L31" i="13"/>
  <c r="N39" i="13"/>
  <c r="L39" i="13"/>
  <c r="N8" i="13"/>
  <c r="L8" i="13"/>
  <c r="N18" i="13"/>
  <c r="L18" i="13"/>
  <c r="N20" i="13"/>
  <c r="L20" i="13"/>
  <c r="N59" i="13"/>
  <c r="L59" i="13"/>
  <c r="N10" i="13"/>
  <c r="L10" i="13"/>
  <c r="N60" i="13"/>
  <c r="L60" i="13"/>
  <c r="N6" i="13"/>
  <c r="L6" i="13"/>
  <c r="N30" i="13"/>
  <c r="L30" i="13"/>
  <c r="N29" i="13"/>
  <c r="L29" i="13"/>
  <c r="N38" i="13"/>
  <c r="L38" i="13"/>
  <c r="C4" i="12"/>
  <c r="D4" i="12"/>
  <c r="E4" i="12"/>
  <c r="F4" i="12"/>
  <c r="G4" i="12"/>
  <c r="H4" i="12"/>
  <c r="I4" i="12"/>
  <c r="J4" i="12"/>
  <c r="K4" i="12"/>
  <c r="L4" i="12"/>
  <c r="M4" i="12"/>
  <c r="C5" i="12"/>
  <c r="D5" i="12"/>
  <c r="E5" i="12"/>
  <c r="F5" i="12"/>
  <c r="G5" i="12"/>
  <c r="H5" i="12"/>
  <c r="I5" i="12"/>
  <c r="J5" i="12"/>
  <c r="K5" i="12"/>
  <c r="L5" i="12"/>
  <c r="M5" i="12"/>
  <c r="C6" i="12"/>
  <c r="D6" i="12"/>
  <c r="E6" i="12"/>
  <c r="F6" i="12"/>
  <c r="G6" i="12"/>
  <c r="H6" i="12"/>
  <c r="I6" i="12"/>
  <c r="J6" i="12"/>
  <c r="K6" i="12"/>
  <c r="L6" i="12"/>
  <c r="M6" i="12"/>
  <c r="C7" i="12"/>
  <c r="D7" i="12"/>
  <c r="E7" i="12"/>
  <c r="F7" i="12"/>
  <c r="G7" i="12"/>
  <c r="H7" i="12"/>
  <c r="I7" i="12"/>
  <c r="J7" i="12"/>
  <c r="K7" i="12"/>
  <c r="L7" i="12"/>
  <c r="M7" i="12"/>
  <c r="C8" i="12"/>
  <c r="D8" i="12"/>
  <c r="E8" i="12"/>
  <c r="F8" i="12"/>
  <c r="G8" i="12"/>
  <c r="H8" i="12"/>
  <c r="I8" i="12"/>
  <c r="J8" i="12"/>
  <c r="K8" i="12"/>
  <c r="L8" i="12"/>
  <c r="M8" i="12"/>
  <c r="C9" i="12"/>
  <c r="D9" i="12"/>
  <c r="E9" i="12"/>
  <c r="F9" i="12"/>
  <c r="G9" i="12"/>
  <c r="H9" i="12"/>
  <c r="I9" i="12"/>
  <c r="J9" i="12"/>
  <c r="K9" i="12"/>
  <c r="L9" i="12"/>
  <c r="M9" i="12"/>
  <c r="C10" i="12"/>
  <c r="D10" i="12"/>
  <c r="E10" i="12"/>
  <c r="F10" i="12"/>
  <c r="G10" i="12"/>
  <c r="H10" i="12"/>
  <c r="I10" i="12"/>
  <c r="J10" i="12"/>
  <c r="K10" i="12"/>
  <c r="L10" i="12"/>
  <c r="M10" i="12"/>
  <c r="C11" i="12"/>
  <c r="D11" i="12"/>
  <c r="E11" i="12"/>
  <c r="F11" i="12"/>
  <c r="G11" i="12"/>
  <c r="H11" i="12"/>
  <c r="I11" i="12"/>
  <c r="J11" i="12"/>
  <c r="K11" i="12"/>
  <c r="L11" i="12"/>
  <c r="M11" i="12"/>
  <c r="C12" i="12"/>
  <c r="D12" i="12"/>
  <c r="E12" i="12"/>
  <c r="F12" i="12"/>
  <c r="G12" i="12"/>
  <c r="H12" i="12"/>
  <c r="I12" i="12"/>
  <c r="J12" i="12"/>
  <c r="K12" i="12"/>
  <c r="L12" i="12"/>
  <c r="M12" i="12"/>
  <c r="C13" i="12"/>
  <c r="D13" i="12"/>
  <c r="E13" i="12"/>
  <c r="F13" i="12"/>
  <c r="G13" i="12"/>
  <c r="H13" i="12"/>
  <c r="I13" i="12"/>
  <c r="J13" i="12"/>
  <c r="K13" i="12"/>
  <c r="L13" i="12"/>
  <c r="M13" i="12"/>
  <c r="C14" i="12"/>
  <c r="D14" i="12"/>
  <c r="E14" i="12"/>
  <c r="F14" i="12"/>
  <c r="G14" i="12"/>
  <c r="H14" i="12"/>
  <c r="I14" i="12"/>
  <c r="J14" i="12"/>
  <c r="K14" i="12"/>
  <c r="L14" i="12"/>
  <c r="M14" i="12"/>
  <c r="C15" i="12"/>
  <c r="D15" i="12"/>
  <c r="E15" i="12"/>
  <c r="F15" i="12"/>
  <c r="G15" i="12"/>
  <c r="H15" i="12"/>
  <c r="I15" i="12"/>
  <c r="J15" i="12"/>
  <c r="K15" i="12"/>
  <c r="L15" i="12"/>
  <c r="M15" i="12"/>
  <c r="C16" i="12"/>
  <c r="D16" i="12"/>
  <c r="E16" i="12"/>
  <c r="F16" i="12"/>
  <c r="G16" i="12"/>
  <c r="H16" i="12"/>
  <c r="I16" i="12"/>
  <c r="J16" i="12"/>
  <c r="K16" i="12"/>
  <c r="L16" i="12"/>
  <c r="M16" i="12"/>
  <c r="C17" i="12"/>
  <c r="D17" i="12"/>
  <c r="E17" i="12"/>
  <c r="F17" i="12"/>
  <c r="G17" i="12"/>
  <c r="H17" i="12"/>
  <c r="I17" i="12"/>
  <c r="J17" i="12"/>
  <c r="K17" i="12"/>
  <c r="L17" i="12"/>
  <c r="M17" i="12"/>
  <c r="C18" i="12"/>
  <c r="D18" i="12"/>
  <c r="E18" i="12"/>
  <c r="F18" i="12"/>
  <c r="G18" i="12"/>
  <c r="H18" i="12"/>
  <c r="I18" i="12"/>
  <c r="J18" i="12"/>
  <c r="K18" i="12"/>
  <c r="L18" i="12"/>
  <c r="M18" i="12"/>
  <c r="C19" i="12"/>
  <c r="D19" i="12"/>
  <c r="E19" i="12"/>
  <c r="F19" i="12"/>
  <c r="G19" i="12"/>
  <c r="H19" i="12"/>
  <c r="I19" i="12"/>
  <c r="J19" i="12"/>
  <c r="K19" i="12"/>
  <c r="L19" i="12"/>
  <c r="M19" i="12"/>
  <c r="C3" i="12"/>
  <c r="D3" i="12"/>
  <c r="E3" i="12"/>
  <c r="F3" i="12"/>
  <c r="G3" i="12"/>
  <c r="H3" i="12"/>
  <c r="I3" i="12"/>
  <c r="J3" i="12"/>
  <c r="K3" i="12"/>
  <c r="L3" i="12"/>
  <c r="M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A24" i="12"/>
  <c r="I46" i="11"/>
  <c r="F47" i="11"/>
  <c r="F48" i="11"/>
  <c r="F49" i="11"/>
  <c r="F50" i="11"/>
  <c r="F51" i="11"/>
  <c r="F52" i="11"/>
  <c r="F46" i="11"/>
  <c r="J6" i="11"/>
  <c r="L6" i="11"/>
  <c r="J2" i="11" l="1"/>
  <c r="L2" i="11"/>
  <c r="J38" i="11"/>
  <c r="L38" i="11"/>
  <c r="J36" i="11" l="1"/>
  <c r="L36" i="11"/>
  <c r="J26" i="11"/>
  <c r="L26" i="11"/>
  <c r="J39" i="11"/>
  <c r="L39" i="11"/>
  <c r="J40" i="11"/>
  <c r="L40" i="11"/>
  <c r="J42" i="11"/>
  <c r="L42" i="11"/>
  <c r="J27" i="11"/>
  <c r="L27" i="11"/>
  <c r="J41" i="11"/>
  <c r="L41" i="11"/>
  <c r="J35" i="11"/>
  <c r="L35" i="11"/>
  <c r="J25" i="11"/>
  <c r="L25" i="11"/>
  <c r="J29" i="11"/>
  <c r="L29" i="11"/>
  <c r="J32" i="11"/>
  <c r="L32" i="11"/>
  <c r="J14" i="11"/>
  <c r="L14" i="11"/>
  <c r="J31" i="11"/>
  <c r="L31" i="11"/>
  <c r="J37" i="11"/>
  <c r="L37" i="11"/>
  <c r="J20" i="11"/>
  <c r="L20" i="11"/>
  <c r="J9" i="11"/>
  <c r="L9" i="11"/>
  <c r="J19" i="11"/>
  <c r="L19" i="11"/>
  <c r="J21" i="11"/>
  <c r="L21" i="11"/>
  <c r="J10" i="11"/>
  <c r="L10" i="11"/>
  <c r="J24" i="11"/>
  <c r="L24" i="11"/>
  <c r="J13" i="11"/>
  <c r="L13" i="11"/>
  <c r="J18" i="11"/>
  <c r="L18" i="11"/>
  <c r="J30" i="11"/>
  <c r="L30" i="11"/>
  <c r="J7" i="11"/>
  <c r="L7" i="11"/>
  <c r="J17" i="11"/>
  <c r="L17" i="11"/>
  <c r="J4" i="11"/>
  <c r="L4" i="11"/>
  <c r="J15" i="11"/>
  <c r="L15" i="11"/>
  <c r="J8" i="11"/>
  <c r="L8" i="11"/>
  <c r="J22" i="11"/>
  <c r="L22" i="11"/>
  <c r="L11" i="11"/>
  <c r="L16" i="11"/>
  <c r="L12" i="11"/>
  <c r="L3" i="11"/>
  <c r="L23" i="11"/>
  <c r="L5" i="11"/>
  <c r="L33" i="11"/>
  <c r="L28" i="11"/>
  <c r="L34" i="11"/>
  <c r="J11" i="11"/>
  <c r="J16" i="11"/>
  <c r="J12" i="11"/>
  <c r="J3" i="11"/>
  <c r="J23" i="11"/>
  <c r="J5" i="11"/>
  <c r="J33" i="11"/>
  <c r="J28" i="11"/>
  <c r="J34" i="11"/>
  <c r="E35" i="9" l="1"/>
  <c r="D35" i="9"/>
  <c r="C35" i="9"/>
  <c r="B35" i="9"/>
  <c r="B16" i="9"/>
  <c r="C16" i="9"/>
  <c r="D16" i="9"/>
  <c r="E16" i="9"/>
  <c r="H10" i="7" l="1"/>
  <c r="G10" i="7"/>
  <c r="F10" i="7"/>
  <c r="G7" i="7"/>
  <c r="F7" i="7"/>
  <c r="E39" i="7"/>
  <c r="E38" i="7"/>
  <c r="E37" i="7"/>
  <c r="E36" i="7"/>
  <c r="E35" i="7"/>
  <c r="E34" i="7"/>
  <c r="E33" i="7"/>
  <c r="E32" i="7"/>
  <c r="E31" i="7"/>
  <c r="E10" i="7"/>
  <c r="D10" i="7"/>
  <c r="C15" i="6" l="1"/>
  <c r="B15" i="6"/>
  <c r="C14" i="6"/>
  <c r="B14" i="6"/>
  <c r="E33" i="5"/>
  <c r="E37" i="5"/>
  <c r="E35" i="5"/>
  <c r="F10" i="5"/>
  <c r="E39" i="5"/>
  <c r="E38" i="5"/>
  <c r="E36" i="5"/>
  <c r="E34" i="5"/>
  <c r="E32" i="5"/>
  <c r="E31" i="5"/>
  <c r="B9" i="6"/>
  <c r="D10" i="5"/>
</calcChain>
</file>

<file path=xl/sharedStrings.xml><?xml version="1.0" encoding="utf-8"?>
<sst xmlns="http://schemas.openxmlformats.org/spreadsheetml/2006/main" count="2401" uniqueCount="1418">
  <si>
    <t>Brand</t>
  </si>
  <si>
    <t>Model</t>
  </si>
  <si>
    <t>Size</t>
  </si>
  <si>
    <t>Resolution</t>
  </si>
  <si>
    <t>ASUS</t>
  </si>
  <si>
    <t>Brightness</t>
  </si>
  <si>
    <t>Colors</t>
  </si>
  <si>
    <t>5ms</t>
  </si>
  <si>
    <t>Panel</t>
  </si>
  <si>
    <t>PLS</t>
  </si>
  <si>
    <t>VX238H</t>
  </si>
  <si>
    <t>-</t>
  </si>
  <si>
    <t>Aspect</t>
  </si>
  <si>
    <t>BENQ</t>
  </si>
  <si>
    <t>LG</t>
  </si>
  <si>
    <t>VIEWSONIC</t>
  </si>
  <si>
    <t>ACER</t>
  </si>
  <si>
    <t>Curve</t>
  </si>
  <si>
    <t>No</t>
  </si>
  <si>
    <t>Notes</t>
  </si>
  <si>
    <t>EL2870U</t>
  </si>
  <si>
    <t>XB321HK</t>
  </si>
  <si>
    <t>PG258Q</t>
  </si>
  <si>
    <t>PG348Q </t>
  </si>
  <si>
    <t>Yes</t>
  </si>
  <si>
    <t>1920 x 1080</t>
  </si>
  <si>
    <t>3440 x 1440</t>
  </si>
  <si>
    <t>Pitch</t>
  </si>
  <si>
    <t>16.7 Mil</t>
  </si>
  <si>
    <t>1ms</t>
  </si>
  <si>
    <t>Sync</t>
  </si>
  <si>
    <t>G-Sync</t>
  </si>
  <si>
    <t>3800R</t>
  </si>
  <si>
    <t>3840 x 2160</t>
  </si>
  <si>
    <t>60 Hz</t>
  </si>
  <si>
    <t>1.07 B</t>
  </si>
  <si>
    <t>16.7 M</t>
  </si>
  <si>
    <t>TN</t>
  </si>
  <si>
    <t>FreeSync</t>
  </si>
  <si>
    <t>View</t>
  </si>
  <si>
    <t>34UC79G-B</t>
  </si>
  <si>
    <t>2560 x 1080</t>
  </si>
  <si>
    <t>144 Hz</t>
  </si>
  <si>
    <t>XG2560</t>
  </si>
  <si>
    <t>PPI</t>
  </si>
  <si>
    <t>SAMSUNG</t>
  </si>
  <si>
    <t>AHVA IPS</t>
  </si>
  <si>
    <t>Bit</t>
  </si>
  <si>
    <t>FRC</t>
  </si>
  <si>
    <t>4ms</t>
  </si>
  <si>
    <t>Con. S.</t>
  </si>
  <si>
    <t>Con. D.</t>
  </si>
  <si>
    <t>Min. Goal</t>
  </si>
  <si>
    <t>Max. Goal</t>
  </si>
  <si>
    <t>Distance between center of 2 pixels.</t>
  </si>
  <si>
    <t>Static Contrast</t>
  </si>
  <si>
    <t>Dynamic Contrast</t>
  </si>
  <si>
    <t>Adds ~2 bits to Panel Bit Depth - Allows more color tones.</t>
  </si>
  <si>
    <t>Angles at which the image on the screen is of acceptable quality</t>
  </si>
  <si>
    <t>S27D390H</t>
  </si>
  <si>
    <t>16:9</t>
  </si>
  <si>
    <t>AH-IPS</t>
  </si>
  <si>
    <t>Y</t>
  </si>
  <si>
    <t>N</t>
  </si>
  <si>
    <t>7ms</t>
  </si>
  <si>
    <t>10ms</t>
  </si>
  <si>
    <t>14ms</t>
  </si>
  <si>
    <t>13ms</t>
  </si>
  <si>
    <t>80M:1</t>
  </si>
  <si>
    <t>120M:1</t>
  </si>
  <si>
    <t>6+2</t>
  </si>
  <si>
    <t>8+2</t>
  </si>
  <si>
    <t>5M:1</t>
  </si>
  <si>
    <t>100M:1</t>
  </si>
  <si>
    <t>50M:1</t>
  </si>
  <si>
    <t>178°/178°</t>
  </si>
  <si>
    <t>170°/160°</t>
  </si>
  <si>
    <t>12ms</t>
  </si>
  <si>
    <t>22ms</t>
  </si>
  <si>
    <t>23ms</t>
  </si>
  <si>
    <t>V. Ref.</t>
  </si>
  <si>
    <t>240 Hz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</si>
  <si>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</si>
  <si>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</si>
  <si>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</si>
  <si>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</si>
  <si>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</si>
  <si>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</si>
  <si>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</si>
  <si>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</si>
  <si>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</si>
  <si>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</si>
  <si>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</si>
  <si>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</si>
  <si>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</si>
  <si>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</si>
  <si>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</si>
  <si>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</si>
  <si>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</si>
  <si>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</si>
  <si>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</si>
  <si>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</si>
  <si>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</si>
  <si>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</si>
  <si>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</si>
  <si>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</si>
  <si>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</si>
  <si>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</si>
  <si>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</si>
  <si>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</si>
  <si>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</si>
  <si>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</si>
  <si>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</si>
  <si>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</si>
  <si>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</si>
  <si>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</si>
  <si>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</si>
  <si>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</si>
  <si>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</si>
  <si>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</si>
  <si>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</si>
  <si>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</si>
  <si>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</si>
  <si>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</si>
  <si>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</si>
  <si>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</si>
  <si>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</si>
  <si>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</si>
  <si>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</si>
  <si>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</si>
  <si>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</si>
  <si>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</si>
  <si>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</si>
  <si>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</si>
  <si>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</si>
  <si>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</si>
  <si>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</si>
  <si>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</si>
  <si>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</si>
  <si>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</si>
  <si>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</si>
  <si>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</si>
  <si>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</si>
  <si>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</si>
  <si>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</si>
  <si>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</si>
  <si>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</si>
  <si>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</si>
  <si>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</si>
  <si>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1K:1</t>
  </si>
  <si>
    <t>76 Hz</t>
  </si>
  <si>
    <t>Min. Response</t>
  </si>
  <si>
    <t>Avg. Response</t>
  </si>
  <si>
    <t>Max Response</t>
  </si>
  <si>
    <t>27+</t>
  </si>
  <si>
    <t>Bezel</t>
  </si>
  <si>
    <t>Want smallest possible.</t>
  </si>
  <si>
    <t>Min Horizontal is 2560px. (Not even 2K - 3440x1440) (4K=Max)</t>
  </si>
  <si>
    <t>75 Hz</t>
  </si>
  <si>
    <t>144 Hz +</t>
  </si>
  <si>
    <t>G-Sync or FreeSync</t>
  </si>
  <si>
    <t>Current ASUS is 250 - Want higher than that.</t>
  </si>
  <si>
    <t>Field</t>
  </si>
  <si>
    <t>Aspect Ratio</t>
  </si>
  <si>
    <t>Vertical Refresh</t>
  </si>
  <si>
    <t>Lower = More Curved</t>
  </si>
  <si>
    <t># of Colors that can be Displayed</t>
  </si>
  <si>
    <t>2560 x 1440</t>
  </si>
  <si>
    <t>Pixel Count</t>
  </si>
  <si>
    <t>DPI</t>
  </si>
  <si>
    <t>Dot Pitch</t>
  </si>
  <si>
    <t>Higher the better.</t>
  </si>
  <si>
    <t>29UM68-P</t>
  </si>
  <si>
    <t>Best 4 $$$$</t>
  </si>
  <si>
    <t>Current</t>
  </si>
  <si>
    <t>XG43VQ</t>
  </si>
  <si>
    <t>VG27WQ</t>
  </si>
  <si>
    <t>???</t>
  </si>
  <si>
    <t>1800R</t>
  </si>
  <si>
    <t>1500R</t>
  </si>
  <si>
    <t>IPS</t>
  </si>
  <si>
    <t>VA</t>
  </si>
  <si>
    <t>1.67 M</t>
  </si>
  <si>
    <t>3840 x 1200</t>
  </si>
  <si>
    <t>3K:1</t>
  </si>
  <si>
    <t>120 Hz</t>
  </si>
  <si>
    <t>165 Hz</t>
  </si>
  <si>
    <t>FreeSync 2</t>
  </si>
  <si>
    <t>Alienware</t>
  </si>
  <si>
    <t>AW3418DW</t>
  </si>
  <si>
    <t>Column1</t>
  </si>
  <si>
    <t>MSI</t>
  </si>
  <si>
    <t>Part</t>
  </si>
  <si>
    <t>Cost</t>
  </si>
  <si>
    <t>CPU</t>
  </si>
  <si>
    <t>CPU Cooler</t>
  </si>
  <si>
    <t>MOBO</t>
  </si>
  <si>
    <t>Memory</t>
  </si>
  <si>
    <t>Storage</t>
  </si>
  <si>
    <t>Video Card</t>
  </si>
  <si>
    <t>Case</t>
  </si>
  <si>
    <t>Power Supply</t>
  </si>
  <si>
    <t>Optical Drive</t>
  </si>
  <si>
    <t>Monitor</t>
  </si>
  <si>
    <t>WiFi Card</t>
  </si>
  <si>
    <t>Intel</t>
  </si>
  <si>
    <t>Core i5-3570</t>
  </si>
  <si>
    <t>Quad-Core @ 3.4 GHz.</t>
  </si>
  <si>
    <t>Cooler Master</t>
  </si>
  <si>
    <t>Hyper 212 EVO</t>
  </si>
  <si>
    <t>ASRock</t>
  </si>
  <si>
    <t>Z77 Extreme4</t>
  </si>
  <si>
    <t>G.SKILL</t>
  </si>
  <si>
    <t>Sniper Series</t>
  </si>
  <si>
    <t>8GB (2 x 4GB) - DDR3 2133. PC3 17000.</t>
  </si>
  <si>
    <t>CM 690 II</t>
  </si>
  <si>
    <t>Mid-Tower</t>
  </si>
  <si>
    <t>Fan Controller</t>
  </si>
  <si>
    <t>NZXT</t>
  </si>
  <si>
    <t>Sentry-2</t>
  </si>
  <si>
    <t>23" 1920 x 1080 1ms (GTG)</t>
  </si>
  <si>
    <t>DRW-24B1ST</t>
  </si>
  <si>
    <t>GTX 660</t>
  </si>
  <si>
    <t>GTX660-DC2O-2GD5. Core Clock=1020MHz. CUDA Cores = 960.</t>
  </si>
  <si>
    <t>Rosewill</t>
  </si>
  <si>
    <t>TACHYON 750</t>
  </si>
  <si>
    <t xml:space="preserve">750W. 80+ Platinum. Modular. </t>
  </si>
  <si>
    <t>OCZ</t>
  </si>
  <si>
    <t>Vertex 3</t>
  </si>
  <si>
    <t>120GB SSD. 550MBps SATA6 280@SATA3.</t>
  </si>
  <si>
    <t>Samsung</t>
  </si>
  <si>
    <t>27" 1920 x 1080 5ms (GTG)</t>
  </si>
  <si>
    <t>RNWD-N9003PCE</t>
  </si>
  <si>
    <t>IEEE 802.11a/b/g/n. 2.4 GHz: 450 Mbps or 5 GHz: 450 Mbps</t>
  </si>
  <si>
    <t>Sum</t>
  </si>
  <si>
    <t>i7-9700K</t>
  </si>
  <si>
    <t>AMD Ryzen Threadripper 3990X</t>
  </si>
  <si>
    <t>AMD Ryzen Threadripper 3970X</t>
  </si>
  <si>
    <t>AMD Ryzen Threadripper 3960X</t>
  </si>
  <si>
    <t>AMD EPYC 7742</t>
  </si>
  <si>
    <t>AMD EPYC 7702P</t>
  </si>
  <si>
    <t>AMD Ryzen 9 3950X</t>
  </si>
  <si>
    <t>AMD EPYC 7452</t>
  </si>
  <si>
    <t>Intel Xeon W-3275M @ 2.50GHz</t>
  </si>
  <si>
    <t>Intel Xeon W-3175X @ 3.10GHz</t>
  </si>
  <si>
    <t>Intel Core i9-10980XE @ 3.00GHz</t>
  </si>
  <si>
    <t>AMD Ryzen 9 3900X</t>
  </si>
  <si>
    <t>AMD Ryzen 9 PRO 3900</t>
  </si>
  <si>
    <t>Intel Xeon W-3265 @ 2.70GHz</t>
  </si>
  <si>
    <t>Intel Xeon Platinum 8268 @ 2.90GHz</t>
  </si>
  <si>
    <t>AMD Ryzen 9 3900</t>
  </si>
  <si>
    <t>AMD EPYC 7302P</t>
  </si>
  <si>
    <t>Intel Core i9-10940X @ 3.30GHz</t>
  </si>
  <si>
    <t>Intel Xeon Gold 6254 @ 3.10GHz</t>
  </si>
  <si>
    <t>AMD Ryzen Threadripper 2950X</t>
  </si>
  <si>
    <t>Intel Xeon Gold 6212U @ 2.40GHz</t>
  </si>
  <si>
    <t>Intel Xeon Gold 6210U @ 2.50GHz</t>
  </si>
  <si>
    <t>Intel Core i9-9960X @ 3.10GHz</t>
  </si>
  <si>
    <t>AMD EPYC 7402P</t>
  </si>
  <si>
    <t>Intel Core i9-9980XE @ 3.00GHz</t>
  </si>
  <si>
    <t>Intel Xeon Platinum 8259CL @ 2.50GHz</t>
  </si>
  <si>
    <t>Intel Core i9-7980XE @ 2.60GHz</t>
  </si>
  <si>
    <t>AMD EPYC 7502P</t>
  </si>
  <si>
    <t>Intel Core i9-10920X @ 3.50GHz</t>
  </si>
  <si>
    <t>Intel Xeon Platinum 8175M @ 2.50GHz</t>
  </si>
  <si>
    <t>Intel Xeon Platinum 8168 @ 2.70GHz</t>
  </si>
  <si>
    <t>Intel Xeon Gold 6143 @ 2.80GHz</t>
  </si>
  <si>
    <t>AMD Ryzen Threadripper 1950X</t>
  </si>
  <si>
    <t>Intel Xeon Platinum 8173M @ 2.00GHz</t>
  </si>
  <si>
    <t>AMD Ryzen Threadripper 2990WX</t>
  </si>
  <si>
    <t>Intel Core i9-7940X @ 3.10GHz</t>
  </si>
  <si>
    <t>AMD Ryzen 7 PRO 3700</t>
  </si>
  <si>
    <t>Intel Xeon Gold 6246 @ 3.30GHz</t>
  </si>
  <si>
    <t>Intel Xeon Platinum 8124M @ 3.00GHz</t>
  </si>
  <si>
    <t>Intel Core i9-9940X @ 3.30GHz</t>
  </si>
  <si>
    <t>Intel Xeon Gold 6242 @ 2.80GHz</t>
  </si>
  <si>
    <t>Intel Xeon Gold 6154 @ 3.00GHz</t>
  </si>
  <si>
    <t>Intel Xeon W-3235 @ 3.30GHz</t>
  </si>
  <si>
    <t>Intel Xeon W-2175 @ 2.50GHz</t>
  </si>
  <si>
    <t>Intel Xeon Gold 6230 @ 2.10GHz</t>
  </si>
  <si>
    <t>Intel Xeon Platinum 8176 @ 2.10GHz</t>
  </si>
  <si>
    <t>Intel Core i9-9920X @ 3.50GHz</t>
  </si>
  <si>
    <t>AMD Ryzen Threadripper 2920X</t>
  </si>
  <si>
    <t>Intel Core i9-7960X @ 2.80GHz</t>
  </si>
  <si>
    <t>Intel Xeon W-2170B @ 2.50GHz</t>
  </si>
  <si>
    <t>Intel Xeon Gold 6148 @ 2.40GHz</t>
  </si>
  <si>
    <t>AMD Ryzen 7 3800X</t>
  </si>
  <si>
    <t>Intel Xeon Gold 6146 @ 3.20GHz</t>
  </si>
  <si>
    <t>Intel Core i9-10900X @ 3.70GHz</t>
  </si>
  <si>
    <t>Intel Xeon Gold 6138 @ 2.00GHz</t>
  </si>
  <si>
    <t>AMD Ryzen 7 3700X</t>
  </si>
  <si>
    <t>Intel Xeon Gold 6132 @ 2.60GHz</t>
  </si>
  <si>
    <t>Intel Core i9-7920X @ 2.90GHz</t>
  </si>
  <si>
    <t>AMD Ryzen Threadripper 1920X</t>
  </si>
  <si>
    <t>Intel Xeon W-2195 @ 2.30GHz</t>
  </si>
  <si>
    <t>Intel Xeon Platinum 8160 @ 2.10GHz</t>
  </si>
  <si>
    <t>Intel Xeon E5-2699A v4 @ 2.40GHz</t>
  </si>
  <si>
    <t>Intel Core i9-7900X @ 3.30GHz</t>
  </si>
  <si>
    <t>Intel Xeon E5-2679 v4 @ 2.50GHz</t>
  </si>
  <si>
    <t>Intel Xeon Gold 6140 @ 2.30GHz</t>
  </si>
  <si>
    <t>Intel Core i9-9900X @ 3.50GHz</t>
  </si>
  <si>
    <t>Intel Xeon Gold 6152 @ 2.10GHz</t>
  </si>
  <si>
    <t>AMD EPYC 7371</t>
  </si>
  <si>
    <t>Intel Core i9-9820X @ 3.30GHz</t>
  </si>
  <si>
    <t>AMD EPYC 7571</t>
  </si>
  <si>
    <t>AMD EPYC 7262</t>
  </si>
  <si>
    <t>Intel Xeon Gold 5218 @ 2.30GHz</t>
  </si>
  <si>
    <t>AMD Ryzen Threadripper 2970WX</t>
  </si>
  <si>
    <t>Intel Core i9-9900KS @ 4.00GHz</t>
  </si>
  <si>
    <t>Intel Xeon W-2155 @ 3.30GHz</t>
  </si>
  <si>
    <t>Intel Xeon E5-2699 v4 @ 2.20GHz</t>
  </si>
  <si>
    <t>Intel Xeon D-2187NT @ 2.00GHz</t>
  </si>
  <si>
    <t>Intel Xeon E-2288G @ 3.70GHz</t>
  </si>
  <si>
    <t>Intel Xeon Silver 4216 @ 2.10GHz</t>
  </si>
  <si>
    <t>Intel Core i9-9900KF @ 3.60GHz</t>
  </si>
  <si>
    <t>AMD Ryzen 5 PRO 3600</t>
  </si>
  <si>
    <t>Intel Xeon Gold 6137 @ 3.90GHz</t>
  </si>
  <si>
    <t>Intel Xeon W-2150B @ 3.00GHz</t>
  </si>
  <si>
    <t>Intel Xeon Gold 6126 @ 2.60GHz</t>
  </si>
  <si>
    <t>Intel Xeon E5-2697A v4 @ 2.60GHz</t>
  </si>
  <si>
    <t>Intel Core i9-9900K @ 3.60GHz</t>
  </si>
  <si>
    <t>Intel Xeon Gold 6136 @ 3.00GHz</t>
  </si>
  <si>
    <t>Intel Core i7-9800X @ 3.80GHz</t>
  </si>
  <si>
    <t>Intel Xeon E5-2698 v4 @ 2.20GHz</t>
  </si>
  <si>
    <t>Intel Core i7-7900X @ 3.30GHz</t>
  </si>
  <si>
    <t>Intel Xeon D-2183IT @ 2.20GHz</t>
  </si>
  <si>
    <t>Intel Xeon W-2145 @ 3.70GHz</t>
  </si>
  <si>
    <t>AMD Ryzen 5 3600X</t>
  </si>
  <si>
    <t>Intel Xeon E5-2682 v4 @ 2.50GHz</t>
  </si>
  <si>
    <t>AMD Ryzen Threadripper 2990X</t>
  </si>
  <si>
    <t>Intel Xeon E5-2697 v4 @ 2.30GHz</t>
  </si>
  <si>
    <t>AMD EPYC 7401P</t>
  </si>
  <si>
    <t>Intel Xeon E5-2673 v4 @ 2.30GHz</t>
  </si>
  <si>
    <t>AMD EPYC 7351</t>
  </si>
  <si>
    <t>Intel Xeon E5-2696 v4 @ 2.20GHz</t>
  </si>
  <si>
    <t>Intel Xeon E5-2690 v4 @ 2.60GHz</t>
  </si>
  <si>
    <t>AMD Ryzen 7 2700X</t>
  </si>
  <si>
    <t>AMD Ryzen 5 3600</t>
  </si>
  <si>
    <t>Intel Xeon Gold 6226 @ 2.70GHz</t>
  </si>
  <si>
    <t>Intel Xeon E-2286M @ 2.40GHz</t>
  </si>
  <si>
    <t>Intel Xeon Gold 6144 @ 3.50GHz</t>
  </si>
  <si>
    <t>Intel Xeon E5-2696 v3 @ 2.30GHz</t>
  </si>
  <si>
    <t>Intel Xeon Gold 6130 @ 2.10GHz</t>
  </si>
  <si>
    <t>Intel Xeon E-2278G @ 3.40GHz</t>
  </si>
  <si>
    <t>Intel Xeon Silver 4214 @ 2.20GHz</t>
  </si>
  <si>
    <t>AMD EPYC 7551P</t>
  </si>
  <si>
    <t>Intel Xeon E5-2695 v4 @ 2.10GHz</t>
  </si>
  <si>
    <t>Intel Core i9-9900 @ 3.10GHz</t>
  </si>
  <si>
    <t>Intel Xeon Gold 5120T @ 2.20GHz</t>
  </si>
  <si>
    <t>Intel Core i7-7820X @ 3.60GHz</t>
  </si>
  <si>
    <t>AMD EPYC 7501</t>
  </si>
  <si>
    <t>AMD Ryzen Threadripper 1900X</t>
  </si>
  <si>
    <t>Intel Xeon E5-2687W v4 @ 3.00GHz</t>
  </si>
  <si>
    <t>Intel Core i7-6950X @ 3.00GHz</t>
  </si>
  <si>
    <t>Intel Xeon E5-2686 v4 @ 2.30GHz</t>
  </si>
  <si>
    <t>Intel Xeon E5-2689 v4 @ 3.10GHz</t>
  </si>
  <si>
    <t>Intel Xeon W-2140B @ 3.20GHz</t>
  </si>
  <si>
    <t>Intel Xeon E5-2680 v4 @ 2.40GHz</t>
  </si>
  <si>
    <t>Intel Xeon E-2286G @ 4.00GHz</t>
  </si>
  <si>
    <t>AMD EPYC 7551</t>
  </si>
  <si>
    <t>Intel Core i9-9980HK @ 2.40GHz</t>
  </si>
  <si>
    <t>AMD Ryzen 7 1800X</t>
  </si>
  <si>
    <t>Intel Xeon Gold 6134 @ 3.20GHz</t>
  </si>
  <si>
    <t>AMD Ryzen 7 PRO 2700X</t>
  </si>
  <si>
    <t>Intel Core i7-10750H @ 2.60GHz</t>
  </si>
  <si>
    <t>Intel Xeon E5-2669 v3 @ 2.30GHz</t>
  </si>
  <si>
    <t>Intel Xeon E5-2683 v4 @ 2.10GHz</t>
  </si>
  <si>
    <t>AMD Ryzen 7 2700</t>
  </si>
  <si>
    <t>Intel Xeon D-2166NT @ 2.00GHz</t>
  </si>
  <si>
    <t>Intel Xeon Silver 4210 @ 2.20GHz</t>
  </si>
  <si>
    <t>Intel Xeon Gold 5120 @ 2.20GHz</t>
  </si>
  <si>
    <t>Intel Xeon E-2236 @ 3.40GHz</t>
  </si>
  <si>
    <t>Intel Xeon E5-4669 v3 @ 2.10GHz</t>
  </si>
  <si>
    <t>Intel Xeon E5-2699 v3 @ 2.30GHz</t>
  </si>
  <si>
    <t>Intel Xeon E5-1681 v3 @ 2.90GHz</t>
  </si>
  <si>
    <t>AMD Ryzen 7 1700X</t>
  </si>
  <si>
    <t>Intel Core i7-9700F @ 3.00GHz</t>
  </si>
  <si>
    <t>Intel Core i7-9700KF @ 3.60GHz</t>
  </si>
  <si>
    <t>Intel Xeon E5-2686 v3 @ 2.00GHz</t>
  </si>
  <si>
    <t>Intel Xeon E-2246G @ 3.60GHz</t>
  </si>
  <si>
    <t>Intel Xeon E5-2690 v3 @ 2.60GHz</t>
  </si>
  <si>
    <t>Intel Xeon Silver 4215 @ 2.50GHz</t>
  </si>
  <si>
    <t>AMD Ryzen 7 PRO 2700</t>
  </si>
  <si>
    <t>Intel Xeon E-2186G @ 3.80GHz</t>
  </si>
  <si>
    <t>Intel Xeon Gold 5117 @ 2.00GHz</t>
  </si>
  <si>
    <t>Intel Core i7-9700K @ 3.60GHz</t>
  </si>
  <si>
    <t>AMD EPYC 7301</t>
  </si>
  <si>
    <t>Intel Xeon E5-2697 v3 @ 2.60GHz</t>
  </si>
  <si>
    <t>Intel Xeon E-2276G @ 3.80GHz</t>
  </si>
  <si>
    <t>Intel Core i7-6900K @ 3.20GHz</t>
  </si>
  <si>
    <t>Intel Core i9-9900T @ 2.10GHz</t>
  </si>
  <si>
    <t>Intel Xeon Gold 5118 @ 2.30GHz</t>
  </si>
  <si>
    <t>Intel Xeon E5-4667 v3 @ 2.00GHz</t>
  </si>
  <si>
    <t>Intel Xeon W-2135 @ 3.70GHz</t>
  </si>
  <si>
    <t>Intel Xeon E5-2698 v3 @ 2.30GHz</t>
  </si>
  <si>
    <t>Intel Xeon E5-2658 v4 @ 2.30GHz</t>
  </si>
  <si>
    <t>Intel Core i7-8086K @ 4.00GHz</t>
  </si>
  <si>
    <t>Intel Xeon E-2176G @ 3.70GHz</t>
  </si>
  <si>
    <t>Intel Core i7-9700 @ 3.00GHz</t>
  </si>
  <si>
    <t>Intel Xeon E5-1680 v4 @ 3.40GHz</t>
  </si>
  <si>
    <t>AMD Ryzen 5 2600X</t>
  </si>
  <si>
    <t>AMD Ryzen 7 1700</t>
  </si>
  <si>
    <t>Intel Xeon Silver 4123 @ 3.00GHz</t>
  </si>
  <si>
    <t>Intel Xeon E-2276M @ 2.80GHz</t>
  </si>
  <si>
    <t>Intel Xeon E5-2660 v4 @ 2.00GHz</t>
  </si>
  <si>
    <t>Intel Xeon E-2136 @ 3.30GHz</t>
  </si>
  <si>
    <t>Intel Core i7-8700K @ 3.70GHz</t>
  </si>
  <si>
    <t>Intel Xeon E5-2680 v3 @ 2.50GHz</t>
  </si>
  <si>
    <t>Intel Xeon E5-4660 v3 @ 2.10GHz</t>
  </si>
  <si>
    <t>AMD EPYC 7451</t>
  </si>
  <si>
    <t>Intel Core i7-8700B @ 3.20GHz</t>
  </si>
  <si>
    <t>Intel Xeon E5-2676 v3 @ 2.40GHz</t>
  </si>
  <si>
    <t>Intel Xeon E5-2667 v4 @ 3.20GHz</t>
  </si>
  <si>
    <t>Intel Xeon Silver 4116 @ 2.10GHz</t>
  </si>
  <si>
    <t>Intel Core i9-9880H @ 2.30GHz</t>
  </si>
  <si>
    <t>Intel Xeon E5-4627 v4 @ 2.60GHz</t>
  </si>
  <si>
    <t>Intel Xeon E5-2649 v3 @ 2.30GHz</t>
  </si>
  <si>
    <t>Intel Xeon E-2278GEL @ 2.00GHz</t>
  </si>
  <si>
    <t>Intel Xeon E-2146G @ 3.50GHz</t>
  </si>
  <si>
    <t>AMD Ryzen 5 3500X</t>
  </si>
  <si>
    <t>Intel Xeon E5-2683 v3 @ 2.00GHz</t>
  </si>
  <si>
    <t>Intel Xeon E5-2695 v3 @ 2.30GHz</t>
  </si>
  <si>
    <t>AMD Ryzen 7 PRO 1700X</t>
  </si>
  <si>
    <t>Intel Xeon E5-1660 v4 @ 3.20GHz</t>
  </si>
  <si>
    <t>Intel Xeon E-2186M @ 2.90GHz</t>
  </si>
  <si>
    <t>Intel Core i7-8700 @ 3.20GHz</t>
  </si>
  <si>
    <t>Intel Xeon E5-2678 v3 @ 2.50GHz</t>
  </si>
  <si>
    <t>Intel Xeon E5-2692 v2 @ 2.20GHz</t>
  </si>
  <si>
    <t>Intel Core i7-7800X @ 3.50GHz</t>
  </si>
  <si>
    <t>AMD Ryzen 5 2600</t>
  </si>
  <si>
    <t>Intel Xeon Gold 6128 @ 3.40GHz</t>
  </si>
  <si>
    <t>Intel Core i7-9700T @ 2.00GHz</t>
  </si>
  <si>
    <t>AMD Ryzen 7 2700E</t>
  </si>
  <si>
    <t>AMD EPYC 7351P</t>
  </si>
  <si>
    <t>Intel Core i7-9750HF @ 2.60GHz</t>
  </si>
  <si>
    <t>Intel Xeon E5-2650 v4 @ 2.20GHz</t>
  </si>
  <si>
    <t>Intel Xeon E-2226G @ 3.40GHz</t>
  </si>
  <si>
    <t>AMD Ryzen 5 PRO 2600</t>
  </si>
  <si>
    <t>AMD Ryzen 5 1600X</t>
  </si>
  <si>
    <t>Intel Xeon E5-2673 v3 @ 2.40GHz</t>
  </si>
  <si>
    <t>Intel Xeon E5-1680 v3 @ 3.20GHz</t>
  </si>
  <si>
    <t>Intel Xeon D-2143IT @ 2.20GHz</t>
  </si>
  <si>
    <t>Intel Xeon Silver 4208 @ 2.10GHz</t>
  </si>
  <si>
    <t>Intel Xeon E5-2640 v4 @ 2.40GHz</t>
  </si>
  <si>
    <t>Intel Xeon E5-2658 v3 @ 2.20GHz</t>
  </si>
  <si>
    <t>Intel Xeon D-1567 @ 2.10GHz</t>
  </si>
  <si>
    <t>Intel Xeon E-2126G @ 3.30GHz</t>
  </si>
  <si>
    <t>Intel Xeon Silver 4114 @ 2.20GHz</t>
  </si>
  <si>
    <t>Intel Xeon E5-2618L v4 @ 2.20GHz</t>
  </si>
  <si>
    <t>Intel Xeon E5-2696 v2 @ 2.50GHz</t>
  </si>
  <si>
    <t>Intel Xeon E-2244G @ 3.80GHz</t>
  </si>
  <si>
    <t>Intel Xeon W-2133 @ 3.60GHz</t>
  </si>
  <si>
    <t>AMD Ryzen 7 PRO 1700</t>
  </si>
  <si>
    <t>Intel Core i7-9700TE @ 1.80GHz</t>
  </si>
  <si>
    <t>Intel Xeon E5-2650L v4 @ 1.70GHz</t>
  </si>
  <si>
    <t>Intel Xeon E-2176M @ 2.70GHz</t>
  </si>
  <si>
    <t>AMD Ryzen 5 3500</t>
  </si>
  <si>
    <t>Intel Xeon E5-2687W v3 @ 3.10GHz</t>
  </si>
  <si>
    <t>AMD Ryzen 5 1600</t>
  </si>
  <si>
    <t>Intel Xeon E5-4627 v3 @ 2.60GHz</t>
  </si>
  <si>
    <t>Intel Xeon E5-2673 v2 @ 3.30GHz</t>
  </si>
  <si>
    <t>Intel Core i5-9600 @ 3.10GHz</t>
  </si>
  <si>
    <t>Intel Xeon E5-2648L v4 @ 1.80GHz</t>
  </si>
  <si>
    <t>Intel Xeon E5-4669 v4 @ 2.20GHz</t>
  </si>
  <si>
    <t>Intel Xeon E5-2690 v2 @ 3.00GHz</t>
  </si>
  <si>
    <t>Intel Xeon D-2141I @ 2.20GHz</t>
  </si>
  <si>
    <t>Intel Xeon E5-2695 v2 @ 2.40GHz</t>
  </si>
  <si>
    <t>Intel Core i7-9850H @ 2.60GHz</t>
  </si>
  <si>
    <t>Intel Core i5-8500B @ 3.00GHz</t>
  </si>
  <si>
    <t>Intel Xeon E5-2675 v3 @ 1.80GHz</t>
  </si>
  <si>
    <t>Intel Xeon E5-2680 v2 @ 2.80GHz</t>
  </si>
  <si>
    <t>Intel Xeon E5-1650 v4 @ 3.60GHz</t>
  </si>
  <si>
    <t>Intel Xeon D-2146NT @ 2.30GHz</t>
  </si>
  <si>
    <t>Intel Xeon E5-2685 v3 @ 2.60GHz</t>
  </si>
  <si>
    <t>Intel Xeon E5-2667 v2 @ 3.30GHz</t>
  </si>
  <si>
    <t>Intel Xeon D-1587 @ 1.70GHz</t>
  </si>
  <si>
    <t>Intel Core i7-5960X @ 3.00GHz</t>
  </si>
  <si>
    <t>Intel Core i5-9500F @ 3.00GHz</t>
  </si>
  <si>
    <t>Intel Xeon E5-2660 v3 @ 2.60GHz</t>
  </si>
  <si>
    <t>Intel Xeon E5-2628L v4 @ 1.90GHz</t>
  </si>
  <si>
    <t>Intel Core i7-8700T @ 2.40GHz</t>
  </si>
  <si>
    <t>Intel Xeon E5-2670 v3 @ 2.30GHz</t>
  </si>
  <si>
    <t>Intel Core i7-6850K @ 3.60GHz</t>
  </si>
  <si>
    <t>Intel Core i5-9600T @ 2.30GHz</t>
  </si>
  <si>
    <t>AMD EPYC 3251</t>
  </si>
  <si>
    <t>Intel Xeon E-2174G @ 3.80GHz</t>
  </si>
  <si>
    <t>Intel Core i7-9750H @ 2.60GHz</t>
  </si>
  <si>
    <t>Intel Xeon E5-2650 v3 @ 2.30GHz</t>
  </si>
  <si>
    <t>Intel Xeon E5-4655 v3 @ 2.90GHz</t>
  </si>
  <si>
    <t>Intel Xeon E5-2630 v4 @ 2.20GHz</t>
  </si>
  <si>
    <t>Intel Xeon E5-1680 v2 @ 3.00GHz</t>
  </si>
  <si>
    <t>Intel Core i7-8559U @ 2.70GHz</t>
  </si>
  <si>
    <t>Intel Core i7-6800K @ 3.40GHz</t>
  </si>
  <si>
    <t>Intel Xeon E5-2643 v4 @ 3.40GHz</t>
  </si>
  <si>
    <t>Intel Xeon E5-4640 v3 @ 1.90GHz</t>
  </si>
  <si>
    <t>Intel Core i9-8950HK @ 2.90GHz</t>
  </si>
  <si>
    <t>Intel Core i5-9600K @ 3.70GHz</t>
  </si>
  <si>
    <t>Intel Core i7-9850HL @ 1.90GHz</t>
  </si>
  <si>
    <t>Intel Xeon E5-2687W v2 @ 3.40GHz</t>
  </si>
  <si>
    <t>Intel Xeon @ 2.00GHz</t>
  </si>
  <si>
    <t>Intel Core i5-9600KF @ 3.70GHz</t>
  </si>
  <si>
    <t>AMD EPYC 7251</t>
  </si>
  <si>
    <t>Intel Xeon E5-2667 v3 @ 3.20GHz</t>
  </si>
  <si>
    <t>Intel Xeon E5-2663 v3 @ 2.80GHz</t>
  </si>
  <si>
    <t>Intel Xeon E5-2697 v2 @ 2.70GHz</t>
  </si>
  <si>
    <t>AMD Ryzen 5 PRO 1600</t>
  </si>
  <si>
    <t>Intel Xeon E5-2618L v3 @ 2.30GHz</t>
  </si>
  <si>
    <t>Intel Xeon D-1557 @ 1.50GHz</t>
  </si>
  <si>
    <t>Intel Xeon E5-4650L @ 2.60GHz</t>
  </si>
  <si>
    <t>Intel Xeon E5-2630L v4 @ 1.80GHz</t>
  </si>
  <si>
    <t>Intel Xeon E5-4657L v2 @ 2.40GHz</t>
  </si>
  <si>
    <t>Intel Xeon E3-1285 v6 @ 4.10GHz</t>
  </si>
  <si>
    <t>Intel Core i5-8600 @ 3.10GHz</t>
  </si>
  <si>
    <t>Intel Core i5-8257U @ 1.40GHz</t>
  </si>
  <si>
    <t>Intel Xeon E-2274G @ 4.00GHz</t>
  </si>
  <si>
    <t>Intel Xeon E5-4620 v3 @ 2.00GHz</t>
  </si>
  <si>
    <t>Intel Xeon D-1548 @ 2.00GHz</t>
  </si>
  <si>
    <t>Intel Xeon E5-2650L v3 @ 1.80GHz</t>
  </si>
  <si>
    <t>Intel Core i5-8279U @ 2.40GHz</t>
  </si>
  <si>
    <t>Intel Core i5-8600T @ 2.30GHz</t>
  </si>
  <si>
    <t>Intel Core i3-9350KF @ 4.00GHz</t>
  </si>
  <si>
    <t>Intel Core i5-8600K @ 3.60GHz</t>
  </si>
  <si>
    <t>Intel Core i7-8750H @ 2.20GHz</t>
  </si>
  <si>
    <t>Intel Core i7-5930K @ 3.50GHz</t>
  </si>
  <si>
    <t>Intel Xeon Silver 4110 @ 2.10GHz</t>
  </si>
  <si>
    <t>Intel Xeon W-2125 @ 4.00GHz</t>
  </si>
  <si>
    <t>Intel Core i7-10710U @ 1.10GHz</t>
  </si>
  <si>
    <t>Intel Core i7-4930K @ 3.40GHz</t>
  </si>
  <si>
    <t>Intel Xeon E-2144G @ 3.60GHz</t>
  </si>
  <si>
    <t>Intel Core i7-8557U @ 1.70GHz</t>
  </si>
  <si>
    <t>Intel Xeon Silver 4109T @ 2.00GHz</t>
  </si>
  <si>
    <t>Intel Xeon E-2134 @ 3.50GHz</t>
  </si>
  <si>
    <t>Intel Core i7-8850H @ 2.60GHz</t>
  </si>
  <si>
    <t>Intel Xeon E5-1660 v3 @ 3.00GHz</t>
  </si>
  <si>
    <t>AMD Ryzen 5 PRO 3400GE</t>
  </si>
  <si>
    <t>Intel Xeon E5-2648L v2 @ 1.90GHz</t>
  </si>
  <si>
    <t>Intel Xeon E5-2470 v2 @ 2.40GHz</t>
  </si>
  <si>
    <t>Intel Xeon E3-1270L v4 @ 3.00GHz</t>
  </si>
  <si>
    <t>Intel Core i3-9320 @ 3.70GHz</t>
  </si>
  <si>
    <t>Intel Xeon E5-4627 v2 @ 3.30GHz</t>
  </si>
  <si>
    <t>Intel Xeon E-2224 @ 3.40GHz</t>
  </si>
  <si>
    <t>Intel Xeon E3-1270 v6 @ 3.80GHz</t>
  </si>
  <si>
    <t>Intel Core i3-9300 @ 3.70GHz</t>
  </si>
  <si>
    <t>Intel Core i7-8706G @ 3.10GHz</t>
  </si>
  <si>
    <t>Intel Core i7-7700K @ 4.20GHz</t>
  </si>
  <si>
    <t>Intel Xeon E5-4648 v3 @ 1.70GHz</t>
  </si>
  <si>
    <t>Intel Xeon E3-1285 v4 @ 3.50GHz</t>
  </si>
  <si>
    <t>Intel Xeon E3-1275 v6 @ 3.80GHz</t>
  </si>
  <si>
    <t>Intel Xeon E3-1280 v6 @ 3.90GHz</t>
  </si>
  <si>
    <t>Intel Xeon E-2224G @ 3.50GHz</t>
  </si>
  <si>
    <t>AMD Ryzen 5 PRO 3400G</t>
  </si>
  <si>
    <t>Intel Xeon E5-2689 @ 2.60GHz</t>
  </si>
  <si>
    <t>Intel Core i5-9500T @ 2.20GHz</t>
  </si>
  <si>
    <t>Intel Xeon E5-2640 v3 @ 2.60GHz</t>
  </si>
  <si>
    <t>Intel Core i5-8400H @ 2.50GHz</t>
  </si>
  <si>
    <t>Intel Xeon E5-2628L v3 @ 2.00GHz</t>
  </si>
  <si>
    <t>Intel Xeon Gold 5122 @ 3.60GHz</t>
  </si>
  <si>
    <t>Intel Core i5-8500 @ 3.00GHz</t>
  </si>
  <si>
    <t>Intel Xeon E5-2643 v3 @ 3.40GHz</t>
  </si>
  <si>
    <t>Intel Core i5-9400F @ 2.90GHz</t>
  </si>
  <si>
    <t>Intel Core i5-1035G4 @ 1.10GHz</t>
  </si>
  <si>
    <t>Intel Xeon E5-2670 v2 @ 2.50GHz</t>
  </si>
  <si>
    <t>Intel Xeon E3-1585L v5 @ 3.00GHz</t>
  </si>
  <si>
    <t>Intel Xeon E3-1585 v5 @ 3.50GHz</t>
  </si>
  <si>
    <t>AMD Ryzen 5 2500X</t>
  </si>
  <si>
    <t>Intel Xeon E5-2690 @ 2.90GHz</t>
  </si>
  <si>
    <t>Intel Xeon E5-2648L v3 @ 1.80GHz</t>
  </si>
  <si>
    <t>Intel Core i7-7740X @ 4.30GHz</t>
  </si>
  <si>
    <t>Intel Core i5-9400H @ 2.50GHz</t>
  </si>
  <si>
    <t>Intel Core i5-9400T @ 1.80GHz</t>
  </si>
  <si>
    <t>AMD Ryzen 5 3400G</t>
  </si>
  <si>
    <t>AMD EPYC 3201</t>
  </si>
  <si>
    <t>Intel Xeon E5-2650 v2 @ 2.60GHz</t>
  </si>
  <si>
    <t>Intel Xeon E5-2620 v4 @ 2.10GHz</t>
  </si>
  <si>
    <t>Intel Xeon E5-2651 v2 @ 1.80GHz</t>
  </si>
  <si>
    <t>Intel Xeon E5-1650 v3 @ 3.50GHz</t>
  </si>
  <si>
    <t>Intel Xeon E5-2630 v3 @ 2.40GHz</t>
  </si>
  <si>
    <t>Intel Core i5-9500 @ 3.00GHz</t>
  </si>
  <si>
    <t>Intel Xeon E3-1245 v6 @ 3.70GHz</t>
  </si>
  <si>
    <t>Intel Core i5-10300H @ 2.50GHz</t>
  </si>
  <si>
    <t>Intel Xeon E3-1535M v6 @ 3.10GHz</t>
  </si>
  <si>
    <t>Intel Xeon E-2254ML @ 1.70GHz</t>
  </si>
  <si>
    <t>Intel Xeon E3-1240 v6 @ 3.70GHz</t>
  </si>
  <si>
    <t>Intel Core i7-8809G @ 3.10GHz</t>
  </si>
  <si>
    <t>Intel Core i5-8400 @ 2.80GHz</t>
  </si>
  <si>
    <t>AMD Ryzen 5 PRO 2400G</t>
  </si>
  <si>
    <t>Intel Xeon E-2124G @ 3.40GHz</t>
  </si>
  <si>
    <t>Intel Core i5-9400 @ 2.90GHz</t>
  </si>
  <si>
    <t>Intel Xeon E5-2629 v3 @ 2.40GHz</t>
  </si>
  <si>
    <t>Intel Xeon Silver 4108 @ 1.80GHz</t>
  </si>
  <si>
    <t>Intel Xeon D-1541 @ 2.10GHz</t>
  </si>
  <si>
    <t>Intel Xeon E-2124 @ 3.30GHz</t>
  </si>
  <si>
    <t>Intel Xeon E5-2680 @ 2.70GHz</t>
  </si>
  <si>
    <t>Intel Core i7-5850EQ @ 2.70GHz</t>
  </si>
  <si>
    <t>Intel Xeon E3-1285L v4 @ 3.40GHz</t>
  </si>
  <si>
    <t>Intel Xeon E5-2687W @ 3.10GHz</t>
  </si>
  <si>
    <t>Intel Core i7-8709G @ 3.10GHz</t>
  </si>
  <si>
    <t>Intel Core i7-6700K @ 4.00GHz</t>
  </si>
  <si>
    <t>Intel Core i5-1035G7 @ 1.20GHz</t>
  </si>
  <si>
    <t>Intel Core i7-5820K @ 3.30GHz</t>
  </si>
  <si>
    <t>Intel Core i7-5775R @ 3.30GHz</t>
  </si>
  <si>
    <t>Intel Xeon E5-2660 v2 @ 2.20GHz</t>
  </si>
  <si>
    <t>AMD Ryzen 5 2400G</t>
  </si>
  <si>
    <t>AMD Opteron 6348</t>
  </si>
  <si>
    <t>Intel Core i7-7820EQ @ 3.00GHz</t>
  </si>
  <si>
    <t>AMD Ryzen 5 PRO 1500</t>
  </si>
  <si>
    <t>Intel Xeon E5-4610 @ 2.40GHz</t>
  </si>
  <si>
    <t>Intel Xeon E5-1660 v2 @ 3.70GHz</t>
  </si>
  <si>
    <t>Intel Xeon E3-1575M v5 @ 3.00GHz</t>
  </si>
  <si>
    <t>Intel Xeon E3-1280 v5 @ 3.70GHz</t>
  </si>
  <si>
    <t>Intel Core i7-1065G7 @ 1.30GHz</t>
  </si>
  <si>
    <t>Intel Core i7-7920HQ @ 3.10GHz</t>
  </si>
  <si>
    <t>Intel Core i7-4960X @ 3.60GHz</t>
  </si>
  <si>
    <t>AMD Ryzen 5 1500X</t>
  </si>
  <si>
    <t>Intel Xeon E5-2637 v4 @ 3.50GHz</t>
  </si>
  <si>
    <t>Intel Xeon E3-1285 v3 @ 3.60GHz</t>
  </si>
  <si>
    <t>Intel Xeon E5-2650L v2 @ 1.70GHz</t>
  </si>
  <si>
    <t>Intel Xeon E5-2658 v2 @ 2.40GHz</t>
  </si>
  <si>
    <t>Intel Core i5-3170K @ 3.20GHz</t>
  </si>
  <si>
    <t>Intel Core i7-7700 @ 3.60GHz</t>
  </si>
  <si>
    <t>Intel Xeon E3-1230 v6 @ 3.50GHz</t>
  </si>
  <si>
    <t>Intel Xeon W-2123 @ 3.60GHz</t>
  </si>
  <si>
    <t>Intel Xeon E5-4610 v3 @ 1.70GHz</t>
  </si>
  <si>
    <t>Intel Core i5-8259U @ 2.30GHz</t>
  </si>
  <si>
    <t>Intel Core i3-9300T @ 3.20GHz</t>
  </si>
  <si>
    <t>Intel Core i7-8705G @ 3.10GHz</t>
  </si>
  <si>
    <t>Intel Xeon E5-1630 v4 @ 3.70GHz</t>
  </si>
  <si>
    <t>Intel Xeon E3-1545M v5 @ 2.90GHz</t>
  </si>
  <si>
    <t>Intel Core i7-8665UE @ 1.70GHz</t>
  </si>
  <si>
    <t>Intel Xeon E3-1260L v5 @ 2.90GHz</t>
  </si>
  <si>
    <t>Intel Core i7-5950HQ @ 2.90GHz</t>
  </si>
  <si>
    <t>Intel Xeon D-1531 @ 2.20GHz</t>
  </si>
  <si>
    <t>Intel Xeon E5-1428L v2 @ 2.20GHz</t>
  </si>
  <si>
    <t>AMD Ryzen 7 3750H</t>
  </si>
  <si>
    <t>Intel Core i5-8500T @ 2.10GHz</t>
  </si>
  <si>
    <t>Intel Xeon E3-1265L v4 @ 2.30GHz</t>
  </si>
  <si>
    <t>Intel Xeon D-1540 @ 2.00GHz</t>
  </si>
  <si>
    <t>Intel Xeon E5-2643 v2 @ 3.50GHz</t>
  </si>
  <si>
    <t>AMD Ryzen 5 2400GE</t>
  </si>
  <si>
    <t>AMD Ryzen Embedded V1756B</t>
  </si>
  <si>
    <t>Intel Xeon E5-1650 v2 @ 3.50GHz</t>
  </si>
  <si>
    <t>Intel Core i5-8305G @ 2.80GHz</t>
  </si>
  <si>
    <t>Intel Xeon E3-1286L v3 @ 3.20GHz</t>
  </si>
  <si>
    <t>Intel Xeon E3-1270 v5 @ 3.60GHz</t>
  </si>
  <si>
    <t>Intel Xeon E3-1515M v5 @ 2.80GHz</t>
  </si>
  <si>
    <t>Intel Xeon E5-2448L v2 @ 1.80GHz</t>
  </si>
  <si>
    <t>Intel Core i3-8100B @ 3.60GHz</t>
  </si>
  <si>
    <t>Intel Core i5-7640X @ 4.00GHz</t>
  </si>
  <si>
    <t>AMD Ryzen 3 PRO 3200G</t>
  </si>
  <si>
    <t>Intel Xeon D-1539 @ 1.60GHz</t>
  </si>
  <si>
    <t>AMD Ryzen 7 PRO 2700U</t>
  </si>
  <si>
    <t>Intel Xeon E5-2450 @ 2.10GHz</t>
  </si>
  <si>
    <t>Intel Core i7-3970X @ 3.50GHz</t>
  </si>
  <si>
    <t>AMD Ryzen 5 2600H</t>
  </si>
  <si>
    <t>AMD Ryzen 3 4300U</t>
  </si>
  <si>
    <t>Intel Xeon E3-1245 v5 @ 3.50GHz</t>
  </si>
  <si>
    <t>Intel Core i7-5775C @ 3.30GHz</t>
  </si>
  <si>
    <t>Intel Xeon E5-2670 @ 2.60GHz</t>
  </si>
  <si>
    <t>Intel Xeon E3-1275 v5 @ 3.60GHz</t>
  </si>
  <si>
    <t>Intel Core i7-4790K @ 4.00GHz</t>
  </si>
  <si>
    <t>AMD Ryzen 3 PRO 3200GE</t>
  </si>
  <si>
    <t>Intel Xeon E3-1240 v5 @ 3.50GHz</t>
  </si>
  <si>
    <t>Intel Xeon E3-1268L v5 @ 2.40GHz</t>
  </si>
  <si>
    <t>Intel Core i3-8300 @ 3.70GHz</t>
  </si>
  <si>
    <t>Intel Core i7-7700T @ 2.90GHz</t>
  </si>
  <si>
    <t>Intel Xeon E5-2630L v3 @ 1.80GHz</t>
  </si>
  <si>
    <t>Intel Core i5-9300H @ 2.40GHz</t>
  </si>
  <si>
    <t>AMD Ryzen 5 3550H</t>
  </si>
  <si>
    <t>Intel Xeon E5-1650 @ 3.20GHz</t>
  </si>
  <si>
    <t>Intel Core i5-8400T @ 1.70GHz</t>
  </si>
  <si>
    <t>Intel Core i7-3960X @ 3.30GHz</t>
  </si>
  <si>
    <t>Intel Core i7-7820HK @ 2.90GHz</t>
  </si>
  <si>
    <t>AMD Ryzen 7 3780U</t>
  </si>
  <si>
    <t>Intel Core i7-6700 @ 3.40GHz</t>
  </si>
  <si>
    <t>AMD Ryzen 5 1400</t>
  </si>
  <si>
    <t>AMD Ryzen 5 PRO 3500U</t>
  </si>
  <si>
    <t>AMD Ryzen 7 2800H</t>
  </si>
  <si>
    <t>AMD Opteron 6380</t>
  </si>
  <si>
    <t>Intel Core i7-3930K @ 3.20GHz</t>
  </si>
  <si>
    <t>Intel Core i7-6770HQ @ 2.60GHz</t>
  </si>
  <si>
    <t>Intel Core i7-10510U @ 1.80GHz</t>
  </si>
  <si>
    <t>Intel Xeon E5-1660 @ 3.30GHz</t>
  </si>
  <si>
    <t>Intel Xeon E3-1281 v3 @ 3.70GHz</t>
  </si>
  <si>
    <t>Intel Xeon D-1537 @ 1.70GHz</t>
  </si>
  <si>
    <t>Intel Core i5-8365UE @ 1.60GHz</t>
  </si>
  <si>
    <t>Intel Xeon E5-2660 @ 2.20GHz</t>
  </si>
  <si>
    <t>AMD Ryzen 5 PRO 2400GE</t>
  </si>
  <si>
    <t>AMD Ryzen 3 2300X</t>
  </si>
  <si>
    <t>AMD Ryzen 5 3580U</t>
  </si>
  <si>
    <t>Intel Xeon E3-1505M v6 @ 3.00GHz</t>
  </si>
  <si>
    <t>Intel Core i3-8350K @ 4.00GHz</t>
  </si>
  <si>
    <t>Intel Xeon E5-4607 v2 @ 2.60GHz</t>
  </si>
  <si>
    <t>Intel Xeon D-1559 @ 1.50GHz</t>
  </si>
  <si>
    <t>Intel Xeon Silver 4112 @ 2.60GHz</t>
  </si>
  <si>
    <t>Intel Core i5-8265UC @ 1.60GHz</t>
  </si>
  <si>
    <t>Intel Xeon D-2123IT @ 2.20GHz</t>
  </si>
  <si>
    <t>Intel Core i7-6920HQ @ 2.90GHz</t>
  </si>
  <si>
    <t>Intel Xeon E5-1620 v4 @ 3.50GHz</t>
  </si>
  <si>
    <t>AMD Ryzen Embedded V1807B</t>
  </si>
  <si>
    <t>Intel Core i3-9100T @ 3.10GHz</t>
  </si>
  <si>
    <t>Intel Core i5-8300H @ 2.30GHz</t>
  </si>
  <si>
    <t>Intel Core i5-1035G1 @ 1.00GHz</t>
  </si>
  <si>
    <t>Intel Xeon E5-2665 @ 2.40GHz</t>
  </si>
  <si>
    <t>Intel Core i3-8300T @ 3.20GHz</t>
  </si>
  <si>
    <t>AMD Ryzen 3 PRO 2200G</t>
  </si>
  <si>
    <t>Intel Core i5-10210U @ 1.60GHz</t>
  </si>
  <si>
    <t>Intel Xeon E5-4650 @ 2.70GHz</t>
  </si>
  <si>
    <t>AMD Opteron 6386 SE</t>
  </si>
  <si>
    <t>AMD Ryzen 7 PRO 3700U</t>
  </si>
  <si>
    <t>Intel Core i7-5850HQ @ 2.70GHz</t>
  </si>
  <si>
    <t>Intel Core i7-7820HQ @ 2.90GHz</t>
  </si>
  <si>
    <t>Intel Xeon E5-2628L v2 @ 1.90GHz</t>
  </si>
  <si>
    <t>Intel Xeon E3-1230 v5 @ 3.40GHz</t>
  </si>
  <si>
    <t>Intel Core i5-8350U @ 1.70GHz</t>
  </si>
  <si>
    <t>Intel Xeon E3-1535M v5 @ 2.90GHz</t>
  </si>
  <si>
    <t>AMD Ryzen 5 3500U</t>
  </si>
  <si>
    <t>Intel Xeon E3-1271 v3 @ 3.60GHz</t>
  </si>
  <si>
    <t>Intel Core i7-8665U @ 1.90GHz</t>
  </si>
  <si>
    <t>AMD Ryzen 3 3200G</t>
  </si>
  <si>
    <t>Intel Xeon E5-4620 @ 2.20GHz</t>
  </si>
  <si>
    <t>Intel Core i7-6820EQ @ 2.80GHz</t>
  </si>
  <si>
    <t>Intel Core i7-6700TE @ 2.40GHz</t>
  </si>
  <si>
    <t>Intel Xeon E3-1205 v6 @ 3.00GHz</t>
  </si>
  <si>
    <t>Intel Xeon E-2104G @ 3.20GHz</t>
  </si>
  <si>
    <t>Intel Core i7-7700HQ @ 2.80GHz</t>
  </si>
  <si>
    <t>Intel Xeon E5-2623 v4 @ 2.60GHz</t>
  </si>
  <si>
    <t>Intel Core i7-6820HK @ 2.70GHz</t>
  </si>
  <si>
    <t>Intel Core i7-4790 @ 3.60GHz</t>
  </si>
  <si>
    <t>Intel Xeon E3-1505M v5 @ 2.80GHz</t>
  </si>
  <si>
    <t>Intel Xeon E5-2630 v2 @ 2.60GHz</t>
  </si>
  <si>
    <t>Intel Xeon E3-1246 v3 @ 3.50GHz</t>
  </si>
  <si>
    <t>Intel Core i7-4980HQ @ 2.80GHz</t>
  </si>
  <si>
    <t>Intel Core i5-8365U @ 1.60GHz</t>
  </si>
  <si>
    <t>Intel Xeon E5-2623 v3 @ 3.00GHz</t>
  </si>
  <si>
    <t>Intel Core i3-9100 @ 3.60GHz</t>
  </si>
  <si>
    <t>Intel Core i7-4770 @ 3.40GHz</t>
  </si>
  <si>
    <t>Intel Core i7-6700T @ 2.80GHz</t>
  </si>
  <si>
    <t>AMD Ryzen 3 PRO 1300</t>
  </si>
  <si>
    <t>Intel Core i7-4770K @ 3.50GHz</t>
  </si>
  <si>
    <t>Intel Xeon E3-1276 v3 @ 3.60GHz</t>
  </si>
  <si>
    <t>Intel Core i3-9100F @ 3.60GHz</t>
  </si>
  <si>
    <t>Intel Xeon E3-1225 v6 @ 3.30GHz</t>
  </si>
  <si>
    <t>Intel Xeon E5-1630 v3 @ 3.70GHz</t>
  </si>
  <si>
    <t>AMD Ryzen 7 3700U</t>
  </si>
  <si>
    <t>Intel Xeon E5-2470 @ 2.30GHz</t>
  </si>
  <si>
    <t>Intel Core i5-10210Y @ 1.00GHz</t>
  </si>
  <si>
    <t>Intel Xeon E3-1275L v3 @ 2.70GHz</t>
  </si>
  <si>
    <t>Intel Core i7-8565U @ 1.80GHz</t>
  </si>
  <si>
    <t>Intel Xeon E3-1505L v6 @ 2.20GHz</t>
  </si>
  <si>
    <t>Intel Xeon E5-2650 @ 2.00GHz</t>
  </si>
  <si>
    <t>Intel Xeon E5-2637 v3 @ 3.50GHz</t>
  </si>
  <si>
    <t>AMD Ryzen 3 PRO 2200GE</t>
  </si>
  <si>
    <t>Intel Xeon E5-2608L v3 @ 2.00GHz</t>
  </si>
  <si>
    <t>Intel Xeon E5-2430L @ 2.00GHz</t>
  </si>
  <si>
    <t>Intel Core i7-4820K @ 3.70GHz</t>
  </si>
  <si>
    <t>Intel Xeon W-2104 @ 3.20GHz</t>
  </si>
  <si>
    <t>AMD Ryzen Embedded V1605B</t>
  </si>
  <si>
    <t>Intel Xeon E5-4640 @ 2.40GHz</t>
  </si>
  <si>
    <t>Intel Core i5-7600 @ 3.50GHz</t>
  </si>
  <si>
    <t>Intel Xeon E3-1241 v3 @ 3.50GHz</t>
  </si>
  <si>
    <t>AMD Ryzen 3 PRO 3300U</t>
  </si>
  <si>
    <t>Intel Xeon E5-2620 v3 @ 2.40GHz</t>
  </si>
  <si>
    <t>Intel Xeon E3-1270 v3 @ 3.50GHz</t>
  </si>
  <si>
    <t>Intel Xeon E3-1285L v3 @ 3.10GHz</t>
  </si>
  <si>
    <t>Intel Xeon D-1528 @ 1.90GHz</t>
  </si>
  <si>
    <t>AMD FX-9590 Eight-Core</t>
  </si>
  <si>
    <t>Intel Xeon E3-1220 v6 @ 3.00GHz</t>
  </si>
  <si>
    <t>Intel Xeon E3-1240L v5 @ 2.10GHz</t>
  </si>
  <si>
    <t>Intel Xeon E5-1620 v3 @ 3.50GHz</t>
  </si>
  <si>
    <t>Intel Core i7-6820HQ @ 2.70GHz</t>
  </si>
  <si>
    <t>Intel Xeon Platinum 8151 @ 3.40GHz</t>
  </si>
  <si>
    <t>Intel Xeon E5-2667 @ 2.90GHz</t>
  </si>
  <si>
    <t>Intel Xeon E3-1286 v3 @ 3.70GHz</t>
  </si>
  <si>
    <t>Intel Xeon E3-1231 v3 @ 3.40GHz</t>
  </si>
  <si>
    <t>Intel Core i3-8100T @ 3.10GHz</t>
  </si>
  <si>
    <t>AMD Ryzen 3 2200G</t>
  </si>
  <si>
    <t>Intel Xeon W3690 @ 3.47GHz</t>
  </si>
  <si>
    <t>AMD Opteron 6287 SE</t>
  </si>
  <si>
    <t>AMD Ryzen 7 2700U</t>
  </si>
  <si>
    <t>AMD Ryzen 3 1300X</t>
  </si>
  <si>
    <t>Intel Core i7-4790S @ 3.20GHz</t>
  </si>
  <si>
    <t>Intel Core i7-4940MX @ 3.10GHz</t>
  </si>
  <si>
    <t>AMD Ryzen 5 2500U</t>
  </si>
  <si>
    <t>Intel Core i5-5675R @ 3.10GHz</t>
  </si>
  <si>
    <t>Intel Core i7-6700HQ @ 2.60GHz</t>
  </si>
  <si>
    <t>Intel Core i5-7600T @ 2.80GHz</t>
  </si>
  <si>
    <t>Intel Xeon E3-1245 v3 @ 3.40GHz</t>
  </si>
  <si>
    <t>AMD Ryzen 5 PRO 2500U</t>
  </si>
  <si>
    <t>Intel Xeon X5690 @ 3.47GHz</t>
  </si>
  <si>
    <t>Intel Core i7-4900MQ @ 2.80GHz</t>
  </si>
  <si>
    <t>Intel Core i5-7600K @ 3.80GHz</t>
  </si>
  <si>
    <t>AMD Ryzen 3 PRO 2300U</t>
  </si>
  <si>
    <t>Intel Core i5-8265U @ 1.60GHz</t>
  </si>
  <si>
    <t>Intel Xeon E3-1225 v5 @ 3.30GHz</t>
  </si>
  <si>
    <t>Intel Core i7-5675C @ 3.10GHz</t>
  </si>
  <si>
    <t>Intel Core i7-8650U @ 1.90GHz</t>
  </si>
  <si>
    <t>Intel Xeon E3-1230 v3 @ 3.30GHz</t>
  </si>
  <si>
    <t>Intel Xeon E5-2640 v2 @ 2.00GHz</t>
  </si>
  <si>
    <t>Intel Core i7-3770K @ 3.50GHz</t>
  </si>
  <si>
    <t>Intel Core i3-8100 @ 3.60GHz</t>
  </si>
  <si>
    <t>Intel Xeon W-2102 @ 2.90GHz</t>
  </si>
  <si>
    <t>Intel Core i5-6600K @ 3.50GHz</t>
  </si>
  <si>
    <t>Intel Xeon E5-2450L @ 1.80GHz</t>
  </si>
  <si>
    <t>Intel Core i7-5700EQ @ 2.60GHz</t>
  </si>
  <si>
    <t>Intel Atom C3958 @ 2.00GHz</t>
  </si>
  <si>
    <t>Intel Xeon E3-1270 V2 @ 3.50GHz</t>
  </si>
  <si>
    <t>Intel Core i7-4770S @ 3.10GHz</t>
  </si>
  <si>
    <t>Intel Core i7-3770 @ 3.40GHz</t>
  </si>
  <si>
    <t>Intel Xeon Bronze 3106 @ 1.70GHz</t>
  </si>
  <si>
    <t>Intel Xeon E3-1275 v3 @ 3.50GHz</t>
  </si>
  <si>
    <t>AMD Ryzen 3 2200GE</t>
  </si>
  <si>
    <t>AMD Ryzen 3 1200</t>
  </si>
  <si>
    <t>Intel Xeon E3-1240 V2 @ 3.40GHz</t>
  </si>
  <si>
    <t>Intel Xeon E5-2440 v2 @ 1.90GHz</t>
  </si>
  <si>
    <t>Intel Core i5-5675C @ 3.10GHz</t>
  </si>
  <si>
    <t>Intel Xeon E5-2637 v2 @ 3.50GHz</t>
  </si>
  <si>
    <t>Intel Core i7-4860HQ @ 2.40GHz</t>
  </si>
  <si>
    <t>Intel Core i7-4910MQ @ 2.90GHz</t>
  </si>
  <si>
    <t>Intel Core i7-4722HQ @ 2.40GHz</t>
  </si>
  <si>
    <t>Intel Core i5-7500 @ 3.40GHz</t>
  </si>
  <si>
    <t>Intel Core i5-7440HQ @ 2.80GHz</t>
  </si>
  <si>
    <t>Intel Xeon E5-2440 @ 2.40GHz</t>
  </si>
  <si>
    <t>Intel Core i7-4960HQ @ 2.60GHz</t>
  </si>
  <si>
    <t>Intel Core i7-4770HQ @ 2.20GHz</t>
  </si>
  <si>
    <t>Intel Core i7-4771 @ 3.50GHz</t>
  </si>
  <si>
    <t>Intel Core i7-3770S @ 3.10GHz</t>
  </si>
  <si>
    <t>Intel Xeon E5-1620 v2 @ 3.70GHz</t>
  </si>
  <si>
    <t>Intel Core i7-4870HQ @ 2.50GHz</t>
  </si>
  <si>
    <t>Intel Core i7-4770R @ 3.20GHz</t>
  </si>
  <si>
    <t>Intel Core i5-8250U @ 1.60GHz</t>
  </si>
  <si>
    <t>Intel Xeon E5-2630L v2 @ 2.40GHz</t>
  </si>
  <si>
    <t>Intel Core i5-4670R @ 3.00GHz</t>
  </si>
  <si>
    <t>AMD Opteron 6378</t>
  </si>
  <si>
    <t>Intel Xeon E3-1280 v3 @ 3.60GHz</t>
  </si>
  <si>
    <t>Intel Core i7-995X @ 3.60GHz</t>
  </si>
  <si>
    <t>Intel Core i7-4790T @ 2.70GHz</t>
  </si>
  <si>
    <t>Intel Xeon E5-2430 v2 @ 2.50GHz</t>
  </si>
  <si>
    <t>Intel Core i7-4860EQ @ 1.80GHz</t>
  </si>
  <si>
    <t>Intel Xeon E3-1240 v3 @ 3.40GHz</t>
  </si>
  <si>
    <t>Intel Core i7-3840QM @ 2.80GHz</t>
  </si>
  <si>
    <t>Intel Xeon E3-1230 V2 @ 3.30GHz</t>
  </si>
  <si>
    <t>Intel Xeon E3-1290 V2 @ 3.70GHz</t>
  </si>
  <si>
    <t>Intel Xeon E5-2658 @ 2.10GHz</t>
  </si>
  <si>
    <t>AMD FX-8370 Eight-Core</t>
  </si>
  <si>
    <t>Intel Xeon Bronze 3204 @ 1.90GHz</t>
  </si>
  <si>
    <t>Intel Core i5-6600 @ 3.30GHz</t>
  </si>
  <si>
    <t>AMD FX-8350 Eight-Core</t>
  </si>
  <si>
    <t>Intel Xeon E3-1220 v5 @ 3.00GHz</t>
  </si>
  <si>
    <t>Intel Xeon E3-1245 V2 @ 3.40GHz</t>
  </si>
  <si>
    <t>Intel Core i7-5700HQ @ 2.70GHz</t>
  </si>
  <si>
    <t>Intel Xeon E5-1607 v4 @ 3.10GHz</t>
  </si>
  <si>
    <t>Intel Core i7-4760HQ @ 2.10GHz</t>
  </si>
  <si>
    <t>Intel Xeon E5-2420 v2 @ 2.20GHz</t>
  </si>
  <si>
    <t>AMD FX-9370 Eight-Core</t>
  </si>
  <si>
    <t>Intel Xeon E3-1280 V2 @ 3.60GHz</t>
  </si>
  <si>
    <t>Intel Xeon E5-2640 @ 2.50GHz</t>
  </si>
  <si>
    <t>Intel Core i7-4930MX @ 3.00GHz</t>
  </si>
  <si>
    <t>Intel Xeon E3-1275 V2 @ 3.50GHz</t>
  </si>
  <si>
    <t>Intel Core i7-8550U @ 1.80GHz</t>
  </si>
  <si>
    <t>AMD Opteron 6344</t>
  </si>
  <si>
    <t>Intel Xeon E5-4617 @ 2.90GHz</t>
  </si>
  <si>
    <t>Intel Core i7-3820 @ 3.60GHz</t>
  </si>
  <si>
    <t>Intel Core i5-6402P @ 2.80GHz</t>
  </si>
  <si>
    <t>Intel Core i7-4720HQ @ 2.60GHz</t>
  </si>
  <si>
    <t>AMD Ryzen 3 PRO 1200</t>
  </si>
  <si>
    <t>Intel Xeon E3-1240L v3 @ 2.00GHz</t>
  </si>
  <si>
    <t>AMD Opteron 6376</t>
  </si>
  <si>
    <t>Intel Core i5-5575R @ 2.80GHz</t>
  </si>
  <si>
    <t>Intel Xeon E3-1265L v3 @ 2.50GHz</t>
  </si>
  <si>
    <t>Intel Xeon E5-1620 @ 3.60GHz</t>
  </si>
  <si>
    <t>Intel Core i5-6442EQ @ 1.90GHz</t>
  </si>
  <si>
    <t>Intel Xeon E5-1410 v2 @ 2.80GHz</t>
  </si>
  <si>
    <t>Intel Core i7-3940XM @ 3.00GHz</t>
  </si>
  <si>
    <t>Intel Xeon D-1521 @ 2.40GHz</t>
  </si>
  <si>
    <t>AMD Opteron 6282 SE</t>
  </si>
  <si>
    <t>AMD FX-6330 Six-Core</t>
  </si>
  <si>
    <t>Intel Core i5-4690K @ 3.50GHz</t>
  </si>
  <si>
    <t>Intel Xeon E5-2609 v4 @ 1.70GHz</t>
  </si>
  <si>
    <t>Intel Core i7-4850HQ @ 2.30GHz</t>
  </si>
  <si>
    <t>Intel Core i7-990X @ 3.47GHz</t>
  </si>
  <si>
    <t>Intel Core i5-6600T @ 2.70GHz</t>
  </si>
  <si>
    <t>AMD Ryzen 3 3300U</t>
  </si>
  <si>
    <t>Intel Core i7-4800MQ @ 2.70GHz</t>
  </si>
  <si>
    <t>Intel Core i7-3920XM @ 2.90GHz</t>
  </si>
  <si>
    <t>AMD Ryzen 3 2300U</t>
  </si>
  <si>
    <t>Intel Xeon X5679 @ 3.20GHz</t>
  </si>
  <si>
    <t>Intel Core i7-3740QM @ 2.70GHz</t>
  </si>
  <si>
    <t>Intel Xeon E3-1235L v5 @ 2.00GHz</t>
  </si>
  <si>
    <t>Intel Core i7-7567U @ 3.50GHz</t>
  </si>
  <si>
    <t>Intel Core i5-7500T @ 2.70GHz</t>
  </si>
  <si>
    <t>Intel Core i3-1005G1 @ 1.20GHz</t>
  </si>
  <si>
    <t>Intel Xeon E5-2630 @ 2.30GHz</t>
  </si>
  <si>
    <t>Intel Core i7-2700K @ 3.50GHz</t>
  </si>
  <si>
    <t>Intel Xeon W3680 @ 3.33GHz</t>
  </si>
  <si>
    <t>AMD Opteron 6276</t>
  </si>
  <si>
    <t>AMD Opteron 4274 HE</t>
  </si>
  <si>
    <t>Intel Core i5-6500 @ 3.20GHz</t>
  </si>
  <si>
    <t>ZHAOXIN KaiXian KX-U6780A@2.7GHz</t>
  </si>
  <si>
    <t>AMD A8-7500</t>
  </si>
  <si>
    <t>Intel Xeon E3-1505L v5 @ 2.00GHz</t>
  </si>
  <si>
    <t>Intel Pentium Gold G5600F @ 3.90GHz</t>
  </si>
  <si>
    <t>Intel Core i5-4670K @ 3.40GHz</t>
  </si>
  <si>
    <t>Intel Core i5-7400 @ 3.00GHz</t>
  </si>
  <si>
    <t>Intel Core i5-4690 @ 3.50GHz</t>
  </si>
  <si>
    <t>Intel Core i7-4750HQ @ 2.00GHz</t>
  </si>
  <si>
    <t>Intel Core i7-3820QM @ 2.70GHz</t>
  </si>
  <si>
    <t>Intel Xeon E3-1290 @ 3.60GHz</t>
  </si>
  <si>
    <t>Intel Core i7-4810MQ @ 2.80GHz</t>
  </si>
  <si>
    <t>Intel Core i7-4700HQ @ 2.40GHz</t>
  </si>
  <si>
    <t>Intel Core i7-980X @ 3.33GHz</t>
  </si>
  <si>
    <t>Intel Pentium Gold G5620 @ 4.00GHz</t>
  </si>
  <si>
    <t>Intel Xeon E5-2643 @ 3.30GHz</t>
  </si>
  <si>
    <t>Intel Core i7-3720QM @ 2.60GHz</t>
  </si>
  <si>
    <t>Intel Xeon E5-1607 v3 @ 3.10GHz</t>
  </si>
  <si>
    <t>Intel Core i5-7442EQ @ 2.10GHz</t>
  </si>
  <si>
    <t>Intel Xeon E5-2620 v2 @ 2.10GHz</t>
  </si>
  <si>
    <t>Intel Core i3-7350K @ 4.20GHz</t>
  </si>
  <si>
    <t>Intel Xeon E5-2630L @ 2.00GHz</t>
  </si>
  <si>
    <t>Intel Core i7-4770T @ 2.50GHz</t>
  </si>
  <si>
    <t>AMD Athlon PRO 300GE</t>
  </si>
  <si>
    <t>Intel Xeon E3-1270 @ 3.40GHz</t>
  </si>
  <si>
    <t>Intel Core i7-2600K @ 3.40GHz</t>
  </si>
  <si>
    <t>Intel Core i7-980 @ 3.33GHz</t>
  </si>
  <si>
    <t>Intel Core i7-6822EQ @ 2.00GHz</t>
  </si>
  <si>
    <t>Intel Xeon X5675 @ 3.07GHz</t>
  </si>
  <si>
    <t>AMD Athlon 300GE</t>
  </si>
  <si>
    <t>Intel Core i7-4785T @ 2.20GHz</t>
  </si>
  <si>
    <t>Intel Core i3-10110U @ 2.10GHz</t>
  </si>
  <si>
    <t>AMD FX-8370E Eight-Core</t>
  </si>
  <si>
    <t>Intel Core i7-3630QM @ 2.40GHz</t>
  </si>
  <si>
    <t>Intel Xeon E3-1268L v3 @ 2.30GHz</t>
  </si>
  <si>
    <t>Intel Xeon E5-1603 v4 @ 2.80GHz</t>
  </si>
  <si>
    <t>Intel Core i5-6440HQ @ 2.60GHz</t>
  </si>
  <si>
    <t>Intel Core i5-4590 @ 3.30GHz</t>
  </si>
  <si>
    <t>AMD FX-8300 Eight-Core</t>
  </si>
  <si>
    <t>Intel Xeon E3-1280 @ 3.50GHz</t>
  </si>
  <si>
    <t>Intel Xeon E3-1226 v3 @ 3.30GHz</t>
  </si>
  <si>
    <t>Intel Core i7-4702MQ @ 2.20GHz</t>
  </si>
  <si>
    <t>Intel Core i5-6440EQ @ 2.70GHz</t>
  </si>
  <si>
    <t>Intel Core i7-3610QM @ 2.30GHz</t>
  </si>
  <si>
    <t>Intel Core i3-7320 @ 4.10GHz</t>
  </si>
  <si>
    <t>Intel Core i5-6400 @ 2.70GHz</t>
  </si>
  <si>
    <t>%</t>
  </si>
  <si>
    <t>Score</t>
  </si>
  <si>
    <t>NA</t>
  </si>
  <si>
    <t>*$7,453.00</t>
  </si>
  <si>
    <t>*$979.00</t>
  </si>
  <si>
    <t>*$4,551.37</t>
  </si>
  <si>
    <t>*$6,005.98</t>
  </si>
  <si>
    <t>*$2,000.00</t>
  </si>
  <si>
    <t>*$2,059.86</t>
  </si>
  <si>
    <t>*$1,889.99</t>
  </si>
  <si>
    <t>*$1,569.00</t>
  </si>
  <si>
    <t>*$5,890.00</t>
  </si>
  <si>
    <t>*$1,008.00</t>
  </si>
  <si>
    <t>*$3,609.00</t>
  </si>
  <si>
    <t>*$3,659.82</t>
  </si>
  <si>
    <t>*$1,511.69</t>
  </si>
  <si>
    <t>*$2,073.34</t>
  </si>
  <si>
    <t>*$8,725.00</t>
  </si>
  <si>
    <t>*$1,284.02</t>
  </si>
  <si>
    <t>*$1,349.99</t>
  </si>
  <si>
    <t>*$4,608.95</t>
  </si>
  <si>
    <t>*$4,489.00</t>
  </si>
  <si>
    <t>*$4,938.00</t>
  </si>
  <si>
    <t>*$2,702.00</t>
  </si>
  <si>
    <t>*$1,093.77</t>
  </si>
  <si>
    <t>*$4,108.95</t>
  </si>
  <si>
    <t>*$1,550.00</t>
  </si>
  <si>
    <t>*$649.99</t>
  </si>
  <si>
    <t>*$1,530.39</t>
  </si>
  <si>
    <t>*$1,989.00</t>
  </si>
  <si>
    <t>*$539.00</t>
  </si>
  <si>
    <t>*$1,834.95</t>
  </si>
  <si>
    <t>*$2,654.82</t>
  </si>
  <si>
    <t>*$3,629.59</t>
  </si>
  <si>
    <t>*$1,764.00</t>
  </si>
  <si>
    <t>*$1,212.69</t>
  </si>
  <si>
    <t>*$3,009.95</t>
  </si>
  <si>
    <t>*$2,169.99</t>
  </si>
  <si>
    <t>*$623.00</t>
  </si>
  <si>
    <t>*$3,181.17</t>
  </si>
  <si>
    <t>*$2,498.00</t>
  </si>
  <si>
    <t>*$494.00</t>
  </si>
  <si>
    <t>*$810.98</t>
  </si>
  <si>
    <t>*$5,808.00</t>
  </si>
  <si>
    <t>*$1,727.00</t>
  </si>
  <si>
    <t>*$944.00</t>
  </si>
  <si>
    <t>*$2,174.99</t>
  </si>
  <si>
    <t>*$1,509.00</t>
  </si>
  <si>
    <t>*$450.00</t>
  </si>
  <si>
    <t>*$583.00</t>
  </si>
  <si>
    <t>*$1,005.00</t>
  </si>
  <si>
    <t>*$1,561.00</t>
  </si>
  <si>
    <t>*$289.00</t>
  </si>
  <si>
    <t>*$5,400.00</t>
  </si>
  <si>
    <t>*$359.99</t>
  </si>
  <si>
    <t>*$311.00</t>
  </si>
  <si>
    <t>*$956.57</t>
  </si>
  <si>
    <t>*$524.99</t>
  </si>
  <si>
    <t>*$362.00</t>
  </si>
  <si>
    <t>*$439.00</t>
  </si>
  <si>
    <t>*$1,049.95</t>
  </si>
  <si>
    <t>*$5,729.00</t>
  </si>
  <si>
    <t>*$552.96</t>
  </si>
  <si>
    <t>*$1,428.29</t>
  </si>
  <si>
    <t>*$4,800.00</t>
  </si>
  <si>
    <t>*$303.00</t>
  </si>
  <si>
    <t>*$556.00</t>
  </si>
  <si>
    <t>*$2,225.00</t>
  </si>
  <si>
    <t>*$479.00</t>
  </si>
  <si>
    <t>*$1,229.52</t>
  </si>
  <si>
    <t>*$508.99</t>
  </si>
  <si>
    <t>*$323.00</t>
  </si>
  <si>
    <t>*$395.00</t>
  </si>
  <si>
    <t>*$260.00</t>
  </si>
  <si>
    <t>*$700.00</t>
  </si>
  <si>
    <t>*$566.00</t>
  </si>
  <si>
    <t>*$299.99</t>
  </si>
  <si>
    <t>*$779.00</t>
  </si>
  <si>
    <t>*$272.00</t>
  </si>
  <si>
    <t>*$617.00</t>
  </si>
  <si>
    <t>*$608.99</t>
  </si>
  <si>
    <t>*$2,400.00</t>
  </si>
  <si>
    <t>*$180.80</t>
  </si>
  <si>
    <t>*$555.00</t>
  </si>
  <si>
    <t>*$192.00</t>
  </si>
  <si>
    <t>*$508.00</t>
  </si>
  <si>
    <t>*$641.00</t>
  </si>
  <si>
    <t>*$951.31</t>
  </si>
  <si>
    <t>*$202.00</t>
  </si>
  <si>
    <t>*$1,364.00</t>
  </si>
  <si>
    <t>*$373.50</t>
  </si>
  <si>
    <t>*$213.00</t>
  </si>
  <si>
    <t>*$315.00</t>
  </si>
  <si>
    <t>*$4,616.00</t>
  </si>
  <si>
    <t>*$549.00</t>
  </si>
  <si>
    <t>*$899.99</t>
  </si>
  <si>
    <t>*$2,019.95</t>
  </si>
  <si>
    <t>*$335.00</t>
  </si>
  <si>
    <t>*$694.00</t>
  </si>
  <si>
    <t>*$73.98</t>
  </si>
  <si>
    <t>*$1,399.00</t>
  </si>
  <si>
    <t>*$320.00</t>
  </si>
  <si>
    <t>*$334.00</t>
  </si>
  <si>
    <t>*$1,668.00</t>
  </si>
  <si>
    <t>*$232.22</t>
  </si>
  <si>
    <t>*$366.99</t>
  </si>
  <si>
    <t>*$799.97</t>
  </si>
  <si>
    <t>*$338.28</t>
  </si>
  <si>
    <t>*$431.00</t>
  </si>
  <si>
    <t>*$501.00</t>
  </si>
  <si>
    <t>*$408.95</t>
  </si>
  <si>
    <t>*$1,479.00</t>
  </si>
  <si>
    <t>*$162.00</t>
  </si>
  <si>
    <t>*$508.95</t>
  </si>
  <si>
    <t>*$198.00</t>
  </si>
  <si>
    <t>*$152.00</t>
  </si>
  <si>
    <t>*$218.00</t>
  </si>
  <si>
    <t>*$250.00</t>
  </si>
  <si>
    <t>*$309.00</t>
  </si>
  <si>
    <t>*$445.00</t>
  </si>
  <si>
    <t>*$1,560.86</t>
  </si>
  <si>
    <t>*$182.00</t>
  </si>
  <si>
    <t>*$435.00</t>
  </si>
  <si>
    <t>*$378.00</t>
  </si>
  <si>
    <t>*$1,223.00</t>
  </si>
  <si>
    <t>*$270.99</t>
  </si>
  <si>
    <t>*$1,207.00</t>
  </si>
  <si>
    <t>*$568.00</t>
  </si>
  <si>
    <t>*$769.99</t>
  </si>
  <si>
    <t>*$999.00</t>
  </si>
  <si>
    <t>*$179.99</t>
  </si>
  <si>
    <t>*$1,219.00</t>
  </si>
  <si>
    <t>*$143.00</t>
  </si>
  <si>
    <t>*$1,408.75</t>
  </si>
  <si>
    <t>*$409.00</t>
  </si>
  <si>
    <t>*$736.16</t>
  </si>
  <si>
    <t>*$348.00</t>
  </si>
  <si>
    <t>*$234.36</t>
  </si>
  <si>
    <t>*$774.00</t>
  </si>
  <si>
    <t>*$435.90</t>
  </si>
  <si>
    <t>*$1,424.00</t>
  </si>
  <si>
    <t>*$133.00</t>
  </si>
  <si>
    <t>*$486.00</t>
  </si>
  <si>
    <t>*$389.99</t>
  </si>
  <si>
    <t>*$345.31</t>
  </si>
  <si>
    <t>*$686.32</t>
  </si>
  <si>
    <t>*$341.67</t>
  </si>
  <si>
    <t>*$456.54</t>
  </si>
  <si>
    <t>*$385.00</t>
  </si>
  <si>
    <t>*$495.00</t>
  </si>
  <si>
    <t>*$189.00</t>
  </si>
  <si>
    <t>*$809.99</t>
  </si>
  <si>
    <t>*$1,226.66</t>
  </si>
  <si>
    <t>*$571.00</t>
  </si>
  <si>
    <t>*$297.00</t>
  </si>
  <si>
    <t>*$199.52</t>
  </si>
  <si>
    <t>*$122.00</t>
  </si>
  <si>
    <t>*$170.49</t>
  </si>
  <si>
    <t>*$725.01</t>
  </si>
  <si>
    <t>*$69.99</t>
  </si>
  <si>
    <t>*$434.00</t>
  </si>
  <si>
    <t>*$341.53</t>
  </si>
  <si>
    <t>*$888.00</t>
  </si>
  <si>
    <t>*$134.21</t>
  </si>
  <si>
    <t>*$193.00</t>
  </si>
  <si>
    <t>*$121.00</t>
  </si>
  <si>
    <t>*$1,073.00</t>
  </si>
  <si>
    <t>*$145.51</t>
  </si>
  <si>
    <t>*$441.00</t>
  </si>
  <si>
    <t>*$32.28</t>
  </si>
  <si>
    <t>*$219.99</t>
  </si>
  <si>
    <t>*$255.00</t>
  </si>
  <si>
    <t>*$2,730.00</t>
  </si>
  <si>
    <t>*$375.89</t>
  </si>
  <si>
    <t>*$808.02</t>
  </si>
  <si>
    <t>*$278.00</t>
  </si>
  <si>
    <t>*$127.88</t>
  </si>
  <si>
    <t>*$839.00</t>
  </si>
  <si>
    <t>*$499.95</t>
  </si>
  <si>
    <t>*$280.55</t>
  </si>
  <si>
    <t>*$586.67</t>
  </si>
  <si>
    <t>*$434.14</t>
  </si>
  <si>
    <t>*$409.99</t>
  </si>
  <si>
    <t>*$39.77</t>
  </si>
  <si>
    <t>*$286.99</t>
  </si>
  <si>
    <t>*$449.00</t>
  </si>
  <si>
    <t>*$400.99</t>
  </si>
  <si>
    <t>*$309.95</t>
  </si>
  <si>
    <t>*$459.95</t>
  </si>
  <si>
    <t>*$29.99</t>
  </si>
  <si>
    <t>*$276.00</t>
  </si>
  <si>
    <t>*$81.99</t>
  </si>
  <si>
    <t>*$885.00</t>
  </si>
  <si>
    <t>*$1,462.00</t>
  </si>
  <si>
    <t>*$272.02</t>
  </si>
  <si>
    <t>*$262.13</t>
  </si>
  <si>
    <t>*$1,096.00</t>
  </si>
  <si>
    <t>*$389.00</t>
  </si>
  <si>
    <t>*$89.90</t>
  </si>
  <si>
    <t>*$189.99</t>
  </si>
  <si>
    <t>*$699.95</t>
  </si>
  <si>
    <t>*$609.95</t>
  </si>
  <si>
    <t>*$640.00</t>
  </si>
  <si>
    <t>*$359.73</t>
  </si>
  <si>
    <t>*$299.95</t>
  </si>
  <si>
    <t>*$204.00</t>
  </si>
  <si>
    <t>*$239.95</t>
  </si>
  <si>
    <t>*$281.00</t>
  </si>
  <si>
    <t>*$39.94</t>
  </si>
  <si>
    <t>*$97.99</t>
  </si>
  <si>
    <t>*$39.99</t>
  </si>
  <si>
    <t>*$285.00</t>
  </si>
  <si>
    <t>*$189.95</t>
  </si>
  <si>
    <t>*$383.00</t>
  </si>
  <si>
    <t>*$1,099.95</t>
  </si>
  <si>
    <t>*$363.00</t>
  </si>
  <si>
    <t>*$399.99</t>
  </si>
  <si>
    <t>*$199.98</t>
  </si>
  <si>
    <t>*$239.00</t>
  </si>
  <si>
    <t>*$595.00</t>
  </si>
  <si>
    <t>*$218.45</t>
  </si>
  <si>
    <t>*$182.72</t>
  </si>
  <si>
    <t>*$228.83</t>
  </si>
  <si>
    <t>#</t>
  </si>
  <si>
    <t>i9-9900K</t>
  </si>
  <si>
    <t>8 Core &amp; 16 Thread @ 3.6GHz - 5.0GHz Turbo</t>
  </si>
  <si>
    <t>8-Core @ 3.6 GHz. Socket: LGA1151 - $409.99</t>
  </si>
  <si>
    <t>MAG272CQR</t>
  </si>
  <si>
    <t>Thermaltake </t>
  </si>
  <si>
    <t>Commander C31</t>
  </si>
  <si>
    <t>Asus</t>
  </si>
  <si>
    <t>ROG Strix Z390-F</t>
  </si>
  <si>
    <t>ML240P Mirage</t>
  </si>
  <si>
    <t>Check prices elsewhere.  Was originally like $50 less.</t>
  </si>
  <si>
    <t>Series</t>
  </si>
  <si>
    <t>Sticks</t>
  </si>
  <si>
    <t>GB</t>
  </si>
  <si>
    <t>Ttl GB</t>
  </si>
  <si>
    <t>$ / GB</t>
  </si>
  <si>
    <t>G.Skill</t>
  </si>
  <si>
    <t>TridentZ</t>
  </si>
  <si>
    <t>Timing</t>
  </si>
  <si>
    <t>16.19.19.39</t>
  </si>
  <si>
    <t>16.18.18.38</t>
  </si>
  <si>
    <t>F4-3600C16Q-64GTZRC</t>
  </si>
  <si>
    <t>F4-3000C16Q-64GTZR</t>
  </si>
  <si>
    <t>F4-3600C18Q-64GTZR</t>
  </si>
  <si>
    <t>18.22.22.44</t>
  </si>
  <si>
    <t>TridentZ Neo</t>
  </si>
  <si>
    <t>F4-3200C16Q-128GTZN</t>
  </si>
  <si>
    <t>F4-4266C19D-16GTZR</t>
  </si>
  <si>
    <t>19.19.19.39</t>
  </si>
  <si>
    <t>F4-3200C14Q-64GTZR</t>
  </si>
  <si>
    <t>14.14.14.34</t>
  </si>
  <si>
    <t>F4-3600C18D-32GTZR</t>
  </si>
  <si>
    <t>18.22.22.42</t>
  </si>
  <si>
    <t>F4-3600C16D-32GTZRC</t>
  </si>
  <si>
    <t>F4-3200C16D-32GTZR</t>
  </si>
  <si>
    <t>F4-3200C15D-32GTZR</t>
  </si>
  <si>
    <t>15.15.15.35</t>
  </si>
  <si>
    <t>F4-2666C18Q-128GTZN</t>
  </si>
  <si>
    <t>18.18.18.43</t>
  </si>
  <si>
    <t>F4-3200C16D-64GTZN</t>
  </si>
  <si>
    <t>F4-3866C18D-32GTZR</t>
  </si>
  <si>
    <t>18.18.18.38</t>
  </si>
  <si>
    <t>F4-3600C16Q-64GTZR</t>
  </si>
  <si>
    <t>16.16.16.36</t>
  </si>
  <si>
    <t>Corsair</t>
  </si>
  <si>
    <t>Vengence</t>
  </si>
  <si>
    <t>CMW32GX4M2C3200C16</t>
  </si>
  <si>
    <t>16.18.18.36</t>
  </si>
  <si>
    <t>CMW64GX4M2E3200C16</t>
  </si>
  <si>
    <t>16.20.20.38</t>
  </si>
  <si>
    <t>F4-3000C14D-32GTZR</t>
  </si>
  <si>
    <t>F4-3000C14Q-64GTZR</t>
  </si>
  <si>
    <t>F4-3466C16D-32GTZR</t>
  </si>
  <si>
    <t>F4-3600C16D-32GTZR</t>
  </si>
  <si>
    <t>F4-3200C15Q-64GTZR</t>
  </si>
  <si>
    <t>F4-3200C14D-32GTZR</t>
  </si>
  <si>
    <t>CMW32GX4M2A2666C16W</t>
  </si>
  <si>
    <t>16.18.18.35</t>
  </si>
  <si>
    <t>CMW32GX4M2C3200C16W</t>
  </si>
  <si>
    <t>TridentZ Royal</t>
  </si>
  <si>
    <t>F4-3000C16D-32GTRS</t>
  </si>
  <si>
    <t>F4-3000C16D-32GTZR</t>
  </si>
  <si>
    <t>F4-3200C16D-16GTZR</t>
  </si>
  <si>
    <t>#1 According to NewEgg.</t>
  </si>
  <si>
    <t>CMW16GX4M2C3200C16</t>
  </si>
  <si>
    <t>CMW16GX4M2C3200C16W</t>
  </si>
  <si>
    <t>CMW32GX4M4D3600C18</t>
  </si>
  <si>
    <t>F4-3200C16Q-32GTZR</t>
  </si>
  <si>
    <t>F4-3000C16D-16GTZR</t>
  </si>
  <si>
    <t>F4-3200C16Q-128GTRS</t>
  </si>
  <si>
    <t>V</t>
  </si>
  <si>
    <t>F4-2666C18Q-128GTRS</t>
  </si>
  <si>
    <t>CL</t>
  </si>
  <si>
    <t>AL</t>
  </si>
  <si>
    <t>Cas Latency</t>
  </si>
  <si>
    <t>Absolute Lat…</t>
  </si>
  <si>
    <t>Calced</t>
  </si>
  <si>
    <t>DDR4</t>
  </si>
  <si>
    <t>Real RAM Speed</t>
  </si>
  <si>
    <t>Clock Speed (MHz)</t>
  </si>
  <si>
    <t>DDR Type</t>
  </si>
  <si>
    <t>CL Time (1st # in the set of 4)</t>
  </si>
  <si>
    <t>Converting Clock Speed Into Time</t>
  </si>
  <si>
    <t>MHz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</si>
  <si>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</si>
  <si>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</si>
  <si>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</si>
  <si>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</si>
  <si>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</si>
  <si>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</si>
  <si>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</si>
  <si>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</si>
  <si>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</si>
  <si>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</si>
  <si>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</si>
  <si>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</si>
  <si>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AMD</t>
  </si>
  <si>
    <t>Crucial</t>
  </si>
  <si>
    <t>Both</t>
  </si>
  <si>
    <t>Kingston</t>
  </si>
  <si>
    <t>F4-2400C14-16GRK</t>
  </si>
  <si>
    <t>F4-3200C14Q-64GTZ</t>
  </si>
  <si>
    <t>BLE4K8G4D36BEEAK</t>
  </si>
  <si>
    <t>F4-3200C15Q-64GTZ</t>
  </si>
  <si>
    <t>CMD64GX4M4B3000C15</t>
  </si>
  <si>
    <t>F4-3200C14Q-32GFX</t>
  </si>
  <si>
    <t>CMK32GX4M4A2666C15</t>
  </si>
  <si>
    <t>F4-3200C16Q-64GVK</t>
  </si>
  <si>
    <t>F4-3000C15Q-16GRR</t>
  </si>
  <si>
    <t>F4-2800C16Q-16GRK</t>
  </si>
  <si>
    <t>F4-3200C16D-16GVKB</t>
  </si>
  <si>
    <t>CMK16GX4M2B3200C16</t>
  </si>
  <si>
    <t>CMK16GX4M2B3000C15</t>
  </si>
  <si>
    <t>HX421C14FB</t>
  </si>
  <si>
    <t>F4-4500C19D-16GTZKKE</t>
  </si>
  <si>
    <t>GHz</t>
  </si>
  <si>
    <t>16.18.18</t>
  </si>
  <si>
    <t>15.17.17.35</t>
  </si>
  <si>
    <t>14.14.14</t>
  </si>
  <si>
    <t>Released</t>
  </si>
  <si>
    <t>PTS</t>
  </si>
  <si>
    <t>GBs</t>
  </si>
  <si>
    <t>Stix</t>
  </si>
  <si>
    <t>F3-17000CL11D-8GBSR</t>
  </si>
  <si>
    <t>9.11.10.28</t>
  </si>
  <si>
    <t>My Current Mem Sticks</t>
  </si>
  <si>
    <t>CUDAs</t>
  </si>
  <si>
    <t>RAM</t>
  </si>
  <si>
    <t>2GB</t>
  </si>
  <si>
    <t>Bits</t>
  </si>
  <si>
    <t>DDR#</t>
  </si>
  <si>
    <t>GTX660-DC2O-2GD5</t>
  </si>
  <si>
    <t>NVIDIA</t>
  </si>
  <si>
    <t>Chipset</t>
  </si>
  <si>
    <t> GTX 600</t>
  </si>
  <si>
    <t>Core Clock</t>
  </si>
  <si>
    <t>1020MHz</t>
  </si>
  <si>
    <t>Boost</t>
  </si>
  <si>
    <t>1085MHz</t>
  </si>
  <si>
    <t>19-20-20-40</t>
  </si>
  <si>
    <t>18-22-22-42</t>
  </si>
  <si>
    <t>16-18-18-38</t>
  </si>
  <si>
    <t>16-19-19-39</t>
  </si>
  <si>
    <t>14-14-14-34</t>
  </si>
  <si>
    <t>15-16-16-36</t>
  </si>
  <si>
    <t>16-16-16-36</t>
  </si>
  <si>
    <t>14-15-15-35</t>
  </si>
  <si>
    <t>18-19-19-39</t>
  </si>
  <si>
    <t>17-18-18-38</t>
  </si>
  <si>
    <t>17-17-17-37</t>
  </si>
  <si>
    <t>18-18-18-43</t>
  </si>
  <si>
    <t>19-19-19-39</t>
  </si>
  <si>
    <t>F4-3600C19D-32GTRS</t>
  </si>
  <si>
    <t>F4-4000C18Q-32GTRS</t>
  </si>
  <si>
    <t>F4-3200C16D-16GTRS</t>
  </si>
  <si>
    <t>F4-3600C16Q-64GTRSC</t>
  </si>
  <si>
    <t>F4-3200C14D-16GTRS</t>
  </si>
  <si>
    <t>F4-3200C16Q-32GTRS</t>
  </si>
  <si>
    <t>F4-3200C14D-32GTRS</t>
  </si>
  <si>
    <t>F4-3200C16D-32GTRS</t>
  </si>
  <si>
    <t>F4-4000C15D-16GTRS</t>
  </si>
  <si>
    <t>F4-3600C16D-16GTRS</t>
  </si>
  <si>
    <t>F4-3000C16D-16GTRS</t>
  </si>
  <si>
    <t>F4-3600C16Q-32GTRS</t>
  </si>
  <si>
    <t>F4-3600C14D-16GTRSB</t>
  </si>
  <si>
    <t>F4-3600C18D-32GTRS</t>
  </si>
  <si>
    <t>F4-3600C16D-32GTRSC</t>
  </si>
  <si>
    <t>F4-3200C16Q-64GTRS</t>
  </si>
  <si>
    <t>F4-3600C16D-32GTRS</t>
  </si>
  <si>
    <t>F4-3200C16D-64GTRS</t>
  </si>
  <si>
    <t>F4-4400C18D-16GTRS</t>
  </si>
  <si>
    <t>F4-3600C16Q-32GTRSC</t>
  </si>
  <si>
    <t>F4-4000C15Q-32GTRS</t>
  </si>
  <si>
    <t>F4-4600C18D-16GTRS</t>
  </si>
  <si>
    <t>F4-3600C17D-16GTRS</t>
  </si>
  <si>
    <t>F4-4800C18D-16GTRS</t>
  </si>
  <si>
    <t>F4-4000C18D-16GTRS</t>
  </si>
  <si>
    <t>F4-4000C17D-16GTRS</t>
  </si>
  <si>
    <t>F4-3600C14Q-32GTRSB</t>
  </si>
  <si>
    <t>F4-3600C17Q-32GTRS</t>
  </si>
  <si>
    <t>F4-3200C14Q-64GTRS</t>
  </si>
  <si>
    <t>F4-4000C17Q-32GTRSU</t>
  </si>
  <si>
    <t>F4-3600C16D-16GTRSC</t>
  </si>
  <si>
    <t>F4-3600C18D-16GTRS</t>
  </si>
  <si>
    <t>F4-2666C18D-64GTRS</t>
  </si>
  <si>
    <t>F4-3200C14Q-32GTRS</t>
  </si>
  <si>
    <t>F4-3600C16Q-64GTRS</t>
  </si>
  <si>
    <t>F4-3000C16Q-32GTRS</t>
  </si>
  <si>
    <t>F4-4000C17Q-32GTRS</t>
  </si>
  <si>
    <t>F4-3000C16Q-64GTRS</t>
  </si>
  <si>
    <t>F4-3600C16Q-32GTRSU</t>
  </si>
  <si>
    <t>F4-3600C18Q-64GTRS</t>
  </si>
  <si>
    <t>F4-3600C18Q-32GTRS</t>
  </si>
  <si>
    <t>F4-3200C14Q-32GTRSU</t>
  </si>
  <si>
    <t>F4-3200C16Q-32GTRSU</t>
  </si>
  <si>
    <t>F4-3600C17Q-32GTRSU</t>
  </si>
  <si>
    <t>F4-3000C16Q-32GTRSU</t>
  </si>
  <si>
    <t>F4-4000C19D-32GTRS</t>
  </si>
  <si>
    <t>F4-4266C19D-16GTRS</t>
  </si>
  <si>
    <t>NewEgg #</t>
  </si>
  <si>
    <t>N82E16820232822</t>
  </si>
  <si>
    <t>N82E16820232938</t>
  </si>
  <si>
    <t>N82E16820232787</t>
  </si>
  <si>
    <t>N82E16820232913</t>
  </si>
  <si>
    <t>N82E16820232789</t>
  </si>
  <si>
    <t>N82E16820232791</t>
  </si>
  <si>
    <t>N82E16820232797</t>
  </si>
  <si>
    <t>N82E16820232795</t>
  </si>
  <si>
    <t>N82E16820232977</t>
  </si>
  <si>
    <t>N82E16820232803</t>
  </si>
  <si>
    <t>N82E16820232779</t>
  </si>
  <si>
    <t>N82E16820232806</t>
  </si>
  <si>
    <t>N82E16820232783</t>
  </si>
  <si>
    <t>N82E16820232891</t>
  </si>
  <si>
    <t>N82E16820232919</t>
  </si>
  <si>
    <t>N82E16820232904</t>
  </si>
  <si>
    <t>N82E16820232799</t>
  </si>
  <si>
    <t>N82E16820232903</t>
  </si>
  <si>
    <t>N82E16820232958</t>
  </si>
  <si>
    <t>N82E16820232775</t>
  </si>
  <si>
    <t>N82E16820232909</t>
  </si>
  <si>
    <t>N82E16820232959</t>
  </si>
  <si>
    <t>N82E16820232978</t>
  </si>
  <si>
    <t>N82E16820232818</t>
  </si>
  <si>
    <t>N82E16820232804</t>
  </si>
  <si>
    <t>N82E16820232824</t>
  </si>
  <si>
    <t>N82E16820232936</t>
  </si>
  <si>
    <t>N82E16820232769</t>
  </si>
  <si>
    <t>N82E16820232894</t>
  </si>
  <si>
    <t>N82E16820232807</t>
  </si>
  <si>
    <t>N82E16820232801</t>
  </si>
  <si>
    <t>N82E16820232830</t>
  </si>
  <si>
    <t>N82E16820232897</t>
  </si>
  <si>
    <t>N82E16820232816</t>
  </si>
  <si>
    <t>N82E16820232955</t>
  </si>
  <si>
    <t>N82E16820232793</t>
  </si>
  <si>
    <t>N82E16820232912</t>
  </si>
  <si>
    <t>N82E16820232781</t>
  </si>
  <si>
    <t>N82E16820232770</t>
  </si>
  <si>
    <t>N82E16820232785</t>
  </si>
  <si>
    <t>N82E16820232828</t>
  </si>
  <si>
    <t>N82E16820232925</t>
  </si>
  <si>
    <t>N82E16820232922</t>
  </si>
  <si>
    <t>N82E16820232956</t>
  </si>
  <si>
    <t>N82E16820232826</t>
  </si>
  <si>
    <t>N82E16820232827</t>
  </si>
  <si>
    <t>N82E16820232829</t>
  </si>
  <si>
    <t>N82E16820232825</t>
  </si>
  <si>
    <t>N82E16820232823</t>
  </si>
  <si>
    <t>N82E16820232773</t>
  </si>
  <si>
    <t>Rate</t>
  </si>
  <si>
    <t>Reviw</t>
  </si>
  <si>
    <t>Chans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</si>
</sst>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yyyy\-mmm;@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5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46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3" fontId="0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6" fillId="0" borderId="0" xfId="1" applyNumberFormat="1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1" applyNumberFormat="1" applyFont="1" applyAlignment="1">
      <alignment horizontal="left"/>
    </xf>
    <xf numFmtId="8" fontId="0" fillId="0" borderId="0" xfId="0" applyNumberFormat="1"/>
    <xf numFmtId="44" fontId="0" fillId="0" borderId="0" xfId="2" applyFont="1"/>
    <xf numFmtId="0" fontId="4" fillId="0" borderId="0" xfId="0" applyFont="1"/>
    <xf numFmtId="0" fontId="8" fillId="0" borderId="0" xfId="3"/>
    <xf numFmtId="44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8" fillId="0" borderId="0" xfId="3" applyFill="1"/>
    <xf numFmtId="0" fontId="10" fillId="0" borderId="0" xfId="0" applyFont="1" applyFill="1"/>
    <xf numFmtId="0" fontId="10" fillId="0" borderId="0" xfId="0" applyNumberFormat="1" applyFont="1" applyFill="1"/>
    <xf numFmtId="44" fontId="10" fillId="0" borderId="0" xfId="2" applyFont="1" applyFill="1"/>
    <xf numFmtId="0" fontId="11" fillId="0" borderId="0" xfId="3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0" fillId="0" borderId="0" xfId="1" applyNumberFormat="1" applyFont="1"/>
    <xf numFmtId="0" fontId="9" fillId="2" borderId="0" xfId="0" applyFont="1" applyFill="1" applyAlignment="1">
      <alignment horizontal="center" vertical="center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5" fontId="0" fillId="0" borderId="0" xfId="0" applyNumberFormat="1"/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3" applyFont="1"/>
    <xf numFmtId="0" fontId="15" fillId="0" borderId="0" xfId="0" applyNumberFormat="1" applyFont="1"/>
    <xf numFmtId="44" fontId="15" fillId="0" borderId="0" xfId="2" applyFont="1"/>
    <xf numFmtId="165" fontId="15" fillId="0" borderId="0" xfId="0" applyNumberFormat="1" applyFont="1"/>
    <xf numFmtId="165" fontId="0" fillId="0" borderId="0" xfId="2" applyNumberFormat="1" applyFont="1"/>
    <xf numFmtId="166" fontId="0" fillId="0" borderId="0" xfId="0" applyNumberFormat="1"/>
    <xf numFmtId="166" fontId="10" fillId="0" borderId="0" xfId="0" applyNumberFormat="1" applyFont="1" applyFill="1"/>
    <xf numFmtId="166" fontId="15" fillId="0" borderId="0" xfId="0" applyNumberFormat="1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202">
    <dxf>
      <numFmt numFmtId="166" formatCode="0.0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[$-409]yyyy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yyyy\-mmm;@"/>
    </dxf>
    <dxf>
      <numFmt numFmtId="0" formatCode="General"/>
    </dxf>
    <dxf>
      <numFmt numFmtId="166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" formatCode="#,##0"/>
    </dxf>
    <dxf>
      <numFmt numFmtId="13" formatCode="0%"/>
    </dxf>
    <dxf>
      <numFmt numFmtId="0" formatCode="General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B050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25" formatCode="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06A5D8-2EA0-447B-A571-F7B47FF3908F}" name="Table4" displayName="Table4" ref="A1:N42" totalsRowShown="0">
  <autoFilter ref="A1:N42" xr:uid="{98CD2389-9A39-424E-912A-F3EC276EABD6}"/>
  <sortState xmlns:xlrd2="http://schemas.microsoft.com/office/spreadsheetml/2017/richdata2" ref="A2:N42">
    <sortCondition descending="1" ref="K1:K42"/>
  </sortState>
  <tableColumns count="14">
    <tableColumn id="1" xr3:uid="{EF71F6E3-2CB3-4E43-B2BB-70934CEFA2C9}" name="Brand"/>
    <tableColumn id="2" xr3:uid="{D4E21218-E5AA-4799-8CA0-079C894D2569}" name="Series"/>
    <tableColumn id="3" xr3:uid="{61011F19-B33F-4208-ACDF-64BF400D905F}" name="DDR4"/>
    <tableColumn id="15" xr3:uid="{3F6A36A1-01E4-42C9-9F16-D616D4FC6B4B}" name="CL"/>
    <tableColumn id="14" xr3:uid="{81F2AD86-0E37-45E8-A3D6-38E38C248C04}" name="AL"/>
    <tableColumn id="9" xr3:uid="{304B8110-80AD-4727-B6B3-CA90E2C7B907}" name="Timing"/>
    <tableColumn id="12" xr3:uid="{01EB102E-8E46-49AB-B492-48AA210A3A04}" name="V"/>
    <tableColumn id="6" xr3:uid="{26CDA6F6-C7D5-4803-8D91-8C552C1CDE40}" name="Ttl GB"/>
    <tableColumn id="4" xr3:uid="{8C3664EF-1677-4847-B766-84E1F14D476C}" name="Sticks"/>
    <tableColumn id="5" xr3:uid="{56DE2F54-B205-4A0E-8832-7E97D1438BA4}" name="GB" dataDxfId="201">
      <calculatedColumnFormula>IFERROR(Table4[[#This Row],[Ttl GB]]/Table4[[#This Row],[Sticks]],0)</calculatedColumnFormula>
    </tableColumn>
    <tableColumn id="7" xr3:uid="{7284CDCA-952F-4E3B-863A-95C36699F7FE}" name="Cost" dataCellStyle="Currency"/>
    <tableColumn id="8" xr3:uid="{3792B6B4-FA80-4C0B-839B-4F10A36D38F1}" name="$ / GB" dataCellStyle="Currency">
      <calculatedColumnFormula>IFERROR(Table4[[#This Row],[Cost]]/Table4[[#This Row],[Ttl GB]],0)</calculatedColumnFormula>
    </tableColumn>
    <tableColumn id="10" xr3:uid="{E78ADFC0-5EF4-4757-AE0C-3BB1C99C221C}" name="Model"/>
    <tableColumn id="11" xr3:uid="{7CC91E92-5808-4F40-AEE5-8B5CBDD24C3C}" name="Notes"/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ABB56-CEF0-41CB-BD68-FAD4399ACACF}" name="Table15" displayName="Table15" ref="A2:M19" totalsRowShown="0" headerRowDxfId="18">
  <autoFilter ref="A2:M19" xr:uid="{963364D5-FBF6-4922-8C03-FB2C20BA1700}"/>
  <tableColumns count="13">
    <tableColumn id="1" xr3:uid="{6BDEACEE-57CD-4D69-B5EA-4791E2BCCC8F}" name="MHz" dataDxfId="17"/>
    <tableColumn id="2" xr3:uid="{FD523C23-A91F-4E85-98BB-DD97C461C802}" name="9" dataDxfId="16">
      <calculatedColumnFormula>(B$2*(1/(($A3*1000000)/2)))*1000000000</calculatedColumnFormula>
    </tableColumn>
    <tableColumn id="3" xr3:uid="{A3460A84-4D29-47E6-9563-42D01C31D49A}" name="10" dataDxfId="15">
      <calculatedColumnFormula>(C$2*(1/(($A3*1000000)/2)))*1000000000</calculatedColumnFormula>
    </tableColumn>
    <tableColumn id="4" xr3:uid="{16AF7556-3513-4D13-8A5B-803BCB0B7445}" name="11" dataDxfId="14">
      <calculatedColumnFormula>(D$2*(1/(($A3*1000000)/2)))*1000000000</calculatedColumnFormula>
    </tableColumn>
    <tableColumn id="5" xr3:uid="{4B5855CB-C09B-4FAB-9253-61525E7032FB}" name="12" dataDxfId="13">
      <calculatedColumnFormula>(E$2*(1/(($A3*1000000)/2)))*1000000000</calculatedColumnFormula>
    </tableColumn>
    <tableColumn id="6" xr3:uid="{B37555D4-69C1-4505-883C-74EEABA01408}" name="13" dataDxfId="12">
      <calculatedColumnFormula>(F$2*(1/(($A3*1000000)/2)))*1000000000</calculatedColumnFormula>
    </tableColumn>
    <tableColumn id="7" xr3:uid="{3FCB32F3-135F-42CC-AAD9-11955CC72839}" name="14" dataDxfId="11">
      <calculatedColumnFormula>(G$2*(1/(($A3*1000000)/2)))*1000000000</calculatedColumnFormula>
    </tableColumn>
    <tableColumn id="8" xr3:uid="{70603AD2-531A-4486-B9D7-7968A1CA9D8B}" name="15" dataDxfId="10">
      <calculatedColumnFormula>(H$2*(1/(($A3*1000000)/2)))*1000000000</calculatedColumnFormula>
    </tableColumn>
    <tableColumn id="9" xr3:uid="{3AD3A6D0-B465-4130-BE37-07DE606C1CCC}" name="16" dataDxfId="9">
      <calculatedColumnFormula>(I$2*(1/(($A3*1000000)/2)))*1000000000</calculatedColumnFormula>
    </tableColumn>
    <tableColumn id="10" xr3:uid="{8F89EA46-3FDA-4115-8A54-579685DBBD19}" name="17" dataDxfId="8">
      <calculatedColumnFormula>(J$2*(1/(($A3*1000000)/2)))*1000000000</calculatedColumnFormula>
    </tableColumn>
    <tableColumn id="11" xr3:uid="{62BD67A9-D6B0-494B-B8BE-4A52A451E7FF}" name="18" dataDxfId="7">
      <calculatedColumnFormula>(K$2*(1/(($A3*1000000)/2)))*1000000000</calculatedColumnFormula>
    </tableColumn>
    <tableColumn id="12" xr3:uid="{0688AA98-B1B1-4B8E-BF5E-711FA69FD300}" name="19" dataDxfId="6">
      <calculatedColumnFormula>(L$2*(1/(($A3*1000000)/2)))*1000000000</calculatedColumnFormula>
    </tableColumn>
    <tableColumn id="13" xr3:uid="{A590C9D2-B85C-4E23-8ED3-1E6DEE5EF4AD}" name="20" dataDxfId="5">
      <calculatedColumnFormula>(M$2*(1/(($A3*1000000)/2)))*1000000000</calculatedColumnFormula>
    </tableColumn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A4AAD8-2AAB-407E-91DC-3CDDD5EA3955}" name="Table5" displayName="Table5" ref="A1:E16" totalsRowCount="1" headerRowDxfId="4">
  <autoFilter ref="A1:E15" xr:uid="{DA2AF219-33AA-45DD-A85E-F593193A887D}"/>
  <tableColumns count="5">
    <tableColumn id="1" xr3:uid="{8070B3A1-5BCF-41CB-B655-E648A0F427BE}" name="Part" totalsRowLabel="Sum"/>
    <tableColumn id="2" xr3:uid="{58BE954C-2CF6-4658-A398-8B014DB87CAE}" name="Brand" totalsRowFunction="sum"/>
    <tableColumn id="3" xr3:uid="{4AC4E9B7-D700-4BC6-8D33-A032263821F1}" name="Model" totalsRowFunction="sum"/>
    <tableColumn id="4" xr3:uid="{133FDA72-5138-4635-92B1-5D7970EF0AD2}" name="Cost" totalsRowFunction="sum" totalsRowDxfId="2" dataCellStyle="Currency"/>
    <tableColumn id="5" xr3:uid="{4CE74562-7106-45C8-BE34-42EDF2C7A643}" name="Notes" totalsRowFunction="sum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53D2-E20B-445E-9789-59BB9F67A886}" name="Table57" displayName="Table57" ref="A19:E35" totalsRowCount="1" headerRowDxfId="3">
  <autoFilter ref="A19:E34" xr:uid="{7AD2F261-E4D2-4388-B01D-6FC5F2B69142}"/>
  <tableColumns count="5">
    <tableColumn id="1" xr3:uid="{A17C70C0-0057-45E7-957D-72EEBD5FB3DB}" name="Part" totalsRowLabel="Sum"/>
    <tableColumn id="2" xr3:uid="{C93E2899-907F-4ECE-9DA3-BC570E31BF12}" name="Brand" totalsRowFunction="sum"/>
    <tableColumn id="3" xr3:uid="{F659F022-ED22-47D3-B1F7-8139D9C02686}" name="Model" totalsRowFunction="sum"/>
    <tableColumn id="4" xr3:uid="{9B7DEAFF-5E12-4CD3-A572-97782925EB7C}" name="Cost" totalsRowFunction="sum" totalsRowDxfId="1" dataCellStyle="Currency"/>
    <tableColumn id="5" xr3:uid="{1B2851B3-6CEB-4445-BAC2-7AA5BB981EC1}" name="Notes" totalsRowFunction="sum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F651CD-C718-430C-8BB5-ADB1259EFE59}" name="Table8" displayName="Table8" ref="A1:BY24" totalsRowShown="0" dataDxfId="200">
  <autoFilter ref="A1:BY24" xr:uid="{465F9943-FAFD-4C14-9BF3-2AE477D1AB00}"/>
  <tableColumns count="77">
    <tableColumn id="1" xr3:uid="{AC7DA008-A063-4DB1-B714-D3D20D17AD4C}" name="Model" dataDxfId="199"/>
    <tableColumn id="2" xr3:uid="{FBAAE1EB-5D7D-491E-A3FE-FCEFDABB4A70}" name="VX238H" dataDxfId="198"/>
    <tableColumn id="3" xr3:uid="{E90B1C3C-913F-4117-B900-6FBACFA065BC}" name="S27D390H" dataDxfId="197"/>
    <tableColumn id="4" xr3:uid="{790C7416-CE63-4C76-9C32-5C1703314BBC}" name="PG348Q " dataDxfId="196"/>
    <tableColumn id="5" xr3:uid="{C02157FF-0C38-49DC-9CC2-23E7CDB1F12B}" name="EL2870U" dataDxfId="195"/>
    <tableColumn id="6" xr3:uid="{21338401-D7D4-425B-BDC5-3728D098D73A}" name="34UC79G-B" dataDxfId="194"/>
    <tableColumn id="7" xr3:uid="{F372CAB7-6F8B-43C7-AC29-7D04E3E7E38F}" name="XG2560" dataDxfId="193"/>
    <tableColumn id="8" xr3:uid="{0F248465-7E1C-445B-9A8B-AE33D1B2378C}" name="XB321HK" dataDxfId="192"/>
    <tableColumn id="9" xr3:uid="{6AA8C1BF-C855-49DF-80B0-F020F60057A0}" name="PG258Q" dataDxfId="191"/>
    <tableColumn id="10" xr3:uid="{B1D07B79-3909-49FA-9758-98CD9CD46B67}" name="29UM68-P" dataDxfId="190"/>
    <tableColumn id="11" xr3:uid="{75B924EC-184D-437A-877D-E16FD5B0F92F}" name="Column10" dataDxfId="189"/>
    <tableColumn id="12" xr3:uid="{8450C9D5-5D82-4755-8273-4FB050B905D3}" name="Column11" dataDxfId="188"/>
    <tableColumn id="13" xr3:uid="{E7583380-8BB9-42EC-A6A8-2EE05316EDF6}" name="Column12" dataDxfId="187"/>
    <tableColumn id="14" xr3:uid="{A9291E89-AF05-4536-8E1B-1218C515D56C}" name="Column13" dataDxfId="186"/>
    <tableColumn id="15" xr3:uid="{6430A8CE-3ACC-4CAF-BCFE-68CCA65CDA65}" name="Column14" dataDxfId="185"/>
    <tableColumn id="16" xr3:uid="{6F3AA333-3B80-43C1-926E-212F405623E2}" name="Column15" dataDxfId="184"/>
    <tableColumn id="17" xr3:uid="{BDF798AA-1EE6-4D17-ADD8-BF1E883E4CEA}" name="Column16" dataDxfId="183"/>
    <tableColumn id="18" xr3:uid="{E66ED024-E00C-41E2-B4E0-A43A29D0B122}" name="Column17" dataDxfId="182"/>
    <tableColumn id="19" xr3:uid="{F985ED18-3B87-42F7-A914-5AD10A9A1E7F}" name="Column18" dataDxfId="181"/>
    <tableColumn id="20" xr3:uid="{9B09E137-A922-4563-8938-66F82A2DC2C3}" name="Column19" dataDxfId="180"/>
    <tableColumn id="21" xr3:uid="{51DC3A79-7206-4C1E-A900-0A283862C928}" name="Column20" dataDxfId="179"/>
    <tableColumn id="22" xr3:uid="{2EB04A35-6B55-48C4-BF25-BD0A13066FDB}" name="Column21" dataDxfId="178"/>
    <tableColumn id="23" xr3:uid="{5C2B83AC-9C67-436D-A9FF-DE4E44B451DF}" name="Column22" dataDxfId="177"/>
    <tableColumn id="24" xr3:uid="{1E8A2B09-E45C-4F9A-8438-5072856AB39A}" name="Column23" dataDxfId="176"/>
    <tableColumn id="25" xr3:uid="{C79B35D5-BFBE-4EDD-95DF-FBD653DE49F2}" name="Column24" dataDxfId="175"/>
    <tableColumn id="26" xr3:uid="{41A3A219-0E06-43F6-B27F-70503D4D298E}" name="Column25" dataDxfId="174"/>
    <tableColumn id="27" xr3:uid="{A9CB5ACF-143D-431E-8B73-A10603CBC726}" name="Column26" dataDxfId="173"/>
    <tableColumn id="28" xr3:uid="{15DEDC50-8340-46C4-9C99-D7F426083A33}" name="Column27" dataDxfId="172"/>
    <tableColumn id="29" xr3:uid="{7580E0E2-7481-4994-B393-8A3FD2F4882B}" name="Column28" dataDxfId="171"/>
    <tableColumn id="30" xr3:uid="{054DDC6C-B35C-4D98-97AE-C40B7DFF4BB5}" name="Column29" dataDxfId="170"/>
    <tableColumn id="31" xr3:uid="{1C2B14A1-7792-4134-9DBD-CB49AA51BA54}" name="Column30" dataDxfId="169"/>
    <tableColumn id="32" xr3:uid="{AF0F4B31-54E6-4269-A741-1E8FC76AA442}" name="Column31" dataDxfId="168"/>
    <tableColumn id="33" xr3:uid="{E2982529-C27D-4001-93BF-7F3188BE8707}" name="Column32" dataDxfId="167"/>
    <tableColumn id="34" xr3:uid="{FD837390-E536-41B2-91A9-117419C23EFC}" name="Column33" dataDxfId="166"/>
    <tableColumn id="35" xr3:uid="{77F131CC-50E9-41E0-B316-2A09F457A9E0}" name="Column34" dataDxfId="165"/>
    <tableColumn id="36" xr3:uid="{E2FAD466-C352-4615-AD9D-EFE48AD51053}" name="Column35" dataDxfId="164"/>
    <tableColumn id="37" xr3:uid="{36120818-C96D-4A5D-B138-472347F8A68B}" name="Column36" dataDxfId="163"/>
    <tableColumn id="38" xr3:uid="{5A80E96A-4F4C-4507-8D79-27EFA967ACB3}" name="Column37" dataDxfId="162"/>
    <tableColumn id="39" xr3:uid="{C97FB8E3-94BF-4F8C-A3B7-347338507FFB}" name="Column38" dataDxfId="161"/>
    <tableColumn id="40" xr3:uid="{95C5B25A-D3E7-4EC9-B66F-973D7DCEB7BA}" name="Column39" dataDxfId="160"/>
    <tableColumn id="41" xr3:uid="{DD7E6DAC-F911-45BC-ABDF-5B017D61CB62}" name="Column40" dataDxfId="159"/>
    <tableColumn id="42" xr3:uid="{AE8957F5-3103-4555-8FFA-2F76196235A5}" name="Column41" dataDxfId="158"/>
    <tableColumn id="43" xr3:uid="{E080CE59-2A38-4FEA-8B94-75EC9014ABF6}" name="Column42" dataDxfId="157"/>
    <tableColumn id="44" xr3:uid="{1CDEA82F-034C-46B8-92D9-613CDC84908B}" name="Column43" dataDxfId="156"/>
    <tableColumn id="45" xr3:uid="{C1C5FFF3-6DE9-4FCF-A82E-CAA333503621}" name="Column44" dataDxfId="155"/>
    <tableColumn id="46" xr3:uid="{E6F2194B-920E-4A5E-8569-5908457601F6}" name="Column45" dataDxfId="154"/>
    <tableColumn id="47" xr3:uid="{4CD5881B-28F3-4958-807B-F43305D2EB05}" name="Column46" dataDxfId="153"/>
    <tableColumn id="48" xr3:uid="{6FD32DE4-4371-4A0A-A14B-9365866C2B76}" name="Column47" dataDxfId="152"/>
    <tableColumn id="49" xr3:uid="{A10ADDB4-C9D4-4EFD-AE54-24D94D3D5FF0}" name="Column48" dataDxfId="151"/>
    <tableColumn id="50" xr3:uid="{B96F4C1A-FDE0-44B4-A459-F0BACB69DD64}" name="Column49" dataDxfId="150"/>
    <tableColumn id="51" xr3:uid="{C3479208-251C-4115-8190-59F2355A203D}" name="Column50" dataDxfId="149"/>
    <tableColumn id="52" xr3:uid="{1D18C458-05FD-473A-A2D1-46BEAA1E78BB}" name="Column51" dataDxfId="148"/>
    <tableColumn id="53" xr3:uid="{3FFFF742-1A3D-4394-964F-FFCA48F59F28}" name="Column52" dataDxfId="147"/>
    <tableColumn id="54" xr3:uid="{92E55425-9D63-4826-A17D-AE7DA06FD7FD}" name="Column53" dataDxfId="146"/>
    <tableColumn id="55" xr3:uid="{6A3BE147-6600-43D3-B862-FD3A737DD753}" name="Column54" dataDxfId="145"/>
    <tableColumn id="56" xr3:uid="{975E22CE-525D-4A85-839F-AEDF60458C95}" name="Column55" dataDxfId="144"/>
    <tableColumn id="57" xr3:uid="{6C656699-6046-4FFC-A2F9-53C60BBE55B3}" name="Column56" dataDxfId="143"/>
    <tableColumn id="58" xr3:uid="{2EDF9244-3E07-496B-8D74-381343EFDF5B}" name="Column57" dataDxfId="142"/>
    <tableColumn id="59" xr3:uid="{3845BA0E-100E-433B-B885-8386BE9A8BA5}" name="Column58" dataDxfId="141"/>
    <tableColumn id="60" xr3:uid="{E1EC00A6-73D4-4311-B230-DC0906397053}" name="Column59" dataDxfId="140"/>
    <tableColumn id="61" xr3:uid="{E6E756B9-EB4C-44BB-8FBE-13F9383A516E}" name="Column60" dataDxfId="139"/>
    <tableColumn id="62" xr3:uid="{D2D1AEB3-1B14-42B3-A807-ABAD09B9BB1B}" name="Column61" dataDxfId="138"/>
    <tableColumn id="63" xr3:uid="{AA302D49-4D94-4B0B-8A90-3ECA365037A7}" name="Column62" dataDxfId="137"/>
    <tableColumn id="64" xr3:uid="{39C28622-517D-443A-A8E1-E2C5F6310968}" name="Column63" dataDxfId="136"/>
    <tableColumn id="65" xr3:uid="{2E3EA648-1096-4434-93DC-A061CC93E2F1}" name="Column64" dataDxfId="135"/>
    <tableColumn id="66" xr3:uid="{F7D8BB1E-2DE0-4B73-A414-744170FF5403}" name="Column65" dataDxfId="134"/>
    <tableColumn id="67" xr3:uid="{C2E56346-40F8-47A8-A673-C181395A83DB}" name="Column66" dataDxfId="133"/>
    <tableColumn id="68" xr3:uid="{EB743132-15C8-441A-899B-2E4DD56311E2}" name="Column67" dataDxfId="132"/>
    <tableColumn id="69" xr3:uid="{3675A020-9BFA-472B-8EA8-333D729E6598}" name="Column68" dataDxfId="131"/>
    <tableColumn id="70" xr3:uid="{EEB1EE58-25B7-4F57-AC00-C686DAE5155C}" name="Column69" dataDxfId="130"/>
    <tableColumn id="71" xr3:uid="{F262F94F-4CB6-4637-9E00-58AD8486196F}" name="Column70" dataDxfId="129"/>
    <tableColumn id="72" xr3:uid="{70137FBE-F2CF-44A3-AAEE-1B66E05F4AE8}" name="Column71" dataDxfId="128"/>
    <tableColumn id="73" xr3:uid="{EA641F56-AD5B-4B3C-8BF5-474BDBEEAF47}" name="Column72" dataDxfId="127"/>
    <tableColumn id="74" xr3:uid="{CAC85621-C28C-4B18-9099-13491E1014BA}" name="Column73" dataDxfId="126"/>
    <tableColumn id="75" xr3:uid="{06354F82-CA83-4BC9-AD47-6DAE051AE825}" name="Column74" dataDxfId="125"/>
    <tableColumn id="76" xr3:uid="{F6CB8EB8-A80B-4E57-8403-649278867718}" name="Column75" dataDxfId="124"/>
    <tableColumn id="77" xr3:uid="{14F7364F-BCFF-45CF-9DDD-214EF02AA586}" name="Column76" dataDxfId="123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7B7D2ED-10B3-4206-BA9F-042AFF4562E8}" name="Table10" displayName="Table10" ref="A30:F39" totalsRowShown="0">
  <autoFilter ref="A30:F39" xr:uid="{359D321E-3B47-4128-B15F-7632070A8CAC}"/>
  <tableColumns count="6">
    <tableColumn id="1" xr3:uid="{2CD7B9FD-CD8D-4CD0-8037-CC57DA8C1F9B}" name="Resolution"/>
    <tableColumn id="2" xr3:uid="{864EC4CB-61EA-4974-96C0-4C5EFE066ECA}" name="Size" dataDxfId="122"/>
    <tableColumn id="3" xr3:uid="{2ED387D9-6ED6-4485-86DA-BA22E804086F}" name="DPI" dataDxfId="121"/>
    <tableColumn id="4" xr3:uid="{C475F26E-020B-41ED-BCE3-2B21F61F2B72}" name="Dot Pitch" dataDxfId="120"/>
    <tableColumn id="5" xr3:uid="{29C70336-DB53-4462-BD55-94D899A0A478}" name="Aspect Ratio" dataDxfId="119"/>
    <tableColumn id="6" xr3:uid="{F4B09846-A112-4626-BD65-20C7D727720D}" name="Pixel Count" dataDxfId="118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51C73-A555-4252-8AA7-409E0B6031A4}" name="Table82" displayName="Table82" ref="A1:BY24" totalsRowShown="0" dataDxfId="117">
  <autoFilter ref="A1:BY24" xr:uid="{465F9943-FAFD-4C14-9BF3-2AE477D1AB00}"/>
  <tableColumns count="77">
    <tableColumn id="1" xr3:uid="{F2B2DAF4-D7DC-4F67-B6C5-5F0C5A695C74}" name="Model" dataDxfId="116"/>
    <tableColumn id="2" xr3:uid="{88162E8A-73DC-4519-B358-F9A1137030D0}" name="VX238H" dataDxfId="115"/>
    <tableColumn id="3" xr3:uid="{CA218B29-397D-40BD-9732-1140D3D1FFFA}" name="S27D390H" dataDxfId="114"/>
    <tableColumn id="4" xr3:uid="{22BE5365-BA65-4DC7-A549-5771D928B5A7}" name="PG348Q " dataDxfId="113"/>
    <tableColumn id="5" xr3:uid="{53BF5A09-B957-4283-A33A-ADCDD119851A}" name="34UC79G-B" dataDxfId="112"/>
    <tableColumn id="6" xr3:uid="{67D2ADE4-BDF4-4BE9-9AB4-97ED9263FA20}" name="29UM68-P" dataDxfId="111"/>
    <tableColumn id="7" xr3:uid="{110C7BA6-2E34-4CC5-B038-87FC25A12134}" name="XG43VQ" dataDxfId="110"/>
    <tableColumn id="8" xr3:uid="{29C0973F-7B72-49E7-A240-310E608D1B9F}" name="VG27WQ" dataDxfId="109"/>
    <tableColumn id="9" xr3:uid="{D0D5E03C-C6B3-45F8-9F7E-4E82A484CB57}" name="AW3418DW" dataDxfId="108"/>
    <tableColumn id="10" xr3:uid="{8FD430BA-8C1F-48F0-B7CE-06A35CBB856E}" name="Column1" dataDxfId="107"/>
    <tableColumn id="11" xr3:uid="{7A35988E-8236-4494-ACAC-0D88818054DB}" name="Column10" dataDxfId="106"/>
    <tableColumn id="12" xr3:uid="{D5F9CF41-43AF-4DE1-9812-883FB7A42EF6}" name="Column11" dataDxfId="105"/>
    <tableColumn id="13" xr3:uid="{C12B9FB6-49CB-4D91-908A-F81F204F391F}" name="Column12" dataDxfId="104"/>
    <tableColumn id="14" xr3:uid="{8CE43DA7-2CA5-458B-B8E9-E73598B459D5}" name="Column13" dataDxfId="103"/>
    <tableColumn id="15" xr3:uid="{417B1439-361A-40D0-BBAA-8BA8C143D48A}" name="Column14" dataDxfId="102"/>
    <tableColumn id="16" xr3:uid="{A5D2BD74-102A-4CC3-B64F-AA48B0F28E27}" name="Column15" dataDxfId="101"/>
    <tableColumn id="17" xr3:uid="{CA8D7D89-727B-47C6-8156-D0CD8F7320DD}" name="Column16" dataDxfId="100"/>
    <tableColumn id="18" xr3:uid="{CB161FB6-E384-4C8E-BF21-C5CE9567F1C8}" name="Column17" dataDxfId="99"/>
    <tableColumn id="19" xr3:uid="{5A5A04B1-BACB-4EE9-9D08-088F07FE3379}" name="Column18" dataDxfId="98"/>
    <tableColumn id="20" xr3:uid="{3D1200BC-20CA-4951-A530-2AC03F7C168B}" name="Column19" dataDxfId="97"/>
    <tableColumn id="21" xr3:uid="{5A1AA79C-9B46-4B6E-B5D0-E2E1C1197437}" name="Column20" dataDxfId="96"/>
    <tableColumn id="22" xr3:uid="{DB03F546-5FC6-4BB9-91C7-77F6930270FF}" name="Column21" dataDxfId="95"/>
    <tableColumn id="23" xr3:uid="{C4C70712-4C47-4581-91CF-9E0932E12790}" name="Column22" dataDxfId="94"/>
    <tableColumn id="24" xr3:uid="{8582A0CC-2909-4246-891B-7FEB44A37ECC}" name="Column23" dataDxfId="93"/>
    <tableColumn id="25" xr3:uid="{F4D162D4-2582-4FB8-94F3-04F5EC625BED}" name="Column24" dataDxfId="92"/>
    <tableColumn id="26" xr3:uid="{C8028A79-EFB3-43BB-8729-7AA629F0881A}" name="Column25" dataDxfId="91"/>
    <tableColumn id="27" xr3:uid="{733A9629-D7EA-49A2-BFAE-436BFB7E7D3E}" name="Column26" dataDxfId="90"/>
    <tableColumn id="28" xr3:uid="{D4B0CEC3-0572-4474-BA65-EA56A772CA8C}" name="Column27" dataDxfId="89"/>
    <tableColumn id="29" xr3:uid="{6A66CCFA-8ECE-4C3D-B24A-A6C4DD3BA780}" name="Column28" dataDxfId="88"/>
    <tableColumn id="30" xr3:uid="{4604238F-2E86-4774-8E05-2ECDF947F95F}" name="Column29" dataDxfId="87"/>
    <tableColumn id="31" xr3:uid="{F2ABBF53-E7E3-461D-9ADB-B16910BD4C67}" name="Column30" dataDxfId="86"/>
    <tableColumn id="32" xr3:uid="{460978CF-030F-4C4F-9C62-C5C0E007AB7E}" name="Column31" dataDxfId="85"/>
    <tableColumn id="33" xr3:uid="{A2C824F1-87EE-4897-ADF2-A640F4FAC508}" name="Column32" dataDxfId="84"/>
    <tableColumn id="34" xr3:uid="{ABD2A971-9C2D-4DD7-B24F-53D1C4D7DC55}" name="Column33" dataDxfId="83"/>
    <tableColumn id="35" xr3:uid="{F0ADBD2C-A6DC-4725-818D-FF162786A0E8}" name="Column34" dataDxfId="82"/>
    <tableColumn id="36" xr3:uid="{4F711C84-A3C8-4081-AE75-6ABC7676B312}" name="Column35" dataDxfId="81"/>
    <tableColumn id="37" xr3:uid="{F16AA72D-DA82-4B61-946F-70EFD601266A}" name="Column36" dataDxfId="80"/>
    <tableColumn id="38" xr3:uid="{E730415E-7AAC-4721-A88C-AE59383228A3}" name="Column37" dataDxfId="79"/>
    <tableColumn id="39" xr3:uid="{5AA3BB6A-05A4-4A09-A635-CF178535888E}" name="Column38" dataDxfId="78"/>
    <tableColumn id="40" xr3:uid="{131D2E5E-FC3F-4B6E-8EE0-366D2E42CEED}" name="Column39" dataDxfId="77"/>
    <tableColumn id="41" xr3:uid="{304FA2AE-CA11-4BCC-BD74-847B5CE682B7}" name="Column40" dataDxfId="76"/>
    <tableColumn id="42" xr3:uid="{2DB029D0-0519-4CAD-B3F0-E8AD8FD654C3}" name="Column41" dataDxfId="75"/>
    <tableColumn id="43" xr3:uid="{996A9255-2923-4F3B-A16B-305CC7BF0239}" name="Column42" dataDxfId="74"/>
    <tableColumn id="44" xr3:uid="{43425103-439B-4EFF-8BA0-72977309CC11}" name="Column43" dataDxfId="73"/>
    <tableColumn id="45" xr3:uid="{4CEB22B4-D9C8-4266-80A3-A899275E5E74}" name="Column44" dataDxfId="72"/>
    <tableColumn id="46" xr3:uid="{B0AE884F-D349-4FD4-9175-C81CA2B369C6}" name="Column45" dataDxfId="71"/>
    <tableColumn id="47" xr3:uid="{C0173AA1-DC63-473B-85FD-E4C66EE49A3C}" name="Column46" dataDxfId="70"/>
    <tableColumn id="48" xr3:uid="{A6182A94-E534-40F8-A205-7A6A21803EBA}" name="Column47" dataDxfId="69"/>
    <tableColumn id="49" xr3:uid="{91D9550E-FADB-4978-9426-497FF46DC9E3}" name="Column48" dataDxfId="68"/>
    <tableColumn id="50" xr3:uid="{58990104-0E52-45A6-8453-100A526996DC}" name="Column49" dataDxfId="67"/>
    <tableColumn id="51" xr3:uid="{A3BF424C-19A4-4753-B44D-1DAF5BB9EFC7}" name="Column50" dataDxfId="66"/>
    <tableColumn id="52" xr3:uid="{36C133ED-6BF8-4DC0-82AF-71B840C381E2}" name="Column51" dataDxfId="65"/>
    <tableColumn id="53" xr3:uid="{19778976-A2C8-4043-A407-402EEDDEC050}" name="Column52" dataDxfId="64"/>
    <tableColumn id="54" xr3:uid="{D6F70C31-872D-4435-9DCC-23F43F6B4864}" name="Column53" dataDxfId="63"/>
    <tableColumn id="55" xr3:uid="{46ECDEB3-1B68-4310-BA15-880CE6BFADD6}" name="Column54" dataDxfId="62"/>
    <tableColumn id="56" xr3:uid="{585B9C9B-449C-4B63-9DDF-5BCE56FC1ACF}" name="Column55" dataDxfId="61"/>
    <tableColumn id="57" xr3:uid="{5A840239-DC33-4A2F-8D30-5D6B1E642F1B}" name="Column56" dataDxfId="60"/>
    <tableColumn id="58" xr3:uid="{FEC77207-1794-4A36-99D9-E1462F1E877E}" name="Column57" dataDxfId="59"/>
    <tableColumn id="59" xr3:uid="{3846DCFC-29A9-4CE3-B238-04C9F6429691}" name="Column58" dataDxfId="58"/>
    <tableColumn id="60" xr3:uid="{8EEA845A-D07E-4B90-BC96-EC25C0613B93}" name="Column59" dataDxfId="57"/>
    <tableColumn id="61" xr3:uid="{48BDFBA8-93EC-473C-8A06-CD9E2DA5323C}" name="Column60" dataDxfId="56"/>
    <tableColumn id="62" xr3:uid="{58EBF952-9242-4F61-BE34-9D59BFCCE1CE}" name="Column61" dataDxfId="55"/>
    <tableColumn id="63" xr3:uid="{8AB6B9CA-A82E-4C53-87A2-3C20DDC5FA5A}" name="Column62" dataDxfId="54"/>
    <tableColumn id="64" xr3:uid="{372996DA-B97A-4475-B9A6-3AA91F0757DA}" name="Column63" dataDxfId="53"/>
    <tableColumn id="65" xr3:uid="{2AE5D8FF-4AB5-4B2B-A2D0-0DFC56AA7F19}" name="Column64" dataDxfId="52"/>
    <tableColumn id="66" xr3:uid="{4AF4BAD7-E407-48DC-8B8F-C71AF3E82487}" name="Column65" dataDxfId="51"/>
    <tableColumn id="67" xr3:uid="{C32570B6-41A7-41CF-AB20-683CABF9DE8D}" name="Column66" dataDxfId="50"/>
    <tableColumn id="68" xr3:uid="{89AF9E28-5F2D-46AB-9DA3-F81ADAC28BFE}" name="Column67" dataDxfId="49"/>
    <tableColumn id="69" xr3:uid="{7419576A-19DD-463B-8D2B-F6BA3CC83AE7}" name="Column68" dataDxfId="48"/>
    <tableColumn id="70" xr3:uid="{C3591DFC-F647-488E-B186-57DCCC83E4EA}" name="Column69" dataDxfId="47"/>
    <tableColumn id="71" xr3:uid="{F4F580A4-D09B-44F8-AF83-CDDB7FF6E208}" name="Column70" dataDxfId="46"/>
    <tableColumn id="72" xr3:uid="{FC794489-02A3-4173-A0CE-8798FCD9D421}" name="Column71" dataDxfId="45"/>
    <tableColumn id="73" xr3:uid="{6DD14E39-C19B-4840-9FC3-38C779671E58}" name="Column72" dataDxfId="44"/>
    <tableColumn id="74" xr3:uid="{BCF3A768-3421-48E7-8EE1-F80C439EE4A0}" name="Column73" dataDxfId="43"/>
    <tableColumn id="75" xr3:uid="{19E9D075-B205-4565-83CA-6EED93876801}" name="Column74" dataDxfId="42"/>
    <tableColumn id="76" xr3:uid="{B5EF2CCF-AE53-40A6-BD18-FAD9DC244AAE}" name="Column75" dataDxfId="41"/>
    <tableColumn id="77" xr3:uid="{EF24321A-7F94-4269-B169-F6F795AA6EE5}" name="Column76" dataDxfId="40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D3A90C-CE6C-4F3C-B2D6-4A24ABDBAB95}" name="Table104" displayName="Table104" ref="A30:F39" totalsRowShown="0">
  <autoFilter ref="A30:F39" xr:uid="{359D321E-3B47-4128-B15F-7632070A8CAC}"/>
  <tableColumns count="6">
    <tableColumn id="1" xr3:uid="{9A0F2872-1CF9-478E-BB3E-C3BEC30B1A55}" name="Resolution"/>
    <tableColumn id="2" xr3:uid="{E3A2140D-645E-4F29-98E1-8984915A952F}" name="Size" dataDxfId="39"/>
    <tableColumn id="3" xr3:uid="{6C7F6E7B-FD92-4939-A0DB-7312FD9899DD}" name="DPI" dataDxfId="38"/>
    <tableColumn id="4" xr3:uid="{4EB9F4A9-C27A-47EE-9936-11F76666EF03}" name="Dot Pitch" dataDxfId="37"/>
    <tableColumn id="5" xr3:uid="{468DA3C8-D32A-46F0-9560-F0BEC78AE29C}" name="Aspect Ratio" dataDxfId="36"/>
    <tableColumn id="6" xr3:uid="{1103B280-14F4-4CE5-940C-04AEC2796AD9}" name="Pixel Count" dataDxfId="35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AD2E6B-3CFB-4888-BA85-17D50CBE3300}" name="Table7" displayName="Table7" ref="A1:E707" totalsRowShown="0">
  <autoFilter ref="A1:E707" xr:uid="{84505438-C866-4F5A-8F4C-65EF4911D1A5}"/>
  <tableColumns count="5">
    <tableColumn id="6" xr3:uid="{08E6D4DB-8D17-4610-903B-A1DFF60C62A9}" name="#" dataDxfId="34"/>
    <tableColumn id="1" xr3:uid="{73CBD28F-5D66-4BC2-A0B5-D7D2144D6DF9}" name="CPU"/>
    <tableColumn id="2" xr3:uid="{354A5BA4-65AF-4A8B-8628-FB3578B4BE2A}" name="%" dataDxfId="33"/>
    <tableColumn id="3" xr3:uid="{AA121F95-3B3C-4B53-BBAF-C4422C694F54}" name="Score" dataDxfId="32"/>
    <tableColumn id="4" xr3:uid="{62C3F821-6745-42A7-A90F-2F55C135BE89}" name="Cost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736B06-A3BA-4326-8A54-4B6476B41954}" name="Table2" displayName="Table2" ref="A1:D21" totalsRowShown="0" headerRowDxfId="31" dataDxfId="30">
  <autoFilter ref="A1:D21" xr:uid="{43A2B4D5-DD4B-45D1-9CE3-214D81EF0973}"/>
  <tableColumns count="4">
    <tableColumn id="1" xr3:uid="{ADD6AC75-ABCD-43AB-8121-0331AA721389}" name="Field" dataDxfId="29"/>
    <tableColumn id="5" xr3:uid="{E4A54E87-04F4-4B79-ADE7-EADD51C892F1}" name="Min. Goal" dataDxfId="28"/>
    <tableColumn id="4" xr3:uid="{12254827-E81D-4E40-8C4A-AEFB4F10D943}" name="Max. Goal" dataDxfId="27"/>
    <tableColumn id="3" xr3:uid="{3E0F07DE-82A0-47C9-A98D-9EE22F6A143B}" name="Notes" dataDxfId="26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1AF49C-AD0E-4915-A4E5-9CE665566E86}" name="Table412" displayName="Table412" ref="A1:Q77" totalsRowShown="0">
  <autoFilter ref="A1:Q77" xr:uid="{98CD2389-9A39-424E-912A-F3EC276EABD6}"/>
  <sortState xmlns:xlrd2="http://schemas.microsoft.com/office/spreadsheetml/2017/richdata2" ref="A2:Q60">
    <sortCondition ref="H1:H60"/>
  </sortState>
  <tableColumns count="17">
    <tableColumn id="16" xr3:uid="{41845326-1A04-4644-BDF1-B10877EBF9D3}" name="#"/>
    <tableColumn id="21" xr3:uid="{0F38EF53-4B74-4B7D-9F24-B3A6274C4BF8}" name="PTS" dataDxfId="25"/>
    <tableColumn id="19" xr3:uid="{BC7C375F-E09F-4E60-975A-3AEFCB0A9985}" name="CPU" dataDxfId="24"/>
    <tableColumn id="1" xr3:uid="{87EEEE7D-8A7C-4C24-9598-DB325FC0FC09}" name="Brand"/>
    <tableColumn id="10" xr3:uid="{893697FC-BC3F-41D5-9F18-66756D938A6C}" name="Model"/>
    <tableColumn id="3" xr3:uid="{F6D54D7C-6DE6-4F6C-B53C-456B9C834017}" name="GHz"/>
    <tableColumn id="15" xr3:uid="{2A688068-02CF-405A-8CE9-17AECCC908BA}" name="CL"/>
    <tableColumn id="14" xr3:uid="{9C634D75-C925-4A69-A7F0-6CE82F00B933}" name="AL" dataDxfId="23">
      <calculatedColumnFormula>IFERROR(($G2*(1/((1000000*$F2)/2))*1000000000),0)</calculatedColumnFormula>
    </tableColumn>
    <tableColumn id="12" xr3:uid="{9D2AC746-C18E-4356-9A3F-CFCC480B0E67}" name="V"/>
    <tableColumn id="6" xr3:uid="{1627D630-B3C2-4191-B028-B9DEC53B6B60}" name="GBs"/>
    <tableColumn id="4" xr3:uid="{229A9ACB-0A32-475C-BB13-BD1A94F0A138}" name="Stix"/>
    <tableColumn id="5" xr3:uid="{7FFF71CC-C240-4FC6-9C5F-537F82A624A7}" name="GB" dataDxfId="22">
      <calculatedColumnFormula>IFERROR(Table412[[#This Row],[GBs]]/Table412[[#This Row],[Stix]],0)</calculatedColumnFormula>
    </tableColumn>
    <tableColumn id="7" xr3:uid="{E364F542-415A-4E85-BF8A-22B0E46F000B}" name="Cost" dataCellStyle="Currency"/>
    <tableColumn id="8" xr3:uid="{65313B8E-7D92-44F7-B255-26CBDCEEB288}" name="$ / GB" dataCellStyle="Currency">
      <calculatedColumnFormula>IFERROR(Table412[[#This Row],[Cost]]/Table412[[#This Row],[GBs]],0)</calculatedColumnFormula>
    </tableColumn>
    <tableColumn id="20" xr3:uid="{92EF0394-2301-4F86-A3B3-7DCD4D230E28}" name="Released" dataDxfId="21" dataCellStyle="Currency"/>
    <tableColumn id="9" xr3:uid="{D2CAEB5B-3BD2-4F03-97ED-89C20A886BE5}" name="Timing" dataDxfId="20"/>
    <tableColumn id="11" xr3:uid="{5CBFD6EE-B1A8-4C06-AB9B-583A7FF37E01}" name="Notes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FCFA4D-9CE5-4110-B918-DB9DEF88A613}" name="Table41213" displayName="Table41213" ref="A1:Q51" totalsRowShown="0">
  <autoFilter ref="A1:Q51" xr:uid="{98CD2389-9A39-424E-912A-F3EC276EABD6}"/>
  <sortState xmlns:xlrd2="http://schemas.microsoft.com/office/spreadsheetml/2017/richdata2" ref="A2:Q51">
    <sortCondition ref="F1:F51"/>
  </sortState>
  <tableColumns count="17">
    <tableColumn id="19" xr3:uid="{D3438CFC-0197-43EF-969A-92A4CABEC2CB}" name="CPU" dataDxfId="19"/>
    <tableColumn id="1" xr3:uid="{00F985A0-278B-4BEE-9509-E874A28D20BD}" name="Brand"/>
    <tableColumn id="10" xr3:uid="{65A9EA8D-E6E3-4486-B6EF-A413122EC015}" name="Model"/>
    <tableColumn id="3" xr3:uid="{8DAC12E2-07C9-43C5-AD67-DE497EE6A39F}" name="GHz"/>
    <tableColumn id="15" xr3:uid="{1106C5C3-DF2D-4173-89F5-DA284ED9A543}" name="CL"/>
    <tableColumn id="14" xr3:uid="{45C399DD-B031-4683-9ED9-BB2D590012A4}" name="AL" dataDxfId="0">
      <calculatedColumnFormula>IFERROR(($E2*(1/((1000000*$D2)/2))*1000000000),0)</calculatedColumnFormula>
    </tableColumn>
    <tableColumn id="12" xr3:uid="{AE191B81-1B0C-4951-8F06-FD540A0596C2}" name="V"/>
    <tableColumn id="6" xr3:uid="{DBA0870C-5D7A-4EDD-A786-14D24D5F4285}" name="GBs"/>
    <tableColumn id="4" xr3:uid="{0AB09B8C-0B29-42A9-888A-2A075261BAAE}" name="Stix"/>
    <tableColumn id="5" xr3:uid="{77AEB7E2-9777-4274-A80C-E00DE86B41B5}" name="GB">
      <calculatedColumnFormula>IFERROR(Table41213[[#This Row],[GBs]]/Table41213[[#This Row],[Stix]],0)</calculatedColumnFormula>
    </tableColumn>
    <tableColumn id="7" xr3:uid="{FFF7A32F-5685-4F96-9CD2-48CC90BD1E8B}" name="Cost"/>
    <tableColumn id="8" xr3:uid="{1DE31CFF-FE1F-42CB-8BC5-2E818B05259B}" name="$ / GB" dataCellStyle="Currency">
      <calculatedColumnFormula>IFERROR(Table41213[[#This Row],[Cost]]/Table41213[[#This Row],[GBs]],0)</calculatedColumnFormula>
    </tableColumn>
    <tableColumn id="20" xr3:uid="{56D64F76-FB96-48CC-8F40-BF1C89EFF7B5}" name="Chans"/>
    <tableColumn id="9" xr3:uid="{BABD2869-AAA2-4125-B218-4274BAD685DB}" name="Timing"/>
    <tableColumn id="11" xr3:uid="{8063835B-702D-4372-AC3A-BFF95E7DBEF8}" name="NewEgg #"/>
    <tableColumn id="13" xr3:uid="{308BCC62-84A4-43B7-BFEC-E781D0079333}" name="Rate"/>
    <tableColumn id="17" xr3:uid="{E42B502E-98A4-4C85-918D-AA9A810E76D3}" name="Reviw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g-skill-32gb-288-pin-ddr4-sdram/p/N82E16820232906?Item=N82E16820232906" TargetMode="External"/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3" Type="http://schemas.openxmlformats.org/officeDocument/2006/relationships/hyperlink" Target="https://www.newegg.com/g-skill-64gb-288-pin-ddr4-sdram/p/N82E16820232926?Item=N82E16820232926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asus-model-drw-24b1st-blk-b-as-dvd-burner/p/N82E16827135204?Item=N82E16827135204" TargetMode="External"/><Relationship Id="rId13" Type="http://schemas.openxmlformats.org/officeDocument/2006/relationships/hyperlink" Target="https://www.newegg.com/samsung-s27d390h-27/p/N82E16824001915?Item=N82E16824001915" TargetMode="External"/><Relationship Id="rId18" Type="http://schemas.openxmlformats.org/officeDocument/2006/relationships/hyperlink" Target="https://us.msi.com/Monitor/Optix-MAG272CQR/Specification" TargetMode="External"/><Relationship Id="rId26" Type="http://schemas.openxmlformats.org/officeDocument/2006/relationships/hyperlink" Target="https://www.newegg.com/cooler-master-masterliquid-ml240p-mirage-liquid-cooling-system/p/N82E16835103289?Description=mirage&amp;cm_re=mirage-_-35-103-289-_-Product" TargetMode="External"/><Relationship Id="rId3" Type="http://schemas.openxmlformats.org/officeDocument/2006/relationships/hyperlink" Target="https://www.newegg.com/p/N82E16813157293?Item=N82E16813157293" TargetMode="External"/><Relationship Id="rId21" Type="http://schemas.openxmlformats.org/officeDocument/2006/relationships/hyperlink" Target="https://www.thermaltakeusa.com/commander-c31-tg-argb-edition.html" TargetMode="External"/><Relationship Id="rId7" Type="http://schemas.openxmlformats.org/officeDocument/2006/relationships/hyperlink" Target="https://www.newegg.com/asus-vx238h-23/p/N82E16824236305?Item=N82E16824236305" TargetMode="External"/><Relationship Id="rId12" Type="http://schemas.openxmlformats.org/officeDocument/2006/relationships/hyperlink" Target="https://www.newegg.com/ocz-vertex-3-series-max-iops-edition-120gb/p/N82E16820227714?Item=N82E16820227714" TargetMode="External"/><Relationship Id="rId17" Type="http://schemas.openxmlformats.org/officeDocument/2006/relationships/hyperlink" Target="https://us.msi.com/Monitor/Optix-MAG272CQR/Specification" TargetMode="External"/><Relationship Id="rId25" Type="http://schemas.openxmlformats.org/officeDocument/2006/relationships/hyperlink" Target="https://www.coolermaster.com/catalog/coolers/cpu-liquid-coolers/masterliquid-ml240p-mirage/" TargetMode="External"/><Relationship Id="rId2" Type="http://schemas.openxmlformats.org/officeDocument/2006/relationships/hyperlink" Target="https://www.newegg.com/intel-core-i5-3rd-gen-core-i5-3570/p/N82E16819115233?Item=N82E16819115233" TargetMode="External"/><Relationship Id="rId16" Type="http://schemas.openxmlformats.org/officeDocument/2006/relationships/hyperlink" Target="https://www.newegg.com/core-i9-9th-gen-intel-core-i9-9900k/p/N82E16819117957?reviews=all&amp;Item=N82E16819117957" TargetMode="External"/><Relationship Id="rId20" Type="http://schemas.openxmlformats.org/officeDocument/2006/relationships/hyperlink" Target="https://www.asus.com/us/Motherboards/ROG-STRIX-Z390-F-GAMING/specifications/" TargetMode="External"/><Relationship Id="rId29" Type="http://schemas.openxmlformats.org/officeDocument/2006/relationships/table" Target="../tables/table11.xml"/><Relationship Id="rId1" Type="http://schemas.openxmlformats.org/officeDocument/2006/relationships/hyperlink" Target="https://www.newegg.com/cooler-master-hyper-212-evo-rr-212e-20pk-r2/p/N82E16835103099?Item=N82E16835103099" TargetMode="External"/><Relationship Id="rId6" Type="http://schemas.openxmlformats.org/officeDocument/2006/relationships/hyperlink" Target="https://www.newegg.com/nzxt-sentry-2-lcd-screen-plastic-pcb/p/N82E16811992005?Item=N82E16811992005" TargetMode="External"/><Relationship Id="rId11" Type="http://schemas.openxmlformats.org/officeDocument/2006/relationships/hyperlink" Target="https://www.newegg.com/rosewill-tachyon-series-tachyon-750-continuous-750w-50-degrees-c/p/N82E16817182273?Item=N82E16817182273" TargetMode="External"/><Relationship Id="rId24" Type="http://schemas.openxmlformats.org/officeDocument/2006/relationships/hyperlink" Target="https://us.msi.com/Monitor/Optix-MAG272CQR/Specification" TargetMode="External"/><Relationship Id="rId5" Type="http://schemas.openxmlformats.org/officeDocument/2006/relationships/hyperlink" Target="https://www.newegg.com/p/N82E16811119259?Item=N82E16811119259" TargetMode="External"/><Relationship Id="rId15" Type="http://schemas.openxmlformats.org/officeDocument/2006/relationships/hyperlink" Target="https://pcpartpicker.com/product/WtyV3C/intel-core-i7-9700k-36ghz-8-core-processor-bx80684i79700k" TargetMode="External"/><Relationship Id="rId23" Type="http://schemas.openxmlformats.org/officeDocument/2006/relationships/hyperlink" Target="https://us.msi.com/Monitor/Optix-MAG272CQR/Specification" TargetMode="External"/><Relationship Id="rId28" Type="http://schemas.openxmlformats.org/officeDocument/2006/relationships/printerSettings" Target="../printerSettings/printerSettings6.bin"/><Relationship Id="rId10" Type="http://schemas.openxmlformats.org/officeDocument/2006/relationships/hyperlink" Target="https://www.newegg.com/asus-geforce-gtx-660-gtx660-dc2o-2gd5/p/N82E16814121660?Item=N82E16814121660" TargetMode="External"/><Relationship Id="rId19" Type="http://schemas.openxmlformats.org/officeDocument/2006/relationships/hyperlink" Target="https://www.newegg.com/black-thermaltake-commander-c-31-argb-atx-mid-tower/p/N82E16811133398?Item=N82E16811133398" TargetMode="External"/><Relationship Id="rId4" Type="http://schemas.openxmlformats.org/officeDocument/2006/relationships/hyperlink" Target="https://www.newegg.com/g-skill-8gb-240-pin-ddr3-sdram/p/N82E16820231518?Item=N82E16820231518" TargetMode="External"/><Relationship Id="rId9" Type="http://schemas.openxmlformats.org/officeDocument/2006/relationships/hyperlink" Target="https://www.newegg.com/g-skill-8gb-240-pin-ddr3-sdram/p/N82E16820231518?Item=N82E16820231518" TargetMode="External"/><Relationship Id="rId14" Type="http://schemas.openxmlformats.org/officeDocument/2006/relationships/hyperlink" Target="https://www.newegg.com/rosewill-rnwd-n9003pce-pci-express/p/N82E16833166076?Item=N82E16833166076" TargetMode="External"/><Relationship Id="rId22" Type="http://schemas.openxmlformats.org/officeDocument/2006/relationships/hyperlink" Target="https://www.intel.com/content/www/us/en/products/processors/core/i9-processors/i9-9900k.html" TargetMode="External"/><Relationship Id="rId27" Type="http://schemas.openxmlformats.org/officeDocument/2006/relationships/hyperlink" Target="https://www.newegg.com/asus-rog-strix-z390-f-gaming/p/N82E16813119188?Item=9SIA4A0B1M8529" TargetMode="External"/><Relationship Id="rId30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wegg.com/asus-geforce-gtx-660-gtx660-dc2o-2gd5/p/N82E16814121660?Item=N82E168141216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ewegg.com/g-skill-128gb-288-pin-ddr4-sdram/p/N82E16820232953?Item=N82E16820232953" TargetMode="External"/><Relationship Id="rId18" Type="http://schemas.openxmlformats.org/officeDocument/2006/relationships/hyperlink" Target="https://www.newegg.com/corsair-64gb-288-pin-ddr4-sdram/p/N82E16820236601?Item=N82E16820236601" TargetMode="External"/><Relationship Id="rId26" Type="http://schemas.openxmlformats.org/officeDocument/2006/relationships/hyperlink" Target="https://www.newegg.com/corsair-32gb-288-pin-ddr4-sdram/p/N82E16820236455?Item=N82E16820236455" TargetMode="External"/><Relationship Id="rId39" Type="http://schemas.openxmlformats.org/officeDocument/2006/relationships/hyperlink" Target="https://www.newegg.com/g-skill-32gb-288-pin-ddr4-sdram/p/N82E16820232748?Item=N82E16820232748" TargetMode="External"/><Relationship Id="rId21" Type="http://schemas.openxmlformats.org/officeDocument/2006/relationships/hyperlink" Target="https://www.newegg.com/g-skill-32gb-288-pin-ddr4-sdram/p/N82E16820232570?Item=N82E16820232570" TargetMode="External"/><Relationship Id="rId34" Type="http://schemas.openxmlformats.org/officeDocument/2006/relationships/hyperlink" Target="https://www.newegg.com/corsair-16gb-288-pin-ddr4-sdram/p/N82E16820236416?Item=N82E16820236416" TargetMode="External"/><Relationship Id="rId42" Type="http://schemas.openxmlformats.org/officeDocument/2006/relationships/hyperlink" Target="https://www.newegg.com/g-skill-128gb-288-pin-ddr4-sdram/p/N82E16820231853" TargetMode="External"/><Relationship Id="rId47" Type="http://schemas.openxmlformats.org/officeDocument/2006/relationships/hyperlink" Target="https://www.newegg.com/g-skill-16gb-288-pin-ddr4-sdram/p/N82E16820231800?Description=F4-2800C16Q-16GRK&amp;cm_re=F4-2800C16Q-16GRK-_-9SIAGGN78S4872-_-Product&amp;quicklink=true" TargetMode="External"/><Relationship Id="rId50" Type="http://schemas.openxmlformats.org/officeDocument/2006/relationships/hyperlink" Target="https://www.newegg.com/corsair-16gb-288-pin-ddr4-sdram/p/N82E16820233852" TargetMode="External"/><Relationship Id="rId55" Type="http://schemas.openxmlformats.org/officeDocument/2006/relationships/hyperlink" Target="https://www.newegg.com/g-skill-64gb-288-pin-ddr4-sdram/p/N82E16820232092?Description=%22F4-3200C16Q-64GVK%22&amp;cm_re=%22F4-3200C16Q-64GVK%22-_-20-232-092-_-Product&amp;quicklink=true" TargetMode="External"/><Relationship Id="rId7" Type="http://schemas.openxmlformats.org/officeDocument/2006/relationships/hyperlink" Target="https://www.newegg.com/g-skill-32gb-288-pin-ddr4-sdram/p/N82E16820232920?Item=N82E16820232920" TargetMode="External"/><Relationship Id="rId12" Type="http://schemas.openxmlformats.org/officeDocument/2006/relationships/hyperlink" Target="https://www.newegg.com/g-skill-64gb-288-pin-ddr4-sdram/p/N82E16820232952?Item=N82E16820232952" TargetMode="External"/><Relationship Id="rId17" Type="http://schemas.openxmlformats.org/officeDocument/2006/relationships/hyperlink" Target="https://www.newegg.com/g-skill-32gb-288-pin-ddr4-sdram/p/N82E16820232606?Item=N82E16820232606&amp;quicklink=true" TargetMode="External"/><Relationship Id="rId25" Type="http://schemas.openxmlformats.org/officeDocument/2006/relationships/hyperlink" Target="https://www.newegg.com/corsair-32gb-288-pin-ddr4-sdram/p/N82E16820236451?Item=N82E16820236451" TargetMode="External"/><Relationship Id="rId33" Type="http://schemas.openxmlformats.org/officeDocument/2006/relationships/hyperlink" Target="https://www.newegg.com/corsair-16gb-288-pin-ddr4-sdram/p/N82E16820236417?Item=N82E16820236417" TargetMode="External"/><Relationship Id="rId38" Type="http://schemas.openxmlformats.org/officeDocument/2006/relationships/hyperlink" Target="https://www.newegg.com/g-skill-32gb-288-pin-ddr4-sdram/p/N82E16820232750?Item=N82E16820232750&amp;quicklink=true" TargetMode="External"/><Relationship Id="rId46" Type="http://schemas.openxmlformats.org/officeDocument/2006/relationships/hyperlink" Target="https://www.newegg.com/corsair-32gb-288-pin-ddr4-sdram/p/N82E16820233719" TargetMode="External"/><Relationship Id="rId59" Type="http://schemas.openxmlformats.org/officeDocument/2006/relationships/table" Target="../tables/table8.xml"/><Relationship Id="rId2" Type="http://schemas.openxmlformats.org/officeDocument/2006/relationships/hyperlink" Target="https://www.newegg.com/g-skill-64gb-288-pin-ddr4-sdram/p/N82E16820232749?Item=N82E16820232749" TargetMode="External"/><Relationship Id="rId16" Type="http://schemas.openxmlformats.org/officeDocument/2006/relationships/hyperlink" Target="https://www.newegg.com/corsair-32gb-288-pin-ddr4-sdram/p/N82E16820236454?Item=N82E16820236454&amp;quicklink=true" TargetMode="External"/><Relationship Id="rId20" Type="http://schemas.openxmlformats.org/officeDocument/2006/relationships/hyperlink" Target="https://www.newegg.com/g-skill-64gb-288-pin-ddr4-sdram/p/N82E16820232559?Item=N82E16820232559" TargetMode="External"/><Relationship Id="rId29" Type="http://schemas.openxmlformats.org/officeDocument/2006/relationships/hyperlink" Target="https://www.newegg.com/g-skill-32gb-288-pin-ddr4-sdram/p/N82E16820232783?Item=N82E16820232783" TargetMode="External"/><Relationship Id="rId41" Type="http://schemas.openxmlformats.org/officeDocument/2006/relationships/hyperlink" Target="https://www.newegg.com/g-skill-128gb-288-pin-ddr4-sdram/p/N82E16820232956?Description=Trident%20Z%20Royal&amp;cm_re=Trident_Z_Royal-_-20-232-956-_-Product" TargetMode="External"/><Relationship Id="rId54" Type="http://schemas.openxmlformats.org/officeDocument/2006/relationships/hyperlink" Target="https://www.newegg.com/g-skill-16gb-288-pin-ddr4-sdram/p/N82E16820231941?Description=%22F4-3200C16D-16GVKB%22&amp;cm_re=%22F4-3200C16D-16GVKB%22-_-20-231-941-_-Product&amp;quicklink=true" TargetMode="External"/><Relationship Id="rId1" Type="http://schemas.openxmlformats.org/officeDocument/2006/relationships/hyperlink" Target="https://www.newegg.com/g-skill-64gb-288-pin-ddr4-sdram/p/N82E16820232915?Item=N82E16820232915" TargetMode="External"/><Relationship Id="rId6" Type="http://schemas.openxmlformats.org/officeDocument/2006/relationships/hyperlink" Target="https://www.newegg.com/g-skill-64gb-288-pin-ddr4-sdram/p/N82E16820232563" TargetMode="External"/><Relationship Id="rId11" Type="http://schemas.openxmlformats.org/officeDocument/2006/relationships/hyperlink" Target="https://www.newegg.com/g-skill-128gb-288-pin-ddr4-sdram/p/N82E16820232950?Item=N82E16820232950" TargetMode="External"/><Relationship Id="rId24" Type="http://schemas.openxmlformats.org/officeDocument/2006/relationships/hyperlink" Target="https://www.newegg.com/g-skill-32gb-288-pin-ddr4-sdram/p/N82E16820232560?Item=N82E16820232560" TargetMode="External"/><Relationship Id="rId32" Type="http://schemas.openxmlformats.org/officeDocument/2006/relationships/hyperlink" Target="https://www.newegg.com/g-skill-16gb-288-pin-ddr4-sdram/p/N82E16820232476?Item=N82E16820232476&amp;quicklink=true" TargetMode="External"/><Relationship Id="rId37" Type="http://schemas.openxmlformats.org/officeDocument/2006/relationships/hyperlink" Target="https://www.newegg.com/g-skill-16gb-288-pin-ddr4-sdram/p/N82E16820232498?Item=N82E16820232498" TargetMode="External"/><Relationship Id="rId40" Type="http://schemas.openxmlformats.org/officeDocument/2006/relationships/hyperlink" Target="https://www.newegg.com/g-skill-128gb-288-pin-ddr4-sdram/p/N82E16820232959?Item=N82E16820232959" TargetMode="External"/><Relationship Id="rId45" Type="http://schemas.openxmlformats.org/officeDocument/2006/relationships/hyperlink" Target="https://www.newegg.com/g-skill-32gb-288-pin-ddr4-sdram/p/N82E16820232623?Description=F4-3200C14Q-32GFX&amp;cm_re=F4-3200C14Q-32GFX-_-20-232-623-_-Product&amp;quicklink=true" TargetMode="External"/><Relationship Id="rId53" Type="http://schemas.openxmlformats.org/officeDocument/2006/relationships/hyperlink" Target="https://www.newegg.com/p/1B4-01H0-000T4?Description=%22HX421C14FB%22&amp;cm_re=%22HX421C14FB%22-_-9SIAM4SAV14195-_-Product&amp;quicklink=true" TargetMode="External"/><Relationship Id="rId58" Type="http://schemas.openxmlformats.org/officeDocument/2006/relationships/printerSettings" Target="../printerSettings/printerSettings4.bin"/><Relationship Id="rId5" Type="http://schemas.openxmlformats.org/officeDocument/2006/relationships/hyperlink" Target="https://www.newegg.com/g-skill-16gb-288-pin-ddr4-sdram/p/N82E16820232497?nm_mc=AFC-RAN-COM&amp;cm_mmc=AFC-RAN-COM&amp;utm_medium=affiliates&amp;utm_source=afc-Future+Publishing+Ltd&amp;AFFID=2294204&amp;AFFNAME=Future+Publishing+Ltd&amp;ACRID=15694129680&amp;ASUBID=grd-6555764911280841000&amp;ASID=https%3A%2F%2Fwww.gamesradar.com%2Fbest-ddr-ram-for-pc-gaming%2F&amp;ranMID=44583&amp;ranEAID=2294204&amp;ranSiteID=kXQk6.ivFEQ-FTGakof4UZy_jru01X63og" TargetMode="External"/><Relationship Id="rId15" Type="http://schemas.openxmlformats.org/officeDocument/2006/relationships/hyperlink" Target="https://www.newegg.com/g-skill-64gb-288-pin-ddr4-sdram/p/N82E16820232914?Item=N82E16820232914" TargetMode="External"/><Relationship Id="rId23" Type="http://schemas.openxmlformats.org/officeDocument/2006/relationships/hyperlink" Target="https://www.newegg.com/g-skill-64gb-288-pin-ddr4-sdram/p/N82E16820232566?Item=N82E16820232566" TargetMode="External"/><Relationship Id="rId28" Type="http://schemas.openxmlformats.org/officeDocument/2006/relationships/hyperlink" Target="https://www.newegg.com/corsair-32gb-288-pin-ddr4-sdram/p/N82E16820236454?Item=N82E16820236454&amp;quicklink=true" TargetMode="External"/><Relationship Id="rId36" Type="http://schemas.openxmlformats.org/officeDocument/2006/relationships/hyperlink" Target="https://www.newegg.com/g-skill-32gb-288-pin-ddr4-sdram/p/N82E16820232482?Item=N82E16820232482" TargetMode="External"/><Relationship Id="rId49" Type="http://schemas.openxmlformats.org/officeDocument/2006/relationships/hyperlink" Target="https://www.newegg.com/corsair-32gb-288-pin-ddr4-sdram/p/N82E16820236454?Item=N82E16820236454&amp;quicklink=true" TargetMode="External"/><Relationship Id="rId57" Type="http://schemas.openxmlformats.org/officeDocument/2006/relationships/hyperlink" Target="https://www.newegg.com/g-skill-8gb-240-pin-ddr3-sdram/p/N82E16820231519?Item=N82E16820231519" TargetMode="External"/><Relationship Id="rId10" Type="http://schemas.openxmlformats.org/officeDocument/2006/relationships/hyperlink" Target="https://www.newegg.com/g-skill-32gb-288-pin-ddr4-sdram/p/N82E16820232564?Item=N82E16820232564&amp;quicklink=true" TargetMode="External"/><Relationship Id="rId19" Type="http://schemas.openxmlformats.org/officeDocument/2006/relationships/hyperlink" Target="https://www.newegg.com/g-skill-32gb-288-pin-ddr4-sdram/p/N82E16820232557?Item=N82E16820232557" TargetMode="External"/><Relationship Id="rId31" Type="http://schemas.openxmlformats.org/officeDocument/2006/relationships/hyperlink" Target="https://www.newegg.com/g-skill-32gb-288-pin-ddr4-sdram/p/N82E16820232750?Item=N82E16820232750&amp;quicklink=true" TargetMode="External"/><Relationship Id="rId44" Type="http://schemas.openxmlformats.org/officeDocument/2006/relationships/hyperlink" Target="https://www.newegg.com/g-skill-64gb-288-pin-ddr4-sdram/p/N82E16820232208?Description=F4-3200C14Q-64GTZ&amp;cm_re=F4-3200C14Q-64GTZ-_-20-232-208-_-Product&amp;quicklink=true" TargetMode="External"/><Relationship Id="rId52" Type="http://schemas.openxmlformats.org/officeDocument/2006/relationships/hyperlink" Target="https://www.newegg.com/corsair-16gb-288-pin-ddr4-sdram/p/N82E16820233859?Description=%22CMK16GX4M2B3200C16%22&amp;cm_re=%22CMK16GX4M2B3200C16%22-_-20-233-859-_-Product&amp;quicklink=true" TargetMode="External"/><Relationship Id="rId4" Type="http://schemas.openxmlformats.org/officeDocument/2006/relationships/hyperlink" Target="https://www.newegg.com/g-skill-128gb-288-pin-ddr4-sdram/p/N82E16820232953?Item=N82E16820232953" TargetMode="External"/><Relationship Id="rId9" Type="http://schemas.openxmlformats.org/officeDocument/2006/relationships/hyperlink" Target="https://www.newegg.com/g-skill-32gb-288-pin-ddr4-sdram/p/N82E16820232748?Item=N82E16820232748&amp;quicklink=true" TargetMode="External"/><Relationship Id="rId14" Type="http://schemas.openxmlformats.org/officeDocument/2006/relationships/hyperlink" Target="https://www.newegg.com/g-skill-32gb-288-pin-ddr4-sdram/p/N82E16820232606?Item=N82E16820232606" TargetMode="External"/><Relationship Id="rId22" Type="http://schemas.openxmlformats.org/officeDocument/2006/relationships/hyperlink" Target="https://www.newegg.com/g-skill-32gb-288-pin-ddr4-sdram/p/N82E16820232905?Item=N82E16820232905" TargetMode="External"/><Relationship Id="rId27" Type="http://schemas.openxmlformats.org/officeDocument/2006/relationships/hyperlink" Target="https://www.newegg.com/corsair-64gb-288-pin-ddr4-sdram/p/N82E16820236601?Item=N82E16820236601" TargetMode="External"/><Relationship Id="rId30" Type="http://schemas.openxmlformats.org/officeDocument/2006/relationships/hyperlink" Target="https://www.newegg.com/g-skill-32gb-288-pin-ddr4-sdram/p/N82E16820232557?Item=N82E16820232557" TargetMode="External"/><Relationship Id="rId35" Type="http://schemas.openxmlformats.org/officeDocument/2006/relationships/hyperlink" Target="https://www.newegg.com/corsair-32gb-288-pin-ddr4-sdram/p/N82E16820236554?Item=N82E16820236554" TargetMode="External"/><Relationship Id="rId43" Type="http://schemas.openxmlformats.org/officeDocument/2006/relationships/hyperlink" Target="https://www.newegg.com/ballistix-32gb-288-pin-ddr4-sdram/p/N82E16820164150?Description=BLE4K8G4D36BEEAK&amp;cm_re=BLE4K8G4D36BEEAK-_-9SIAGGN9PP6707-_-Product&amp;quicklink=true" TargetMode="External"/><Relationship Id="rId48" Type="http://schemas.openxmlformats.org/officeDocument/2006/relationships/hyperlink" Target="https://www.newegg.com/corsair-64gb-288-pin-ddr4-sdram/p/N82E16820233909R" TargetMode="External"/><Relationship Id="rId56" Type="http://schemas.openxmlformats.org/officeDocument/2006/relationships/hyperlink" Target="https://www.newegg.com/g-skill-16gb-288-pin-ddr4-sdram/p/N82E16820232671" TargetMode="External"/><Relationship Id="rId8" Type="http://schemas.openxmlformats.org/officeDocument/2006/relationships/hyperlink" Target="https://www.newegg.com/g-skill-32gb-288-pin-ddr4-sdram/p/N82E16820232906?Item=N82E16820232906" TargetMode="External"/><Relationship Id="rId51" Type="http://schemas.openxmlformats.org/officeDocument/2006/relationships/hyperlink" Target="https://www.newegg.com/g-skill-64gb-288-pin-ddr4-sdram/p/0RN-001W-006G7?Description=F4-3200C15Q-64GTZ&amp;cm_re=F4-3200C15Q-64GTZ-_-9SIAG7R9GF2605-_-Product&amp;quicklink=true" TargetMode="External"/><Relationship Id="rId3" Type="http://schemas.openxmlformats.org/officeDocument/2006/relationships/hyperlink" Target="https://www.newegg.com/g-skill-64gb-288-pin-ddr4-sdram/p/N82E16820232926?Item=N82E168202329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3DE6-CFC5-4B3D-9EC1-FA6AF9AF1418}">
  <dimension ref="A1:N52"/>
  <sheetViews>
    <sheetView zoomScale="80" zoomScaleNormal="80" workbookViewId="0">
      <selection activeCell="K44" sqref="K44"/>
    </sheetView>
  </sheetViews>
  <sheetFormatPr defaultRowHeight="15" x14ac:dyDescent="0.25"/>
  <cols>
    <col min="1" max="1" width="8.7109375" bestFit="1" customWidth="1"/>
    <col min="2" max="2" width="13.85546875" bestFit="1" customWidth="1"/>
    <col min="3" max="3" width="8.42578125" bestFit="1" customWidth="1"/>
    <col min="4" max="4" width="6.7109375" bestFit="1" customWidth="1"/>
    <col min="5" max="5" width="5.85546875" bestFit="1" customWidth="1"/>
    <col min="6" max="6" width="13.28515625" bestFit="1" customWidth="1"/>
    <col min="7" max="7" width="5.5703125" bestFit="1" customWidth="1"/>
    <col min="8" max="8" width="8.7109375" bestFit="1" customWidth="1"/>
    <col min="9" max="9" width="8.42578125" bestFit="1" customWidth="1"/>
    <col min="10" max="10" width="6" bestFit="1" customWidth="1"/>
    <col min="11" max="11" width="9.5703125" bestFit="1" customWidth="1"/>
    <col min="12" max="12" width="9" bestFit="1" customWidth="1"/>
    <col min="13" max="13" width="25.7109375" bestFit="1" customWidth="1"/>
    <col min="14" max="14" width="23" bestFit="1" customWidth="1"/>
  </cols>
  <sheetData>
    <row r="1" spans="1:14" x14ac:dyDescent="0.25">
      <c r="A1" t="s">
        <v>0</v>
      </c>
      <c r="B1" t="s">
        <v>1176</v>
      </c>
      <c r="C1" t="s">
        <v>1242</v>
      </c>
      <c r="D1" t="s">
        <v>1237</v>
      </c>
      <c r="E1" t="s">
        <v>1238</v>
      </c>
      <c r="F1" t="s">
        <v>1183</v>
      </c>
      <c r="G1" t="s">
        <v>1235</v>
      </c>
      <c r="H1" t="s">
        <v>1179</v>
      </c>
      <c r="I1" t="s">
        <v>1177</v>
      </c>
      <c r="J1" t="s">
        <v>1178</v>
      </c>
      <c r="K1" t="s">
        <v>193</v>
      </c>
      <c r="L1" t="s">
        <v>1180</v>
      </c>
      <c r="M1" t="s">
        <v>1</v>
      </c>
      <c r="N1" t="s">
        <v>19</v>
      </c>
    </row>
    <row r="2" spans="1:14" x14ac:dyDescent="0.25">
      <c r="A2" s="34" t="s">
        <v>1181</v>
      </c>
      <c r="B2" s="34" t="s">
        <v>1224</v>
      </c>
      <c r="C2" s="34">
        <v>3200</v>
      </c>
      <c r="D2" s="34">
        <v>16</v>
      </c>
      <c r="E2" s="34"/>
      <c r="F2" s="34" t="s">
        <v>1185</v>
      </c>
      <c r="G2" s="34">
        <v>1.35</v>
      </c>
      <c r="H2" s="34">
        <v>128</v>
      </c>
      <c r="I2" s="34">
        <v>4</v>
      </c>
      <c r="J2" s="35">
        <f>IFERROR(Table4[[#This Row],[Ttl GB]]/Table4[[#This Row],[Sticks]],0)</f>
        <v>32</v>
      </c>
      <c r="K2" s="36">
        <v>699.99</v>
      </c>
      <c r="L2" s="36">
        <f>IFERROR(Table4[[#This Row],[Cost]]/Table4[[#This Row],[Ttl GB]],0)</f>
        <v>5.4686718750000001</v>
      </c>
      <c r="M2" s="37" t="s">
        <v>1234</v>
      </c>
      <c r="N2" s="34"/>
    </row>
    <row r="3" spans="1:14" x14ac:dyDescent="0.25">
      <c r="A3" t="s">
        <v>1181</v>
      </c>
      <c r="B3" t="s">
        <v>1190</v>
      </c>
      <c r="C3">
        <v>3200</v>
      </c>
      <c r="D3">
        <v>16</v>
      </c>
      <c r="F3" t="s">
        <v>1185</v>
      </c>
      <c r="H3">
        <v>128</v>
      </c>
      <c r="I3">
        <v>4</v>
      </c>
      <c r="J3">
        <f>IFERROR(Table4[[#This Row],[Ttl GB]]/Table4[[#This Row],[Sticks]],0)</f>
        <v>32</v>
      </c>
      <c r="K3" s="26">
        <v>659.99</v>
      </c>
      <c r="L3" s="26">
        <f>IFERROR(Table4[[#This Row],[Cost]]/Table4[[#This Row],[Ttl GB]],0)</f>
        <v>5.1561718750000001</v>
      </c>
      <c r="M3" s="28" t="s">
        <v>1191</v>
      </c>
    </row>
    <row r="4" spans="1:14" x14ac:dyDescent="0.25">
      <c r="A4" t="s">
        <v>1181</v>
      </c>
      <c r="B4" t="s">
        <v>1190</v>
      </c>
      <c r="C4">
        <v>3200</v>
      </c>
      <c r="D4">
        <v>16</v>
      </c>
      <c r="F4" t="s">
        <v>1185</v>
      </c>
      <c r="H4">
        <v>128</v>
      </c>
      <c r="I4">
        <v>4</v>
      </c>
      <c r="J4" s="32">
        <f>IFERROR(Table4[[#This Row],[Ttl GB]]/Table4[[#This Row],[Sticks]],0)</f>
        <v>32</v>
      </c>
      <c r="K4" s="26">
        <v>659.99</v>
      </c>
      <c r="L4" s="26">
        <f>IFERROR(Table4[[#This Row],[Cost]]/Table4[[#This Row],[Ttl GB]],0)</f>
        <v>5.1561718750000001</v>
      </c>
      <c r="M4" s="28" t="s">
        <v>1191</v>
      </c>
    </row>
    <row r="5" spans="1:14" x14ac:dyDescent="0.25">
      <c r="A5" t="s">
        <v>1181</v>
      </c>
      <c r="B5" t="s">
        <v>1182</v>
      </c>
      <c r="C5">
        <v>3200</v>
      </c>
      <c r="D5">
        <v>14</v>
      </c>
      <c r="F5" t="s">
        <v>1195</v>
      </c>
      <c r="H5">
        <v>64</v>
      </c>
      <c r="I5">
        <v>4</v>
      </c>
      <c r="J5">
        <f>IFERROR(Table4[[#This Row],[Ttl GB]]/Table4[[#This Row],[Sticks]],0)</f>
        <v>16</v>
      </c>
      <c r="K5" s="26">
        <v>599.99</v>
      </c>
      <c r="L5" s="26">
        <f>IFERROR(Table4[[#This Row],[Cost]]/Table4[[#This Row],[Ttl GB]],0)</f>
        <v>9.3748437500000001</v>
      </c>
      <c r="M5" s="28" t="s">
        <v>1194</v>
      </c>
    </row>
    <row r="6" spans="1:14" x14ac:dyDescent="0.25">
      <c r="A6" t="s">
        <v>1181</v>
      </c>
      <c r="B6" t="s">
        <v>1182</v>
      </c>
      <c r="C6">
        <v>2666</v>
      </c>
      <c r="D6">
        <v>18</v>
      </c>
      <c r="F6" t="s">
        <v>1203</v>
      </c>
      <c r="G6">
        <v>1.2</v>
      </c>
      <c r="H6">
        <v>128</v>
      </c>
      <c r="I6">
        <v>4</v>
      </c>
      <c r="J6" s="32">
        <f>IFERROR(Table4[[#This Row],[Ttl GB]]/Table4[[#This Row],[Sticks]],0)</f>
        <v>32</v>
      </c>
      <c r="K6" s="26">
        <v>599.99</v>
      </c>
      <c r="L6" s="26">
        <f>IFERROR(Table4[[#This Row],[Cost]]/Table4[[#This Row],[Ttl GB]],0)</f>
        <v>4.6874218750000001</v>
      </c>
      <c r="M6" s="28" t="s">
        <v>1236</v>
      </c>
    </row>
    <row r="7" spans="1:14" x14ac:dyDescent="0.25">
      <c r="A7" t="s">
        <v>1181</v>
      </c>
      <c r="B7" t="s">
        <v>1224</v>
      </c>
      <c r="C7">
        <v>3600</v>
      </c>
      <c r="D7">
        <v>16</v>
      </c>
      <c r="F7" t="s">
        <v>1208</v>
      </c>
      <c r="H7">
        <v>64</v>
      </c>
      <c r="I7">
        <v>4</v>
      </c>
      <c r="J7" s="32">
        <f>IFERROR(Table4[[#This Row],[Ttl GB]]/Table4[[#This Row],[Sticks]],0)</f>
        <v>16</v>
      </c>
      <c r="K7" s="26">
        <v>589.99</v>
      </c>
      <c r="L7" s="26">
        <f>IFERROR(Table4[[#This Row],[Cost]]/Table4[[#This Row],[Ttl GB]],0)</f>
        <v>9.2185937500000001</v>
      </c>
      <c r="M7" s="28" t="s">
        <v>1207</v>
      </c>
    </row>
    <row r="8" spans="1:14" x14ac:dyDescent="0.25">
      <c r="A8" t="s">
        <v>1181</v>
      </c>
      <c r="B8" t="s">
        <v>1190</v>
      </c>
      <c r="C8">
        <v>2666</v>
      </c>
      <c r="D8">
        <v>18</v>
      </c>
      <c r="F8" t="s">
        <v>1203</v>
      </c>
      <c r="H8">
        <v>128</v>
      </c>
      <c r="I8">
        <v>4</v>
      </c>
      <c r="J8" s="32">
        <f>IFERROR(Table4[[#This Row],[Ttl GB]]/Table4[[#This Row],[Sticks]],0)</f>
        <v>32</v>
      </c>
      <c r="K8" s="26">
        <v>569.99</v>
      </c>
      <c r="L8" s="26">
        <f>IFERROR(Table4[[#This Row],[Cost]]/Table4[[#This Row],[Ttl GB]],0)</f>
        <v>4.4530468750000001</v>
      </c>
      <c r="M8" s="28" t="s">
        <v>1202</v>
      </c>
    </row>
    <row r="9" spans="1:14" x14ac:dyDescent="0.25">
      <c r="A9" t="s">
        <v>1181</v>
      </c>
      <c r="B9" t="s">
        <v>1182</v>
      </c>
      <c r="C9">
        <v>3200</v>
      </c>
      <c r="D9">
        <v>15</v>
      </c>
      <c r="F9" t="s">
        <v>1201</v>
      </c>
      <c r="H9">
        <v>64</v>
      </c>
      <c r="I9">
        <v>4</v>
      </c>
      <c r="J9" s="32">
        <f>IFERROR(Table4[[#This Row],[Ttl GB]]/Table4[[#This Row],[Sticks]],0)</f>
        <v>16</v>
      </c>
      <c r="K9" s="26">
        <v>463.99</v>
      </c>
      <c r="L9" s="26">
        <f>IFERROR(Table4[[#This Row],[Cost]]/Table4[[#This Row],[Ttl GB]],0)</f>
        <v>7.2498437500000001</v>
      </c>
      <c r="M9" s="28" t="s">
        <v>1219</v>
      </c>
    </row>
    <row r="10" spans="1:14" x14ac:dyDescent="0.25">
      <c r="A10" t="s">
        <v>1181</v>
      </c>
      <c r="B10" t="s">
        <v>1182</v>
      </c>
      <c r="C10">
        <v>3000</v>
      </c>
      <c r="D10">
        <v>14</v>
      </c>
      <c r="F10" t="s">
        <v>1195</v>
      </c>
      <c r="H10">
        <v>64</v>
      </c>
      <c r="I10">
        <v>4</v>
      </c>
      <c r="J10" s="32">
        <f>IFERROR(Table4[[#This Row],[Ttl GB]]/Table4[[#This Row],[Sticks]],0)</f>
        <v>16</v>
      </c>
      <c r="K10" s="26">
        <v>430.99</v>
      </c>
      <c r="L10" s="26">
        <f>IFERROR(Table4[[#This Row],[Cost]]/Table4[[#This Row],[Ttl GB]],0)</f>
        <v>6.7342187500000001</v>
      </c>
      <c r="M10" s="28" t="s">
        <v>1216</v>
      </c>
    </row>
    <row r="11" spans="1:14" x14ac:dyDescent="0.25">
      <c r="A11" t="s">
        <v>1181</v>
      </c>
      <c r="B11" s="2" t="s">
        <v>1182</v>
      </c>
      <c r="C11">
        <v>3600</v>
      </c>
      <c r="D11">
        <v>16</v>
      </c>
      <c r="F11" t="s">
        <v>1184</v>
      </c>
      <c r="H11">
        <v>64</v>
      </c>
      <c r="I11">
        <v>4</v>
      </c>
      <c r="J11">
        <f>IFERROR(Table4[[#This Row],[Ttl GB]]/Table4[[#This Row],[Sticks]],0)</f>
        <v>16</v>
      </c>
      <c r="K11" s="26">
        <v>384.99</v>
      </c>
      <c r="L11" s="26">
        <f>IFERROR(Table4[[#This Row],[Cost]]/Table4[[#This Row],[Ttl GB]],0)</f>
        <v>6.0154687500000001</v>
      </c>
      <c r="M11" s="28" t="s">
        <v>1186</v>
      </c>
    </row>
    <row r="12" spans="1:14" x14ac:dyDescent="0.25">
      <c r="A12" t="s">
        <v>1181</v>
      </c>
      <c r="B12" t="s">
        <v>1182</v>
      </c>
      <c r="C12">
        <v>3600</v>
      </c>
      <c r="D12">
        <v>18</v>
      </c>
      <c r="F12" t="s">
        <v>1189</v>
      </c>
      <c r="H12">
        <v>64</v>
      </c>
      <c r="I12">
        <v>4</v>
      </c>
      <c r="J12">
        <f>IFERROR(Table4[[#This Row],[Ttl GB]]/Table4[[#This Row],[Sticks]],0)</f>
        <v>16</v>
      </c>
      <c r="K12" s="26">
        <v>354.99</v>
      </c>
      <c r="L12" s="26">
        <f>IFERROR(Table4[[#This Row],[Cost]]/Table4[[#This Row],[Ttl GB]],0)</f>
        <v>5.5467187500000001</v>
      </c>
      <c r="M12" s="28" t="s">
        <v>1188</v>
      </c>
    </row>
    <row r="13" spans="1:14" x14ac:dyDescent="0.25">
      <c r="A13" t="s">
        <v>1209</v>
      </c>
      <c r="B13" t="s">
        <v>1210</v>
      </c>
      <c r="C13">
        <v>3200</v>
      </c>
      <c r="D13">
        <v>16</v>
      </c>
      <c r="F13" t="s">
        <v>1214</v>
      </c>
      <c r="H13">
        <v>64</v>
      </c>
      <c r="I13">
        <v>2</v>
      </c>
      <c r="J13" s="32">
        <f>IFERROR(Table4[[#This Row],[Ttl GB]]/Table4[[#This Row],[Sticks]],0)</f>
        <v>32</v>
      </c>
      <c r="K13" s="26">
        <v>344.99</v>
      </c>
      <c r="L13" s="26">
        <f>IFERROR(Table4[[#This Row],[Cost]]/Table4[[#This Row],[Ttl GB]],0)</f>
        <v>5.3904687500000001</v>
      </c>
      <c r="M13" s="28" t="s">
        <v>1213</v>
      </c>
    </row>
    <row r="14" spans="1:14" x14ac:dyDescent="0.25">
      <c r="A14" t="s">
        <v>1209</v>
      </c>
      <c r="B14" t="s">
        <v>1210</v>
      </c>
      <c r="C14">
        <v>3200</v>
      </c>
      <c r="D14">
        <v>16</v>
      </c>
      <c r="F14" t="s">
        <v>1214</v>
      </c>
      <c r="H14">
        <v>64</v>
      </c>
      <c r="I14">
        <v>2</v>
      </c>
      <c r="J14" s="32">
        <f>IFERROR(Table4[[#This Row],[Ttl GB]]/Table4[[#This Row],[Sticks]],0)</f>
        <v>32</v>
      </c>
      <c r="K14" s="26">
        <v>344.99</v>
      </c>
      <c r="L14" s="26">
        <f>IFERROR(Table4[[#This Row],[Cost]]/Table4[[#This Row],[Ttl GB]],0)</f>
        <v>5.3904687500000001</v>
      </c>
      <c r="M14" s="28" t="s">
        <v>1213</v>
      </c>
    </row>
    <row r="15" spans="1:14" x14ac:dyDescent="0.25">
      <c r="A15" t="s">
        <v>1181</v>
      </c>
      <c r="B15" t="s">
        <v>1190</v>
      </c>
      <c r="C15">
        <v>3200</v>
      </c>
      <c r="D15">
        <v>16</v>
      </c>
      <c r="F15" t="s">
        <v>1185</v>
      </c>
      <c r="H15">
        <v>64</v>
      </c>
      <c r="I15">
        <v>2</v>
      </c>
      <c r="J15" s="32">
        <f>IFERROR(Table4[[#This Row],[Ttl GB]]/Table4[[#This Row],[Sticks]],0)</f>
        <v>32</v>
      </c>
      <c r="K15" s="26">
        <v>329.99</v>
      </c>
      <c r="L15" s="26">
        <f>IFERROR(Table4[[#This Row],[Cost]]/Table4[[#This Row],[Ttl GB]],0)</f>
        <v>5.1560937500000001</v>
      </c>
      <c r="M15" s="28" t="s">
        <v>1204</v>
      </c>
    </row>
    <row r="16" spans="1:14" x14ac:dyDescent="0.25">
      <c r="A16" t="s">
        <v>1181</v>
      </c>
      <c r="B16" s="2" t="s">
        <v>1182</v>
      </c>
      <c r="C16">
        <v>3000</v>
      </c>
      <c r="D16">
        <v>16</v>
      </c>
      <c r="F16" t="s">
        <v>1185</v>
      </c>
      <c r="H16">
        <v>64</v>
      </c>
      <c r="I16">
        <v>4</v>
      </c>
      <c r="J16">
        <f>IFERROR(Table4[[#This Row],[Ttl GB]]/Table4[[#This Row],[Sticks]],0)</f>
        <v>16</v>
      </c>
      <c r="K16" s="26">
        <v>322.99</v>
      </c>
      <c r="L16" s="26">
        <f>IFERROR(Table4[[#This Row],[Cost]]/Table4[[#This Row],[Ttl GB]],0)</f>
        <v>5.0467187500000001</v>
      </c>
      <c r="M16" s="28" t="s">
        <v>1187</v>
      </c>
    </row>
    <row r="17" spans="1:13" x14ac:dyDescent="0.25">
      <c r="A17" t="s">
        <v>1181</v>
      </c>
      <c r="B17" t="s">
        <v>1182</v>
      </c>
      <c r="C17">
        <v>3866</v>
      </c>
      <c r="D17">
        <v>18</v>
      </c>
      <c r="F17" t="s">
        <v>1206</v>
      </c>
      <c r="H17">
        <v>32</v>
      </c>
      <c r="I17">
        <v>2</v>
      </c>
      <c r="J17" s="32">
        <f>IFERROR(Table4[[#This Row],[Ttl GB]]/Table4[[#This Row],[Sticks]],0)</f>
        <v>16</v>
      </c>
      <c r="K17" s="26">
        <v>316.99</v>
      </c>
      <c r="L17" s="26">
        <f>IFERROR(Table4[[#This Row],[Cost]]/Table4[[#This Row],[Ttl GB]],0)</f>
        <v>9.9059375000000003</v>
      </c>
      <c r="M17" s="28" t="s">
        <v>1205</v>
      </c>
    </row>
    <row r="18" spans="1:13" x14ac:dyDescent="0.25">
      <c r="A18" t="s">
        <v>1181</v>
      </c>
      <c r="B18" t="s">
        <v>1182</v>
      </c>
      <c r="C18">
        <v>3866</v>
      </c>
      <c r="D18">
        <v>18</v>
      </c>
      <c r="F18" t="s">
        <v>1206</v>
      </c>
      <c r="H18">
        <v>32</v>
      </c>
      <c r="I18">
        <v>2</v>
      </c>
      <c r="J18" s="32">
        <f>IFERROR(Table4[[#This Row],[Ttl GB]]/Table4[[#This Row],[Sticks]],0)</f>
        <v>16</v>
      </c>
      <c r="K18" s="26">
        <v>316.99</v>
      </c>
      <c r="L18" s="26">
        <f>IFERROR(Table4[[#This Row],[Cost]]/Table4[[#This Row],[Ttl GB]],0)</f>
        <v>9.9059375000000003</v>
      </c>
      <c r="M18" s="28" t="s">
        <v>1205</v>
      </c>
    </row>
    <row r="19" spans="1:13" x14ac:dyDescent="0.25">
      <c r="A19" t="s">
        <v>1181</v>
      </c>
      <c r="B19" t="s">
        <v>1182</v>
      </c>
      <c r="C19">
        <v>3600</v>
      </c>
      <c r="D19">
        <v>16</v>
      </c>
      <c r="F19" t="s">
        <v>1208</v>
      </c>
      <c r="H19">
        <v>32</v>
      </c>
      <c r="I19">
        <v>2</v>
      </c>
      <c r="J19" s="32">
        <f>IFERROR(Table4[[#This Row],[Ttl GB]]/Table4[[#This Row],[Sticks]],0)</f>
        <v>16</v>
      </c>
      <c r="K19" s="26">
        <v>289.99</v>
      </c>
      <c r="L19" s="26">
        <f>IFERROR(Table4[[#This Row],[Cost]]/Table4[[#This Row],[Ttl GB]],0)</f>
        <v>9.0621875000000003</v>
      </c>
      <c r="M19" s="28" t="s">
        <v>1218</v>
      </c>
    </row>
    <row r="20" spans="1:13" x14ac:dyDescent="0.25">
      <c r="A20" t="s">
        <v>1181</v>
      </c>
      <c r="B20" t="s">
        <v>1182</v>
      </c>
      <c r="C20">
        <v>3200</v>
      </c>
      <c r="D20">
        <v>14</v>
      </c>
      <c r="F20" t="s">
        <v>1195</v>
      </c>
      <c r="H20">
        <v>32</v>
      </c>
      <c r="I20">
        <v>2</v>
      </c>
      <c r="J20" s="32">
        <f>IFERROR(Table4[[#This Row],[Ttl GB]]/Table4[[#This Row],[Sticks]],0)</f>
        <v>16</v>
      </c>
      <c r="K20" s="26">
        <v>273.99</v>
      </c>
      <c r="L20" s="26">
        <f>IFERROR(Table4[[#This Row],[Cost]]/Table4[[#This Row],[Ttl GB]],0)</f>
        <v>8.5621875000000003</v>
      </c>
      <c r="M20" s="28" t="s">
        <v>1220</v>
      </c>
    </row>
    <row r="21" spans="1:13" x14ac:dyDescent="0.25">
      <c r="A21" t="s">
        <v>1181</v>
      </c>
      <c r="B21" t="s">
        <v>1182</v>
      </c>
      <c r="C21">
        <v>3466</v>
      </c>
      <c r="D21">
        <v>16</v>
      </c>
      <c r="F21" t="s">
        <v>1185</v>
      </c>
      <c r="H21">
        <v>32</v>
      </c>
      <c r="I21">
        <v>2</v>
      </c>
      <c r="J21" s="32">
        <f>IFERROR(Table4[[#This Row],[Ttl GB]]/Table4[[#This Row],[Sticks]],0)</f>
        <v>16</v>
      </c>
      <c r="K21" s="26">
        <v>269.99</v>
      </c>
      <c r="L21" s="26">
        <f>IFERROR(Table4[[#This Row],[Cost]]/Table4[[#This Row],[Ttl GB]],0)</f>
        <v>8.4371875000000003</v>
      </c>
      <c r="M21" s="28" t="s">
        <v>1217</v>
      </c>
    </row>
    <row r="22" spans="1:13" x14ac:dyDescent="0.25">
      <c r="A22" t="s">
        <v>1181</v>
      </c>
      <c r="B22" t="s">
        <v>1182</v>
      </c>
      <c r="C22">
        <v>3200</v>
      </c>
      <c r="D22">
        <v>15</v>
      </c>
      <c r="F22" t="s">
        <v>1201</v>
      </c>
      <c r="H22">
        <v>32</v>
      </c>
      <c r="I22">
        <v>2</v>
      </c>
      <c r="J22" s="32">
        <f>IFERROR(Table4[[#This Row],[Ttl GB]]/Table4[[#This Row],[Sticks]],0)</f>
        <v>16</v>
      </c>
      <c r="K22" s="26">
        <v>229.99</v>
      </c>
      <c r="L22" s="26">
        <f>IFERROR(Table4[[#This Row],[Cost]]/Table4[[#This Row],[Ttl GB]],0)</f>
        <v>7.1871875000000003</v>
      </c>
      <c r="M22" s="28" t="s">
        <v>1200</v>
      </c>
    </row>
    <row r="23" spans="1:13" x14ac:dyDescent="0.25">
      <c r="A23" t="s">
        <v>1181</v>
      </c>
      <c r="B23" t="s">
        <v>1182</v>
      </c>
      <c r="C23">
        <v>4266</v>
      </c>
      <c r="D23">
        <v>19</v>
      </c>
      <c r="F23" t="s">
        <v>1193</v>
      </c>
      <c r="H23">
        <v>16</v>
      </c>
      <c r="I23">
        <v>2</v>
      </c>
      <c r="J23">
        <f>IFERROR(Table4[[#This Row],[Ttl GB]]/Table4[[#This Row],[Sticks]],0)</f>
        <v>8</v>
      </c>
      <c r="K23" s="26">
        <v>219.99</v>
      </c>
      <c r="L23" s="26">
        <f>IFERROR(Table4[[#This Row],[Cost]]/Table4[[#This Row],[Ttl GB]],0)</f>
        <v>13.749375000000001</v>
      </c>
      <c r="M23" s="28" t="s">
        <v>1192</v>
      </c>
    </row>
    <row r="24" spans="1:13" x14ac:dyDescent="0.25">
      <c r="A24" t="s">
        <v>1181</v>
      </c>
      <c r="B24" t="s">
        <v>1182</v>
      </c>
      <c r="C24">
        <v>3000</v>
      </c>
      <c r="D24">
        <v>14</v>
      </c>
      <c r="F24" t="s">
        <v>1195</v>
      </c>
      <c r="H24">
        <v>32</v>
      </c>
      <c r="I24">
        <v>2</v>
      </c>
      <c r="J24" s="32">
        <f>IFERROR(Table4[[#This Row],[Ttl GB]]/Table4[[#This Row],[Sticks]],0)</f>
        <v>16</v>
      </c>
      <c r="K24" s="26">
        <v>213.99</v>
      </c>
      <c r="L24" s="26">
        <f>IFERROR(Table4[[#This Row],[Cost]]/Table4[[#This Row],[Ttl GB]],0)</f>
        <v>6.6871875000000003</v>
      </c>
      <c r="M24" s="28" t="s">
        <v>1215</v>
      </c>
    </row>
    <row r="25" spans="1:13" x14ac:dyDescent="0.25">
      <c r="A25" t="s">
        <v>1181</v>
      </c>
      <c r="B25" t="s">
        <v>1182</v>
      </c>
      <c r="C25">
        <v>3000</v>
      </c>
      <c r="D25">
        <v>14</v>
      </c>
      <c r="F25" t="s">
        <v>1195</v>
      </c>
      <c r="H25">
        <v>32</v>
      </c>
      <c r="I25">
        <v>2</v>
      </c>
      <c r="J25" s="32">
        <f>IFERROR(Table4[[#This Row],[Ttl GB]]/Table4[[#This Row],[Sticks]],0)</f>
        <v>16</v>
      </c>
      <c r="K25" s="26">
        <v>213.99</v>
      </c>
      <c r="L25" s="26">
        <f>IFERROR(Table4[[#This Row],[Cost]]/Table4[[#This Row],[Ttl GB]],0)</f>
        <v>6.6871875000000003</v>
      </c>
      <c r="M25" s="28" t="s">
        <v>1215</v>
      </c>
    </row>
    <row r="26" spans="1:13" x14ac:dyDescent="0.25">
      <c r="A26" t="s">
        <v>1209</v>
      </c>
      <c r="B26" t="s">
        <v>1210</v>
      </c>
      <c r="C26">
        <v>3600</v>
      </c>
      <c r="D26">
        <v>18</v>
      </c>
      <c r="F26" t="s">
        <v>1197</v>
      </c>
      <c r="H26">
        <v>32</v>
      </c>
      <c r="I26">
        <v>4</v>
      </c>
      <c r="J26" s="32">
        <f>IFERROR(Table4[[#This Row],[Ttl GB]]/Table4[[#This Row],[Sticks]],0)</f>
        <v>8</v>
      </c>
      <c r="K26" s="26">
        <v>209.99</v>
      </c>
      <c r="L26" s="26">
        <f>IFERROR(Table4[[#This Row],[Cost]]/Table4[[#This Row],[Ttl GB]],0)</f>
        <v>6.5621875000000003</v>
      </c>
      <c r="M26" s="28" t="s">
        <v>1231</v>
      </c>
    </row>
    <row r="27" spans="1:13" x14ac:dyDescent="0.25">
      <c r="A27" t="s">
        <v>1181</v>
      </c>
      <c r="B27" t="s">
        <v>1182</v>
      </c>
      <c r="C27">
        <v>3200</v>
      </c>
      <c r="D27">
        <v>16</v>
      </c>
      <c r="F27" t="s">
        <v>1185</v>
      </c>
      <c r="H27">
        <v>32</v>
      </c>
      <c r="I27">
        <v>4</v>
      </c>
      <c r="J27" s="32">
        <f>IFERROR(Table4[[#This Row],[Ttl GB]]/Table4[[#This Row],[Sticks]],0)</f>
        <v>8</v>
      </c>
      <c r="K27" s="26">
        <v>203.99</v>
      </c>
      <c r="L27" s="26">
        <f>IFERROR(Table4[[#This Row],[Cost]]/Table4[[#This Row],[Ttl GB]],0)</f>
        <v>6.3746875000000003</v>
      </c>
      <c r="M27" s="28" t="s">
        <v>1232</v>
      </c>
    </row>
    <row r="28" spans="1:13" x14ac:dyDescent="0.25">
      <c r="A28" t="s">
        <v>1181</v>
      </c>
      <c r="B28" t="s">
        <v>1182</v>
      </c>
      <c r="C28">
        <v>3600</v>
      </c>
      <c r="D28">
        <v>16</v>
      </c>
      <c r="F28" t="s">
        <v>1184</v>
      </c>
      <c r="H28">
        <v>32</v>
      </c>
      <c r="I28">
        <v>2</v>
      </c>
      <c r="J28">
        <f>IFERROR(Table4[[#This Row],[Ttl GB]]/Table4[[#This Row],[Sticks]],0)</f>
        <v>16</v>
      </c>
      <c r="K28" s="26">
        <v>189.99</v>
      </c>
      <c r="L28" s="26">
        <f>IFERROR(Table4[[#This Row],[Cost]]/Table4[[#This Row],[Ttl GB]],0)</f>
        <v>5.9371875000000003</v>
      </c>
      <c r="M28" s="28" t="s">
        <v>1198</v>
      </c>
    </row>
    <row r="29" spans="1:13" x14ac:dyDescent="0.25">
      <c r="A29" t="s">
        <v>1181</v>
      </c>
      <c r="B29" t="s">
        <v>1224</v>
      </c>
      <c r="C29">
        <v>3000</v>
      </c>
      <c r="D29">
        <v>16</v>
      </c>
      <c r="F29" t="s">
        <v>1185</v>
      </c>
      <c r="H29">
        <v>32</v>
      </c>
      <c r="I29">
        <v>2</v>
      </c>
      <c r="J29" s="32">
        <f>IFERROR(Table4[[#This Row],[Ttl GB]]/Table4[[#This Row],[Sticks]],0)</f>
        <v>16</v>
      </c>
      <c r="K29" s="26">
        <v>179.99</v>
      </c>
      <c r="L29" s="26">
        <f>IFERROR(Table4[[#This Row],[Cost]]/Table4[[#This Row],[Ttl GB]],0)</f>
        <v>5.6246875000000003</v>
      </c>
      <c r="M29" s="28" t="s">
        <v>1225</v>
      </c>
    </row>
    <row r="30" spans="1:13" x14ac:dyDescent="0.25">
      <c r="A30" t="s">
        <v>1209</v>
      </c>
      <c r="B30" t="s">
        <v>1210</v>
      </c>
      <c r="C30">
        <v>3200</v>
      </c>
      <c r="D30">
        <v>16</v>
      </c>
      <c r="F30" t="s">
        <v>1212</v>
      </c>
      <c r="H30">
        <v>32</v>
      </c>
      <c r="I30">
        <v>2</v>
      </c>
      <c r="J30" s="32">
        <f>IFERROR(Table4[[#This Row],[Ttl GB]]/Table4[[#This Row],[Sticks]],0)</f>
        <v>16</v>
      </c>
      <c r="K30" s="26">
        <v>174.99</v>
      </c>
      <c r="L30" s="26">
        <f>IFERROR(Table4[[#This Row],[Cost]]/Table4[[#This Row],[Ttl GB]],0)</f>
        <v>5.4684375000000003</v>
      </c>
      <c r="M30" s="28" t="s">
        <v>1211</v>
      </c>
    </row>
    <row r="31" spans="1:13" x14ac:dyDescent="0.25">
      <c r="A31" t="s">
        <v>1209</v>
      </c>
      <c r="B31" t="s">
        <v>1210</v>
      </c>
      <c r="C31">
        <v>3200</v>
      </c>
      <c r="D31">
        <v>16</v>
      </c>
      <c r="F31" t="s">
        <v>1212</v>
      </c>
      <c r="H31">
        <v>32</v>
      </c>
      <c r="I31">
        <v>2</v>
      </c>
      <c r="J31" s="32">
        <f>IFERROR(Table4[[#This Row],[Ttl GB]]/Table4[[#This Row],[Sticks]],0)</f>
        <v>16</v>
      </c>
      <c r="K31" s="26">
        <v>174.99</v>
      </c>
      <c r="L31" s="26">
        <f>IFERROR(Table4[[#This Row],[Cost]]/Table4[[#This Row],[Ttl GB]],0)</f>
        <v>5.4684375000000003</v>
      </c>
      <c r="M31" s="28" t="s">
        <v>1223</v>
      </c>
    </row>
    <row r="32" spans="1:13" x14ac:dyDescent="0.25">
      <c r="A32" t="s">
        <v>1209</v>
      </c>
      <c r="B32" t="s">
        <v>1210</v>
      </c>
      <c r="C32">
        <v>3200</v>
      </c>
      <c r="D32">
        <v>16</v>
      </c>
      <c r="F32" t="s">
        <v>1212</v>
      </c>
      <c r="H32">
        <v>32</v>
      </c>
      <c r="I32">
        <v>2</v>
      </c>
      <c r="J32" s="32">
        <f>IFERROR(Table4[[#This Row],[Ttl GB]]/Table4[[#This Row],[Sticks]],0)</f>
        <v>16</v>
      </c>
      <c r="K32" s="26">
        <v>174.99</v>
      </c>
      <c r="L32" s="26">
        <f>IFERROR(Table4[[#This Row],[Cost]]/Table4[[#This Row],[Ttl GB]],0)</f>
        <v>5.4684375000000003</v>
      </c>
      <c r="M32" s="28" t="s">
        <v>1211</v>
      </c>
    </row>
    <row r="33" spans="1:14" x14ac:dyDescent="0.25">
      <c r="A33" t="s">
        <v>1181</v>
      </c>
      <c r="B33" t="s">
        <v>1182</v>
      </c>
      <c r="C33">
        <v>3600</v>
      </c>
      <c r="D33">
        <v>18</v>
      </c>
      <c r="F33" t="s">
        <v>1197</v>
      </c>
      <c r="H33">
        <v>32</v>
      </c>
      <c r="I33">
        <v>2</v>
      </c>
      <c r="J33">
        <f>IFERROR(Table4[[#This Row],[Ttl GB]]/Table4[[#This Row],[Sticks]],0)</f>
        <v>16</v>
      </c>
      <c r="K33" s="26">
        <v>174.99</v>
      </c>
      <c r="L33" s="26">
        <f>IFERROR(Table4[[#This Row],[Cost]]/Table4[[#This Row],[Ttl GB]],0)</f>
        <v>5.4684375000000003</v>
      </c>
      <c r="M33" s="28" t="s">
        <v>1196</v>
      </c>
    </row>
    <row r="34" spans="1:14" x14ac:dyDescent="0.25">
      <c r="A34" t="s">
        <v>1181</v>
      </c>
      <c r="B34" t="s">
        <v>1182</v>
      </c>
      <c r="C34">
        <v>3200</v>
      </c>
      <c r="D34">
        <v>16</v>
      </c>
      <c r="F34" t="s">
        <v>1185</v>
      </c>
      <c r="H34">
        <v>32</v>
      </c>
      <c r="I34">
        <v>2</v>
      </c>
      <c r="J34">
        <f>IFERROR(Table4[[#This Row],[Ttl GB]]/Table4[[#This Row],[Sticks]],0)</f>
        <v>16</v>
      </c>
      <c r="K34" s="26">
        <v>164.99</v>
      </c>
      <c r="L34" s="26">
        <f>IFERROR(Table4[[#This Row],[Cost]]/Table4[[#This Row],[Ttl GB]],0)</f>
        <v>5.1559375000000003</v>
      </c>
      <c r="M34" s="33" t="s">
        <v>1199</v>
      </c>
    </row>
    <row r="35" spans="1:14" x14ac:dyDescent="0.25">
      <c r="A35" t="s">
        <v>1181</v>
      </c>
      <c r="B35" t="s">
        <v>1182</v>
      </c>
      <c r="C35">
        <v>3000</v>
      </c>
      <c r="D35">
        <v>16</v>
      </c>
      <c r="F35" t="s">
        <v>1185</v>
      </c>
      <c r="H35">
        <v>32</v>
      </c>
      <c r="I35">
        <v>2</v>
      </c>
      <c r="J35" s="32">
        <f>IFERROR(Table4[[#This Row],[Ttl GB]]/Table4[[#This Row],[Sticks]],0)</f>
        <v>16</v>
      </c>
      <c r="K35" s="26">
        <v>159.99</v>
      </c>
      <c r="L35" s="26">
        <f>IFERROR(Table4[[#This Row],[Cost]]/Table4[[#This Row],[Ttl GB]],0)</f>
        <v>4.9996875000000003</v>
      </c>
      <c r="M35" s="28" t="s">
        <v>1226</v>
      </c>
    </row>
    <row r="36" spans="1:14" x14ac:dyDescent="0.25">
      <c r="A36" t="s">
        <v>1181</v>
      </c>
      <c r="B36" t="s">
        <v>1182</v>
      </c>
      <c r="C36">
        <v>3000</v>
      </c>
      <c r="D36">
        <v>16</v>
      </c>
      <c r="F36" t="s">
        <v>1185</v>
      </c>
      <c r="H36">
        <v>32</v>
      </c>
      <c r="I36">
        <v>2</v>
      </c>
      <c r="J36" s="32">
        <f>IFERROR(Table4[[#This Row],[Ttl GB]]/Table4[[#This Row],[Sticks]],0)</f>
        <v>16</v>
      </c>
      <c r="K36" s="26">
        <v>159.99</v>
      </c>
      <c r="L36" s="26">
        <f>IFERROR(Table4[[#This Row],[Cost]]/Table4[[#This Row],[Ttl GB]],0)</f>
        <v>4.9996875000000003</v>
      </c>
      <c r="M36" s="28" t="s">
        <v>1226</v>
      </c>
    </row>
    <row r="37" spans="1:14" x14ac:dyDescent="0.25">
      <c r="A37" t="s">
        <v>1209</v>
      </c>
      <c r="B37" t="s">
        <v>1210</v>
      </c>
      <c r="C37">
        <v>2666</v>
      </c>
      <c r="D37">
        <v>16</v>
      </c>
      <c r="F37" t="s">
        <v>1222</v>
      </c>
      <c r="H37">
        <v>32</v>
      </c>
      <c r="I37">
        <v>2</v>
      </c>
      <c r="J37" s="32">
        <f>IFERROR(Table4[[#This Row],[Ttl GB]]/Table4[[#This Row],[Sticks]],0)</f>
        <v>16</v>
      </c>
      <c r="K37" s="26">
        <v>158.99</v>
      </c>
      <c r="L37" s="26">
        <f>IFERROR(Table4[[#This Row],[Cost]]/Table4[[#This Row],[Ttl GB]],0)</f>
        <v>4.9684375000000003</v>
      </c>
      <c r="M37" s="28" t="s">
        <v>1221</v>
      </c>
    </row>
    <row r="38" spans="1:14" x14ac:dyDescent="0.25">
      <c r="A38" t="s">
        <v>1181</v>
      </c>
      <c r="B38" t="s">
        <v>1182</v>
      </c>
      <c r="C38">
        <v>3200</v>
      </c>
      <c r="D38">
        <v>16</v>
      </c>
      <c r="F38" t="s">
        <v>1185</v>
      </c>
      <c r="H38">
        <v>32</v>
      </c>
      <c r="I38">
        <v>2</v>
      </c>
      <c r="J38" s="32">
        <f>IFERROR(Table4[[#This Row],[Ttl GB]]/Table4[[#This Row],[Sticks]],0)</f>
        <v>16</v>
      </c>
      <c r="K38" s="26">
        <v>154.99</v>
      </c>
      <c r="L38" s="26">
        <f>IFERROR(Table4[[#This Row],[Cost]]/Table4[[#This Row],[Ttl GB]],0)</f>
        <v>4.8434375000000003</v>
      </c>
      <c r="M38" s="28" t="s">
        <v>1199</v>
      </c>
    </row>
    <row r="39" spans="1:14" x14ac:dyDescent="0.25">
      <c r="A39" t="s">
        <v>1209</v>
      </c>
      <c r="B39" t="s">
        <v>1210</v>
      </c>
      <c r="C39">
        <v>3200</v>
      </c>
      <c r="D39">
        <v>16</v>
      </c>
      <c r="F39" t="s">
        <v>1212</v>
      </c>
      <c r="H39">
        <v>16</v>
      </c>
      <c r="I39">
        <v>2</v>
      </c>
      <c r="J39" s="32">
        <f>IFERROR(Table4[[#This Row],[Ttl GB]]/Table4[[#This Row],[Sticks]],0)</f>
        <v>8</v>
      </c>
      <c r="K39" s="26">
        <v>103.99</v>
      </c>
      <c r="L39" s="26">
        <f>IFERROR(Table4[[#This Row],[Cost]]/Table4[[#This Row],[Ttl GB]],0)</f>
        <v>6.4993749999999997</v>
      </c>
      <c r="M39" s="28" t="s">
        <v>1230</v>
      </c>
    </row>
    <row r="40" spans="1:14" x14ac:dyDescent="0.25">
      <c r="A40" t="s">
        <v>1209</v>
      </c>
      <c r="B40" t="s">
        <v>1210</v>
      </c>
      <c r="C40">
        <v>3200</v>
      </c>
      <c r="D40">
        <v>16</v>
      </c>
      <c r="F40" t="s">
        <v>1212</v>
      </c>
      <c r="H40">
        <v>16</v>
      </c>
      <c r="I40">
        <v>2</v>
      </c>
      <c r="J40" s="32">
        <f>IFERROR(Table4[[#This Row],[Ttl GB]]/Table4[[#This Row],[Sticks]],0)</f>
        <v>8</v>
      </c>
      <c r="K40" s="26">
        <v>94.99</v>
      </c>
      <c r="L40" s="26">
        <f>IFERROR(Table4[[#This Row],[Cost]]/Table4[[#This Row],[Ttl GB]],0)</f>
        <v>5.9368749999999997</v>
      </c>
      <c r="M40" s="28" t="s">
        <v>1229</v>
      </c>
    </row>
    <row r="41" spans="1:14" x14ac:dyDescent="0.25">
      <c r="A41" t="s">
        <v>1181</v>
      </c>
      <c r="B41" t="s">
        <v>1182</v>
      </c>
      <c r="C41">
        <v>3200</v>
      </c>
      <c r="D41">
        <v>16</v>
      </c>
      <c r="F41" t="s">
        <v>1185</v>
      </c>
      <c r="H41">
        <v>16</v>
      </c>
      <c r="I41">
        <v>2</v>
      </c>
      <c r="J41" s="32">
        <f>IFERROR(Table4[[#This Row],[Ttl GB]]/Table4[[#This Row],[Sticks]],0)</f>
        <v>8</v>
      </c>
      <c r="K41" s="26">
        <v>92.99</v>
      </c>
      <c r="L41" s="26">
        <f>IFERROR(Table4[[#This Row],[Cost]]/Table4[[#This Row],[Ttl GB]],0)</f>
        <v>5.8118749999999997</v>
      </c>
      <c r="M41" s="28" t="s">
        <v>1227</v>
      </c>
      <c r="N41" t="s">
        <v>1228</v>
      </c>
    </row>
    <row r="42" spans="1:14" x14ac:dyDescent="0.25">
      <c r="A42" t="s">
        <v>1181</v>
      </c>
      <c r="B42" t="s">
        <v>1182</v>
      </c>
      <c r="C42">
        <v>3000</v>
      </c>
      <c r="D42">
        <v>16</v>
      </c>
      <c r="F42" t="s">
        <v>1185</v>
      </c>
      <c r="H42">
        <v>16</v>
      </c>
      <c r="I42">
        <v>2</v>
      </c>
      <c r="J42" s="32">
        <f>IFERROR(Table4[[#This Row],[Ttl GB]]/Table4[[#This Row],[Sticks]],0)</f>
        <v>8</v>
      </c>
      <c r="K42" s="26">
        <v>89.99</v>
      </c>
      <c r="L42" s="26">
        <f>IFERROR(Table4[[#This Row],[Cost]]/Table4[[#This Row],[Ttl GB]],0)</f>
        <v>5.6243749999999997</v>
      </c>
      <c r="M42" s="28" t="s">
        <v>1233</v>
      </c>
    </row>
    <row r="44" spans="1:14" x14ac:dyDescent="0.25">
      <c r="A44" t="s">
        <v>1237</v>
      </c>
      <c r="B44" t="s">
        <v>1239</v>
      </c>
    </row>
    <row r="45" spans="1:14" x14ac:dyDescent="0.25">
      <c r="A45" t="s">
        <v>1238</v>
      </c>
      <c r="B45" t="s">
        <v>1240</v>
      </c>
      <c r="C45" t="s">
        <v>1241</v>
      </c>
      <c r="M45" t="s">
        <v>1243</v>
      </c>
    </row>
    <row r="46" spans="1:14" x14ac:dyDescent="0.25">
      <c r="D46">
        <v>25600</v>
      </c>
      <c r="E46">
        <v>2</v>
      </c>
      <c r="F46">
        <f t="shared" ref="F46:F52" si="0">D46/E46</f>
        <v>12800</v>
      </c>
      <c r="G46">
        <v>2666</v>
      </c>
      <c r="H46">
        <v>8</v>
      </c>
      <c r="I46">
        <f>G46*H46</f>
        <v>21328</v>
      </c>
      <c r="L46">
        <v>1</v>
      </c>
      <c r="M46" t="s">
        <v>1244</v>
      </c>
      <c r="N46">
        <v>3200</v>
      </c>
    </row>
    <row r="47" spans="1:14" x14ac:dyDescent="0.25">
      <c r="D47">
        <v>25600</v>
      </c>
      <c r="E47">
        <v>3</v>
      </c>
      <c r="F47">
        <f t="shared" si="0"/>
        <v>8533.3333333333339</v>
      </c>
      <c r="L47">
        <v>2</v>
      </c>
      <c r="M47" t="s">
        <v>1245</v>
      </c>
    </row>
    <row r="48" spans="1:14" x14ac:dyDescent="0.25">
      <c r="D48">
        <v>25600</v>
      </c>
      <c r="E48">
        <v>4</v>
      </c>
      <c r="F48">
        <f t="shared" si="0"/>
        <v>6400</v>
      </c>
      <c r="L48">
        <v>3</v>
      </c>
      <c r="M48" t="s">
        <v>1246</v>
      </c>
    </row>
    <row r="49" spans="4:6" x14ac:dyDescent="0.25">
      <c r="D49">
        <v>25600</v>
      </c>
      <c r="E49">
        <v>5</v>
      </c>
      <c r="F49">
        <f t="shared" si="0"/>
        <v>5120</v>
      </c>
    </row>
    <row r="50" spans="4:6" x14ac:dyDescent="0.25">
      <c r="D50">
        <v>25600</v>
      </c>
      <c r="E50">
        <v>6</v>
      </c>
      <c r="F50">
        <f t="shared" si="0"/>
        <v>4266.666666666667</v>
      </c>
    </row>
    <row r="51" spans="4:6" x14ac:dyDescent="0.25">
      <c r="D51">
        <v>25600</v>
      </c>
      <c r="E51">
        <v>7</v>
      </c>
      <c r="F51">
        <f t="shared" si="0"/>
        <v>3657.1428571428573</v>
      </c>
    </row>
    <row r="52" spans="4:6" x14ac:dyDescent="0.25">
      <c r="D52">
        <v>25600</v>
      </c>
      <c r="E52">
        <v>8</v>
      </c>
      <c r="F52">
        <f t="shared" si="0"/>
        <v>3200</v>
      </c>
    </row>
  </sheetData>
  <hyperlinks>
    <hyperlink ref="M11" r:id="rId1" xr:uid="{16C2754A-4142-43F5-81F1-C5A87091EAB3}"/>
    <hyperlink ref="M16" r:id="rId2" xr:uid="{79AD2FA7-7D6F-4E1A-A5BD-1E12472C4ED7}"/>
    <hyperlink ref="M12" r:id="rId3" xr:uid="{81F8722C-5B63-4CCC-BFED-90559DEF46D2}"/>
    <hyperlink ref="M3" r:id="rId4" xr:uid="{FAE67112-CB08-4807-91C6-FCE7F117FB1B}"/>
    <hyperlink ref="M23" r:id="rId5" xr:uid="{A307FFED-8608-4CA8-AB71-00484E140E3A}"/>
    <hyperlink ref="M5" r:id="rId6" xr:uid="{F5AEF70C-9007-4769-8E84-448E4B1E407A}"/>
    <hyperlink ref="M33" r:id="rId7" xr:uid="{AFDC7797-78F9-4BE5-9BC6-695B190B54E6}"/>
    <hyperlink ref="M28" r:id="rId8" xr:uid="{19E67430-CBE4-40F0-8A88-331F9C1B315F}"/>
    <hyperlink ref="M34" r:id="rId9" xr:uid="{EE1D5146-486C-4053-B02A-A18B484D8A0C}"/>
    <hyperlink ref="M22" r:id="rId10" xr:uid="{AD923C7A-A7EB-4E7D-8C26-C32A3E8120EE}"/>
    <hyperlink ref="M8" r:id="rId11" xr:uid="{204E46CD-2A1E-425F-9D77-70D764345304}"/>
    <hyperlink ref="M15" r:id="rId12" xr:uid="{E325E3C3-9C7C-45B9-B081-483090EC8464}"/>
    <hyperlink ref="M4" r:id="rId13" xr:uid="{2B2CE37D-1DCD-4A8A-83DE-49878C4871D9}"/>
    <hyperlink ref="M17" r:id="rId14" xr:uid="{B0EDD67E-B80D-4EE2-902C-314E23295D55}"/>
    <hyperlink ref="M7" r:id="rId15" xr:uid="{858CB37F-183F-4142-B6CE-162E6AF9C03D}"/>
    <hyperlink ref="M30" r:id="rId16" xr:uid="{D399E858-E9D8-425B-8D4F-ECC0DDECF3CE}"/>
    <hyperlink ref="M18" r:id="rId17" xr:uid="{203DFE8C-2BC0-48CB-934B-D3861B33EADF}"/>
    <hyperlink ref="M13" r:id="rId18" xr:uid="{398A0357-F0B3-4DAE-8ED8-7DBA10522E98}"/>
    <hyperlink ref="M24" r:id="rId19" xr:uid="{61B63E9E-57CC-4470-858A-63AA43463F10}"/>
    <hyperlink ref="M10" r:id="rId20" xr:uid="{95E9F002-7AF1-4975-B97E-0F845733F6E1}"/>
    <hyperlink ref="M21" r:id="rId21" xr:uid="{83C6C9F8-72B2-4730-9B5B-6F75DD45855F}"/>
    <hyperlink ref="M19" r:id="rId22" xr:uid="{56C4A955-61B6-48D5-9AF3-F3550144F187}"/>
    <hyperlink ref="M9" r:id="rId23" xr:uid="{1D1ED406-A9E8-4C1F-95BF-361ECE6411BD}"/>
    <hyperlink ref="M20" r:id="rId24" xr:uid="{5F328C26-8131-4239-A5AE-4FB6014C01EC}"/>
    <hyperlink ref="M37" r:id="rId25" xr:uid="{9AC2A9D4-7923-44CE-902B-EE5429135982}"/>
    <hyperlink ref="M31" r:id="rId26" xr:uid="{5055383A-D423-42FB-9547-22DD7AB0D447}"/>
    <hyperlink ref="M14" r:id="rId27" xr:uid="{ABC2AB90-FEE2-4F1D-B06C-3A000A368EE8}"/>
    <hyperlink ref="M32" r:id="rId28" xr:uid="{06DBF727-0A6D-44B5-A324-43382F08B2C2}"/>
    <hyperlink ref="M29" r:id="rId29" xr:uid="{40F16354-7A06-4E01-B4F2-703A447D6FD4}"/>
    <hyperlink ref="M25" r:id="rId30" xr:uid="{3AF3905E-DE9D-40EF-8DC5-B18BA910C37A}"/>
    <hyperlink ref="M35" r:id="rId31" xr:uid="{E6173F77-10A1-4D51-94AA-5F4D2B252402}"/>
    <hyperlink ref="M41" r:id="rId32" xr:uid="{24B6B5F2-4DE0-493D-959B-BFFA161DD4F8}"/>
    <hyperlink ref="M40" r:id="rId33" xr:uid="{BCCD4565-5BF9-420D-AE77-FC9E34787390}"/>
    <hyperlink ref="M39" r:id="rId34" xr:uid="{1411FD03-E70F-4FB6-A30C-459C21E5FC2A}"/>
    <hyperlink ref="M26" r:id="rId35" xr:uid="{02B0BFEB-EFA5-4628-8F50-F12DB997B15B}"/>
    <hyperlink ref="M27" r:id="rId36" xr:uid="{A01767D4-471B-4471-9814-2D09DE99B54D}"/>
    <hyperlink ref="M42" r:id="rId37" xr:uid="{21234BC0-A4AD-48CE-943D-03691565B389}"/>
    <hyperlink ref="M36" r:id="rId38" xr:uid="{DEAB788C-5605-4BE2-8087-B98ED9B6E7FE}"/>
    <hyperlink ref="M38" r:id="rId39" xr:uid="{5CAC8C89-3B4D-4E38-95C6-EF0B37917D16}"/>
    <hyperlink ref="M2" r:id="rId40" xr:uid="{3C133155-7B0B-41E6-A1C5-011FE358F9C5}"/>
    <hyperlink ref="M6" r:id="rId41" xr:uid="{637873AE-C18A-42A8-8DF8-B583322C2083}"/>
  </hyperlinks>
  <pageMargins left="0.7" right="0.7" top="0.75" bottom="0.75" header="0.3" footer="0.3"/>
  <pageSetup orientation="portrait" horizontalDpi="300" verticalDpi="300" r:id="rId42"/>
  <tableParts count="1">
    <tablePart r:id="rId4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F523-5251-4FF3-B975-B54A21DBAE44}">
  <dimension ref="A1:E35"/>
  <sheetViews>
    <sheetView tabSelected="1"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6.28515625" bestFit="1" customWidth="1"/>
    <col min="4" max="4" width="10.5703125" bestFit="1" customWidth="1"/>
    <col min="5" max="5" width="55.85546875" bestFit="1" customWidth="1"/>
  </cols>
  <sheetData>
    <row r="1" spans="1:5" x14ac:dyDescent="0.25">
      <c r="A1" s="27" t="s">
        <v>192</v>
      </c>
      <c r="B1" s="27" t="s">
        <v>0</v>
      </c>
      <c r="C1" s="27" t="s">
        <v>1</v>
      </c>
      <c r="D1" s="27" t="s">
        <v>193</v>
      </c>
      <c r="E1" s="27" t="s">
        <v>19</v>
      </c>
    </row>
    <row r="2" spans="1:5" x14ac:dyDescent="0.25">
      <c r="A2" t="s">
        <v>194</v>
      </c>
      <c r="B2" t="s">
        <v>205</v>
      </c>
      <c r="C2" s="28" t="s">
        <v>206</v>
      </c>
      <c r="D2" s="26">
        <v>214.99</v>
      </c>
      <c r="E2" t="s">
        <v>207</v>
      </c>
    </row>
    <row r="3" spans="1:5" x14ac:dyDescent="0.25">
      <c r="A3" t="s">
        <v>195</v>
      </c>
      <c r="B3" t="s">
        <v>208</v>
      </c>
      <c r="C3" s="28" t="s">
        <v>209</v>
      </c>
      <c r="D3" s="26">
        <v>36.99</v>
      </c>
    </row>
    <row r="4" spans="1:5" x14ac:dyDescent="0.25">
      <c r="A4" t="s">
        <v>196</v>
      </c>
      <c r="B4" t="s">
        <v>210</v>
      </c>
      <c r="C4" s="28" t="s">
        <v>211</v>
      </c>
      <c r="D4" s="26">
        <v>134.99</v>
      </c>
    </row>
    <row r="5" spans="1:5" x14ac:dyDescent="0.25">
      <c r="A5" t="s">
        <v>197</v>
      </c>
      <c r="B5" t="s">
        <v>212</v>
      </c>
      <c r="C5" s="28" t="s">
        <v>213</v>
      </c>
      <c r="D5" s="26">
        <v>49.99</v>
      </c>
      <c r="E5" t="s">
        <v>214</v>
      </c>
    </row>
    <row r="6" spans="1:5" x14ac:dyDescent="0.25">
      <c r="A6" t="s">
        <v>197</v>
      </c>
      <c r="B6" t="s">
        <v>212</v>
      </c>
      <c r="C6" s="28" t="s">
        <v>213</v>
      </c>
      <c r="D6" s="26">
        <v>63.74</v>
      </c>
      <c r="E6" t="s">
        <v>214</v>
      </c>
    </row>
    <row r="7" spans="1:5" x14ac:dyDescent="0.25">
      <c r="A7" t="s">
        <v>198</v>
      </c>
      <c r="B7" t="s">
        <v>227</v>
      </c>
      <c r="C7" s="28" t="s">
        <v>228</v>
      </c>
      <c r="D7" s="26">
        <v>89.99</v>
      </c>
      <c r="E7" t="s">
        <v>229</v>
      </c>
    </row>
    <row r="8" spans="1:5" x14ac:dyDescent="0.25">
      <c r="A8" t="s">
        <v>199</v>
      </c>
      <c r="B8" t="s">
        <v>4</v>
      </c>
      <c r="C8" s="28" t="s">
        <v>222</v>
      </c>
      <c r="D8" s="26">
        <v>209.99</v>
      </c>
      <c r="E8" t="s">
        <v>223</v>
      </c>
    </row>
    <row r="9" spans="1:5" x14ac:dyDescent="0.25">
      <c r="A9" t="s">
        <v>200</v>
      </c>
      <c r="B9" t="s">
        <v>208</v>
      </c>
      <c r="C9" s="28" t="s">
        <v>215</v>
      </c>
      <c r="D9" s="26">
        <v>59.99</v>
      </c>
      <c r="E9" t="s">
        <v>216</v>
      </c>
    </row>
    <row r="10" spans="1:5" x14ac:dyDescent="0.25">
      <c r="A10" t="s">
        <v>201</v>
      </c>
      <c r="B10" t="s">
        <v>224</v>
      </c>
      <c r="C10" s="28" t="s">
        <v>225</v>
      </c>
      <c r="D10" s="26">
        <v>129.99</v>
      </c>
      <c r="E10" t="s">
        <v>226</v>
      </c>
    </row>
    <row r="11" spans="1:5" x14ac:dyDescent="0.25">
      <c r="A11" t="s">
        <v>202</v>
      </c>
      <c r="B11" t="s">
        <v>4</v>
      </c>
      <c r="C11" s="28" t="s">
        <v>221</v>
      </c>
      <c r="D11" s="26">
        <v>19.989999999999998</v>
      </c>
    </row>
    <row r="12" spans="1:5" x14ac:dyDescent="0.25">
      <c r="A12" t="s">
        <v>203</v>
      </c>
      <c r="B12" t="s">
        <v>4</v>
      </c>
      <c r="C12" s="28" t="s">
        <v>10</v>
      </c>
      <c r="D12" s="26">
        <v>169.99</v>
      </c>
      <c r="E12" t="s">
        <v>220</v>
      </c>
    </row>
    <row r="13" spans="1:5" x14ac:dyDescent="0.25">
      <c r="A13" t="s">
        <v>203</v>
      </c>
      <c r="B13" t="s">
        <v>230</v>
      </c>
      <c r="C13" s="28" t="s">
        <v>59</v>
      </c>
      <c r="D13" s="26">
        <v>249.99</v>
      </c>
      <c r="E13" t="s">
        <v>231</v>
      </c>
    </row>
    <row r="14" spans="1:5" x14ac:dyDescent="0.25">
      <c r="A14" t="s">
        <v>204</v>
      </c>
      <c r="B14" t="s">
        <v>224</v>
      </c>
      <c r="C14" s="28" t="s">
        <v>232</v>
      </c>
      <c r="D14" s="26">
        <v>34.99</v>
      </c>
      <c r="E14" t="s">
        <v>233</v>
      </c>
    </row>
    <row r="15" spans="1:5" x14ac:dyDescent="0.25">
      <c r="A15" t="s">
        <v>217</v>
      </c>
      <c r="B15" t="s">
        <v>218</v>
      </c>
      <c r="C15" s="28" t="s">
        <v>219</v>
      </c>
      <c r="D15" s="26">
        <v>20.98</v>
      </c>
    </row>
    <row r="16" spans="1:5" x14ac:dyDescent="0.25">
      <c r="A16" t="s">
        <v>234</v>
      </c>
      <c r="B16">
        <f>SUBTOTAL(109,Table5[Brand])</f>
        <v>0</v>
      </c>
      <c r="C16">
        <f>SUBTOTAL(109,Table5[Model])</f>
        <v>0</v>
      </c>
      <c r="D16" s="29">
        <f>SUBTOTAL(109,Table5[Cost])</f>
        <v>1486.6000000000001</v>
      </c>
      <c r="E16">
        <f>SUBTOTAL(109,Table5[Notes])</f>
        <v>0</v>
      </c>
    </row>
    <row r="19" spans="1:5" x14ac:dyDescent="0.25">
      <c r="A19" s="27" t="s">
        <v>192</v>
      </c>
      <c r="B19" s="27" t="s">
        <v>0</v>
      </c>
      <c r="C19" s="27" t="s">
        <v>1</v>
      </c>
      <c r="D19" s="27" t="s">
        <v>193</v>
      </c>
      <c r="E19" s="27" t="s">
        <v>19</v>
      </c>
    </row>
    <row r="20" spans="1:5" x14ac:dyDescent="0.25">
      <c r="A20" t="s">
        <v>194</v>
      </c>
      <c r="B20" t="s">
        <v>205</v>
      </c>
      <c r="C20" s="28" t="s">
        <v>235</v>
      </c>
      <c r="D20" s="26">
        <v>0</v>
      </c>
      <c r="E20" t="s">
        <v>1168</v>
      </c>
    </row>
    <row r="21" spans="1:5" x14ac:dyDescent="0.25">
      <c r="A21" t="s">
        <v>194</v>
      </c>
      <c r="B21" s="28" t="s">
        <v>205</v>
      </c>
      <c r="C21" s="28" t="s">
        <v>1166</v>
      </c>
      <c r="D21" s="26">
        <v>529.99</v>
      </c>
      <c r="E21" t="s">
        <v>1167</v>
      </c>
    </row>
    <row r="22" spans="1:5" x14ac:dyDescent="0.25">
      <c r="A22" t="s">
        <v>195</v>
      </c>
      <c r="B22" s="28" t="s">
        <v>208</v>
      </c>
      <c r="C22" s="28" t="s">
        <v>1174</v>
      </c>
      <c r="D22" s="26">
        <v>149.99</v>
      </c>
    </row>
    <row r="23" spans="1:5" x14ac:dyDescent="0.25">
      <c r="A23" t="s">
        <v>196</v>
      </c>
      <c r="B23" s="28" t="s">
        <v>1172</v>
      </c>
      <c r="C23" s="28" t="s">
        <v>1173</v>
      </c>
      <c r="D23" s="26">
        <v>296.5</v>
      </c>
      <c r="E23" t="s">
        <v>1175</v>
      </c>
    </row>
    <row r="24" spans="1:5" x14ac:dyDescent="0.25">
      <c r="A24" t="s">
        <v>197</v>
      </c>
      <c r="D24" s="26"/>
    </row>
    <row r="25" spans="1:5" x14ac:dyDescent="0.25">
      <c r="A25" t="s">
        <v>197</v>
      </c>
      <c r="D25" s="26"/>
    </row>
    <row r="26" spans="1:5" x14ac:dyDescent="0.25">
      <c r="A26" t="s">
        <v>198</v>
      </c>
      <c r="D26" s="26"/>
    </row>
    <row r="27" spans="1:5" x14ac:dyDescent="0.25">
      <c r="A27" t="s">
        <v>199</v>
      </c>
      <c r="D27" s="26"/>
    </row>
    <row r="28" spans="1:5" x14ac:dyDescent="0.25">
      <c r="A28" t="s">
        <v>200</v>
      </c>
      <c r="B28" s="28" t="s">
        <v>1170</v>
      </c>
      <c r="C28" s="28" t="s">
        <v>1171</v>
      </c>
      <c r="D28" s="26">
        <v>109.99</v>
      </c>
    </row>
    <row r="29" spans="1:5" x14ac:dyDescent="0.25">
      <c r="A29" t="s">
        <v>201</v>
      </c>
      <c r="D29" s="26"/>
    </row>
    <row r="30" spans="1:5" x14ac:dyDescent="0.25">
      <c r="A30" t="s">
        <v>202</v>
      </c>
      <c r="D30" s="26"/>
    </row>
    <row r="31" spans="1:5" x14ac:dyDescent="0.25">
      <c r="A31" t="s">
        <v>203</v>
      </c>
      <c r="B31" s="28" t="s">
        <v>191</v>
      </c>
      <c r="C31" s="28" t="s">
        <v>1169</v>
      </c>
      <c r="D31" s="26">
        <v>399.99</v>
      </c>
    </row>
    <row r="32" spans="1:5" x14ac:dyDescent="0.25">
      <c r="A32" t="s">
        <v>203</v>
      </c>
      <c r="B32" s="28" t="s">
        <v>191</v>
      </c>
      <c r="C32" s="28" t="s">
        <v>1169</v>
      </c>
      <c r="D32" s="26">
        <v>399.99</v>
      </c>
    </row>
    <row r="33" spans="1:5" x14ac:dyDescent="0.25">
      <c r="A33" t="s">
        <v>204</v>
      </c>
      <c r="D33" s="26"/>
    </row>
    <row r="34" spans="1:5" x14ac:dyDescent="0.25">
      <c r="A34" t="s">
        <v>217</v>
      </c>
      <c r="D34" s="26"/>
    </row>
    <row r="35" spans="1:5" x14ac:dyDescent="0.25">
      <c r="A35" t="s">
        <v>234</v>
      </c>
      <c r="B35">
        <f>SUBTOTAL(109,Table57[Brand])</f>
        <v>0</v>
      </c>
      <c r="C35">
        <f>SUBTOTAL(109,Table57[Model])</f>
        <v>0</v>
      </c>
      <c r="D35" s="29">
        <f>SUBTOTAL(109,Table57[Cost])</f>
        <v>1886.45</v>
      </c>
      <c r="E35">
        <f>SUBTOTAL(109,Table57[Notes])</f>
        <v>0</v>
      </c>
    </row>
  </sheetData>
  <hyperlinks>
    <hyperlink ref="C3" r:id="rId1" xr:uid="{7B530F77-8F25-4EF8-814A-32C087C9F9DA}"/>
    <hyperlink ref="C2" r:id="rId2" xr:uid="{73432D9D-5C5B-4565-9FDD-1B0F0B1A2EA9}"/>
    <hyperlink ref="C4" r:id="rId3" xr:uid="{4A4546AE-3CC9-45B2-A84D-353EE8AD2FFD}"/>
    <hyperlink ref="C5" r:id="rId4" xr:uid="{76EC57F8-3DFA-4FA8-9238-E906EC542851}"/>
    <hyperlink ref="C9" r:id="rId5" xr:uid="{AFD91D9F-FB33-4F52-91E1-5BA37EC0CE83}"/>
    <hyperlink ref="C15" r:id="rId6" xr:uid="{D941E302-482F-4D6A-9392-2FD68C689551}"/>
    <hyperlink ref="C12" r:id="rId7" xr:uid="{F5F2ADEB-B881-495E-8D57-EACDE9929B37}"/>
    <hyperlink ref="C11" r:id="rId8" xr:uid="{437EE641-D8EC-41F7-A37F-EBD8A2167AC9}"/>
    <hyperlink ref="C6" r:id="rId9" xr:uid="{52E63EF8-E8C3-4552-8986-E2F101A2936F}"/>
    <hyperlink ref="C8" r:id="rId10" xr:uid="{E8437D9C-B6C0-4302-8B9B-43AC266615D1}"/>
    <hyperlink ref="C10" r:id="rId11" xr:uid="{E21026D4-8A2B-4C7A-8A1C-D98D30E16BCD}"/>
    <hyperlink ref="C7" r:id="rId12" xr:uid="{84DFBEE4-9261-4E2A-9299-F0B3681D3364}"/>
    <hyperlink ref="C13" r:id="rId13" xr:uid="{A636C3E4-97C9-4580-8E23-F003A326DA67}"/>
    <hyperlink ref="C14" r:id="rId14" xr:uid="{1511CEA9-DF06-404F-84CA-8806971F9182}"/>
    <hyperlink ref="C20" r:id="rId15" xr:uid="{8EB5DF82-C631-43D4-9808-0F68411A1FB5}"/>
    <hyperlink ref="C21" r:id="rId16" xr:uid="{D3193845-31F4-4EEC-AF19-B998F9F8A650}"/>
    <hyperlink ref="C31" r:id="rId17" xr:uid="{2D1E2093-B0AD-4E40-AE74-A0824427036A}"/>
    <hyperlink ref="C32" r:id="rId18" xr:uid="{FC332AAC-0204-42E5-8DAA-FBCC0F4E747D}"/>
    <hyperlink ref="C28" r:id="rId19" xr:uid="{A77A9479-7657-4301-AFF4-DCCE70D62627}"/>
    <hyperlink ref="B23" r:id="rId20" xr:uid="{0C2C02E8-B6BD-44A9-8DE1-9173D86C8618}"/>
    <hyperlink ref="B28" r:id="rId21" xr:uid="{F8F7755E-D63F-4B44-988D-DC38BA06B822}"/>
    <hyperlink ref="B21" r:id="rId22" xr:uid="{8746CB26-F989-4CFE-82D7-DE2D7B0E0E78}"/>
    <hyperlink ref="B31" r:id="rId23" xr:uid="{A7A0B690-B77F-44F7-8B81-88DEBADE979B}"/>
    <hyperlink ref="B32" r:id="rId24" xr:uid="{822378AB-39B5-446A-B107-7362826D90F2}"/>
    <hyperlink ref="B22" r:id="rId25" xr:uid="{FAB88813-99FC-4672-822F-77DC5FCD1283}"/>
    <hyperlink ref="C22" r:id="rId26" xr:uid="{7B4FAEFC-F092-43CC-946B-221CAE6F964C}"/>
    <hyperlink ref="C23" r:id="rId27" xr:uid="{68968BC9-DEB2-4BF1-8055-E804C74E9173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0B8F-BFAE-4978-8BC3-BB4B1F35045E}">
  <dimension ref="A1:BY39"/>
  <sheetViews>
    <sheetView zoomScale="85" zoomScaleNormal="85" workbookViewId="0">
      <selection activeCell="J1" sqref="J1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20</v>
      </c>
      <c r="F1" t="s">
        <v>40</v>
      </c>
      <c r="G1" t="s">
        <v>43</v>
      </c>
      <c r="H1" t="s">
        <v>21</v>
      </c>
      <c r="I1" t="s">
        <v>22</v>
      </c>
      <c r="J1" t="s">
        <v>172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4</v>
      </c>
      <c r="J2" s="20" t="s">
        <v>14</v>
      </c>
    </row>
    <row r="3" spans="1:77" s="1" customFormat="1" x14ac:dyDescent="0.25">
      <c r="A3" s="1" t="s">
        <v>155</v>
      </c>
      <c r="B3" s="23"/>
      <c r="C3" s="23"/>
      <c r="J3" s="21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28</v>
      </c>
      <c r="F4" s="1">
        <v>34</v>
      </c>
      <c r="G4" s="1">
        <v>24.5</v>
      </c>
      <c r="H4" s="1">
        <v>32</v>
      </c>
      <c r="I4" s="1">
        <v>24.5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0</v>
      </c>
      <c r="F5" s="1">
        <v>3800</v>
      </c>
      <c r="G5" s="1">
        <v>0</v>
      </c>
      <c r="H5" s="1">
        <v>0</v>
      </c>
      <c r="I5" s="1">
        <v>0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37</v>
      </c>
      <c r="F6" s="1" t="s">
        <v>61</v>
      </c>
      <c r="G6" s="1" t="s">
        <v>37</v>
      </c>
      <c r="H6" s="1" t="s">
        <v>46</v>
      </c>
      <c r="I6" s="1" t="s">
        <v>37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 t="s">
        <v>71</v>
      </c>
      <c r="F7" s="1">
        <v>8</v>
      </c>
      <c r="G7" s="1" t="s">
        <v>70</v>
      </c>
      <c r="H7" s="1" t="s">
        <v>71</v>
      </c>
      <c r="I7" s="1" t="s">
        <v>70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62</v>
      </c>
      <c r="F8" s="1" t="s">
        <v>18</v>
      </c>
      <c r="G8" s="1" t="s">
        <v>24</v>
      </c>
      <c r="H8" s="1" t="s">
        <v>24</v>
      </c>
      <c r="I8" s="1" t="s">
        <v>24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35</v>
      </c>
      <c r="F9" s="1" t="s">
        <v>36</v>
      </c>
      <c r="G9" s="1" t="s">
        <v>36</v>
      </c>
      <c r="H9" s="1" t="s">
        <v>35</v>
      </c>
      <c r="I9" s="1" t="s">
        <v>36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">
        <v>60</v>
      </c>
      <c r="F10" s="1" t="str">
        <f>"64:27"</f>
        <v>64:27</v>
      </c>
      <c r="G10" s="1" t="s">
        <v>60</v>
      </c>
      <c r="H10" s="1" t="s">
        <v>60</v>
      </c>
      <c r="I10" s="1" t="s">
        <v>60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33</v>
      </c>
      <c r="F11" s="1" t="s">
        <v>41</v>
      </c>
      <c r="G11" s="1" t="s">
        <v>25</v>
      </c>
      <c r="H11" s="1" t="s">
        <v>33</v>
      </c>
      <c r="I11" s="1" t="s">
        <v>25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0.16200000000000001</v>
      </c>
      <c r="F12" s="1">
        <v>0.312</v>
      </c>
      <c r="G12" s="1">
        <v>0.28299999999999997</v>
      </c>
      <c r="H12" s="1">
        <v>0.185</v>
      </c>
      <c r="I12" s="1">
        <v>0.28299999999999997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157</v>
      </c>
      <c r="F13" s="1">
        <v>82</v>
      </c>
      <c r="G13" s="1">
        <v>89</v>
      </c>
      <c r="H13" s="1">
        <v>137</v>
      </c>
      <c r="I13" s="1">
        <v>89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8294400</v>
      </c>
      <c r="F14" s="16">
        <v>2764800</v>
      </c>
      <c r="G14" s="16">
        <v>2073600</v>
      </c>
      <c r="H14" s="16">
        <v>8294400</v>
      </c>
      <c r="I14" s="16">
        <v>2073600</v>
      </c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300</v>
      </c>
      <c r="F15" s="1">
        <v>250</v>
      </c>
      <c r="G15" s="1">
        <v>400</v>
      </c>
      <c r="H15" s="1">
        <v>350</v>
      </c>
      <c r="I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1" t="s">
        <v>149</v>
      </c>
      <c r="G16" s="1" t="s">
        <v>149</v>
      </c>
      <c r="H16" s="1" t="s">
        <v>149</v>
      </c>
      <c r="I16" s="1" t="s">
        <v>149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69</v>
      </c>
      <c r="F17" s="1" t="s">
        <v>72</v>
      </c>
      <c r="G17" s="1" t="s">
        <v>69</v>
      </c>
      <c r="H17" s="1" t="s">
        <v>73</v>
      </c>
      <c r="I17" s="1" t="s">
        <v>74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76</v>
      </c>
      <c r="F18" s="1" t="s">
        <v>75</v>
      </c>
      <c r="G18" s="1" t="s">
        <v>76</v>
      </c>
      <c r="H18" s="1" t="s">
        <v>75</v>
      </c>
      <c r="I18" s="1" t="s">
        <v>76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29</v>
      </c>
      <c r="F19" s="1" t="s">
        <v>7</v>
      </c>
      <c r="G19" s="1" t="s">
        <v>29</v>
      </c>
      <c r="H19" s="1" t="s">
        <v>49</v>
      </c>
      <c r="I19" s="1" t="s">
        <v>29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49</v>
      </c>
      <c r="F20" s="1" t="s">
        <v>66</v>
      </c>
      <c r="G20" s="1" t="s">
        <v>49</v>
      </c>
      <c r="H20" s="1" t="s">
        <v>77</v>
      </c>
      <c r="I20" s="1" t="s">
        <v>49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11</v>
      </c>
      <c r="F21" s="1" t="s">
        <v>78</v>
      </c>
      <c r="G21" s="1" t="s">
        <v>11</v>
      </c>
      <c r="H21" s="1" t="s">
        <v>79</v>
      </c>
      <c r="I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34</v>
      </c>
      <c r="F22" s="1" t="s">
        <v>42</v>
      </c>
      <c r="G22" s="1" t="s">
        <v>81</v>
      </c>
      <c r="H22" s="1" t="s">
        <v>34</v>
      </c>
      <c r="I22" s="1" t="s">
        <v>81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1" t="s">
        <v>38</v>
      </c>
      <c r="G23" s="1" t="s">
        <v>31</v>
      </c>
      <c r="H23" s="1" t="s">
        <v>31</v>
      </c>
      <c r="I23" s="1" t="s">
        <v>31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1"/>
      <c r="G24" s="1"/>
      <c r="H24" s="1"/>
      <c r="I24" s="1"/>
      <c r="J24" s="20" t="s">
        <v>173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7AB0-C62D-4725-9C37-314EFBDA1EAC}">
  <dimension ref="A1:BY39"/>
  <sheetViews>
    <sheetView topLeftCell="A31" zoomScale="85" zoomScaleNormal="85" workbookViewId="0">
      <selection activeCell="B45" sqref="A45:B53"/>
    </sheetView>
  </sheetViews>
  <sheetFormatPr defaultRowHeight="15" x14ac:dyDescent="0.25"/>
  <cols>
    <col min="1" max="1" width="15" bestFit="1" customWidth="1"/>
    <col min="2" max="2" width="11" bestFit="1" customWidth="1"/>
    <col min="3" max="3" width="12.5703125" bestFit="1" customWidth="1"/>
    <col min="4" max="4" width="11.42578125" bestFit="1" customWidth="1"/>
    <col min="5" max="5" width="14.28515625" bestFit="1" customWidth="1"/>
    <col min="6" max="6" width="13.42578125" bestFit="1" customWidth="1"/>
    <col min="7" max="7" width="11.28515625" bestFit="1" customWidth="1"/>
    <col min="8" max="8" width="11.7109375" bestFit="1" customWidth="1"/>
    <col min="9" max="9" width="11" bestFit="1" customWidth="1"/>
    <col min="10" max="10" width="12.5703125" bestFit="1" customWidth="1"/>
    <col min="11" max="77" width="12.140625" bestFit="1" customWidth="1"/>
  </cols>
  <sheetData>
    <row r="1" spans="1:77" x14ac:dyDescent="0.25">
      <c r="A1" t="s">
        <v>1</v>
      </c>
      <c r="B1" t="s">
        <v>10</v>
      </c>
      <c r="C1" t="s">
        <v>59</v>
      </c>
      <c r="D1" t="s">
        <v>23</v>
      </c>
      <c r="E1" t="s">
        <v>40</v>
      </c>
      <c r="F1" t="s">
        <v>172</v>
      </c>
      <c r="G1" t="s">
        <v>175</v>
      </c>
      <c r="H1" t="s">
        <v>176</v>
      </c>
      <c r="I1" t="s">
        <v>189</v>
      </c>
      <c r="J1" t="s">
        <v>190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103</v>
      </c>
      <c r="AG1" t="s">
        <v>104</v>
      </c>
      <c r="AH1" t="s">
        <v>105</v>
      </c>
      <c r="AI1" t="s">
        <v>106</v>
      </c>
      <c r="AJ1" t="s">
        <v>107</v>
      </c>
      <c r="AK1" t="s">
        <v>108</v>
      </c>
      <c r="AL1" t="s">
        <v>109</v>
      </c>
      <c r="AM1" t="s">
        <v>110</v>
      </c>
      <c r="AN1" t="s">
        <v>111</v>
      </c>
      <c r="AO1" t="s">
        <v>112</v>
      </c>
      <c r="AP1" t="s">
        <v>113</v>
      </c>
      <c r="AQ1" t="s">
        <v>114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t="s">
        <v>121</v>
      </c>
      <c r="AY1" t="s">
        <v>122</v>
      </c>
      <c r="AZ1" t="s">
        <v>123</v>
      </c>
      <c r="BA1" t="s">
        <v>124</v>
      </c>
      <c r="BB1" t="s">
        <v>125</v>
      </c>
      <c r="BC1" t="s">
        <v>126</v>
      </c>
      <c r="BD1" t="s">
        <v>127</v>
      </c>
      <c r="BE1" t="s">
        <v>128</v>
      </c>
      <c r="BF1" t="s">
        <v>129</v>
      </c>
      <c r="BG1" t="s">
        <v>130</v>
      </c>
      <c r="BH1" t="s">
        <v>131</v>
      </c>
      <c r="BI1" t="s">
        <v>132</v>
      </c>
      <c r="BJ1" t="s">
        <v>133</v>
      </c>
      <c r="BK1" t="s">
        <v>134</v>
      </c>
      <c r="BL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t="s">
        <v>141</v>
      </c>
      <c r="BS1" t="s">
        <v>142</v>
      </c>
      <c r="BT1" t="s">
        <v>143</v>
      </c>
      <c r="BU1" t="s">
        <v>144</v>
      </c>
      <c r="BV1" t="s">
        <v>145</v>
      </c>
      <c r="BW1" t="s">
        <v>146</v>
      </c>
      <c r="BX1" t="s">
        <v>147</v>
      </c>
      <c r="BY1" t="s">
        <v>148</v>
      </c>
    </row>
    <row r="2" spans="1:77" s="1" customFormat="1" x14ac:dyDescent="0.25">
      <c r="A2" s="1" t="s">
        <v>0</v>
      </c>
      <c r="B2" s="23" t="s">
        <v>4</v>
      </c>
      <c r="C2" s="23" t="s">
        <v>45</v>
      </c>
      <c r="D2" s="1" t="s">
        <v>4</v>
      </c>
      <c r="E2" s="1" t="s">
        <v>14</v>
      </c>
      <c r="F2" s="20" t="s">
        <v>14</v>
      </c>
      <c r="G2" s="1" t="s">
        <v>4</v>
      </c>
      <c r="H2" s="1" t="s">
        <v>4</v>
      </c>
      <c r="I2" s="1" t="s">
        <v>188</v>
      </c>
      <c r="J2" s="20"/>
    </row>
    <row r="3" spans="1:77" s="1" customFormat="1" x14ac:dyDescent="0.25">
      <c r="A3" s="1" t="s">
        <v>155</v>
      </c>
      <c r="B3" s="23"/>
      <c r="C3" s="23"/>
      <c r="F3" s="21"/>
      <c r="J3" s="20"/>
    </row>
    <row r="4" spans="1:77" s="1" customFormat="1" x14ac:dyDescent="0.25">
      <c r="A4" s="1" t="s">
        <v>2</v>
      </c>
      <c r="B4" s="23">
        <v>23</v>
      </c>
      <c r="C4" s="23">
        <v>27</v>
      </c>
      <c r="D4" s="1">
        <v>34</v>
      </c>
      <c r="E4" s="1">
        <v>34</v>
      </c>
      <c r="F4" s="20">
        <v>29</v>
      </c>
      <c r="G4" s="1">
        <v>43.4</v>
      </c>
      <c r="H4" s="1">
        <v>27</v>
      </c>
      <c r="J4" s="20"/>
    </row>
    <row r="5" spans="1:77" s="1" customFormat="1" x14ac:dyDescent="0.25">
      <c r="A5" s="1" t="s">
        <v>17</v>
      </c>
      <c r="B5" s="23">
        <v>0</v>
      </c>
      <c r="C5" s="23">
        <v>0</v>
      </c>
      <c r="D5" s="1" t="s">
        <v>32</v>
      </c>
      <c r="E5" s="1">
        <v>3800</v>
      </c>
      <c r="F5" s="20" t="s">
        <v>177</v>
      </c>
      <c r="G5" s="1" t="s">
        <v>178</v>
      </c>
      <c r="H5" s="1" t="s">
        <v>179</v>
      </c>
      <c r="J5" s="20"/>
    </row>
    <row r="6" spans="1:77" s="1" customFormat="1" x14ac:dyDescent="0.25">
      <c r="A6" s="1" t="s">
        <v>8</v>
      </c>
      <c r="B6" s="23" t="s">
        <v>37</v>
      </c>
      <c r="C6" s="23" t="s">
        <v>9</v>
      </c>
      <c r="D6" s="1" t="s">
        <v>61</v>
      </c>
      <c r="E6" s="1" t="s">
        <v>61</v>
      </c>
      <c r="F6" s="20" t="s">
        <v>180</v>
      </c>
      <c r="G6" s="1" t="s">
        <v>181</v>
      </c>
      <c r="H6" s="1" t="s">
        <v>181</v>
      </c>
      <c r="J6" s="20"/>
    </row>
    <row r="7" spans="1:77" s="1" customFormat="1" x14ac:dyDescent="0.25">
      <c r="A7" s="1" t="s">
        <v>47</v>
      </c>
      <c r="B7" s="23" t="s">
        <v>70</v>
      </c>
      <c r="C7" s="23">
        <v>8</v>
      </c>
      <c r="D7" s="1" t="s">
        <v>71</v>
      </c>
      <c r="E7" s="1">
        <v>8</v>
      </c>
      <c r="F7" s="20" t="str">
        <f>"6+2"</f>
        <v>6+2</v>
      </c>
      <c r="G7" s="1" t="str">
        <f>"8+2"</f>
        <v>8+2</v>
      </c>
      <c r="H7" s="1">
        <v>8</v>
      </c>
      <c r="J7" s="20"/>
    </row>
    <row r="8" spans="1:77" s="1" customFormat="1" x14ac:dyDescent="0.25">
      <c r="A8" s="1" t="s">
        <v>48</v>
      </c>
      <c r="B8" s="23" t="s">
        <v>62</v>
      </c>
      <c r="C8" s="23" t="s">
        <v>63</v>
      </c>
      <c r="D8" s="1" t="s">
        <v>62</v>
      </c>
      <c r="E8" s="1" t="s">
        <v>63</v>
      </c>
      <c r="F8" s="20" t="s">
        <v>62</v>
      </c>
      <c r="G8" s="1" t="s">
        <v>62</v>
      </c>
      <c r="H8" s="1" t="s">
        <v>63</v>
      </c>
      <c r="J8" s="20"/>
    </row>
    <row r="9" spans="1:77" s="1" customFormat="1" x14ac:dyDescent="0.25">
      <c r="A9" s="1" t="s">
        <v>6</v>
      </c>
      <c r="B9" s="23" t="s">
        <v>36</v>
      </c>
      <c r="C9" s="23" t="s">
        <v>36</v>
      </c>
      <c r="D9" s="1" t="s">
        <v>35</v>
      </c>
      <c r="E9" s="1" t="s">
        <v>36</v>
      </c>
      <c r="F9" s="20" t="s">
        <v>36</v>
      </c>
      <c r="G9" s="1" t="s">
        <v>35</v>
      </c>
      <c r="H9" s="1" t="s">
        <v>182</v>
      </c>
      <c r="J9" s="20"/>
    </row>
    <row r="10" spans="1:77" s="1" customFormat="1" x14ac:dyDescent="0.25">
      <c r="A10" s="1" t="s">
        <v>12</v>
      </c>
      <c r="B10" s="23" t="s">
        <v>60</v>
      </c>
      <c r="C10" s="23" t="s">
        <v>60</v>
      </c>
      <c r="D10" s="3" t="str">
        <f>"43:18"</f>
        <v>43:18</v>
      </c>
      <c r="E10" s="1" t="str">
        <f>"64:27"</f>
        <v>64:27</v>
      </c>
      <c r="F10" s="20" t="str">
        <f>"2:37:1"</f>
        <v>2:37:1</v>
      </c>
      <c r="G10" s="1" t="str">
        <f>"3:2:1"</f>
        <v>3:2:1</v>
      </c>
      <c r="H10" s="1" t="str">
        <f>"16:9"</f>
        <v>16:9</v>
      </c>
      <c r="J10" s="20"/>
    </row>
    <row r="11" spans="1:77" s="1" customFormat="1" x14ac:dyDescent="0.25">
      <c r="A11" s="1" t="s">
        <v>3</v>
      </c>
      <c r="B11" s="23" t="s">
        <v>25</v>
      </c>
      <c r="C11" s="23" t="s">
        <v>25</v>
      </c>
      <c r="D11" s="1" t="s">
        <v>26</v>
      </c>
      <c r="E11" s="1" t="s">
        <v>41</v>
      </c>
      <c r="F11" s="20" t="s">
        <v>41</v>
      </c>
      <c r="G11" s="1" t="s">
        <v>183</v>
      </c>
      <c r="H11" s="1" t="s">
        <v>167</v>
      </c>
      <c r="J11" s="20"/>
    </row>
    <row r="12" spans="1:77" s="1" customFormat="1" x14ac:dyDescent="0.25">
      <c r="A12" s="1" t="s">
        <v>27</v>
      </c>
      <c r="B12" s="23">
        <v>0.26519999999999999</v>
      </c>
      <c r="C12" s="23">
        <v>0.311</v>
      </c>
      <c r="D12" s="1">
        <v>0.23250000000000001</v>
      </c>
      <c r="E12" s="1">
        <v>0.312</v>
      </c>
      <c r="F12" s="20">
        <v>0.26300000000000001</v>
      </c>
      <c r="G12" s="1">
        <v>0.27400000000000002</v>
      </c>
      <c r="H12" s="1">
        <v>0.23300000000000001</v>
      </c>
      <c r="J12" s="20"/>
    </row>
    <row r="13" spans="1:77" s="1" customFormat="1" x14ac:dyDescent="0.25">
      <c r="A13" s="1" t="s">
        <v>44</v>
      </c>
      <c r="B13" s="23">
        <v>95</v>
      </c>
      <c r="C13" s="23">
        <v>81</v>
      </c>
      <c r="D13" s="1">
        <v>109</v>
      </c>
      <c r="E13" s="1">
        <v>82</v>
      </c>
      <c r="F13" s="20">
        <v>96</v>
      </c>
      <c r="G13" s="1">
        <v>92</v>
      </c>
      <c r="H13" s="1">
        <v>108</v>
      </c>
      <c r="J13" s="20"/>
    </row>
    <row r="14" spans="1:77" s="15" customFormat="1" x14ac:dyDescent="0.25">
      <c r="A14" s="14" t="s">
        <v>168</v>
      </c>
      <c r="B14" s="24">
        <v>2073600</v>
      </c>
      <c r="C14" s="24">
        <v>2073600</v>
      </c>
      <c r="D14" s="16">
        <v>4953600</v>
      </c>
      <c r="E14" s="16">
        <v>2764800</v>
      </c>
      <c r="F14" s="22"/>
      <c r="G14" s="16"/>
      <c r="H14" s="16"/>
      <c r="I14" s="16"/>
      <c r="J14" s="22"/>
    </row>
    <row r="15" spans="1:77" s="1" customFormat="1" x14ac:dyDescent="0.25">
      <c r="A15" s="1" t="s">
        <v>5</v>
      </c>
      <c r="B15" s="23">
        <v>250</v>
      </c>
      <c r="C15" s="23">
        <v>300</v>
      </c>
      <c r="D15" s="1">
        <v>300</v>
      </c>
      <c r="E15" s="1">
        <v>250</v>
      </c>
      <c r="F15" s="20">
        <v>250</v>
      </c>
      <c r="G15" s="1">
        <v>380</v>
      </c>
      <c r="H15" s="1">
        <v>400</v>
      </c>
      <c r="J15" s="20"/>
    </row>
    <row r="16" spans="1:77" s="1" customFormat="1" x14ac:dyDescent="0.25">
      <c r="A16" s="1" t="s">
        <v>50</v>
      </c>
      <c r="B16" s="23" t="s">
        <v>149</v>
      </c>
      <c r="C16" s="23" t="s">
        <v>149</v>
      </c>
      <c r="D16" s="1" t="s">
        <v>149</v>
      </c>
      <c r="E16" s="1" t="s">
        <v>149</v>
      </c>
      <c r="F16" s="20" t="s">
        <v>149</v>
      </c>
      <c r="G16" s="1" t="s">
        <v>184</v>
      </c>
      <c r="H16" s="1" t="s">
        <v>184</v>
      </c>
      <c r="J16" s="20"/>
    </row>
    <row r="17" spans="1:77" s="1" customFormat="1" x14ac:dyDescent="0.25">
      <c r="A17" s="1" t="s">
        <v>51</v>
      </c>
      <c r="B17" s="23" t="s">
        <v>68</v>
      </c>
      <c r="C17" s="23" t="s">
        <v>11</v>
      </c>
      <c r="D17" s="1" t="s">
        <v>11</v>
      </c>
      <c r="E17" s="1" t="s">
        <v>72</v>
      </c>
      <c r="F17" s="20" t="s">
        <v>74</v>
      </c>
      <c r="G17" s="1" t="s">
        <v>11</v>
      </c>
      <c r="H17" s="1" t="s">
        <v>11</v>
      </c>
      <c r="J17" s="20"/>
    </row>
    <row r="18" spans="1:77" s="1" customFormat="1" x14ac:dyDescent="0.25">
      <c r="A18" s="1" t="s">
        <v>39</v>
      </c>
      <c r="B18" s="23" t="s">
        <v>76</v>
      </c>
      <c r="C18" s="23" t="s">
        <v>75</v>
      </c>
      <c r="D18" s="1" t="s">
        <v>75</v>
      </c>
      <c r="E18" s="1" t="s">
        <v>75</v>
      </c>
      <c r="F18" s="20" t="s">
        <v>75</v>
      </c>
      <c r="G18" s="1" t="s">
        <v>75</v>
      </c>
      <c r="H18" s="1" t="s">
        <v>75</v>
      </c>
      <c r="J18" s="20"/>
    </row>
    <row r="19" spans="1:77" s="1" customFormat="1" x14ac:dyDescent="0.25">
      <c r="A19" s="1" t="s">
        <v>151</v>
      </c>
      <c r="B19" s="23" t="s">
        <v>29</v>
      </c>
      <c r="C19" s="23" t="s">
        <v>7</v>
      </c>
      <c r="D19" s="1" t="s">
        <v>7</v>
      </c>
      <c r="E19" s="1" t="s">
        <v>7</v>
      </c>
      <c r="F19" s="20">
        <v>5</v>
      </c>
      <c r="G19" s="1" t="s">
        <v>11</v>
      </c>
      <c r="H19" s="1" t="s">
        <v>11</v>
      </c>
      <c r="J19" s="20"/>
    </row>
    <row r="20" spans="1:77" s="1" customFormat="1" x14ac:dyDescent="0.25">
      <c r="A20" s="1" t="s">
        <v>152</v>
      </c>
      <c r="B20" s="23" t="s">
        <v>64</v>
      </c>
      <c r="C20" s="23" t="s">
        <v>11</v>
      </c>
      <c r="D20" s="1" t="s">
        <v>65</v>
      </c>
      <c r="E20" s="1" t="s">
        <v>66</v>
      </c>
      <c r="F20" s="20">
        <v>14</v>
      </c>
      <c r="G20" s="1" t="s">
        <v>11</v>
      </c>
      <c r="H20" s="1" t="s">
        <v>11</v>
      </c>
      <c r="J20" s="20"/>
    </row>
    <row r="21" spans="1:77" s="1" customFormat="1" x14ac:dyDescent="0.25">
      <c r="A21" s="1" t="s">
        <v>153</v>
      </c>
      <c r="B21" s="23" t="s">
        <v>65</v>
      </c>
      <c r="C21" s="23" t="s">
        <v>11</v>
      </c>
      <c r="D21" s="1" t="s">
        <v>67</v>
      </c>
      <c r="E21" s="1" t="s">
        <v>78</v>
      </c>
      <c r="F21" s="20" t="s">
        <v>11</v>
      </c>
      <c r="G21" s="1" t="s">
        <v>11</v>
      </c>
      <c r="H21" s="1" t="s">
        <v>11</v>
      </c>
      <c r="J21" s="20"/>
    </row>
    <row r="22" spans="1:77" s="1" customFormat="1" x14ac:dyDescent="0.25">
      <c r="A22" s="1" t="s">
        <v>80</v>
      </c>
      <c r="B22" s="23" t="s">
        <v>150</v>
      </c>
      <c r="C22" s="23" t="s">
        <v>150</v>
      </c>
      <c r="D22" s="1" t="s">
        <v>34</v>
      </c>
      <c r="E22" s="1" t="s">
        <v>42</v>
      </c>
      <c r="F22" s="20" t="s">
        <v>158</v>
      </c>
      <c r="G22" s="1" t="s">
        <v>185</v>
      </c>
      <c r="H22" s="1" t="s">
        <v>186</v>
      </c>
      <c r="J22" s="20"/>
    </row>
    <row r="23" spans="1:77" s="1" customFormat="1" x14ac:dyDescent="0.25">
      <c r="A23" s="1" t="s">
        <v>30</v>
      </c>
      <c r="B23" s="23" t="s">
        <v>11</v>
      </c>
      <c r="C23" s="23" t="s">
        <v>11</v>
      </c>
      <c r="D23" s="1" t="s">
        <v>31</v>
      </c>
      <c r="E23" s="1" t="s">
        <v>38</v>
      </c>
      <c r="F23" s="20" t="s">
        <v>38</v>
      </c>
      <c r="G23" s="1" t="s">
        <v>187</v>
      </c>
      <c r="H23" s="1" t="s">
        <v>38</v>
      </c>
      <c r="J23" s="20"/>
    </row>
    <row r="24" spans="1:77" x14ac:dyDescent="0.25">
      <c r="A24" s="1" t="s">
        <v>19</v>
      </c>
      <c r="B24" s="23" t="s">
        <v>174</v>
      </c>
      <c r="C24" s="23" t="s">
        <v>174</v>
      </c>
      <c r="D24" s="1"/>
      <c r="E24" s="1"/>
      <c r="F24" s="20" t="s">
        <v>173</v>
      </c>
      <c r="G24" s="1"/>
      <c r="H24" s="1"/>
      <c r="I24" s="1"/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</row>
    <row r="30" spans="1:77" x14ac:dyDescent="0.25">
      <c r="A30" t="s">
        <v>3</v>
      </c>
      <c r="B30" t="s">
        <v>2</v>
      </c>
      <c r="C30" t="s">
        <v>169</v>
      </c>
      <c r="D30" t="s">
        <v>170</v>
      </c>
      <c r="E30" t="s">
        <v>163</v>
      </c>
      <c r="F30" t="s">
        <v>168</v>
      </c>
    </row>
    <row r="31" spans="1:77" x14ac:dyDescent="0.25">
      <c r="A31" s="9" t="s">
        <v>25</v>
      </c>
      <c r="B31" s="10">
        <v>23</v>
      </c>
      <c r="C31" s="10">
        <v>95.78</v>
      </c>
      <c r="D31" s="10">
        <v>0.26519999999999999</v>
      </c>
      <c r="E31" s="11" t="str">
        <f>"16:9"</f>
        <v>16:9</v>
      </c>
      <c r="F31" s="12">
        <v>2073600</v>
      </c>
    </row>
    <row r="32" spans="1:77" x14ac:dyDescent="0.25">
      <c r="A32" s="8" t="s">
        <v>25</v>
      </c>
      <c r="B32" s="17">
        <v>24</v>
      </c>
      <c r="C32" s="17">
        <v>91.79</v>
      </c>
      <c r="D32" s="17">
        <v>0.2767</v>
      </c>
      <c r="E32" s="18" t="str">
        <f t="shared" ref="E32:E34" si="0">"16:9"</f>
        <v>16:9</v>
      </c>
      <c r="F32" s="19">
        <v>2073600</v>
      </c>
    </row>
    <row r="33" spans="1:6" x14ac:dyDescent="0.25">
      <c r="A33" t="s">
        <v>25</v>
      </c>
      <c r="B33" s="1">
        <v>24.5</v>
      </c>
      <c r="C33" s="1">
        <v>89.91</v>
      </c>
      <c r="D33" s="1">
        <v>0.28249999999999997</v>
      </c>
      <c r="E33" s="13" t="str">
        <f t="shared" si="0"/>
        <v>16:9</v>
      </c>
      <c r="F33" s="7">
        <v>2073600</v>
      </c>
    </row>
    <row r="34" spans="1:6" x14ac:dyDescent="0.25">
      <c r="A34" s="9" t="s">
        <v>25</v>
      </c>
      <c r="B34" s="10">
        <v>27</v>
      </c>
      <c r="C34" s="10">
        <v>81.59</v>
      </c>
      <c r="D34" s="10">
        <v>0.31130000000000002</v>
      </c>
      <c r="E34" s="11" t="str">
        <f t="shared" si="0"/>
        <v>16:9</v>
      </c>
      <c r="F34" s="12">
        <v>2073600</v>
      </c>
    </row>
    <row r="35" spans="1:6" x14ac:dyDescent="0.25">
      <c r="A35" t="s">
        <v>41</v>
      </c>
      <c r="B35" s="1">
        <v>34</v>
      </c>
      <c r="C35" s="1">
        <v>81.72</v>
      </c>
      <c r="D35" s="1">
        <v>0.31080000000000002</v>
      </c>
      <c r="E35" s="3" t="str">
        <f>"64:27"</f>
        <v>64:27</v>
      </c>
      <c r="F35" s="7">
        <v>2764800</v>
      </c>
    </row>
    <row r="36" spans="1:6" x14ac:dyDescent="0.25">
      <c r="A36" s="8" t="s">
        <v>167</v>
      </c>
      <c r="B36" s="17">
        <v>27</v>
      </c>
      <c r="C36" s="17">
        <v>108.79</v>
      </c>
      <c r="D36" s="17">
        <v>0.23350000000000001</v>
      </c>
      <c r="E36" s="18" t="str">
        <f>"16:9"</f>
        <v>16:9</v>
      </c>
      <c r="F36" s="19">
        <v>3686400</v>
      </c>
    </row>
    <row r="37" spans="1:6" x14ac:dyDescent="0.25">
      <c r="A37" t="s">
        <v>26</v>
      </c>
      <c r="B37" s="1">
        <v>34</v>
      </c>
      <c r="C37" s="1">
        <v>109.68</v>
      </c>
      <c r="D37" s="1">
        <v>0.2316</v>
      </c>
      <c r="E37" s="3" t="str">
        <f>"43:18"</f>
        <v>43:18</v>
      </c>
      <c r="F37" s="7">
        <v>4953600</v>
      </c>
    </row>
    <row r="38" spans="1:6" x14ac:dyDescent="0.25">
      <c r="A38" t="s">
        <v>33</v>
      </c>
      <c r="B38" s="1">
        <v>28</v>
      </c>
      <c r="C38" s="1">
        <v>157.35</v>
      </c>
      <c r="D38" s="1">
        <v>0.16139999999999999</v>
      </c>
      <c r="E38" s="13" t="str">
        <f>"16:9"</f>
        <v>16:9</v>
      </c>
      <c r="F38" s="7">
        <v>8294400</v>
      </c>
    </row>
    <row r="39" spans="1:6" x14ac:dyDescent="0.25">
      <c r="A39" t="s">
        <v>33</v>
      </c>
      <c r="B39" s="1">
        <v>32</v>
      </c>
      <c r="C39" s="1">
        <v>137.68</v>
      </c>
      <c r="D39" s="1">
        <v>0.1845</v>
      </c>
      <c r="E39" s="13" t="str">
        <f>"16:9"</f>
        <v>16:9</v>
      </c>
      <c r="F39" s="7">
        <v>8294400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A2706-D573-4AE0-A866-208A25544B18}">
  <dimension ref="A1:E707"/>
  <sheetViews>
    <sheetView zoomScale="70" zoomScaleNormal="70" workbookViewId="0">
      <selection activeCell="G12" sqref="G12"/>
    </sheetView>
  </sheetViews>
  <sheetFormatPr defaultColWidth="12.85546875" defaultRowHeight="15" x14ac:dyDescent="0.25"/>
  <cols>
    <col min="1" max="1" width="6.42578125" bestFit="1" customWidth="1"/>
    <col min="2" max="2" width="40.28515625" bestFit="1" customWidth="1"/>
    <col min="3" max="3" width="7.140625" bestFit="1" customWidth="1"/>
    <col min="4" max="4" width="11.7109375" bestFit="1" customWidth="1"/>
    <col min="5" max="5" width="12" bestFit="1" customWidth="1"/>
  </cols>
  <sheetData>
    <row r="1" spans="1:5" x14ac:dyDescent="0.25">
      <c r="A1" t="s">
        <v>1165</v>
      </c>
      <c r="B1" t="s">
        <v>194</v>
      </c>
      <c r="C1" t="s">
        <v>942</v>
      </c>
      <c r="D1" t="s">
        <v>943</v>
      </c>
      <c r="E1" t="s">
        <v>193</v>
      </c>
    </row>
    <row r="2" spans="1:5" x14ac:dyDescent="0.25">
      <c r="A2">
        <v>1</v>
      </c>
      <c r="B2" t="s">
        <v>236</v>
      </c>
      <c r="C2" s="30">
        <v>0.86</v>
      </c>
      <c r="D2" s="31">
        <v>71683</v>
      </c>
      <c r="E2" s="25">
        <v>3899</v>
      </c>
    </row>
    <row r="3" spans="1:5" x14ac:dyDescent="0.25">
      <c r="A3">
        <v>2</v>
      </c>
      <c r="B3" t="s">
        <v>237</v>
      </c>
      <c r="C3" s="30">
        <v>0.73</v>
      </c>
      <c r="D3" s="31">
        <v>60652</v>
      </c>
      <c r="E3" s="25">
        <v>1924.99</v>
      </c>
    </row>
    <row r="4" spans="1:5" x14ac:dyDescent="0.25">
      <c r="A4">
        <v>3</v>
      </c>
      <c r="B4" t="s">
        <v>238</v>
      </c>
      <c r="C4" s="30">
        <v>0.65</v>
      </c>
      <c r="D4" s="31">
        <v>53904</v>
      </c>
      <c r="E4" s="25">
        <v>1399</v>
      </c>
    </row>
    <row r="5" spans="1:5" x14ac:dyDescent="0.25">
      <c r="A5">
        <v>4</v>
      </c>
      <c r="B5" t="s">
        <v>239</v>
      </c>
      <c r="C5" s="30">
        <v>0.57999999999999996</v>
      </c>
      <c r="D5" s="31">
        <v>48062</v>
      </c>
      <c r="E5" s="25">
        <v>7522.99</v>
      </c>
    </row>
    <row r="6" spans="1:5" x14ac:dyDescent="0.25">
      <c r="A6">
        <v>5</v>
      </c>
      <c r="B6" t="s">
        <v>240</v>
      </c>
      <c r="C6" s="30">
        <v>0.55000000000000004</v>
      </c>
      <c r="D6" s="31">
        <v>46067</v>
      </c>
      <c r="E6" s="25">
        <v>4783.99</v>
      </c>
    </row>
    <row r="7" spans="1:5" x14ac:dyDescent="0.25">
      <c r="A7">
        <v>6</v>
      </c>
      <c r="B7" t="s">
        <v>241</v>
      </c>
      <c r="C7" s="30">
        <v>0.47</v>
      </c>
      <c r="D7" s="31">
        <v>39450</v>
      </c>
      <c r="E7" s="25">
        <v>749</v>
      </c>
    </row>
    <row r="8" spans="1:5" x14ac:dyDescent="0.25">
      <c r="A8">
        <v>7</v>
      </c>
      <c r="B8" t="s">
        <v>242</v>
      </c>
      <c r="C8" s="30">
        <v>0.46</v>
      </c>
      <c r="D8" s="31">
        <v>38257</v>
      </c>
      <c r="E8" s="25">
        <v>1950</v>
      </c>
    </row>
    <row r="9" spans="1:5" x14ac:dyDescent="0.25">
      <c r="A9">
        <v>8</v>
      </c>
      <c r="B9" t="s">
        <v>243</v>
      </c>
      <c r="C9" s="30">
        <v>0.42</v>
      </c>
      <c r="D9" s="31">
        <v>34638</v>
      </c>
      <c r="E9" t="s">
        <v>945</v>
      </c>
    </row>
    <row r="10" spans="1:5" x14ac:dyDescent="0.25">
      <c r="A10">
        <v>9</v>
      </c>
      <c r="B10" t="s">
        <v>244</v>
      </c>
      <c r="C10" s="30">
        <v>0.4</v>
      </c>
      <c r="D10" s="31">
        <v>33538</v>
      </c>
      <c r="E10" s="25">
        <v>3072.94</v>
      </c>
    </row>
    <row r="11" spans="1:5" x14ac:dyDescent="0.25">
      <c r="A11">
        <v>10</v>
      </c>
      <c r="B11" t="s">
        <v>245</v>
      </c>
      <c r="C11" s="30">
        <v>0.4</v>
      </c>
      <c r="D11" s="31">
        <v>33404</v>
      </c>
      <c r="E11" t="s">
        <v>946</v>
      </c>
    </row>
    <row r="12" spans="1:5" x14ac:dyDescent="0.25">
      <c r="A12">
        <v>11</v>
      </c>
      <c r="B12" t="s">
        <v>246</v>
      </c>
      <c r="C12" s="30">
        <v>0.39</v>
      </c>
      <c r="D12" s="31">
        <v>32685</v>
      </c>
      <c r="E12" s="25">
        <v>418.89</v>
      </c>
    </row>
    <row r="13" spans="1:5" x14ac:dyDescent="0.25">
      <c r="A13">
        <v>12</v>
      </c>
      <c r="B13" t="s">
        <v>247</v>
      </c>
      <c r="C13" s="30">
        <v>0.39</v>
      </c>
      <c r="D13" s="31">
        <v>32556</v>
      </c>
      <c r="E13" t="s">
        <v>944</v>
      </c>
    </row>
    <row r="14" spans="1:5" x14ac:dyDescent="0.25">
      <c r="A14">
        <v>13</v>
      </c>
      <c r="B14" t="s">
        <v>248</v>
      </c>
      <c r="C14" s="30">
        <v>0.39</v>
      </c>
      <c r="D14" s="31">
        <v>32235</v>
      </c>
      <c r="E14" t="s">
        <v>947</v>
      </c>
    </row>
    <row r="15" spans="1:5" x14ac:dyDescent="0.25">
      <c r="A15">
        <v>14</v>
      </c>
      <c r="B15" t="s">
        <v>249</v>
      </c>
      <c r="C15" s="30">
        <v>0.38</v>
      </c>
      <c r="D15" s="31">
        <v>31689</v>
      </c>
      <c r="E15" s="25" t="s">
        <v>948</v>
      </c>
    </row>
    <row r="16" spans="1:5" x14ac:dyDescent="0.25">
      <c r="A16">
        <v>15</v>
      </c>
      <c r="B16" t="s">
        <v>250</v>
      </c>
      <c r="C16" s="30">
        <v>0.38</v>
      </c>
      <c r="D16" s="31">
        <v>31423</v>
      </c>
      <c r="E16" s="25" t="s">
        <v>944</v>
      </c>
    </row>
    <row r="17" spans="1:5" x14ac:dyDescent="0.25">
      <c r="A17">
        <v>16</v>
      </c>
      <c r="B17" t="s">
        <v>251</v>
      </c>
      <c r="C17" s="30">
        <v>0.37</v>
      </c>
      <c r="D17" s="31">
        <v>30994</v>
      </c>
      <c r="E17" s="25">
        <v>939.1</v>
      </c>
    </row>
    <row r="18" spans="1:5" x14ac:dyDescent="0.25">
      <c r="A18">
        <v>17</v>
      </c>
      <c r="B18" t="s">
        <v>252</v>
      </c>
      <c r="C18" s="30">
        <v>0.36</v>
      </c>
      <c r="D18" s="31">
        <v>30073</v>
      </c>
      <c r="E18" s="25">
        <v>1149.99</v>
      </c>
    </row>
    <row r="19" spans="1:5" x14ac:dyDescent="0.25">
      <c r="A19">
        <v>18</v>
      </c>
      <c r="B19" t="s">
        <v>253</v>
      </c>
      <c r="C19" s="30">
        <v>0.36</v>
      </c>
      <c r="D19" s="31">
        <v>30018</v>
      </c>
      <c r="E19" s="25">
        <v>3600</v>
      </c>
    </row>
    <row r="20" spans="1:5" x14ac:dyDescent="0.25">
      <c r="A20">
        <v>19</v>
      </c>
      <c r="B20" t="s">
        <v>254</v>
      </c>
      <c r="C20" s="30">
        <v>0.36</v>
      </c>
      <c r="D20" s="31">
        <v>29912</v>
      </c>
      <c r="E20" s="25">
        <v>641.33000000000004</v>
      </c>
    </row>
    <row r="21" spans="1:5" x14ac:dyDescent="0.25">
      <c r="A21">
        <v>20</v>
      </c>
      <c r="B21" t="s">
        <v>255</v>
      </c>
      <c r="C21" s="30">
        <v>0.35</v>
      </c>
      <c r="D21" s="31">
        <v>28917</v>
      </c>
      <c r="E21" s="25" t="s">
        <v>949</v>
      </c>
    </row>
    <row r="22" spans="1:5" x14ac:dyDescent="0.25">
      <c r="A22">
        <v>21</v>
      </c>
      <c r="B22" t="s">
        <v>256</v>
      </c>
      <c r="C22" s="30">
        <v>0.34</v>
      </c>
      <c r="D22" s="31">
        <v>28560</v>
      </c>
      <c r="E22" s="25" t="s">
        <v>950</v>
      </c>
    </row>
    <row r="23" spans="1:5" x14ac:dyDescent="0.25">
      <c r="A23">
        <v>22</v>
      </c>
      <c r="B23" t="s">
        <v>257</v>
      </c>
      <c r="C23" s="30">
        <v>0.34</v>
      </c>
      <c r="D23" s="31">
        <v>28336</v>
      </c>
      <c r="E23" s="25">
        <v>1199.99</v>
      </c>
    </row>
    <row r="24" spans="1:5" x14ac:dyDescent="0.25">
      <c r="A24">
        <v>23</v>
      </c>
      <c r="B24" t="s">
        <v>258</v>
      </c>
      <c r="C24" s="30">
        <v>0.34</v>
      </c>
      <c r="D24" s="31">
        <v>28291</v>
      </c>
      <c r="E24" s="25">
        <v>1371.99</v>
      </c>
    </row>
    <row r="25" spans="1:5" x14ac:dyDescent="0.25">
      <c r="A25">
        <v>24</v>
      </c>
      <c r="B25" t="s">
        <v>259</v>
      </c>
      <c r="C25" s="30">
        <v>0.34</v>
      </c>
      <c r="D25" s="31">
        <v>28160</v>
      </c>
      <c r="E25" s="25" t="s">
        <v>951</v>
      </c>
    </row>
    <row r="26" spans="1:5" x14ac:dyDescent="0.25">
      <c r="A26">
        <v>25</v>
      </c>
      <c r="B26" t="s">
        <v>260</v>
      </c>
      <c r="C26" s="30">
        <v>0.33</v>
      </c>
      <c r="D26" s="31">
        <v>27896</v>
      </c>
      <c r="E26" s="25" t="s">
        <v>944</v>
      </c>
    </row>
    <row r="27" spans="1:5" x14ac:dyDescent="0.25">
      <c r="A27">
        <v>26</v>
      </c>
      <c r="B27" t="s">
        <v>261</v>
      </c>
      <c r="C27" s="30">
        <v>0.33</v>
      </c>
      <c r="D27" s="31">
        <v>27774</v>
      </c>
      <c r="E27" t="s">
        <v>952</v>
      </c>
    </row>
    <row r="28" spans="1:5" x14ac:dyDescent="0.25">
      <c r="A28">
        <v>27</v>
      </c>
      <c r="B28" t="s">
        <v>262</v>
      </c>
      <c r="C28" s="30">
        <v>0.33</v>
      </c>
      <c r="D28" s="31">
        <v>27437</v>
      </c>
      <c r="E28" s="25">
        <v>1749.99</v>
      </c>
    </row>
    <row r="29" spans="1:5" x14ac:dyDescent="0.25">
      <c r="A29">
        <v>28</v>
      </c>
      <c r="B29" t="s">
        <v>263</v>
      </c>
      <c r="C29" s="30">
        <v>0.32</v>
      </c>
      <c r="D29" s="31">
        <v>26793</v>
      </c>
      <c r="E29" s="25">
        <v>949.99</v>
      </c>
    </row>
    <row r="30" spans="1:5" x14ac:dyDescent="0.25">
      <c r="A30">
        <v>29</v>
      </c>
      <c r="B30" t="s">
        <v>264</v>
      </c>
      <c r="C30" s="30">
        <v>0.32</v>
      </c>
      <c r="D30" s="31">
        <v>26699</v>
      </c>
      <c r="E30" t="s">
        <v>944</v>
      </c>
    </row>
    <row r="31" spans="1:5" x14ac:dyDescent="0.25">
      <c r="A31">
        <v>30</v>
      </c>
      <c r="B31" t="s">
        <v>265</v>
      </c>
      <c r="C31" s="30">
        <v>0.31</v>
      </c>
      <c r="D31" s="31">
        <v>26218</v>
      </c>
      <c r="E31" t="s">
        <v>953</v>
      </c>
    </row>
    <row r="32" spans="1:5" x14ac:dyDescent="0.25">
      <c r="A32">
        <v>31</v>
      </c>
      <c r="B32" t="s">
        <v>266</v>
      </c>
      <c r="C32" s="30">
        <v>0.31</v>
      </c>
      <c r="D32" s="31">
        <v>26128</v>
      </c>
      <c r="E32" s="25" t="s">
        <v>944</v>
      </c>
    </row>
    <row r="33" spans="1:5" x14ac:dyDescent="0.25">
      <c r="A33">
        <v>32</v>
      </c>
      <c r="B33" t="s">
        <v>267</v>
      </c>
      <c r="C33" s="30">
        <v>0.31</v>
      </c>
      <c r="D33" s="31">
        <v>25976</v>
      </c>
      <c r="E33" s="25">
        <v>599.22</v>
      </c>
    </row>
    <row r="34" spans="1:5" x14ac:dyDescent="0.25">
      <c r="A34">
        <v>33</v>
      </c>
      <c r="B34" t="s">
        <v>268</v>
      </c>
      <c r="C34" s="30">
        <v>0.31</v>
      </c>
      <c r="D34" s="31">
        <v>25974</v>
      </c>
      <c r="E34" t="s">
        <v>944</v>
      </c>
    </row>
    <row r="35" spans="1:5" x14ac:dyDescent="0.25">
      <c r="A35">
        <v>34</v>
      </c>
      <c r="B35" t="s">
        <v>269</v>
      </c>
      <c r="C35" s="30">
        <v>0.31</v>
      </c>
      <c r="D35" s="31">
        <v>25944</v>
      </c>
      <c r="E35" s="25">
        <v>1454.82</v>
      </c>
    </row>
    <row r="36" spans="1:5" x14ac:dyDescent="0.25">
      <c r="A36">
        <v>35</v>
      </c>
      <c r="B36" t="s">
        <v>270</v>
      </c>
      <c r="C36" s="30">
        <v>0.31</v>
      </c>
      <c r="D36" s="31">
        <v>25871</v>
      </c>
      <c r="E36" t="s">
        <v>954</v>
      </c>
    </row>
    <row r="37" spans="1:5" x14ac:dyDescent="0.25">
      <c r="A37">
        <v>36</v>
      </c>
      <c r="B37" t="s">
        <v>271</v>
      </c>
      <c r="C37" s="30">
        <v>0.31</v>
      </c>
      <c r="D37" s="31">
        <v>25843</v>
      </c>
      <c r="E37" s="25" t="s">
        <v>944</v>
      </c>
    </row>
    <row r="38" spans="1:5" x14ac:dyDescent="0.25">
      <c r="A38">
        <v>37</v>
      </c>
      <c r="B38" t="s">
        <v>272</v>
      </c>
      <c r="C38" s="30">
        <v>0.31</v>
      </c>
      <c r="D38" s="31">
        <v>25734</v>
      </c>
      <c r="E38" t="s">
        <v>955</v>
      </c>
    </row>
    <row r="39" spans="1:5" x14ac:dyDescent="0.25">
      <c r="A39">
        <v>38</v>
      </c>
      <c r="B39" t="s">
        <v>273</v>
      </c>
      <c r="C39" s="30">
        <v>0.3</v>
      </c>
      <c r="D39" s="31">
        <v>25494</v>
      </c>
      <c r="E39" t="s">
        <v>944</v>
      </c>
    </row>
    <row r="40" spans="1:5" x14ac:dyDescent="0.25">
      <c r="A40">
        <v>39</v>
      </c>
      <c r="B40" t="s">
        <v>274</v>
      </c>
      <c r="C40" s="30">
        <v>0.3</v>
      </c>
      <c r="D40" s="31">
        <v>25430</v>
      </c>
      <c r="E40" s="25">
        <v>869.99</v>
      </c>
    </row>
    <row r="41" spans="1:5" x14ac:dyDescent="0.25">
      <c r="A41">
        <v>40</v>
      </c>
      <c r="B41" t="s">
        <v>275</v>
      </c>
      <c r="C41" s="30">
        <v>0.3</v>
      </c>
      <c r="D41" s="31">
        <v>25313</v>
      </c>
      <c r="E41" s="25">
        <v>2723.99</v>
      </c>
    </row>
    <row r="42" spans="1:5" x14ac:dyDescent="0.25">
      <c r="A42">
        <v>41</v>
      </c>
      <c r="B42" t="s">
        <v>276</v>
      </c>
      <c r="C42" s="30">
        <v>0.3</v>
      </c>
      <c r="D42" s="31">
        <v>24950</v>
      </c>
      <c r="E42" s="25" t="s">
        <v>956</v>
      </c>
    </row>
    <row r="43" spans="1:5" x14ac:dyDescent="0.25">
      <c r="A43">
        <v>42</v>
      </c>
      <c r="B43" t="s">
        <v>277</v>
      </c>
      <c r="C43" s="30">
        <v>0.3</v>
      </c>
      <c r="D43" s="31">
        <v>24854</v>
      </c>
      <c r="E43" s="25" t="s">
        <v>957</v>
      </c>
    </row>
    <row r="44" spans="1:5" x14ac:dyDescent="0.25">
      <c r="A44">
        <v>43</v>
      </c>
      <c r="B44" t="s">
        <v>278</v>
      </c>
      <c r="C44" s="30">
        <v>0.28999999999999998</v>
      </c>
      <c r="D44" s="31">
        <v>24589</v>
      </c>
      <c r="E44" t="s">
        <v>958</v>
      </c>
    </row>
    <row r="45" spans="1:5" x14ac:dyDescent="0.25">
      <c r="A45">
        <v>44</v>
      </c>
      <c r="B45" t="s">
        <v>279</v>
      </c>
      <c r="C45" s="30">
        <v>0.28999999999999998</v>
      </c>
      <c r="D45" s="31">
        <v>24559</v>
      </c>
      <c r="E45" s="25">
        <v>1941.69</v>
      </c>
    </row>
    <row r="46" spans="1:5" x14ac:dyDescent="0.25">
      <c r="A46">
        <v>45</v>
      </c>
      <c r="B46" t="s">
        <v>280</v>
      </c>
      <c r="C46" s="30">
        <v>0.28999999999999998</v>
      </c>
      <c r="D46" s="31">
        <v>24434</v>
      </c>
      <c r="E46" s="25" t="s">
        <v>959</v>
      </c>
    </row>
    <row r="47" spans="1:5" x14ac:dyDescent="0.25">
      <c r="A47">
        <v>46</v>
      </c>
      <c r="B47" t="s">
        <v>281</v>
      </c>
      <c r="C47" s="30">
        <v>0.28999999999999998</v>
      </c>
      <c r="D47" s="31">
        <v>23970</v>
      </c>
      <c r="E47" s="25" t="s">
        <v>960</v>
      </c>
    </row>
    <row r="48" spans="1:5" x14ac:dyDescent="0.25">
      <c r="A48">
        <v>47</v>
      </c>
      <c r="B48" t="s">
        <v>282</v>
      </c>
      <c r="C48" s="30">
        <v>0.28000000000000003</v>
      </c>
      <c r="D48" s="31">
        <v>23607</v>
      </c>
      <c r="E48" s="25">
        <v>475</v>
      </c>
    </row>
    <row r="49" spans="1:5" x14ac:dyDescent="0.25">
      <c r="A49">
        <v>48</v>
      </c>
      <c r="B49" t="s">
        <v>283</v>
      </c>
      <c r="C49" s="30">
        <v>0.28000000000000003</v>
      </c>
      <c r="D49" s="31">
        <v>23431</v>
      </c>
      <c r="E49" s="25" t="s">
        <v>961</v>
      </c>
    </row>
    <row r="50" spans="1:5" x14ac:dyDescent="0.25">
      <c r="A50">
        <v>49</v>
      </c>
      <c r="B50" t="s">
        <v>284</v>
      </c>
      <c r="C50" s="30">
        <v>0.28000000000000003</v>
      </c>
      <c r="D50" s="31">
        <v>23334</v>
      </c>
      <c r="E50" s="25" t="s">
        <v>944</v>
      </c>
    </row>
    <row r="51" spans="1:5" x14ac:dyDescent="0.25">
      <c r="A51">
        <v>50</v>
      </c>
      <c r="B51" t="s">
        <v>285</v>
      </c>
      <c r="C51" s="30">
        <v>0.28000000000000003</v>
      </c>
      <c r="D51" s="31">
        <v>23236</v>
      </c>
      <c r="E51" s="25">
        <v>3217.99</v>
      </c>
    </row>
    <row r="52" spans="1:5" x14ac:dyDescent="0.25">
      <c r="A52">
        <v>51</v>
      </c>
      <c r="B52" t="s">
        <v>286</v>
      </c>
      <c r="C52" s="30">
        <v>0.28000000000000003</v>
      </c>
      <c r="D52" s="31">
        <v>23145</v>
      </c>
      <c r="E52" s="25">
        <v>339.99</v>
      </c>
    </row>
    <row r="53" spans="1:5" x14ac:dyDescent="0.25">
      <c r="A53">
        <v>52</v>
      </c>
      <c r="B53" t="s">
        <v>287</v>
      </c>
      <c r="C53" s="30">
        <v>0.27</v>
      </c>
      <c r="D53" s="31">
        <v>23048</v>
      </c>
      <c r="E53" t="s">
        <v>962</v>
      </c>
    </row>
    <row r="54" spans="1:5" x14ac:dyDescent="0.25">
      <c r="A54">
        <v>53</v>
      </c>
      <c r="B54" t="s">
        <v>288</v>
      </c>
      <c r="C54" s="30">
        <v>0.27</v>
      </c>
      <c r="D54" s="31">
        <v>23033</v>
      </c>
      <c r="E54" s="25">
        <v>699.99</v>
      </c>
    </row>
    <row r="55" spans="1:5" x14ac:dyDescent="0.25">
      <c r="A55">
        <v>54</v>
      </c>
      <c r="B55" t="s">
        <v>289</v>
      </c>
      <c r="C55" s="30">
        <v>0.27</v>
      </c>
      <c r="D55" s="31">
        <v>22879</v>
      </c>
      <c r="E55" s="25">
        <v>2679.99</v>
      </c>
    </row>
    <row r="56" spans="1:5" x14ac:dyDescent="0.25">
      <c r="A56">
        <v>55</v>
      </c>
      <c r="B56" t="s">
        <v>290</v>
      </c>
      <c r="C56" s="30">
        <v>0.27</v>
      </c>
      <c r="D56" s="31">
        <v>22807</v>
      </c>
      <c r="E56" s="25">
        <v>298.99</v>
      </c>
    </row>
    <row r="57" spans="1:5" x14ac:dyDescent="0.25">
      <c r="A57">
        <v>56</v>
      </c>
      <c r="B57" t="s">
        <v>291</v>
      </c>
      <c r="C57" s="30">
        <v>0.27</v>
      </c>
      <c r="D57" s="31">
        <v>22712</v>
      </c>
      <c r="E57" s="25">
        <v>2150</v>
      </c>
    </row>
    <row r="58" spans="1:5" x14ac:dyDescent="0.25">
      <c r="A58">
        <v>57</v>
      </c>
      <c r="B58" t="s">
        <v>292</v>
      </c>
      <c r="C58" s="30">
        <v>0.27</v>
      </c>
      <c r="D58" s="31">
        <v>22691</v>
      </c>
      <c r="E58" s="25">
        <v>949.75</v>
      </c>
    </row>
    <row r="59" spans="1:5" x14ac:dyDescent="0.25">
      <c r="A59">
        <v>58</v>
      </c>
      <c r="B59" t="s">
        <v>293</v>
      </c>
      <c r="C59" s="30">
        <v>0.27</v>
      </c>
      <c r="D59" s="31">
        <v>22441</v>
      </c>
      <c r="E59" s="25">
        <v>199.99</v>
      </c>
    </row>
    <row r="60" spans="1:5" x14ac:dyDescent="0.25">
      <c r="A60">
        <v>59</v>
      </c>
      <c r="B60" t="s">
        <v>294</v>
      </c>
      <c r="C60" s="30">
        <v>0.27</v>
      </c>
      <c r="D60" s="31">
        <v>22283</v>
      </c>
      <c r="E60" s="25">
        <v>2980.19</v>
      </c>
    </row>
    <row r="61" spans="1:5" x14ac:dyDescent="0.25">
      <c r="A61">
        <v>60</v>
      </c>
      <c r="B61" t="s">
        <v>295</v>
      </c>
      <c r="C61" s="30">
        <v>0.26</v>
      </c>
      <c r="D61" s="31">
        <v>21818</v>
      </c>
      <c r="E61" s="25" t="s">
        <v>963</v>
      </c>
    </row>
    <row r="62" spans="1:5" x14ac:dyDescent="0.25">
      <c r="A62">
        <v>61</v>
      </c>
      <c r="B62" t="s">
        <v>296</v>
      </c>
      <c r="C62" s="30">
        <v>0.26</v>
      </c>
      <c r="D62" s="31">
        <v>21801</v>
      </c>
      <c r="E62" s="25" t="s">
        <v>964</v>
      </c>
    </row>
    <row r="63" spans="1:5" x14ac:dyDescent="0.25">
      <c r="A63">
        <v>62</v>
      </c>
      <c r="B63" t="s">
        <v>297</v>
      </c>
      <c r="C63" s="30">
        <v>0.26</v>
      </c>
      <c r="D63" s="31">
        <v>21701</v>
      </c>
      <c r="E63" s="25">
        <v>1149.99</v>
      </c>
    </row>
    <row r="64" spans="1:5" x14ac:dyDescent="0.25">
      <c r="A64">
        <v>63</v>
      </c>
      <c r="B64" t="s">
        <v>298</v>
      </c>
      <c r="C64" s="30">
        <v>0.26</v>
      </c>
      <c r="D64" s="31">
        <v>21687</v>
      </c>
      <c r="E64" t="s">
        <v>965</v>
      </c>
    </row>
    <row r="65" spans="1:5" x14ac:dyDescent="0.25">
      <c r="A65">
        <v>64</v>
      </c>
      <c r="B65" t="s">
        <v>299</v>
      </c>
      <c r="C65" s="30">
        <v>0.26</v>
      </c>
      <c r="D65" s="31">
        <v>21569</v>
      </c>
      <c r="E65" s="25">
        <v>2863.75</v>
      </c>
    </row>
    <row r="66" spans="1:5" x14ac:dyDescent="0.25">
      <c r="A66">
        <v>65</v>
      </c>
      <c r="B66" t="s">
        <v>300</v>
      </c>
      <c r="C66" s="30">
        <v>0.26</v>
      </c>
      <c r="D66" s="31">
        <v>21455</v>
      </c>
      <c r="E66" s="25" t="s">
        <v>966</v>
      </c>
    </row>
    <row r="67" spans="1:5" x14ac:dyDescent="0.25">
      <c r="A67">
        <v>66</v>
      </c>
      <c r="B67" t="s">
        <v>301</v>
      </c>
      <c r="C67" s="30">
        <v>0.25</v>
      </c>
      <c r="D67" s="31">
        <v>21149</v>
      </c>
      <c r="E67" t="s">
        <v>967</v>
      </c>
    </row>
    <row r="68" spans="1:5" x14ac:dyDescent="0.25">
      <c r="A68">
        <v>67</v>
      </c>
      <c r="B68" t="s">
        <v>302</v>
      </c>
      <c r="C68" s="30">
        <v>0.25</v>
      </c>
      <c r="D68" s="31">
        <v>20968</v>
      </c>
      <c r="E68" t="s">
        <v>968</v>
      </c>
    </row>
    <row r="69" spans="1:5" x14ac:dyDescent="0.25">
      <c r="A69">
        <v>68</v>
      </c>
      <c r="B69" t="s">
        <v>303</v>
      </c>
      <c r="C69" s="30">
        <v>0.25</v>
      </c>
      <c r="D69" s="31">
        <v>20901</v>
      </c>
      <c r="E69" s="25">
        <v>688.97</v>
      </c>
    </row>
    <row r="70" spans="1:5" x14ac:dyDescent="0.25">
      <c r="A70">
        <v>69</v>
      </c>
      <c r="B70" t="s">
        <v>304</v>
      </c>
      <c r="C70" s="30">
        <v>0.25</v>
      </c>
      <c r="D70" s="31">
        <v>20858</v>
      </c>
      <c r="E70" s="25" t="s">
        <v>944</v>
      </c>
    </row>
    <row r="71" spans="1:5" x14ac:dyDescent="0.25">
      <c r="A71">
        <v>70</v>
      </c>
      <c r="B71" t="s">
        <v>305</v>
      </c>
      <c r="C71" s="30">
        <v>0.25</v>
      </c>
      <c r="D71" s="31">
        <v>20691</v>
      </c>
      <c r="E71" s="25">
        <v>653.99</v>
      </c>
    </row>
    <row r="72" spans="1:5" x14ac:dyDescent="0.25">
      <c r="A72">
        <v>71</v>
      </c>
      <c r="B72" t="s">
        <v>306</v>
      </c>
      <c r="C72" s="30">
        <v>0.25</v>
      </c>
      <c r="D72" s="31">
        <v>20622</v>
      </c>
      <c r="E72" s="25">
        <v>1292.03</v>
      </c>
    </row>
    <row r="73" spans="1:5" x14ac:dyDescent="0.25">
      <c r="A73">
        <v>72</v>
      </c>
      <c r="B73" t="s">
        <v>307</v>
      </c>
      <c r="C73" s="30">
        <v>0.25</v>
      </c>
      <c r="D73" s="31">
        <v>20614</v>
      </c>
      <c r="E73" s="25">
        <v>913.99</v>
      </c>
    </row>
    <row r="74" spans="1:5" x14ac:dyDescent="0.25">
      <c r="A74">
        <v>73</v>
      </c>
      <c r="B74" t="s">
        <v>308</v>
      </c>
      <c r="C74" s="30">
        <v>0.24</v>
      </c>
      <c r="D74" s="31">
        <v>20276</v>
      </c>
      <c r="E74" s="25" t="s">
        <v>969</v>
      </c>
    </row>
    <row r="75" spans="1:5" x14ac:dyDescent="0.25">
      <c r="A75">
        <v>74</v>
      </c>
      <c r="B75" t="s">
        <v>309</v>
      </c>
      <c r="C75" s="30">
        <v>0.24</v>
      </c>
      <c r="D75" s="31">
        <v>20149</v>
      </c>
      <c r="E75" t="s">
        <v>970</v>
      </c>
    </row>
    <row r="76" spans="1:5" x14ac:dyDescent="0.25">
      <c r="A76">
        <v>75</v>
      </c>
      <c r="B76" t="s">
        <v>310</v>
      </c>
      <c r="C76" s="30">
        <v>0.24</v>
      </c>
      <c r="D76" s="31">
        <v>19920</v>
      </c>
      <c r="E76" s="25">
        <v>2375</v>
      </c>
    </row>
    <row r="77" spans="1:5" x14ac:dyDescent="0.25">
      <c r="A77">
        <v>76</v>
      </c>
      <c r="B77" t="s">
        <v>311</v>
      </c>
      <c r="C77" s="30">
        <v>0.23</v>
      </c>
      <c r="D77" s="31">
        <v>19741</v>
      </c>
      <c r="E77" t="s">
        <v>971</v>
      </c>
    </row>
    <row r="78" spans="1:5" x14ac:dyDescent="0.25">
      <c r="A78">
        <v>77</v>
      </c>
      <c r="B78" t="s">
        <v>312</v>
      </c>
      <c r="C78" s="30">
        <v>0.23</v>
      </c>
      <c r="D78" s="31">
        <v>19665</v>
      </c>
      <c r="E78" s="25" t="s">
        <v>972</v>
      </c>
    </row>
    <row r="79" spans="1:5" x14ac:dyDescent="0.25">
      <c r="A79">
        <v>78</v>
      </c>
      <c r="B79" t="s">
        <v>313</v>
      </c>
      <c r="C79" s="30">
        <v>0.23</v>
      </c>
      <c r="D79" s="31">
        <v>19538</v>
      </c>
      <c r="E79" s="25">
        <v>1075</v>
      </c>
    </row>
    <row r="80" spans="1:5" x14ac:dyDescent="0.25">
      <c r="A80">
        <v>79</v>
      </c>
      <c r="B80" t="s">
        <v>314</v>
      </c>
      <c r="C80" s="30">
        <v>0.23</v>
      </c>
      <c r="D80" s="31">
        <v>19536</v>
      </c>
      <c r="E80" s="25">
        <v>479.99</v>
      </c>
    </row>
    <row r="81" spans="1:5" x14ac:dyDescent="0.25">
      <c r="A81">
        <v>80</v>
      </c>
      <c r="B81" t="s">
        <v>315</v>
      </c>
      <c r="C81" s="30">
        <v>0.23</v>
      </c>
      <c r="D81" s="31">
        <v>19458</v>
      </c>
      <c r="E81" s="25" t="s">
        <v>944</v>
      </c>
    </row>
    <row r="82" spans="1:5" x14ac:dyDescent="0.25">
      <c r="A82">
        <v>81</v>
      </c>
      <c r="B82" t="s">
        <v>316</v>
      </c>
      <c r="C82" s="30">
        <v>0.23</v>
      </c>
      <c r="D82" s="31">
        <v>19393</v>
      </c>
      <c r="E82" t="s">
        <v>944</v>
      </c>
    </row>
    <row r="83" spans="1:5" x14ac:dyDescent="0.25">
      <c r="A83">
        <v>82</v>
      </c>
      <c r="B83" t="s">
        <v>317</v>
      </c>
      <c r="C83" s="30">
        <v>0.23</v>
      </c>
      <c r="D83" s="31">
        <v>19291</v>
      </c>
      <c r="E83" t="s">
        <v>944</v>
      </c>
    </row>
    <row r="84" spans="1:5" x14ac:dyDescent="0.25">
      <c r="A84">
        <v>83</v>
      </c>
      <c r="B84" t="s">
        <v>318</v>
      </c>
      <c r="C84" s="30">
        <v>0.23</v>
      </c>
      <c r="D84" s="31">
        <v>19251</v>
      </c>
      <c r="E84" s="25" t="s">
        <v>973</v>
      </c>
    </row>
    <row r="85" spans="1:5" x14ac:dyDescent="0.25">
      <c r="A85">
        <v>84</v>
      </c>
      <c r="B85" t="s">
        <v>319</v>
      </c>
      <c r="C85" s="30">
        <v>0.23</v>
      </c>
      <c r="D85" s="31">
        <v>19093</v>
      </c>
      <c r="E85" s="25" t="s">
        <v>944</v>
      </c>
    </row>
    <row r="86" spans="1:5" x14ac:dyDescent="0.25">
      <c r="A86">
        <v>85</v>
      </c>
      <c r="B86" t="s">
        <v>320</v>
      </c>
      <c r="C86" s="30">
        <v>0.23</v>
      </c>
      <c r="D86" s="31">
        <v>19082</v>
      </c>
      <c r="E86" s="25">
        <v>504.99</v>
      </c>
    </row>
    <row r="87" spans="1:5" x14ac:dyDescent="0.25">
      <c r="A87">
        <v>86</v>
      </c>
      <c r="B87" t="s">
        <v>321</v>
      </c>
      <c r="C87" s="30">
        <v>0.22</v>
      </c>
      <c r="D87" s="31">
        <v>18931</v>
      </c>
      <c r="E87" t="s">
        <v>974</v>
      </c>
    </row>
    <row r="88" spans="1:5" x14ac:dyDescent="0.25">
      <c r="A88">
        <v>87</v>
      </c>
      <c r="B88" t="s">
        <v>322</v>
      </c>
      <c r="C88" s="30">
        <v>0.22</v>
      </c>
      <c r="D88" s="31">
        <v>18765</v>
      </c>
      <c r="E88" s="25">
        <v>619.24</v>
      </c>
    </row>
    <row r="89" spans="1:5" x14ac:dyDescent="0.25">
      <c r="A89">
        <v>88</v>
      </c>
      <c r="B89" t="s">
        <v>323</v>
      </c>
      <c r="C89" s="30">
        <v>0.22</v>
      </c>
      <c r="D89" s="31">
        <v>18561</v>
      </c>
      <c r="E89" s="25" t="s">
        <v>975</v>
      </c>
    </row>
    <row r="90" spans="1:5" x14ac:dyDescent="0.25">
      <c r="A90">
        <v>89</v>
      </c>
      <c r="B90" t="s">
        <v>324</v>
      </c>
      <c r="C90" s="30">
        <v>0.22</v>
      </c>
      <c r="D90" s="31">
        <v>18427</v>
      </c>
      <c r="E90" t="s">
        <v>944</v>
      </c>
    </row>
    <row r="91" spans="1:5" x14ac:dyDescent="0.25">
      <c r="A91">
        <v>90</v>
      </c>
      <c r="B91" t="s">
        <v>325</v>
      </c>
      <c r="C91" s="30">
        <v>0.22</v>
      </c>
      <c r="D91" s="31">
        <v>18412</v>
      </c>
      <c r="E91" t="s">
        <v>976</v>
      </c>
    </row>
    <row r="92" spans="1:5" x14ac:dyDescent="0.25">
      <c r="A92">
        <v>91</v>
      </c>
      <c r="B92" t="s">
        <v>326</v>
      </c>
      <c r="C92" s="30">
        <v>0.22</v>
      </c>
      <c r="D92" s="31">
        <v>18402</v>
      </c>
      <c r="E92" s="25" t="s">
        <v>977</v>
      </c>
    </row>
    <row r="93" spans="1:5" x14ac:dyDescent="0.25">
      <c r="A93">
        <v>92</v>
      </c>
      <c r="B93" t="s">
        <v>327</v>
      </c>
      <c r="C93" s="30">
        <v>0.22</v>
      </c>
      <c r="D93" s="31">
        <v>18388</v>
      </c>
      <c r="E93" s="25">
        <v>199.99</v>
      </c>
    </row>
    <row r="94" spans="1:5" x14ac:dyDescent="0.25">
      <c r="A94">
        <v>93</v>
      </c>
      <c r="B94" t="s">
        <v>328</v>
      </c>
      <c r="C94" s="30">
        <v>0.22</v>
      </c>
      <c r="D94" s="31">
        <v>18379</v>
      </c>
      <c r="E94" s="25" t="s">
        <v>944</v>
      </c>
    </row>
    <row r="95" spans="1:5" x14ac:dyDescent="0.25">
      <c r="A95">
        <v>94</v>
      </c>
      <c r="B95" t="s">
        <v>329</v>
      </c>
      <c r="C95" s="30">
        <v>0.22</v>
      </c>
      <c r="D95" s="31">
        <v>18266</v>
      </c>
      <c r="E95" t="s">
        <v>944</v>
      </c>
    </row>
    <row r="96" spans="1:5" x14ac:dyDescent="0.25">
      <c r="A96">
        <v>95</v>
      </c>
      <c r="B96" t="s">
        <v>330</v>
      </c>
      <c r="C96" s="30">
        <v>0.22</v>
      </c>
      <c r="D96" s="31">
        <v>18220</v>
      </c>
      <c r="E96" s="25">
        <v>2784.95</v>
      </c>
    </row>
    <row r="97" spans="1:5" x14ac:dyDescent="0.25">
      <c r="A97">
        <v>96</v>
      </c>
      <c r="B97" t="s">
        <v>331</v>
      </c>
      <c r="C97" s="30">
        <v>0.22</v>
      </c>
      <c r="D97" s="31">
        <v>18199</v>
      </c>
      <c r="E97" s="25">
        <v>748</v>
      </c>
    </row>
    <row r="98" spans="1:5" x14ac:dyDescent="0.25">
      <c r="A98">
        <v>97</v>
      </c>
      <c r="B98" t="s">
        <v>332</v>
      </c>
      <c r="C98" s="30">
        <v>0.21</v>
      </c>
      <c r="D98" s="31">
        <v>18106</v>
      </c>
      <c r="E98" s="25" t="s">
        <v>944</v>
      </c>
    </row>
    <row r="99" spans="1:5" x14ac:dyDescent="0.25">
      <c r="A99">
        <v>98</v>
      </c>
      <c r="B99" t="s">
        <v>333</v>
      </c>
      <c r="C99" s="30">
        <v>0.21</v>
      </c>
      <c r="D99" s="31">
        <v>18081</v>
      </c>
      <c r="E99" s="25">
        <v>717.72</v>
      </c>
    </row>
    <row r="100" spans="1:5" x14ac:dyDescent="0.25">
      <c r="A100">
        <v>99</v>
      </c>
      <c r="B100" t="s">
        <v>334</v>
      </c>
      <c r="C100" s="30">
        <v>0.21</v>
      </c>
      <c r="D100" s="31">
        <v>18043</v>
      </c>
      <c r="E100" s="25" t="s">
        <v>978</v>
      </c>
    </row>
    <row r="101" spans="1:5" x14ac:dyDescent="0.25">
      <c r="A101">
        <v>100</v>
      </c>
      <c r="B101" t="s">
        <v>335</v>
      </c>
      <c r="C101" s="30">
        <v>0.21</v>
      </c>
      <c r="D101" s="31">
        <v>17988</v>
      </c>
      <c r="E101" t="s">
        <v>979</v>
      </c>
    </row>
    <row r="102" spans="1:5" x14ac:dyDescent="0.25">
      <c r="A102">
        <v>101</v>
      </c>
      <c r="B102" t="s">
        <v>336</v>
      </c>
      <c r="C102" s="30">
        <v>0.21</v>
      </c>
      <c r="D102" s="31">
        <v>17954</v>
      </c>
      <c r="E102" s="25">
        <v>257.54000000000002</v>
      </c>
    </row>
    <row r="103" spans="1:5" x14ac:dyDescent="0.25">
      <c r="A103">
        <v>102</v>
      </c>
      <c r="B103" t="s">
        <v>337</v>
      </c>
      <c r="C103" s="30">
        <v>0.21</v>
      </c>
      <c r="D103" s="31">
        <v>17878</v>
      </c>
      <c r="E103" s="25">
        <v>174.99</v>
      </c>
    </row>
    <row r="104" spans="1:5" x14ac:dyDescent="0.25">
      <c r="A104">
        <v>103</v>
      </c>
      <c r="B104" t="s">
        <v>338</v>
      </c>
      <c r="C104" s="30">
        <v>0.21</v>
      </c>
      <c r="D104" s="31">
        <v>17850</v>
      </c>
      <c r="E104" t="s">
        <v>944</v>
      </c>
    </row>
    <row r="105" spans="1:5" x14ac:dyDescent="0.25">
      <c r="A105">
        <v>104</v>
      </c>
      <c r="B105" t="s">
        <v>339</v>
      </c>
      <c r="C105" s="30">
        <v>0.21</v>
      </c>
      <c r="D105" s="31">
        <v>17736</v>
      </c>
      <c r="E105" s="25" t="s">
        <v>980</v>
      </c>
    </row>
    <row r="106" spans="1:5" x14ac:dyDescent="0.25">
      <c r="A106">
        <v>105</v>
      </c>
      <c r="B106" t="s">
        <v>340</v>
      </c>
      <c r="C106" s="30">
        <v>0.21</v>
      </c>
      <c r="D106" s="31">
        <v>17700</v>
      </c>
      <c r="E106" s="25" t="s">
        <v>981</v>
      </c>
    </row>
    <row r="107" spans="1:5" x14ac:dyDescent="0.25">
      <c r="A107">
        <v>106</v>
      </c>
      <c r="B107" t="s">
        <v>341</v>
      </c>
      <c r="C107" s="30">
        <v>0.21</v>
      </c>
      <c r="D107" s="31">
        <v>17685</v>
      </c>
      <c r="E107" s="25" t="s">
        <v>982</v>
      </c>
    </row>
    <row r="108" spans="1:5" x14ac:dyDescent="0.25">
      <c r="A108">
        <v>107</v>
      </c>
      <c r="B108" t="s">
        <v>342</v>
      </c>
      <c r="C108" s="30">
        <v>0.21</v>
      </c>
      <c r="D108" s="31">
        <v>17680</v>
      </c>
      <c r="E108" s="25">
        <v>1774.71</v>
      </c>
    </row>
    <row r="109" spans="1:5" x14ac:dyDescent="0.25">
      <c r="A109">
        <v>108</v>
      </c>
      <c r="B109" t="s">
        <v>343</v>
      </c>
      <c r="C109" s="30">
        <v>0.21</v>
      </c>
      <c r="D109" s="31">
        <v>17670</v>
      </c>
      <c r="E109" t="s">
        <v>983</v>
      </c>
    </row>
    <row r="110" spans="1:5" x14ac:dyDescent="0.25">
      <c r="A110">
        <v>109</v>
      </c>
      <c r="B110" t="s">
        <v>344</v>
      </c>
      <c r="C110" s="30">
        <v>0.21</v>
      </c>
      <c r="D110" s="31">
        <v>17532</v>
      </c>
      <c r="E110" s="25" t="s">
        <v>984</v>
      </c>
    </row>
    <row r="111" spans="1:5" x14ac:dyDescent="0.25">
      <c r="A111">
        <v>110</v>
      </c>
      <c r="B111" t="s">
        <v>345</v>
      </c>
      <c r="C111" s="30">
        <v>0.21</v>
      </c>
      <c r="D111" s="31">
        <v>17522</v>
      </c>
      <c r="E111" s="25">
        <v>1290</v>
      </c>
    </row>
    <row r="112" spans="1:5" x14ac:dyDescent="0.25">
      <c r="A112">
        <v>111</v>
      </c>
      <c r="B112" t="s">
        <v>346</v>
      </c>
      <c r="C112" s="30">
        <v>0.21</v>
      </c>
      <c r="D112" s="31">
        <v>17477</v>
      </c>
      <c r="E112" t="s">
        <v>985</v>
      </c>
    </row>
    <row r="113" spans="1:5" x14ac:dyDescent="0.25">
      <c r="A113">
        <v>112</v>
      </c>
      <c r="B113" t="s">
        <v>347</v>
      </c>
      <c r="C113" s="30">
        <v>0.2</v>
      </c>
      <c r="D113" s="31">
        <v>17295</v>
      </c>
      <c r="E113" s="25">
        <v>576.09</v>
      </c>
    </row>
    <row r="114" spans="1:5" x14ac:dyDescent="0.25">
      <c r="A114">
        <v>113</v>
      </c>
      <c r="B114" t="s">
        <v>348</v>
      </c>
      <c r="C114" s="30">
        <v>0.2</v>
      </c>
      <c r="D114" s="31">
        <v>17239</v>
      </c>
      <c r="E114" s="25" t="s">
        <v>986</v>
      </c>
    </row>
    <row r="115" spans="1:5" x14ac:dyDescent="0.25">
      <c r="A115">
        <v>114</v>
      </c>
      <c r="B115" t="s">
        <v>349</v>
      </c>
      <c r="C115" s="30">
        <v>0.2</v>
      </c>
      <c r="D115" s="31">
        <v>17169</v>
      </c>
      <c r="E115" s="25" t="s">
        <v>987</v>
      </c>
    </row>
    <row r="116" spans="1:5" x14ac:dyDescent="0.25">
      <c r="A116">
        <v>115</v>
      </c>
      <c r="B116" t="s">
        <v>350</v>
      </c>
      <c r="C116" s="30">
        <v>0.2</v>
      </c>
      <c r="D116" s="31">
        <v>17049</v>
      </c>
      <c r="E116" s="25">
        <v>3731.42</v>
      </c>
    </row>
    <row r="117" spans="1:5" x14ac:dyDescent="0.25">
      <c r="A117">
        <v>116</v>
      </c>
      <c r="B117" t="s">
        <v>351</v>
      </c>
      <c r="C117" s="30">
        <v>0.2</v>
      </c>
      <c r="D117" s="31">
        <v>17047</v>
      </c>
      <c r="E117" s="25">
        <v>165.75</v>
      </c>
    </row>
    <row r="118" spans="1:5" x14ac:dyDescent="0.25">
      <c r="A118">
        <v>117</v>
      </c>
      <c r="B118" t="s">
        <v>352</v>
      </c>
      <c r="C118" s="30">
        <v>0.2</v>
      </c>
      <c r="D118" s="31">
        <v>16941</v>
      </c>
      <c r="E118" t="s">
        <v>988</v>
      </c>
    </row>
    <row r="119" spans="1:5" x14ac:dyDescent="0.25">
      <c r="A119">
        <v>118</v>
      </c>
      <c r="B119" t="s">
        <v>353</v>
      </c>
      <c r="C119" s="30">
        <v>0.2</v>
      </c>
      <c r="D119" s="31">
        <v>16927</v>
      </c>
      <c r="E119" s="25">
        <v>1634</v>
      </c>
    </row>
    <row r="120" spans="1:5" x14ac:dyDescent="0.25">
      <c r="A120">
        <v>119</v>
      </c>
      <c r="B120" t="s">
        <v>354</v>
      </c>
      <c r="C120" s="30">
        <v>0.2</v>
      </c>
      <c r="D120" s="31">
        <v>16831</v>
      </c>
      <c r="E120" t="s">
        <v>944</v>
      </c>
    </row>
    <row r="121" spans="1:5" x14ac:dyDescent="0.25">
      <c r="A121">
        <v>120</v>
      </c>
      <c r="B121" t="s">
        <v>355</v>
      </c>
      <c r="C121" s="30">
        <v>0.2</v>
      </c>
      <c r="D121" s="31">
        <v>16783</v>
      </c>
      <c r="E121" t="s">
        <v>944</v>
      </c>
    </row>
    <row r="122" spans="1:5" x14ac:dyDescent="0.25">
      <c r="A122">
        <v>121</v>
      </c>
      <c r="B122" t="s">
        <v>356</v>
      </c>
      <c r="C122" s="30">
        <v>0.2</v>
      </c>
      <c r="D122" s="31">
        <v>16758</v>
      </c>
      <c r="E122" s="25" t="s">
        <v>944</v>
      </c>
    </row>
    <row r="123" spans="1:5" x14ac:dyDescent="0.25">
      <c r="A123">
        <v>122</v>
      </c>
      <c r="B123" t="s">
        <v>357</v>
      </c>
      <c r="C123" s="30">
        <v>0.2</v>
      </c>
      <c r="D123" s="31">
        <v>16753</v>
      </c>
      <c r="E123" s="25" t="s">
        <v>989</v>
      </c>
    </row>
    <row r="124" spans="1:5" x14ac:dyDescent="0.25">
      <c r="A124">
        <v>123</v>
      </c>
      <c r="B124" t="s">
        <v>358</v>
      </c>
      <c r="C124" s="30">
        <v>0.2</v>
      </c>
      <c r="D124" s="31">
        <v>16671</v>
      </c>
      <c r="E124" s="25" t="s">
        <v>990</v>
      </c>
    </row>
    <row r="125" spans="1:5" x14ac:dyDescent="0.25">
      <c r="A125">
        <v>124</v>
      </c>
      <c r="B125" t="s">
        <v>359</v>
      </c>
      <c r="C125" s="30">
        <v>0.2</v>
      </c>
      <c r="D125" s="31">
        <v>16635</v>
      </c>
      <c r="E125" s="25">
        <v>1395</v>
      </c>
    </row>
    <row r="126" spans="1:5" x14ac:dyDescent="0.25">
      <c r="A126">
        <v>125</v>
      </c>
      <c r="B126" t="s">
        <v>360</v>
      </c>
      <c r="C126" s="30">
        <v>0.2</v>
      </c>
      <c r="D126" s="31">
        <v>16562</v>
      </c>
      <c r="E126" s="25" t="s">
        <v>991</v>
      </c>
    </row>
    <row r="127" spans="1:5" x14ac:dyDescent="0.25">
      <c r="A127">
        <v>126</v>
      </c>
      <c r="B127" t="s">
        <v>361</v>
      </c>
      <c r="C127" s="30">
        <v>0.19</v>
      </c>
      <c r="D127" s="31">
        <v>16430</v>
      </c>
      <c r="E127" s="25">
        <v>234.22</v>
      </c>
    </row>
    <row r="128" spans="1:5" x14ac:dyDescent="0.25">
      <c r="A128">
        <v>127</v>
      </c>
      <c r="B128" t="s">
        <v>362</v>
      </c>
      <c r="C128" s="30">
        <v>0.19</v>
      </c>
      <c r="D128" s="31">
        <v>16386</v>
      </c>
      <c r="E128" s="25">
        <v>2265.04</v>
      </c>
    </row>
    <row r="129" spans="1:5" x14ac:dyDescent="0.25">
      <c r="A129">
        <v>128</v>
      </c>
      <c r="B129" t="s">
        <v>363</v>
      </c>
      <c r="C129" s="30">
        <v>0.19</v>
      </c>
      <c r="D129" s="31">
        <v>16272</v>
      </c>
      <c r="E129" t="s">
        <v>944</v>
      </c>
    </row>
    <row r="130" spans="1:5" x14ac:dyDescent="0.25">
      <c r="A130">
        <v>129</v>
      </c>
      <c r="B130" t="s">
        <v>364</v>
      </c>
      <c r="C130" s="30">
        <v>0.19</v>
      </c>
      <c r="D130" s="31">
        <v>16137</v>
      </c>
      <c r="E130" s="25" t="s">
        <v>944</v>
      </c>
    </row>
    <row r="131" spans="1:5" x14ac:dyDescent="0.25">
      <c r="A131">
        <v>130</v>
      </c>
      <c r="B131" t="s">
        <v>365</v>
      </c>
      <c r="C131" s="30">
        <v>0.19</v>
      </c>
      <c r="D131" s="31">
        <v>16107</v>
      </c>
      <c r="E131" s="25" t="s">
        <v>944</v>
      </c>
    </row>
    <row r="132" spans="1:5" x14ac:dyDescent="0.25">
      <c r="A132">
        <v>131</v>
      </c>
      <c r="B132" t="s">
        <v>366</v>
      </c>
      <c r="C132" s="30">
        <v>0.19</v>
      </c>
      <c r="D132" s="31">
        <v>16034</v>
      </c>
      <c r="E132" s="25">
        <v>389</v>
      </c>
    </row>
    <row r="133" spans="1:5" x14ac:dyDescent="0.25">
      <c r="A133">
        <v>132</v>
      </c>
      <c r="B133" t="s">
        <v>367</v>
      </c>
      <c r="C133" s="30">
        <v>0.19</v>
      </c>
      <c r="D133" s="31">
        <v>16031</v>
      </c>
      <c r="E133" s="25">
        <v>196.9</v>
      </c>
    </row>
    <row r="134" spans="1:5" x14ac:dyDescent="0.25">
      <c r="A134">
        <v>133</v>
      </c>
      <c r="B134" t="s">
        <v>368</v>
      </c>
      <c r="C134" s="30">
        <v>0.19</v>
      </c>
      <c r="D134" s="31">
        <v>15922</v>
      </c>
      <c r="E134" s="25" t="s">
        <v>992</v>
      </c>
    </row>
    <row r="135" spans="1:5" x14ac:dyDescent="0.25">
      <c r="A135">
        <v>134</v>
      </c>
      <c r="B135" t="s">
        <v>369</v>
      </c>
      <c r="C135" s="30">
        <v>0.19</v>
      </c>
      <c r="D135" s="31">
        <v>15898</v>
      </c>
      <c r="E135" s="25">
        <v>568.26</v>
      </c>
    </row>
    <row r="136" spans="1:5" x14ac:dyDescent="0.25">
      <c r="A136">
        <v>135</v>
      </c>
      <c r="B136" t="s">
        <v>370</v>
      </c>
      <c r="C136" s="30">
        <v>0.19</v>
      </c>
      <c r="D136" s="31">
        <v>15863</v>
      </c>
      <c r="E136" s="25" t="s">
        <v>993</v>
      </c>
    </row>
    <row r="137" spans="1:5" x14ac:dyDescent="0.25">
      <c r="A137">
        <v>136</v>
      </c>
      <c r="B137" t="s">
        <v>371</v>
      </c>
      <c r="C137" s="30">
        <v>0.19</v>
      </c>
      <c r="D137" s="31">
        <v>15713</v>
      </c>
      <c r="E137" t="s">
        <v>994</v>
      </c>
    </row>
    <row r="138" spans="1:5" x14ac:dyDescent="0.25">
      <c r="A138">
        <v>137</v>
      </c>
      <c r="B138" t="s">
        <v>372</v>
      </c>
      <c r="C138" s="30">
        <v>0.19</v>
      </c>
      <c r="D138" s="31">
        <v>15692</v>
      </c>
      <c r="E138" t="s">
        <v>995</v>
      </c>
    </row>
    <row r="139" spans="1:5" x14ac:dyDescent="0.25">
      <c r="A139">
        <v>138</v>
      </c>
      <c r="B139" t="s">
        <v>373</v>
      </c>
      <c r="C139" s="30">
        <v>0.18</v>
      </c>
      <c r="D139" s="31">
        <v>15584</v>
      </c>
      <c r="E139" s="25">
        <v>699</v>
      </c>
    </row>
    <row r="140" spans="1:5" x14ac:dyDescent="0.25">
      <c r="A140">
        <v>139</v>
      </c>
      <c r="B140" t="s">
        <v>374</v>
      </c>
      <c r="C140" s="30">
        <v>0.18</v>
      </c>
      <c r="D140" s="31">
        <v>15503</v>
      </c>
      <c r="E140" s="25" t="s">
        <v>944</v>
      </c>
    </row>
    <row r="141" spans="1:5" x14ac:dyDescent="0.25">
      <c r="A141">
        <v>140</v>
      </c>
      <c r="B141" t="s">
        <v>375</v>
      </c>
      <c r="C141" s="30">
        <v>0.18</v>
      </c>
      <c r="D141" s="31">
        <v>15470</v>
      </c>
      <c r="E141" s="25">
        <v>195</v>
      </c>
    </row>
    <row r="142" spans="1:5" x14ac:dyDescent="0.25">
      <c r="A142">
        <v>141</v>
      </c>
      <c r="B142" t="s">
        <v>376</v>
      </c>
      <c r="C142" s="30">
        <v>0.18</v>
      </c>
      <c r="D142" s="31">
        <v>15450</v>
      </c>
      <c r="E142" s="25">
        <v>329.99</v>
      </c>
    </row>
    <row r="143" spans="1:5" x14ac:dyDescent="0.25">
      <c r="A143">
        <v>142</v>
      </c>
      <c r="B143" t="s">
        <v>377</v>
      </c>
      <c r="C143" s="30">
        <v>0.18</v>
      </c>
      <c r="D143" s="31">
        <v>15425</v>
      </c>
      <c r="E143" s="25" t="s">
        <v>996</v>
      </c>
    </row>
    <row r="144" spans="1:5" x14ac:dyDescent="0.25">
      <c r="A144">
        <v>143</v>
      </c>
      <c r="B144" t="s">
        <v>378</v>
      </c>
      <c r="C144" s="30">
        <v>0.18</v>
      </c>
      <c r="D144" s="31">
        <v>15404</v>
      </c>
      <c r="E144" t="s">
        <v>944</v>
      </c>
    </row>
    <row r="145" spans="1:5" x14ac:dyDescent="0.25">
      <c r="A145">
        <v>144</v>
      </c>
      <c r="B145" t="s">
        <v>379</v>
      </c>
      <c r="C145" s="30">
        <v>0.18</v>
      </c>
      <c r="D145" s="31">
        <v>15295</v>
      </c>
      <c r="E145" s="25" t="s">
        <v>997</v>
      </c>
    </row>
    <row r="146" spans="1:5" x14ac:dyDescent="0.25">
      <c r="A146">
        <v>145</v>
      </c>
      <c r="B146" t="s">
        <v>380</v>
      </c>
      <c r="C146" s="30">
        <v>0.18</v>
      </c>
      <c r="D146" s="31">
        <v>15234</v>
      </c>
      <c r="E146" s="25">
        <v>215</v>
      </c>
    </row>
    <row r="147" spans="1:5" x14ac:dyDescent="0.25">
      <c r="A147">
        <v>146</v>
      </c>
      <c r="B147" t="s">
        <v>381</v>
      </c>
      <c r="C147" s="30">
        <v>0.18</v>
      </c>
      <c r="D147" s="31">
        <v>15200</v>
      </c>
      <c r="E147" t="s">
        <v>998</v>
      </c>
    </row>
    <row r="148" spans="1:5" x14ac:dyDescent="0.25">
      <c r="A148">
        <v>147</v>
      </c>
      <c r="B148" t="s">
        <v>382</v>
      </c>
      <c r="C148" s="30">
        <v>0.18</v>
      </c>
      <c r="D148" s="31">
        <v>15160</v>
      </c>
      <c r="E148" t="s">
        <v>944</v>
      </c>
    </row>
    <row r="149" spans="1:5" x14ac:dyDescent="0.25">
      <c r="A149">
        <v>148</v>
      </c>
      <c r="B149" t="s">
        <v>383</v>
      </c>
      <c r="C149" s="30">
        <v>0.18</v>
      </c>
      <c r="D149" s="31">
        <v>15090</v>
      </c>
      <c r="E149" t="s">
        <v>999</v>
      </c>
    </row>
    <row r="150" spans="1:5" x14ac:dyDescent="0.25">
      <c r="A150">
        <v>149</v>
      </c>
      <c r="B150" t="s">
        <v>384</v>
      </c>
      <c r="C150" s="30">
        <v>0.18</v>
      </c>
      <c r="D150" s="31">
        <v>15006</v>
      </c>
      <c r="E150" s="25" t="s">
        <v>944</v>
      </c>
    </row>
    <row r="151" spans="1:5" x14ac:dyDescent="0.25">
      <c r="A151">
        <v>150</v>
      </c>
      <c r="B151" t="s">
        <v>385</v>
      </c>
      <c r="C151" s="30">
        <v>0.18</v>
      </c>
      <c r="D151" s="31">
        <v>15004</v>
      </c>
      <c r="E151" s="25">
        <v>379.99</v>
      </c>
    </row>
    <row r="152" spans="1:5" x14ac:dyDescent="0.25">
      <c r="A152">
        <v>151</v>
      </c>
      <c r="B152" t="s">
        <v>386</v>
      </c>
      <c r="C152" s="30">
        <v>0.18</v>
      </c>
      <c r="D152" s="31">
        <v>14978</v>
      </c>
      <c r="E152" s="25">
        <v>674.29</v>
      </c>
    </row>
    <row r="153" spans="1:5" x14ac:dyDescent="0.25">
      <c r="A153">
        <v>152</v>
      </c>
      <c r="B153" t="s">
        <v>387</v>
      </c>
      <c r="C153" s="30">
        <v>0.18</v>
      </c>
      <c r="D153" s="31">
        <v>14963</v>
      </c>
      <c r="E153" s="25">
        <v>599</v>
      </c>
    </row>
    <row r="154" spans="1:5" x14ac:dyDescent="0.25">
      <c r="A154">
        <v>153</v>
      </c>
      <c r="B154" t="s">
        <v>388</v>
      </c>
      <c r="C154" s="30">
        <v>0.18</v>
      </c>
      <c r="D154" s="31">
        <v>14946</v>
      </c>
      <c r="E154" t="s">
        <v>1000</v>
      </c>
    </row>
    <row r="155" spans="1:5" x14ac:dyDescent="0.25">
      <c r="A155">
        <v>154</v>
      </c>
      <c r="B155" t="s">
        <v>389</v>
      </c>
      <c r="C155" s="30">
        <v>0.18</v>
      </c>
      <c r="D155" s="31">
        <v>14941</v>
      </c>
      <c r="E155" s="25">
        <v>700</v>
      </c>
    </row>
    <row r="156" spans="1:5" x14ac:dyDescent="0.25">
      <c r="A156">
        <v>155</v>
      </c>
      <c r="B156" t="s">
        <v>390</v>
      </c>
      <c r="C156" s="30">
        <v>0.17</v>
      </c>
      <c r="D156" s="31">
        <v>14813</v>
      </c>
      <c r="E156" t="s">
        <v>1001</v>
      </c>
    </row>
    <row r="157" spans="1:5" x14ac:dyDescent="0.25">
      <c r="A157">
        <v>156</v>
      </c>
      <c r="B157" t="s">
        <v>391</v>
      </c>
      <c r="C157" s="30">
        <v>0.17</v>
      </c>
      <c r="D157" s="31">
        <v>14792</v>
      </c>
      <c r="E157" s="25" t="s">
        <v>1002</v>
      </c>
    </row>
    <row r="158" spans="1:5" x14ac:dyDescent="0.25">
      <c r="A158">
        <v>157</v>
      </c>
      <c r="B158" t="s">
        <v>392</v>
      </c>
      <c r="C158" s="30">
        <v>0.17</v>
      </c>
      <c r="D158" s="31">
        <v>14750</v>
      </c>
      <c r="E158" s="25" t="s">
        <v>1003</v>
      </c>
    </row>
    <row r="159" spans="1:5" x14ac:dyDescent="0.25">
      <c r="A159">
        <v>158</v>
      </c>
      <c r="B159" t="s">
        <v>393</v>
      </c>
      <c r="C159" s="30">
        <v>0.17</v>
      </c>
      <c r="D159" s="31">
        <v>14734</v>
      </c>
      <c r="E159" s="25">
        <v>1061.3499999999999</v>
      </c>
    </row>
    <row r="160" spans="1:5" x14ac:dyDescent="0.25">
      <c r="A160">
        <v>159</v>
      </c>
      <c r="B160" t="s">
        <v>394</v>
      </c>
      <c r="C160" s="30">
        <v>0.17</v>
      </c>
      <c r="D160" s="31">
        <v>14730</v>
      </c>
      <c r="E160" s="25">
        <v>729</v>
      </c>
    </row>
    <row r="161" spans="1:5" x14ac:dyDescent="0.25">
      <c r="A161">
        <v>160</v>
      </c>
      <c r="B161" t="s">
        <v>395</v>
      </c>
      <c r="C161" s="30">
        <v>0.17</v>
      </c>
      <c r="D161" s="31">
        <v>14684</v>
      </c>
      <c r="E161" t="s">
        <v>944</v>
      </c>
    </row>
    <row r="162" spans="1:5" x14ac:dyDescent="0.25">
      <c r="A162">
        <v>161</v>
      </c>
      <c r="B162" t="s">
        <v>396</v>
      </c>
      <c r="C162" s="30">
        <v>0.17</v>
      </c>
      <c r="D162" s="31">
        <v>14665</v>
      </c>
      <c r="E162" s="25" t="s">
        <v>1004</v>
      </c>
    </row>
    <row r="163" spans="1:5" x14ac:dyDescent="0.25">
      <c r="A163">
        <v>162</v>
      </c>
      <c r="B163" t="s">
        <v>397</v>
      </c>
      <c r="C163" s="30">
        <v>0.17</v>
      </c>
      <c r="D163" s="31">
        <v>14659</v>
      </c>
      <c r="E163" s="25">
        <v>392.99</v>
      </c>
    </row>
    <row r="164" spans="1:5" x14ac:dyDescent="0.25">
      <c r="A164">
        <v>163</v>
      </c>
      <c r="B164" t="s">
        <v>398</v>
      </c>
      <c r="C164" s="30">
        <v>0.17</v>
      </c>
      <c r="D164" s="31">
        <v>14521</v>
      </c>
      <c r="E164" s="25">
        <v>414.65</v>
      </c>
    </row>
    <row r="165" spans="1:5" x14ac:dyDescent="0.25">
      <c r="A165">
        <v>164</v>
      </c>
      <c r="B165" t="s">
        <v>399</v>
      </c>
      <c r="C165" s="30">
        <v>0.17</v>
      </c>
      <c r="D165" s="31">
        <v>14504</v>
      </c>
      <c r="E165" t="s">
        <v>944</v>
      </c>
    </row>
    <row r="166" spans="1:5" x14ac:dyDescent="0.25">
      <c r="A166">
        <v>165</v>
      </c>
      <c r="B166" t="s">
        <v>400</v>
      </c>
      <c r="C166" s="30">
        <v>0.17</v>
      </c>
      <c r="D166" s="31">
        <v>14471</v>
      </c>
      <c r="E166" s="25">
        <v>140</v>
      </c>
    </row>
    <row r="167" spans="1:5" x14ac:dyDescent="0.25">
      <c r="A167">
        <v>166</v>
      </c>
      <c r="B167" t="s">
        <v>401</v>
      </c>
      <c r="C167" s="30">
        <v>0.17</v>
      </c>
      <c r="D167" s="31">
        <v>14432</v>
      </c>
      <c r="E167" s="25">
        <v>199.98</v>
      </c>
    </row>
    <row r="168" spans="1:5" x14ac:dyDescent="0.25">
      <c r="A168">
        <v>167</v>
      </c>
      <c r="B168" t="s">
        <v>402</v>
      </c>
      <c r="C168" s="30">
        <v>0.17</v>
      </c>
      <c r="D168" s="31">
        <v>14426</v>
      </c>
      <c r="E168" s="25" t="s">
        <v>944</v>
      </c>
    </row>
    <row r="169" spans="1:5" x14ac:dyDescent="0.25">
      <c r="A169">
        <v>168</v>
      </c>
      <c r="B169" t="s">
        <v>403</v>
      </c>
      <c r="C169" s="30">
        <v>0.17</v>
      </c>
      <c r="D169" s="31">
        <v>14397</v>
      </c>
      <c r="E169" s="25" t="s">
        <v>990</v>
      </c>
    </row>
    <row r="170" spans="1:5" x14ac:dyDescent="0.25">
      <c r="A170">
        <v>169</v>
      </c>
      <c r="B170" t="s">
        <v>404</v>
      </c>
      <c r="C170" s="30">
        <v>0.17</v>
      </c>
      <c r="D170" s="31">
        <v>14348</v>
      </c>
      <c r="E170" t="s">
        <v>1005</v>
      </c>
    </row>
    <row r="171" spans="1:5" x14ac:dyDescent="0.25">
      <c r="A171">
        <v>170</v>
      </c>
      <c r="B171" t="s">
        <v>405</v>
      </c>
      <c r="C171" s="30">
        <v>0.17</v>
      </c>
      <c r="D171" s="31">
        <v>14328</v>
      </c>
      <c r="E171" s="25">
        <v>279</v>
      </c>
    </row>
    <row r="172" spans="1:5" x14ac:dyDescent="0.25">
      <c r="A172">
        <v>171</v>
      </c>
      <c r="B172" t="s">
        <v>406</v>
      </c>
      <c r="C172" s="30">
        <v>0.17</v>
      </c>
      <c r="D172" s="31">
        <v>14284</v>
      </c>
      <c r="E172" s="25">
        <v>422</v>
      </c>
    </row>
    <row r="173" spans="1:5" x14ac:dyDescent="0.25">
      <c r="A173">
        <v>172</v>
      </c>
      <c r="B173" t="s">
        <v>407</v>
      </c>
      <c r="C173" s="30">
        <v>0.17</v>
      </c>
      <c r="D173" s="31">
        <v>14282</v>
      </c>
      <c r="E173" s="25">
        <v>179.99</v>
      </c>
    </row>
    <row r="174" spans="1:5" x14ac:dyDescent="0.25">
      <c r="A174">
        <v>173</v>
      </c>
      <c r="B174" t="s">
        <v>408</v>
      </c>
      <c r="C174" s="30">
        <v>0.17</v>
      </c>
      <c r="D174" s="31">
        <v>14264</v>
      </c>
      <c r="E174" t="s">
        <v>1006</v>
      </c>
    </row>
    <row r="175" spans="1:5" x14ac:dyDescent="0.25">
      <c r="A175">
        <v>174</v>
      </c>
      <c r="B175" t="s">
        <v>409</v>
      </c>
      <c r="C175" s="30">
        <v>0.17</v>
      </c>
      <c r="D175" s="31">
        <v>14185</v>
      </c>
      <c r="E175" s="25">
        <v>1130.33</v>
      </c>
    </row>
    <row r="176" spans="1:5" x14ac:dyDescent="0.25">
      <c r="A176">
        <v>175</v>
      </c>
      <c r="B176" t="s">
        <v>410</v>
      </c>
      <c r="C176" s="30">
        <v>0.17</v>
      </c>
      <c r="D176" s="31">
        <v>14179</v>
      </c>
      <c r="E176" s="25" t="s">
        <v>1007</v>
      </c>
    </row>
    <row r="177" spans="1:5" x14ac:dyDescent="0.25">
      <c r="A177">
        <v>176</v>
      </c>
      <c r="B177" t="s">
        <v>411</v>
      </c>
      <c r="C177" s="30">
        <v>0.17</v>
      </c>
      <c r="D177" s="31">
        <v>14150</v>
      </c>
      <c r="E177" t="s">
        <v>944</v>
      </c>
    </row>
    <row r="178" spans="1:5" x14ac:dyDescent="0.25">
      <c r="A178">
        <v>177</v>
      </c>
      <c r="B178" t="s">
        <v>412</v>
      </c>
      <c r="C178" s="30">
        <v>0.17</v>
      </c>
      <c r="D178" s="31">
        <v>14137</v>
      </c>
      <c r="E178" s="25">
        <v>899.99</v>
      </c>
    </row>
    <row r="179" spans="1:5" x14ac:dyDescent="0.25">
      <c r="A179">
        <v>178</v>
      </c>
      <c r="B179" t="s">
        <v>413</v>
      </c>
      <c r="C179" s="30">
        <v>0.17</v>
      </c>
      <c r="D179" s="31">
        <v>14027</v>
      </c>
      <c r="E179" s="25">
        <v>867.87</v>
      </c>
    </row>
    <row r="180" spans="1:5" x14ac:dyDescent="0.25">
      <c r="A180">
        <v>179</v>
      </c>
      <c r="B180" t="s">
        <v>414</v>
      </c>
      <c r="C180" s="30">
        <v>0.16</v>
      </c>
      <c r="D180" s="31">
        <v>13984</v>
      </c>
      <c r="E180" t="s">
        <v>1008</v>
      </c>
    </row>
    <row r="181" spans="1:5" x14ac:dyDescent="0.25">
      <c r="A181">
        <v>180</v>
      </c>
      <c r="B181" t="s">
        <v>415</v>
      </c>
      <c r="C181" s="30">
        <v>0.16</v>
      </c>
      <c r="D181" s="31">
        <v>13983</v>
      </c>
      <c r="E181" s="25" t="s">
        <v>1009</v>
      </c>
    </row>
    <row r="182" spans="1:5" x14ac:dyDescent="0.25">
      <c r="A182">
        <v>181</v>
      </c>
      <c r="B182" t="s">
        <v>416</v>
      </c>
      <c r="C182" s="30">
        <v>0.16</v>
      </c>
      <c r="D182" s="31">
        <v>13944</v>
      </c>
      <c r="E182" t="s">
        <v>944</v>
      </c>
    </row>
    <row r="183" spans="1:5" x14ac:dyDescent="0.25">
      <c r="A183">
        <v>182</v>
      </c>
      <c r="B183" t="s">
        <v>417</v>
      </c>
      <c r="C183" s="30">
        <v>0.16</v>
      </c>
      <c r="D183" s="31">
        <v>13914</v>
      </c>
      <c r="E183" t="s">
        <v>983</v>
      </c>
    </row>
    <row r="184" spans="1:5" x14ac:dyDescent="0.25">
      <c r="A184">
        <v>183</v>
      </c>
      <c r="B184" t="s">
        <v>418</v>
      </c>
      <c r="C184" s="30">
        <v>0.16</v>
      </c>
      <c r="D184" s="31">
        <v>13911</v>
      </c>
      <c r="E184" s="25">
        <v>333.99</v>
      </c>
    </row>
    <row r="185" spans="1:5" x14ac:dyDescent="0.25">
      <c r="A185">
        <v>184</v>
      </c>
      <c r="B185" t="s">
        <v>419</v>
      </c>
      <c r="C185" s="30">
        <v>0.16</v>
      </c>
      <c r="D185" s="31">
        <v>13875</v>
      </c>
      <c r="E185" t="s">
        <v>944</v>
      </c>
    </row>
    <row r="186" spans="1:5" x14ac:dyDescent="0.25">
      <c r="A186">
        <v>185</v>
      </c>
      <c r="B186" t="s">
        <v>420</v>
      </c>
      <c r="C186" s="30">
        <v>0.16</v>
      </c>
      <c r="D186" s="31">
        <v>13861</v>
      </c>
      <c r="E186" s="25">
        <v>389</v>
      </c>
    </row>
    <row r="187" spans="1:5" x14ac:dyDescent="0.25">
      <c r="A187">
        <v>186</v>
      </c>
      <c r="B187" t="s">
        <v>421</v>
      </c>
      <c r="C187" s="30">
        <v>0.16</v>
      </c>
      <c r="D187" s="31">
        <v>13798</v>
      </c>
      <c r="E187" s="25" t="s">
        <v>1010</v>
      </c>
    </row>
    <row r="188" spans="1:5" x14ac:dyDescent="0.25">
      <c r="A188">
        <v>187</v>
      </c>
      <c r="B188" t="s">
        <v>422</v>
      </c>
      <c r="C188" s="30">
        <v>0.16</v>
      </c>
      <c r="D188" s="31">
        <v>13792</v>
      </c>
      <c r="E188" t="s">
        <v>944</v>
      </c>
    </row>
    <row r="189" spans="1:5" x14ac:dyDescent="0.25">
      <c r="A189">
        <v>188</v>
      </c>
      <c r="B189" t="s">
        <v>423</v>
      </c>
      <c r="C189" s="30">
        <v>0.16</v>
      </c>
      <c r="D189" s="31">
        <v>13777</v>
      </c>
      <c r="E189" t="s">
        <v>1011</v>
      </c>
    </row>
    <row r="190" spans="1:5" x14ac:dyDescent="0.25">
      <c r="A190">
        <v>189</v>
      </c>
      <c r="B190" t="s">
        <v>424</v>
      </c>
      <c r="C190" s="30">
        <v>0.16</v>
      </c>
      <c r="D190" s="31">
        <v>13711</v>
      </c>
      <c r="E190" s="25" t="s">
        <v>980</v>
      </c>
    </row>
    <row r="191" spans="1:5" x14ac:dyDescent="0.25">
      <c r="A191">
        <v>190</v>
      </c>
      <c r="B191" t="s">
        <v>425</v>
      </c>
      <c r="C191" s="30">
        <v>0.16</v>
      </c>
      <c r="D191" s="31">
        <v>13683</v>
      </c>
      <c r="E191" s="25">
        <v>388</v>
      </c>
    </row>
    <row r="192" spans="1:5" x14ac:dyDescent="0.25">
      <c r="A192">
        <v>191</v>
      </c>
      <c r="B192" t="s">
        <v>426</v>
      </c>
      <c r="C192" s="30">
        <v>0.16</v>
      </c>
      <c r="D192" s="31">
        <v>13633</v>
      </c>
      <c r="E192" t="s">
        <v>944</v>
      </c>
    </row>
    <row r="193" spans="1:5" x14ac:dyDescent="0.25">
      <c r="A193">
        <v>192</v>
      </c>
      <c r="B193" t="s">
        <v>427</v>
      </c>
      <c r="C193" s="30">
        <v>0.16</v>
      </c>
      <c r="D193" s="31">
        <v>13616</v>
      </c>
      <c r="E193" s="25" t="s">
        <v>944</v>
      </c>
    </row>
    <row r="194" spans="1:5" x14ac:dyDescent="0.25">
      <c r="A194">
        <v>193</v>
      </c>
      <c r="B194" t="s">
        <v>428</v>
      </c>
      <c r="C194" s="30">
        <v>0.16</v>
      </c>
      <c r="D194" s="31">
        <v>13608</v>
      </c>
      <c r="E194" t="s">
        <v>1012</v>
      </c>
    </row>
    <row r="195" spans="1:5" x14ac:dyDescent="0.25">
      <c r="A195">
        <v>194</v>
      </c>
      <c r="B195" t="s">
        <v>429</v>
      </c>
      <c r="C195" s="30">
        <v>0.16</v>
      </c>
      <c r="D195" s="31">
        <v>13496</v>
      </c>
      <c r="E195" s="25">
        <v>124.99</v>
      </c>
    </row>
    <row r="196" spans="1:5" x14ac:dyDescent="0.25">
      <c r="A196">
        <v>195</v>
      </c>
      <c r="B196" t="s">
        <v>430</v>
      </c>
      <c r="C196" s="30">
        <v>0.16</v>
      </c>
      <c r="D196" s="31">
        <v>13465</v>
      </c>
      <c r="E196" s="25">
        <v>1719.99</v>
      </c>
    </row>
    <row r="197" spans="1:5" x14ac:dyDescent="0.25">
      <c r="A197">
        <v>196</v>
      </c>
      <c r="B197" t="s">
        <v>431</v>
      </c>
      <c r="C197" s="30">
        <v>0.16</v>
      </c>
      <c r="D197" s="31">
        <v>13434</v>
      </c>
      <c r="E197" t="s">
        <v>1013</v>
      </c>
    </row>
    <row r="198" spans="1:5" x14ac:dyDescent="0.25">
      <c r="A198">
        <v>197</v>
      </c>
      <c r="B198" t="s">
        <v>432</v>
      </c>
      <c r="C198" s="30">
        <v>0.16</v>
      </c>
      <c r="D198" s="31">
        <v>13410</v>
      </c>
      <c r="E198" t="s">
        <v>944</v>
      </c>
    </row>
    <row r="199" spans="1:5" x14ac:dyDescent="0.25">
      <c r="A199">
        <v>198</v>
      </c>
      <c r="B199" t="s">
        <v>433</v>
      </c>
      <c r="C199" s="30">
        <v>0.16</v>
      </c>
      <c r="D199" s="31">
        <v>13398</v>
      </c>
      <c r="E199" s="25">
        <v>717.72</v>
      </c>
    </row>
    <row r="200" spans="1:5" x14ac:dyDescent="0.25">
      <c r="A200">
        <v>199</v>
      </c>
      <c r="B200" t="s">
        <v>434</v>
      </c>
      <c r="C200" s="30">
        <v>0.16</v>
      </c>
      <c r="D200" s="31">
        <v>13377</v>
      </c>
      <c r="E200" s="25" t="s">
        <v>1014</v>
      </c>
    </row>
    <row r="201" spans="1:5" x14ac:dyDescent="0.25">
      <c r="A201">
        <v>200</v>
      </c>
      <c r="B201" t="s">
        <v>435</v>
      </c>
      <c r="C201" s="30">
        <v>0.16</v>
      </c>
      <c r="D201" s="31">
        <v>13250</v>
      </c>
      <c r="E201" s="25">
        <v>998</v>
      </c>
    </row>
    <row r="202" spans="1:5" x14ac:dyDescent="0.25">
      <c r="A202">
        <v>201</v>
      </c>
      <c r="B202" t="s">
        <v>436</v>
      </c>
      <c r="C202" s="30">
        <v>0.16</v>
      </c>
      <c r="D202" s="31">
        <v>13244</v>
      </c>
      <c r="E202" s="25" t="s">
        <v>1015</v>
      </c>
    </row>
    <row r="203" spans="1:5" x14ac:dyDescent="0.25">
      <c r="A203">
        <v>202</v>
      </c>
      <c r="B203" t="s">
        <v>437</v>
      </c>
      <c r="C203" s="30">
        <v>0.16</v>
      </c>
      <c r="D203" s="31">
        <v>13231</v>
      </c>
      <c r="E203" t="s">
        <v>944</v>
      </c>
    </row>
    <row r="204" spans="1:5" x14ac:dyDescent="0.25">
      <c r="A204">
        <v>203</v>
      </c>
      <c r="B204" t="s">
        <v>438</v>
      </c>
      <c r="C204" s="30">
        <v>0.15</v>
      </c>
      <c r="D204" s="31">
        <v>13187</v>
      </c>
      <c r="E204" s="25">
        <v>174.57</v>
      </c>
    </row>
    <row r="205" spans="1:5" x14ac:dyDescent="0.25">
      <c r="A205">
        <v>204</v>
      </c>
      <c r="B205" t="s">
        <v>439</v>
      </c>
      <c r="C205" s="30">
        <v>0.15</v>
      </c>
      <c r="D205" s="31">
        <v>13130</v>
      </c>
      <c r="E205" t="s">
        <v>1016</v>
      </c>
    </row>
    <row r="206" spans="1:5" x14ac:dyDescent="0.25">
      <c r="A206">
        <v>205</v>
      </c>
      <c r="B206" t="s">
        <v>440</v>
      </c>
      <c r="C206" s="30">
        <v>0.15</v>
      </c>
      <c r="D206" s="31">
        <v>13129</v>
      </c>
      <c r="E206" s="25">
        <v>589.99</v>
      </c>
    </row>
    <row r="207" spans="1:5" x14ac:dyDescent="0.25">
      <c r="A207">
        <v>206</v>
      </c>
      <c r="B207" t="s">
        <v>441</v>
      </c>
      <c r="C207" s="30">
        <v>0.15</v>
      </c>
      <c r="D207" s="31">
        <v>13126</v>
      </c>
      <c r="E207" t="s">
        <v>1017</v>
      </c>
    </row>
    <row r="208" spans="1:5" x14ac:dyDescent="0.25">
      <c r="A208">
        <v>207</v>
      </c>
      <c r="B208" t="s">
        <v>442</v>
      </c>
      <c r="C208" s="30">
        <v>0.15</v>
      </c>
      <c r="D208" s="31">
        <v>13116</v>
      </c>
      <c r="E208" s="25">
        <v>539</v>
      </c>
    </row>
    <row r="209" spans="1:5" x14ac:dyDescent="0.25">
      <c r="A209">
        <v>208</v>
      </c>
      <c r="B209" t="s">
        <v>443</v>
      </c>
      <c r="C209" s="30">
        <v>0.15</v>
      </c>
      <c r="D209" s="31">
        <v>13107</v>
      </c>
      <c r="E209" s="25">
        <v>992.99</v>
      </c>
    </row>
    <row r="210" spans="1:5" x14ac:dyDescent="0.25">
      <c r="A210">
        <v>209</v>
      </c>
      <c r="B210" t="s">
        <v>444</v>
      </c>
      <c r="C210" s="30">
        <v>0.15</v>
      </c>
      <c r="D210" s="31">
        <v>13039</v>
      </c>
      <c r="E210" t="s">
        <v>944</v>
      </c>
    </row>
    <row r="211" spans="1:5" x14ac:dyDescent="0.25">
      <c r="A211">
        <v>210</v>
      </c>
      <c r="B211" t="s">
        <v>445</v>
      </c>
      <c r="C211" s="30">
        <v>0.15</v>
      </c>
      <c r="D211" s="31">
        <v>13034</v>
      </c>
      <c r="E211" t="s">
        <v>944</v>
      </c>
    </row>
    <row r="212" spans="1:5" x14ac:dyDescent="0.25">
      <c r="A212">
        <v>211</v>
      </c>
      <c r="B212" t="s">
        <v>446</v>
      </c>
      <c r="C212" s="30">
        <v>0.15</v>
      </c>
      <c r="D212" s="31">
        <v>12968</v>
      </c>
      <c r="E212" s="25" t="s">
        <v>1018</v>
      </c>
    </row>
    <row r="213" spans="1:5" x14ac:dyDescent="0.25">
      <c r="A213">
        <v>212</v>
      </c>
      <c r="B213" t="s">
        <v>447</v>
      </c>
      <c r="C213" s="30">
        <v>0.15</v>
      </c>
      <c r="D213" s="31">
        <v>12925</v>
      </c>
      <c r="E213" s="25">
        <v>673.49</v>
      </c>
    </row>
    <row r="214" spans="1:5" x14ac:dyDescent="0.25">
      <c r="A214">
        <v>213</v>
      </c>
      <c r="B214" t="s">
        <v>448</v>
      </c>
      <c r="C214" s="30">
        <v>0.15</v>
      </c>
      <c r="D214" s="31">
        <v>12815</v>
      </c>
      <c r="E214" s="25" t="s">
        <v>1019</v>
      </c>
    </row>
    <row r="215" spans="1:5" x14ac:dyDescent="0.25">
      <c r="A215">
        <v>214</v>
      </c>
      <c r="B215" t="s">
        <v>449</v>
      </c>
      <c r="C215" s="30">
        <v>0.15</v>
      </c>
      <c r="D215" s="31">
        <v>12815</v>
      </c>
      <c r="E215" s="25" t="s">
        <v>944</v>
      </c>
    </row>
    <row r="216" spans="1:5" x14ac:dyDescent="0.25">
      <c r="A216">
        <v>215</v>
      </c>
      <c r="B216" t="s">
        <v>450</v>
      </c>
      <c r="C216" s="30">
        <v>0.15</v>
      </c>
      <c r="D216" s="31">
        <v>12782</v>
      </c>
      <c r="E216" t="s">
        <v>1020</v>
      </c>
    </row>
    <row r="217" spans="1:5" x14ac:dyDescent="0.25">
      <c r="A217">
        <v>216</v>
      </c>
      <c r="B217" t="s">
        <v>451</v>
      </c>
      <c r="C217" s="30">
        <v>0.15</v>
      </c>
      <c r="D217" s="31">
        <v>12702</v>
      </c>
      <c r="E217" t="s">
        <v>1021</v>
      </c>
    </row>
    <row r="218" spans="1:5" x14ac:dyDescent="0.25">
      <c r="A218">
        <v>217</v>
      </c>
      <c r="B218" t="s">
        <v>452</v>
      </c>
      <c r="C218" s="30">
        <v>0.15</v>
      </c>
      <c r="D218" s="31">
        <v>12701</v>
      </c>
      <c r="E218" t="s">
        <v>944</v>
      </c>
    </row>
    <row r="219" spans="1:5" x14ac:dyDescent="0.25">
      <c r="A219">
        <v>218</v>
      </c>
      <c r="B219" t="s">
        <v>453</v>
      </c>
      <c r="C219" s="30">
        <v>0.15</v>
      </c>
      <c r="D219" s="31">
        <v>12688</v>
      </c>
      <c r="E219" s="25" t="s">
        <v>1013</v>
      </c>
    </row>
    <row r="220" spans="1:5" x14ac:dyDescent="0.25">
      <c r="A220">
        <v>219</v>
      </c>
      <c r="B220" t="s">
        <v>454</v>
      </c>
      <c r="C220" s="30">
        <v>0.15</v>
      </c>
      <c r="D220" s="31">
        <v>12684</v>
      </c>
      <c r="E220" s="25">
        <v>529.99</v>
      </c>
    </row>
    <row r="221" spans="1:5" x14ac:dyDescent="0.25">
      <c r="A221">
        <v>220</v>
      </c>
      <c r="B221" t="s">
        <v>455</v>
      </c>
      <c r="C221" s="30">
        <v>0.15</v>
      </c>
      <c r="D221" s="31">
        <v>12569</v>
      </c>
      <c r="E221" t="s">
        <v>990</v>
      </c>
    </row>
    <row r="222" spans="1:5" x14ac:dyDescent="0.25">
      <c r="A222">
        <v>221</v>
      </c>
      <c r="B222" t="s">
        <v>456</v>
      </c>
      <c r="C222" s="30">
        <v>0.15</v>
      </c>
      <c r="D222" s="31">
        <v>12517</v>
      </c>
      <c r="E222" t="s">
        <v>944</v>
      </c>
    </row>
    <row r="223" spans="1:5" x14ac:dyDescent="0.25">
      <c r="A223">
        <v>222</v>
      </c>
      <c r="B223" t="s">
        <v>457</v>
      </c>
      <c r="C223" s="30">
        <v>0.15</v>
      </c>
      <c r="D223" s="31">
        <v>12443</v>
      </c>
      <c r="E223" t="s">
        <v>1022</v>
      </c>
    </row>
    <row r="224" spans="1:5" x14ac:dyDescent="0.25">
      <c r="A224">
        <v>223</v>
      </c>
      <c r="B224" t="s">
        <v>458</v>
      </c>
      <c r="C224" s="30">
        <v>0.15</v>
      </c>
      <c r="D224" s="31">
        <v>12433</v>
      </c>
      <c r="E224" s="25">
        <v>85</v>
      </c>
    </row>
    <row r="225" spans="1:5" x14ac:dyDescent="0.25">
      <c r="A225">
        <v>224</v>
      </c>
      <c r="B225" t="s">
        <v>459</v>
      </c>
      <c r="C225" s="30">
        <v>0.15</v>
      </c>
      <c r="D225" s="31">
        <v>12423</v>
      </c>
      <c r="E225" t="s">
        <v>1023</v>
      </c>
    </row>
    <row r="226" spans="1:5" x14ac:dyDescent="0.25">
      <c r="A226">
        <v>225</v>
      </c>
      <c r="B226" t="s">
        <v>460</v>
      </c>
      <c r="C226" s="30">
        <v>0.15</v>
      </c>
      <c r="D226" s="31">
        <v>12409</v>
      </c>
      <c r="E226" t="s">
        <v>944</v>
      </c>
    </row>
    <row r="227" spans="1:5" x14ac:dyDescent="0.25">
      <c r="A227">
        <v>226</v>
      </c>
      <c r="B227" t="s">
        <v>461</v>
      </c>
      <c r="C227" s="30">
        <v>0.15</v>
      </c>
      <c r="D227" s="31">
        <v>12392</v>
      </c>
      <c r="E227" s="25">
        <v>332.81</v>
      </c>
    </row>
    <row r="228" spans="1:5" x14ac:dyDescent="0.25">
      <c r="A228">
        <v>227</v>
      </c>
      <c r="B228" t="s">
        <v>462</v>
      </c>
      <c r="C228" s="30">
        <v>0.14000000000000001</v>
      </c>
      <c r="D228" s="31">
        <v>12289</v>
      </c>
      <c r="E228" s="25" t="s">
        <v>944</v>
      </c>
    </row>
    <row r="229" spans="1:5" x14ac:dyDescent="0.25">
      <c r="A229">
        <v>228</v>
      </c>
      <c r="B229" t="s">
        <v>463</v>
      </c>
      <c r="C229" s="30">
        <v>0.14000000000000001</v>
      </c>
      <c r="D229" s="31">
        <v>12263</v>
      </c>
      <c r="E229" s="25" t="s">
        <v>944</v>
      </c>
    </row>
    <row r="230" spans="1:5" x14ac:dyDescent="0.25">
      <c r="A230">
        <v>229</v>
      </c>
      <c r="B230" t="s">
        <v>464</v>
      </c>
      <c r="C230" s="30">
        <v>0.14000000000000001</v>
      </c>
      <c r="D230" s="31">
        <v>12218</v>
      </c>
      <c r="E230" t="s">
        <v>1024</v>
      </c>
    </row>
    <row r="231" spans="1:5" x14ac:dyDescent="0.25">
      <c r="A231">
        <v>230</v>
      </c>
      <c r="B231" t="s">
        <v>465</v>
      </c>
      <c r="C231" s="30">
        <v>0.14000000000000001</v>
      </c>
      <c r="D231" s="31">
        <v>12195</v>
      </c>
      <c r="E231" s="25" t="s">
        <v>1025</v>
      </c>
    </row>
    <row r="232" spans="1:5" x14ac:dyDescent="0.25">
      <c r="A232">
        <v>231</v>
      </c>
      <c r="B232" t="s">
        <v>466</v>
      </c>
      <c r="C232" s="30">
        <v>0.14000000000000001</v>
      </c>
      <c r="D232" s="31">
        <v>12161</v>
      </c>
      <c r="E232" s="25">
        <v>248.99</v>
      </c>
    </row>
    <row r="233" spans="1:5" x14ac:dyDescent="0.25">
      <c r="A233">
        <v>232</v>
      </c>
      <c r="B233" t="s">
        <v>467</v>
      </c>
      <c r="C233" s="30">
        <v>0.14000000000000001</v>
      </c>
      <c r="D233" s="31">
        <v>12148</v>
      </c>
      <c r="E233" s="25" t="s">
        <v>1014</v>
      </c>
    </row>
    <row r="234" spans="1:5" x14ac:dyDescent="0.25">
      <c r="A234">
        <v>233</v>
      </c>
      <c r="B234" t="s">
        <v>468</v>
      </c>
      <c r="C234" s="30">
        <v>0.14000000000000001</v>
      </c>
      <c r="D234" s="31">
        <v>12119</v>
      </c>
      <c r="E234" s="25" t="s">
        <v>1026</v>
      </c>
    </row>
    <row r="235" spans="1:5" x14ac:dyDescent="0.25">
      <c r="A235">
        <v>234</v>
      </c>
      <c r="B235" t="s">
        <v>469</v>
      </c>
      <c r="C235" s="30">
        <v>0.14000000000000001</v>
      </c>
      <c r="D235" s="31">
        <v>12110</v>
      </c>
      <c r="E235" t="s">
        <v>944</v>
      </c>
    </row>
    <row r="236" spans="1:5" x14ac:dyDescent="0.25">
      <c r="A236">
        <v>235</v>
      </c>
      <c r="B236" t="s">
        <v>470</v>
      </c>
      <c r="C236" s="30">
        <v>0.14000000000000001</v>
      </c>
      <c r="D236" s="31">
        <v>12073</v>
      </c>
      <c r="E236" s="25">
        <v>160</v>
      </c>
    </row>
    <row r="237" spans="1:5" x14ac:dyDescent="0.25">
      <c r="A237">
        <v>236</v>
      </c>
      <c r="B237" t="s">
        <v>471</v>
      </c>
      <c r="C237" s="30">
        <v>0.14000000000000001</v>
      </c>
      <c r="D237" s="31">
        <v>12067</v>
      </c>
      <c r="E237" t="s">
        <v>1027</v>
      </c>
    </row>
    <row r="238" spans="1:5" x14ac:dyDescent="0.25">
      <c r="A238">
        <v>237</v>
      </c>
      <c r="B238" t="s">
        <v>472</v>
      </c>
      <c r="C238" s="30">
        <v>0.14000000000000001</v>
      </c>
      <c r="D238" s="31">
        <v>12057</v>
      </c>
      <c r="E238" t="s">
        <v>1028</v>
      </c>
    </row>
    <row r="239" spans="1:5" x14ac:dyDescent="0.25">
      <c r="A239">
        <v>238</v>
      </c>
      <c r="B239" t="s">
        <v>473</v>
      </c>
      <c r="C239" s="30">
        <v>0.14000000000000001</v>
      </c>
      <c r="D239" s="31">
        <v>12003</v>
      </c>
      <c r="E239" s="25" t="s">
        <v>944</v>
      </c>
    </row>
    <row r="240" spans="1:5" x14ac:dyDescent="0.25">
      <c r="A240">
        <v>239</v>
      </c>
      <c r="B240" t="s">
        <v>474</v>
      </c>
      <c r="C240" s="30">
        <v>0.14000000000000001</v>
      </c>
      <c r="D240" s="31">
        <v>11981</v>
      </c>
      <c r="E240" s="25">
        <v>179.99</v>
      </c>
    </row>
    <row r="241" spans="1:5" x14ac:dyDescent="0.25">
      <c r="A241">
        <v>240</v>
      </c>
      <c r="B241" t="s">
        <v>475</v>
      </c>
      <c r="C241" s="30">
        <v>0.14000000000000001</v>
      </c>
      <c r="D241" s="31">
        <v>11942</v>
      </c>
      <c r="E241" t="s">
        <v>944</v>
      </c>
    </row>
    <row r="242" spans="1:5" x14ac:dyDescent="0.25">
      <c r="A242">
        <v>241</v>
      </c>
      <c r="B242" t="s">
        <v>476</v>
      </c>
      <c r="C242" s="30">
        <v>0.14000000000000001</v>
      </c>
      <c r="D242" s="31">
        <v>11941</v>
      </c>
      <c r="E242" t="s">
        <v>1029</v>
      </c>
    </row>
    <row r="243" spans="1:5" x14ac:dyDescent="0.25">
      <c r="A243">
        <v>242</v>
      </c>
      <c r="B243" t="s">
        <v>477</v>
      </c>
      <c r="C243" s="30">
        <v>0.14000000000000001</v>
      </c>
      <c r="D243" s="31">
        <v>11839</v>
      </c>
      <c r="E243" s="25" t="s">
        <v>1030</v>
      </c>
    </row>
    <row r="244" spans="1:5" x14ac:dyDescent="0.25">
      <c r="A244">
        <v>243</v>
      </c>
      <c r="B244" t="s">
        <v>478</v>
      </c>
      <c r="C244" s="30">
        <v>0.14000000000000001</v>
      </c>
      <c r="D244" s="31">
        <v>11796</v>
      </c>
      <c r="E244" s="25">
        <v>369.95</v>
      </c>
    </row>
    <row r="245" spans="1:5" x14ac:dyDescent="0.25">
      <c r="A245">
        <v>244</v>
      </c>
      <c r="B245" t="s">
        <v>479</v>
      </c>
      <c r="C245" s="30">
        <v>0.14000000000000001</v>
      </c>
      <c r="D245" s="31">
        <v>11791</v>
      </c>
      <c r="E245" t="s">
        <v>1031</v>
      </c>
    </row>
    <row r="246" spans="1:5" x14ac:dyDescent="0.25">
      <c r="A246">
        <v>245</v>
      </c>
      <c r="B246" t="s">
        <v>480</v>
      </c>
      <c r="C246" s="30">
        <v>0.14000000000000001</v>
      </c>
      <c r="D246" s="31">
        <v>11787</v>
      </c>
      <c r="E246" s="25">
        <v>499</v>
      </c>
    </row>
    <row r="247" spans="1:5" x14ac:dyDescent="0.25">
      <c r="A247">
        <v>246</v>
      </c>
      <c r="B247" t="s">
        <v>481</v>
      </c>
      <c r="C247" s="30">
        <v>0.14000000000000001</v>
      </c>
      <c r="D247" s="31">
        <v>11766</v>
      </c>
      <c r="E247" s="25">
        <v>144.99</v>
      </c>
    </row>
    <row r="248" spans="1:5" x14ac:dyDescent="0.25">
      <c r="A248">
        <v>247</v>
      </c>
      <c r="B248" t="s">
        <v>482</v>
      </c>
      <c r="C248" s="30">
        <v>0.14000000000000001</v>
      </c>
      <c r="D248" s="31">
        <v>11760</v>
      </c>
      <c r="E248" t="s">
        <v>1032</v>
      </c>
    </row>
    <row r="249" spans="1:5" x14ac:dyDescent="0.25">
      <c r="A249">
        <v>248</v>
      </c>
      <c r="B249" t="s">
        <v>483</v>
      </c>
      <c r="C249" s="30">
        <v>0.14000000000000001</v>
      </c>
      <c r="D249" s="31">
        <v>11706</v>
      </c>
      <c r="E249" s="25" t="s">
        <v>1033</v>
      </c>
    </row>
    <row r="250" spans="1:5" x14ac:dyDescent="0.25">
      <c r="A250">
        <v>249</v>
      </c>
      <c r="B250" t="s">
        <v>484</v>
      </c>
      <c r="C250" s="30">
        <v>0.14000000000000001</v>
      </c>
      <c r="D250" s="31">
        <v>11690</v>
      </c>
      <c r="E250" s="25" t="s">
        <v>1034</v>
      </c>
    </row>
    <row r="251" spans="1:5" x14ac:dyDescent="0.25">
      <c r="A251">
        <v>250</v>
      </c>
      <c r="B251" t="s">
        <v>485</v>
      </c>
      <c r="C251" s="30">
        <v>0.14000000000000001</v>
      </c>
      <c r="D251" s="31">
        <v>11688</v>
      </c>
      <c r="E251" s="25">
        <v>394.99</v>
      </c>
    </row>
    <row r="252" spans="1:5" x14ac:dyDescent="0.25">
      <c r="A252">
        <v>251</v>
      </c>
      <c r="B252" t="s">
        <v>486</v>
      </c>
      <c r="C252" s="30">
        <v>0.14000000000000001</v>
      </c>
      <c r="D252" s="31">
        <v>11682</v>
      </c>
      <c r="E252" t="s">
        <v>1014</v>
      </c>
    </row>
    <row r="253" spans="1:5" x14ac:dyDescent="0.25">
      <c r="A253">
        <v>252</v>
      </c>
      <c r="B253" t="s">
        <v>487</v>
      </c>
      <c r="C253" s="30">
        <v>0.14000000000000001</v>
      </c>
      <c r="D253" s="31">
        <v>11679</v>
      </c>
      <c r="E253" s="25">
        <v>89.99</v>
      </c>
    </row>
    <row r="254" spans="1:5" x14ac:dyDescent="0.25">
      <c r="A254">
        <v>253</v>
      </c>
      <c r="B254" t="s">
        <v>488</v>
      </c>
      <c r="C254" s="30">
        <v>0.14000000000000001</v>
      </c>
      <c r="D254" s="31">
        <v>11678</v>
      </c>
      <c r="E254" s="25" t="s">
        <v>1035</v>
      </c>
    </row>
    <row r="255" spans="1:5" x14ac:dyDescent="0.25">
      <c r="A255">
        <v>254</v>
      </c>
      <c r="B255" t="s">
        <v>489</v>
      </c>
      <c r="C255" s="30">
        <v>0.14000000000000001</v>
      </c>
      <c r="D255" s="31">
        <v>11663</v>
      </c>
      <c r="E255" t="s">
        <v>1036</v>
      </c>
    </row>
    <row r="256" spans="1:5" x14ac:dyDescent="0.25">
      <c r="A256">
        <v>255</v>
      </c>
      <c r="B256" t="s">
        <v>490</v>
      </c>
      <c r="C256" s="30">
        <v>0.14000000000000001</v>
      </c>
      <c r="D256" s="31">
        <v>11625</v>
      </c>
      <c r="E256" s="25" t="s">
        <v>944</v>
      </c>
    </row>
    <row r="257" spans="1:5" x14ac:dyDescent="0.25">
      <c r="A257">
        <v>256</v>
      </c>
      <c r="B257" t="s">
        <v>491</v>
      </c>
      <c r="C257" s="30">
        <v>0.14000000000000001</v>
      </c>
      <c r="D257" s="31">
        <v>11606</v>
      </c>
      <c r="E257" s="25" t="s">
        <v>1037</v>
      </c>
    </row>
    <row r="258" spans="1:5" x14ac:dyDescent="0.25">
      <c r="A258">
        <v>257</v>
      </c>
      <c r="B258" t="s">
        <v>492</v>
      </c>
      <c r="C258" s="30">
        <v>0.14000000000000001</v>
      </c>
      <c r="D258" s="31">
        <v>11571</v>
      </c>
      <c r="E258" s="25">
        <v>299</v>
      </c>
    </row>
    <row r="259" spans="1:5" x14ac:dyDescent="0.25">
      <c r="A259">
        <v>258</v>
      </c>
      <c r="B259" t="s">
        <v>493</v>
      </c>
      <c r="C259" s="30">
        <v>0.13</v>
      </c>
      <c r="D259" s="31">
        <v>11454</v>
      </c>
      <c r="E259" s="25" t="s">
        <v>1038</v>
      </c>
    </row>
    <row r="260" spans="1:5" x14ac:dyDescent="0.25">
      <c r="A260">
        <v>259</v>
      </c>
      <c r="B260" t="s">
        <v>494</v>
      </c>
      <c r="C260" s="30">
        <v>0.13</v>
      </c>
      <c r="D260" s="31">
        <v>11433</v>
      </c>
      <c r="E260" t="s">
        <v>944</v>
      </c>
    </row>
    <row r="261" spans="1:5" x14ac:dyDescent="0.25">
      <c r="A261">
        <v>260</v>
      </c>
      <c r="B261" t="s">
        <v>495</v>
      </c>
      <c r="C261" s="30">
        <v>0.13</v>
      </c>
      <c r="D261" s="31">
        <v>11404</v>
      </c>
      <c r="E261" s="25" t="s">
        <v>991</v>
      </c>
    </row>
    <row r="262" spans="1:5" x14ac:dyDescent="0.25">
      <c r="A262">
        <v>261</v>
      </c>
      <c r="B262" t="s">
        <v>496</v>
      </c>
      <c r="C262" s="30">
        <v>0.13</v>
      </c>
      <c r="D262" s="31">
        <v>11358</v>
      </c>
      <c r="E262" s="25">
        <v>239.69</v>
      </c>
    </row>
    <row r="263" spans="1:5" x14ac:dyDescent="0.25">
      <c r="A263">
        <v>262</v>
      </c>
      <c r="B263" t="s">
        <v>497</v>
      </c>
      <c r="C263" s="30">
        <v>0.13</v>
      </c>
      <c r="D263" s="31">
        <v>11340</v>
      </c>
      <c r="E263" t="s">
        <v>1014</v>
      </c>
    </row>
    <row r="264" spans="1:5" x14ac:dyDescent="0.25">
      <c r="A264">
        <v>263</v>
      </c>
      <c r="B264" t="s">
        <v>498</v>
      </c>
      <c r="C264" s="30">
        <v>0.13</v>
      </c>
      <c r="D264" s="31">
        <v>11328</v>
      </c>
      <c r="E264" s="25" t="s">
        <v>1039</v>
      </c>
    </row>
    <row r="265" spans="1:5" x14ac:dyDescent="0.25">
      <c r="A265">
        <v>264</v>
      </c>
      <c r="B265" t="s">
        <v>499</v>
      </c>
      <c r="C265" s="30">
        <v>0.13</v>
      </c>
      <c r="D265" s="31">
        <v>11327</v>
      </c>
      <c r="E265" t="s">
        <v>944</v>
      </c>
    </row>
    <row r="266" spans="1:5" x14ac:dyDescent="0.25">
      <c r="A266">
        <v>265</v>
      </c>
      <c r="B266" t="s">
        <v>500</v>
      </c>
      <c r="C266" s="30">
        <v>0.13</v>
      </c>
      <c r="D266" s="31">
        <v>11228</v>
      </c>
      <c r="E266" s="25">
        <v>209.99</v>
      </c>
    </row>
    <row r="267" spans="1:5" x14ac:dyDescent="0.25">
      <c r="A267">
        <v>266</v>
      </c>
      <c r="B267" t="s">
        <v>501</v>
      </c>
      <c r="C267" s="30">
        <v>0.13</v>
      </c>
      <c r="D267" s="31">
        <v>11221</v>
      </c>
      <c r="E267" s="25">
        <v>499</v>
      </c>
    </row>
    <row r="268" spans="1:5" x14ac:dyDescent="0.25">
      <c r="A268">
        <v>267</v>
      </c>
      <c r="B268" t="s">
        <v>502</v>
      </c>
      <c r="C268" s="30">
        <v>0.13</v>
      </c>
      <c r="D268" s="31">
        <v>11201</v>
      </c>
      <c r="E268" s="25">
        <v>349</v>
      </c>
    </row>
    <row r="269" spans="1:5" x14ac:dyDescent="0.25">
      <c r="A269">
        <v>268</v>
      </c>
      <c r="B269" t="s">
        <v>503</v>
      </c>
      <c r="C269" s="30">
        <v>0.13</v>
      </c>
      <c r="D269" s="31">
        <v>11195</v>
      </c>
      <c r="E269" s="25" t="s">
        <v>944</v>
      </c>
    </row>
    <row r="270" spans="1:5" x14ac:dyDescent="0.25">
      <c r="A270">
        <v>269</v>
      </c>
      <c r="B270" t="s">
        <v>504</v>
      </c>
      <c r="C270" s="30">
        <v>0.13</v>
      </c>
      <c r="D270" s="31">
        <v>11152</v>
      </c>
      <c r="E270" s="25">
        <v>266.99</v>
      </c>
    </row>
    <row r="271" spans="1:5" x14ac:dyDescent="0.25">
      <c r="A271">
        <v>270</v>
      </c>
      <c r="B271" t="s">
        <v>505</v>
      </c>
      <c r="C271" s="30">
        <v>0.13</v>
      </c>
      <c r="D271" s="31">
        <v>10992</v>
      </c>
      <c r="E271" s="25" t="s">
        <v>944</v>
      </c>
    </row>
    <row r="272" spans="1:5" x14ac:dyDescent="0.25">
      <c r="A272">
        <v>271</v>
      </c>
      <c r="B272" t="s">
        <v>506</v>
      </c>
      <c r="C272" s="30">
        <v>0.13</v>
      </c>
      <c r="D272" s="31">
        <v>10968</v>
      </c>
      <c r="E272" s="25" t="s">
        <v>944</v>
      </c>
    </row>
    <row r="273" spans="1:5" x14ac:dyDescent="0.25">
      <c r="A273">
        <v>272</v>
      </c>
      <c r="B273" t="s">
        <v>507</v>
      </c>
      <c r="C273" s="30">
        <v>0.13</v>
      </c>
      <c r="D273" s="31">
        <v>10950</v>
      </c>
      <c r="E273" s="25" t="s">
        <v>1040</v>
      </c>
    </row>
    <row r="274" spans="1:5" x14ac:dyDescent="0.25">
      <c r="A274">
        <v>273</v>
      </c>
      <c r="B274" t="s">
        <v>508</v>
      </c>
      <c r="C274" s="30">
        <v>0.13</v>
      </c>
      <c r="D274" s="31">
        <v>10931</v>
      </c>
      <c r="E274" s="25" t="s">
        <v>1041</v>
      </c>
    </row>
    <row r="275" spans="1:5" x14ac:dyDescent="0.25">
      <c r="A275">
        <v>274</v>
      </c>
      <c r="B275" t="s">
        <v>509</v>
      </c>
      <c r="C275" s="30">
        <v>0.13</v>
      </c>
      <c r="D275" s="31">
        <v>10920</v>
      </c>
      <c r="E275" s="25" t="s">
        <v>944</v>
      </c>
    </row>
    <row r="276" spans="1:5" x14ac:dyDescent="0.25">
      <c r="A276">
        <v>275</v>
      </c>
      <c r="B276" t="s">
        <v>510</v>
      </c>
      <c r="C276" s="30">
        <v>0.13</v>
      </c>
      <c r="D276" s="31">
        <v>10872</v>
      </c>
      <c r="E276" t="s">
        <v>1042</v>
      </c>
    </row>
    <row r="277" spans="1:5" x14ac:dyDescent="0.25">
      <c r="A277">
        <v>276</v>
      </c>
      <c r="B277" t="s">
        <v>511</v>
      </c>
      <c r="C277" s="30">
        <v>0.13</v>
      </c>
      <c r="D277" s="31">
        <v>10815</v>
      </c>
      <c r="E277" s="25">
        <v>998.95</v>
      </c>
    </row>
    <row r="278" spans="1:5" x14ac:dyDescent="0.25">
      <c r="A278">
        <v>277</v>
      </c>
      <c r="B278" t="s">
        <v>512</v>
      </c>
      <c r="C278" s="30">
        <v>0.13</v>
      </c>
      <c r="D278" s="31">
        <v>10770</v>
      </c>
      <c r="E278" s="25">
        <v>325.48</v>
      </c>
    </row>
    <row r="279" spans="1:5" x14ac:dyDescent="0.25">
      <c r="A279">
        <v>278</v>
      </c>
      <c r="B279" t="s">
        <v>513</v>
      </c>
      <c r="C279" s="30">
        <v>0.13</v>
      </c>
      <c r="D279" s="31">
        <v>10767</v>
      </c>
      <c r="E279" s="25" t="s">
        <v>1043</v>
      </c>
    </row>
    <row r="280" spans="1:5" x14ac:dyDescent="0.25">
      <c r="A280">
        <v>279</v>
      </c>
      <c r="B280" t="s">
        <v>514</v>
      </c>
      <c r="C280" s="30">
        <v>0.13</v>
      </c>
      <c r="D280" s="31">
        <v>10752</v>
      </c>
      <c r="E280" s="25" t="s">
        <v>1044</v>
      </c>
    </row>
    <row r="281" spans="1:5" x14ac:dyDescent="0.25">
      <c r="A281">
        <v>280</v>
      </c>
      <c r="B281" t="s">
        <v>515</v>
      </c>
      <c r="C281" s="30">
        <v>0.12</v>
      </c>
      <c r="D281" s="31">
        <v>10681</v>
      </c>
      <c r="E281" s="25" t="s">
        <v>1045</v>
      </c>
    </row>
    <row r="282" spans="1:5" x14ac:dyDescent="0.25">
      <c r="A282">
        <v>281</v>
      </c>
      <c r="B282" t="s">
        <v>516</v>
      </c>
      <c r="C282" s="30">
        <v>0.12</v>
      </c>
      <c r="D282" s="31">
        <v>10679</v>
      </c>
      <c r="E282" s="25" t="s">
        <v>1025</v>
      </c>
    </row>
    <row r="283" spans="1:5" x14ac:dyDescent="0.25">
      <c r="A283">
        <v>282</v>
      </c>
      <c r="B283" t="s">
        <v>517</v>
      </c>
      <c r="C283" s="30">
        <v>0.12</v>
      </c>
      <c r="D283" s="31">
        <v>10673</v>
      </c>
      <c r="E283" s="25" t="s">
        <v>1046</v>
      </c>
    </row>
    <row r="284" spans="1:5" x14ac:dyDescent="0.25">
      <c r="A284">
        <v>283</v>
      </c>
      <c r="B284" t="s">
        <v>518</v>
      </c>
      <c r="C284" s="30">
        <v>0.12</v>
      </c>
      <c r="D284" s="31">
        <v>10599</v>
      </c>
      <c r="E284" t="s">
        <v>1043</v>
      </c>
    </row>
    <row r="285" spans="1:5" x14ac:dyDescent="0.25">
      <c r="A285">
        <v>284</v>
      </c>
      <c r="B285" t="s">
        <v>519</v>
      </c>
      <c r="C285" s="30">
        <v>0.12</v>
      </c>
      <c r="D285" s="31">
        <v>10579</v>
      </c>
      <c r="E285" s="25" t="s">
        <v>1047</v>
      </c>
    </row>
    <row r="286" spans="1:5" x14ac:dyDescent="0.25">
      <c r="A286">
        <v>285</v>
      </c>
      <c r="B286" t="s">
        <v>520</v>
      </c>
      <c r="C286" s="30">
        <v>0.12</v>
      </c>
      <c r="D286" s="31">
        <v>10562</v>
      </c>
      <c r="E286" s="25">
        <v>181.57</v>
      </c>
    </row>
    <row r="287" spans="1:5" x14ac:dyDescent="0.25">
      <c r="A287">
        <v>286</v>
      </c>
      <c r="B287" t="s">
        <v>521</v>
      </c>
      <c r="C287" s="30">
        <v>0.12</v>
      </c>
      <c r="D287" s="31">
        <v>10557</v>
      </c>
      <c r="E287" s="25">
        <v>261</v>
      </c>
    </row>
    <row r="288" spans="1:5" x14ac:dyDescent="0.25">
      <c r="A288">
        <v>287</v>
      </c>
      <c r="B288" t="s">
        <v>522</v>
      </c>
      <c r="C288" s="30">
        <v>0.12</v>
      </c>
      <c r="D288" s="31">
        <v>10549</v>
      </c>
      <c r="E288" s="25" t="s">
        <v>1014</v>
      </c>
    </row>
    <row r="289" spans="1:5" x14ac:dyDescent="0.25">
      <c r="A289">
        <v>288</v>
      </c>
      <c r="B289" t="s">
        <v>523</v>
      </c>
      <c r="C289" s="30">
        <v>0.12</v>
      </c>
      <c r="D289" s="31">
        <v>10539</v>
      </c>
      <c r="E289" s="25">
        <v>269.99</v>
      </c>
    </row>
    <row r="290" spans="1:5" x14ac:dyDescent="0.25">
      <c r="A290">
        <v>289</v>
      </c>
      <c r="B290" t="s">
        <v>524</v>
      </c>
      <c r="C290" s="30">
        <v>0.12</v>
      </c>
      <c r="D290" s="31">
        <v>10531</v>
      </c>
      <c r="E290" s="25">
        <v>444.5</v>
      </c>
    </row>
    <row r="291" spans="1:5" x14ac:dyDescent="0.25">
      <c r="A291">
        <v>290</v>
      </c>
      <c r="B291" t="s">
        <v>525</v>
      </c>
      <c r="C291" s="30">
        <v>0.12</v>
      </c>
      <c r="D291" s="31">
        <v>10528</v>
      </c>
      <c r="E291" s="25">
        <v>500.36</v>
      </c>
    </row>
    <row r="292" spans="1:5" x14ac:dyDescent="0.25">
      <c r="A292">
        <v>291</v>
      </c>
      <c r="B292" t="s">
        <v>526</v>
      </c>
      <c r="C292" s="30">
        <v>0.12</v>
      </c>
      <c r="D292" s="31">
        <v>10518</v>
      </c>
      <c r="E292" s="25">
        <v>619.99</v>
      </c>
    </row>
    <row r="293" spans="1:5" x14ac:dyDescent="0.25">
      <c r="A293">
        <v>292</v>
      </c>
      <c r="B293" t="s">
        <v>527</v>
      </c>
      <c r="C293" s="30">
        <v>0.12</v>
      </c>
      <c r="D293" s="31">
        <v>10505</v>
      </c>
      <c r="E293" t="s">
        <v>1048</v>
      </c>
    </row>
    <row r="294" spans="1:5" x14ac:dyDescent="0.25">
      <c r="A294">
        <v>293</v>
      </c>
      <c r="B294" t="s">
        <v>528</v>
      </c>
      <c r="C294" s="30">
        <v>0.12</v>
      </c>
      <c r="D294" s="31">
        <v>10489</v>
      </c>
      <c r="E294" t="s">
        <v>1049</v>
      </c>
    </row>
    <row r="295" spans="1:5" x14ac:dyDescent="0.25">
      <c r="A295">
        <v>294</v>
      </c>
      <c r="B295" t="s">
        <v>529</v>
      </c>
      <c r="C295" s="30">
        <v>0.12</v>
      </c>
      <c r="D295" s="31">
        <v>10470</v>
      </c>
      <c r="E295" t="s">
        <v>1050</v>
      </c>
    </row>
    <row r="296" spans="1:5" x14ac:dyDescent="0.25">
      <c r="A296">
        <v>295</v>
      </c>
      <c r="B296" t="s">
        <v>530</v>
      </c>
      <c r="C296" s="30">
        <v>0.12</v>
      </c>
      <c r="D296" s="31">
        <v>10363</v>
      </c>
      <c r="E296" s="25" t="s">
        <v>1051</v>
      </c>
    </row>
    <row r="297" spans="1:5" x14ac:dyDescent="0.25">
      <c r="A297">
        <v>296</v>
      </c>
      <c r="B297" t="s">
        <v>531</v>
      </c>
      <c r="C297" s="30">
        <v>0.12</v>
      </c>
      <c r="D297" s="31">
        <v>10338</v>
      </c>
      <c r="E297" s="25">
        <v>272.55</v>
      </c>
    </row>
    <row r="298" spans="1:5" x14ac:dyDescent="0.25">
      <c r="A298">
        <v>297</v>
      </c>
      <c r="B298" t="s">
        <v>532</v>
      </c>
      <c r="C298" s="30">
        <v>0.12</v>
      </c>
      <c r="D298" s="31">
        <v>10336</v>
      </c>
      <c r="E298" t="s">
        <v>1014</v>
      </c>
    </row>
    <row r="299" spans="1:5" x14ac:dyDescent="0.25">
      <c r="A299">
        <v>298</v>
      </c>
      <c r="B299" t="s">
        <v>533</v>
      </c>
      <c r="C299" s="30">
        <v>0.12</v>
      </c>
      <c r="D299" s="31">
        <v>10319</v>
      </c>
      <c r="E299" s="25" t="s">
        <v>1052</v>
      </c>
    </row>
    <row r="300" spans="1:5" x14ac:dyDescent="0.25">
      <c r="A300">
        <v>299</v>
      </c>
      <c r="B300" t="s">
        <v>534</v>
      </c>
      <c r="C300" s="30">
        <v>0.12</v>
      </c>
      <c r="D300" s="31">
        <v>10263</v>
      </c>
      <c r="E300" t="s">
        <v>944</v>
      </c>
    </row>
    <row r="301" spans="1:5" x14ac:dyDescent="0.25">
      <c r="A301">
        <v>300</v>
      </c>
      <c r="B301" t="s">
        <v>535</v>
      </c>
      <c r="C301" s="30">
        <v>0.12</v>
      </c>
      <c r="D301" s="31">
        <v>10243</v>
      </c>
      <c r="E301" s="25" t="s">
        <v>1053</v>
      </c>
    </row>
    <row r="302" spans="1:5" x14ac:dyDescent="0.25">
      <c r="A302">
        <v>301</v>
      </c>
      <c r="B302" t="s">
        <v>536</v>
      </c>
      <c r="C302" s="30">
        <v>0.12</v>
      </c>
      <c r="D302" s="31">
        <v>10186</v>
      </c>
      <c r="E302" s="25">
        <v>159.88</v>
      </c>
    </row>
    <row r="303" spans="1:5" x14ac:dyDescent="0.25">
      <c r="A303">
        <v>302</v>
      </c>
      <c r="B303" t="s">
        <v>537</v>
      </c>
      <c r="C303" s="30">
        <v>0.12</v>
      </c>
      <c r="D303" s="31">
        <v>10157</v>
      </c>
      <c r="E303" s="25" t="s">
        <v>944</v>
      </c>
    </row>
    <row r="304" spans="1:5" x14ac:dyDescent="0.25">
      <c r="A304">
        <v>303</v>
      </c>
      <c r="B304" t="s">
        <v>538</v>
      </c>
      <c r="C304" s="30">
        <v>0.12</v>
      </c>
      <c r="D304" s="31">
        <v>10144</v>
      </c>
      <c r="E304" s="25" t="s">
        <v>1054</v>
      </c>
    </row>
    <row r="305" spans="1:5" x14ac:dyDescent="0.25">
      <c r="A305">
        <v>304</v>
      </c>
      <c r="B305" t="s">
        <v>539</v>
      </c>
      <c r="C305" s="30">
        <v>0.12</v>
      </c>
      <c r="D305" s="31">
        <v>10111</v>
      </c>
      <c r="E305" s="25" t="s">
        <v>1055</v>
      </c>
    </row>
    <row r="306" spans="1:5" x14ac:dyDescent="0.25">
      <c r="A306">
        <v>305</v>
      </c>
      <c r="B306" t="s">
        <v>540</v>
      </c>
      <c r="C306" s="30">
        <v>0.12</v>
      </c>
      <c r="D306" s="31">
        <v>10093</v>
      </c>
      <c r="E306" t="s">
        <v>1056</v>
      </c>
    </row>
    <row r="307" spans="1:5" x14ac:dyDescent="0.25">
      <c r="A307">
        <v>306</v>
      </c>
      <c r="B307" t="s">
        <v>541</v>
      </c>
      <c r="C307" s="30">
        <v>0.12</v>
      </c>
      <c r="D307" s="31">
        <v>10066</v>
      </c>
      <c r="E307" s="25">
        <v>375.93</v>
      </c>
    </row>
    <row r="308" spans="1:5" x14ac:dyDescent="0.25">
      <c r="A308">
        <v>307</v>
      </c>
      <c r="B308" t="s">
        <v>542</v>
      </c>
      <c r="C308" s="30">
        <v>0.12</v>
      </c>
      <c r="D308" s="31">
        <v>10018</v>
      </c>
      <c r="E308" t="s">
        <v>1057</v>
      </c>
    </row>
    <row r="309" spans="1:5" x14ac:dyDescent="0.25">
      <c r="A309">
        <v>308</v>
      </c>
      <c r="B309" t="s">
        <v>543</v>
      </c>
      <c r="C309" s="30">
        <v>0.12</v>
      </c>
      <c r="D309" s="31">
        <v>10013</v>
      </c>
      <c r="E309" t="s">
        <v>944</v>
      </c>
    </row>
    <row r="310" spans="1:5" x14ac:dyDescent="0.25">
      <c r="A310">
        <v>309</v>
      </c>
      <c r="B310" t="s">
        <v>544</v>
      </c>
      <c r="C310" s="30">
        <v>0.12</v>
      </c>
      <c r="D310" s="31">
        <v>9991</v>
      </c>
      <c r="E310" s="25">
        <v>404.01</v>
      </c>
    </row>
    <row r="311" spans="1:5" x14ac:dyDescent="0.25">
      <c r="A311">
        <v>310</v>
      </c>
      <c r="B311" t="s">
        <v>545</v>
      </c>
      <c r="C311" s="30">
        <v>0.12</v>
      </c>
      <c r="D311" s="31">
        <v>9988</v>
      </c>
      <c r="E311" t="s">
        <v>944</v>
      </c>
    </row>
    <row r="312" spans="1:5" x14ac:dyDescent="0.25">
      <c r="A312">
        <v>311</v>
      </c>
      <c r="B312" t="s">
        <v>546</v>
      </c>
      <c r="C312" s="30">
        <v>0.12</v>
      </c>
      <c r="D312" s="31">
        <v>9985</v>
      </c>
      <c r="E312" t="s">
        <v>944</v>
      </c>
    </row>
    <row r="313" spans="1:5" x14ac:dyDescent="0.25">
      <c r="A313">
        <v>312</v>
      </c>
      <c r="B313" t="s">
        <v>547</v>
      </c>
      <c r="C313" s="30">
        <v>0.12</v>
      </c>
      <c r="D313" s="31">
        <v>9952</v>
      </c>
      <c r="E313" s="25">
        <v>699.95</v>
      </c>
    </row>
    <row r="314" spans="1:5" x14ac:dyDescent="0.25">
      <c r="A314">
        <v>313</v>
      </c>
      <c r="B314" t="s">
        <v>548</v>
      </c>
      <c r="C314" s="30">
        <v>0.12</v>
      </c>
      <c r="D314" s="31">
        <v>9938</v>
      </c>
      <c r="E314" s="25">
        <v>468.23</v>
      </c>
    </row>
    <row r="315" spans="1:5" x14ac:dyDescent="0.25">
      <c r="A315">
        <v>314</v>
      </c>
      <c r="B315" t="s">
        <v>549</v>
      </c>
      <c r="C315" s="30">
        <v>0.12</v>
      </c>
      <c r="D315" s="31">
        <v>9913</v>
      </c>
      <c r="E315" s="25" t="s">
        <v>1058</v>
      </c>
    </row>
    <row r="316" spans="1:5" x14ac:dyDescent="0.25">
      <c r="A316">
        <v>315</v>
      </c>
      <c r="B316" t="s">
        <v>550</v>
      </c>
      <c r="C316" s="30">
        <v>0.12</v>
      </c>
      <c r="D316" s="31">
        <v>9903</v>
      </c>
      <c r="E316" s="25" t="s">
        <v>944</v>
      </c>
    </row>
    <row r="317" spans="1:5" x14ac:dyDescent="0.25">
      <c r="A317">
        <v>316</v>
      </c>
      <c r="B317" t="s">
        <v>551</v>
      </c>
      <c r="C317" s="30">
        <v>0.11</v>
      </c>
      <c r="D317" s="31">
        <v>9848</v>
      </c>
      <c r="E317" t="s">
        <v>944</v>
      </c>
    </row>
    <row r="318" spans="1:5" x14ac:dyDescent="0.25">
      <c r="A318">
        <v>317</v>
      </c>
      <c r="B318" t="s">
        <v>552</v>
      </c>
      <c r="C318" s="30">
        <v>0.11</v>
      </c>
      <c r="D318" s="31">
        <v>9845</v>
      </c>
      <c r="E318" t="s">
        <v>1026</v>
      </c>
    </row>
    <row r="319" spans="1:5" x14ac:dyDescent="0.25">
      <c r="A319">
        <v>318</v>
      </c>
      <c r="B319" t="s">
        <v>553</v>
      </c>
      <c r="C319" s="30">
        <v>0.11</v>
      </c>
      <c r="D319" s="31">
        <v>9842</v>
      </c>
      <c r="E319" s="25">
        <v>69.98</v>
      </c>
    </row>
    <row r="320" spans="1:5" x14ac:dyDescent="0.25">
      <c r="A320">
        <v>319</v>
      </c>
      <c r="B320" t="s">
        <v>554</v>
      </c>
      <c r="C320" s="30">
        <v>0.11</v>
      </c>
      <c r="D320" s="31">
        <v>9839</v>
      </c>
      <c r="E320" t="s">
        <v>1059</v>
      </c>
    </row>
    <row r="321" spans="1:5" x14ac:dyDescent="0.25">
      <c r="A321">
        <v>320</v>
      </c>
      <c r="B321" t="s">
        <v>555</v>
      </c>
      <c r="C321" s="30">
        <v>0.11</v>
      </c>
      <c r="D321" s="31">
        <v>9836</v>
      </c>
      <c r="E321" s="25" t="s">
        <v>944</v>
      </c>
    </row>
    <row r="322" spans="1:5" x14ac:dyDescent="0.25">
      <c r="A322">
        <v>321</v>
      </c>
      <c r="B322" t="s">
        <v>556</v>
      </c>
      <c r="C322" s="30">
        <v>0.11</v>
      </c>
      <c r="D322" s="31">
        <v>9831</v>
      </c>
      <c r="E322" s="25">
        <v>1263.69</v>
      </c>
    </row>
    <row r="323" spans="1:5" x14ac:dyDescent="0.25">
      <c r="A323">
        <v>322</v>
      </c>
      <c r="B323" t="s">
        <v>557</v>
      </c>
      <c r="C323" s="30">
        <v>0.11</v>
      </c>
      <c r="D323" s="31">
        <v>9804</v>
      </c>
      <c r="E323" s="25">
        <v>314.14</v>
      </c>
    </row>
    <row r="324" spans="1:5" x14ac:dyDescent="0.25">
      <c r="A324">
        <v>323</v>
      </c>
      <c r="B324" t="s">
        <v>558</v>
      </c>
      <c r="C324" s="30">
        <v>0.11</v>
      </c>
      <c r="D324" s="31">
        <v>9799</v>
      </c>
      <c r="E324" s="25">
        <v>249.99</v>
      </c>
    </row>
    <row r="325" spans="1:5" x14ac:dyDescent="0.25">
      <c r="A325">
        <v>324</v>
      </c>
      <c r="B325" t="s">
        <v>559</v>
      </c>
      <c r="C325" s="30">
        <v>0.11</v>
      </c>
      <c r="D325" s="31">
        <v>9793</v>
      </c>
      <c r="E325" s="25">
        <v>119.99</v>
      </c>
    </row>
    <row r="326" spans="1:5" x14ac:dyDescent="0.25">
      <c r="A326">
        <v>325</v>
      </c>
      <c r="B326" t="s">
        <v>560</v>
      </c>
      <c r="C326" s="30">
        <v>0.11</v>
      </c>
      <c r="D326" s="31">
        <v>9792</v>
      </c>
      <c r="E326" t="s">
        <v>1060</v>
      </c>
    </row>
    <row r="327" spans="1:5" x14ac:dyDescent="0.25">
      <c r="A327">
        <v>326</v>
      </c>
      <c r="B327" t="s">
        <v>561</v>
      </c>
      <c r="C327" s="30">
        <v>0.11</v>
      </c>
      <c r="D327" s="31">
        <v>9771</v>
      </c>
      <c r="E327" s="25">
        <v>114.99</v>
      </c>
    </row>
    <row r="328" spans="1:5" x14ac:dyDescent="0.25">
      <c r="A328">
        <v>327</v>
      </c>
      <c r="B328" t="s">
        <v>562</v>
      </c>
      <c r="C328" s="30">
        <v>0.11</v>
      </c>
      <c r="D328" s="31">
        <v>9736</v>
      </c>
      <c r="E328" s="25" t="s">
        <v>1061</v>
      </c>
    </row>
    <row r="329" spans="1:5" x14ac:dyDescent="0.25">
      <c r="A329">
        <v>328</v>
      </c>
      <c r="B329" t="s">
        <v>563</v>
      </c>
      <c r="C329" s="30">
        <v>0.11</v>
      </c>
      <c r="D329" s="31">
        <v>9718</v>
      </c>
      <c r="E329" s="25" t="s">
        <v>1008</v>
      </c>
    </row>
    <row r="330" spans="1:5" x14ac:dyDescent="0.25">
      <c r="A330">
        <v>329</v>
      </c>
      <c r="B330" t="s">
        <v>564</v>
      </c>
      <c r="C330" s="30">
        <v>0.11</v>
      </c>
      <c r="D330" s="31">
        <v>9704</v>
      </c>
      <c r="E330" t="s">
        <v>944</v>
      </c>
    </row>
    <row r="331" spans="1:5" x14ac:dyDescent="0.25">
      <c r="A331">
        <v>330</v>
      </c>
      <c r="B331" t="s">
        <v>565</v>
      </c>
      <c r="C331" s="30">
        <v>0.11</v>
      </c>
      <c r="D331" s="31">
        <v>9693</v>
      </c>
      <c r="E331" s="25">
        <v>74.510000000000005</v>
      </c>
    </row>
    <row r="332" spans="1:5" x14ac:dyDescent="0.25">
      <c r="A332">
        <v>331</v>
      </c>
      <c r="B332" t="s">
        <v>566</v>
      </c>
      <c r="C332" s="30">
        <v>0.11</v>
      </c>
      <c r="D332" s="31">
        <v>9684</v>
      </c>
      <c r="E332" s="25" t="s">
        <v>1062</v>
      </c>
    </row>
    <row r="333" spans="1:5" x14ac:dyDescent="0.25">
      <c r="A333">
        <v>332</v>
      </c>
      <c r="B333" t="s">
        <v>567</v>
      </c>
      <c r="C333" s="30">
        <v>0.11</v>
      </c>
      <c r="D333" s="31">
        <v>9657</v>
      </c>
      <c r="E333" s="25">
        <v>399</v>
      </c>
    </row>
    <row r="334" spans="1:5" x14ac:dyDescent="0.25">
      <c r="A334">
        <v>333</v>
      </c>
      <c r="B334" t="s">
        <v>568</v>
      </c>
      <c r="C334" s="30">
        <v>0.11</v>
      </c>
      <c r="D334" s="31">
        <v>9654</v>
      </c>
      <c r="E334" s="25" t="s">
        <v>1059</v>
      </c>
    </row>
    <row r="335" spans="1:5" x14ac:dyDescent="0.25">
      <c r="A335">
        <v>334</v>
      </c>
      <c r="B335" t="s">
        <v>569</v>
      </c>
      <c r="C335" s="30">
        <v>0.11</v>
      </c>
      <c r="D335" s="31">
        <v>9646</v>
      </c>
      <c r="E335" t="s">
        <v>1063</v>
      </c>
    </row>
    <row r="336" spans="1:5" x14ac:dyDescent="0.25">
      <c r="A336">
        <v>335</v>
      </c>
      <c r="B336" t="s">
        <v>570</v>
      </c>
      <c r="C336" s="30">
        <v>0.11</v>
      </c>
      <c r="D336" s="31">
        <v>9644</v>
      </c>
      <c r="E336" s="25">
        <v>159.99</v>
      </c>
    </row>
    <row r="337" spans="1:5" x14ac:dyDescent="0.25">
      <c r="A337">
        <v>336</v>
      </c>
      <c r="B337" t="s">
        <v>571</v>
      </c>
      <c r="C337" s="30">
        <v>0.11</v>
      </c>
      <c r="D337" s="31">
        <v>9634</v>
      </c>
      <c r="E337" t="s">
        <v>944</v>
      </c>
    </row>
    <row r="338" spans="1:5" x14ac:dyDescent="0.25">
      <c r="A338">
        <v>337</v>
      </c>
      <c r="B338" t="s">
        <v>572</v>
      </c>
      <c r="C338" s="30">
        <v>0.11</v>
      </c>
      <c r="D338" s="31">
        <v>9618</v>
      </c>
      <c r="E338" s="25">
        <v>77.59</v>
      </c>
    </row>
    <row r="339" spans="1:5" x14ac:dyDescent="0.25">
      <c r="A339">
        <v>338</v>
      </c>
      <c r="B339" t="s">
        <v>573</v>
      </c>
      <c r="C339" s="30">
        <v>0.11</v>
      </c>
      <c r="D339" s="31">
        <v>9616</v>
      </c>
      <c r="E339" s="25">
        <v>302.49</v>
      </c>
    </row>
    <row r="340" spans="1:5" x14ac:dyDescent="0.25">
      <c r="A340">
        <v>339</v>
      </c>
      <c r="B340" t="s">
        <v>574</v>
      </c>
      <c r="C340" s="30">
        <v>0.11</v>
      </c>
      <c r="D340" s="31">
        <v>9607</v>
      </c>
      <c r="E340" s="25" t="s">
        <v>944</v>
      </c>
    </row>
    <row r="341" spans="1:5" x14ac:dyDescent="0.25">
      <c r="A341">
        <v>340</v>
      </c>
      <c r="B341" t="s">
        <v>575</v>
      </c>
      <c r="C341" s="30">
        <v>0.11</v>
      </c>
      <c r="D341" s="31">
        <v>9543</v>
      </c>
      <c r="E341" s="25">
        <v>119.99</v>
      </c>
    </row>
    <row r="342" spans="1:5" x14ac:dyDescent="0.25">
      <c r="A342">
        <v>341</v>
      </c>
      <c r="B342" t="s">
        <v>576</v>
      </c>
      <c r="C342" s="30">
        <v>0.11</v>
      </c>
      <c r="D342" s="31">
        <v>9534</v>
      </c>
      <c r="E342" s="25">
        <v>90</v>
      </c>
    </row>
    <row r="343" spans="1:5" x14ac:dyDescent="0.25">
      <c r="A343">
        <v>342</v>
      </c>
      <c r="B343" t="s">
        <v>577</v>
      </c>
      <c r="C343" s="30">
        <v>0.11</v>
      </c>
      <c r="D343" s="31">
        <v>9511</v>
      </c>
      <c r="E343" s="25">
        <v>303.95</v>
      </c>
    </row>
    <row r="344" spans="1:5" x14ac:dyDescent="0.25">
      <c r="A344">
        <v>343</v>
      </c>
      <c r="B344" t="s">
        <v>578</v>
      </c>
      <c r="C344" s="30">
        <v>0.11</v>
      </c>
      <c r="D344" s="31">
        <v>9511</v>
      </c>
      <c r="E344" s="25">
        <v>347.89</v>
      </c>
    </row>
    <row r="345" spans="1:5" x14ac:dyDescent="0.25">
      <c r="A345">
        <v>344</v>
      </c>
      <c r="B345" t="s">
        <v>579</v>
      </c>
      <c r="C345" s="30">
        <v>0.11</v>
      </c>
      <c r="D345" s="31">
        <v>9501</v>
      </c>
      <c r="E345" t="s">
        <v>944</v>
      </c>
    </row>
    <row r="346" spans="1:5" x14ac:dyDescent="0.25">
      <c r="A346">
        <v>345</v>
      </c>
      <c r="B346" t="s">
        <v>580</v>
      </c>
      <c r="C346" s="30">
        <v>0.11</v>
      </c>
      <c r="D346" s="31">
        <v>9493</v>
      </c>
      <c r="E346" t="s">
        <v>980</v>
      </c>
    </row>
    <row r="347" spans="1:5" x14ac:dyDescent="0.25">
      <c r="A347">
        <v>346</v>
      </c>
      <c r="B347" t="s">
        <v>581</v>
      </c>
      <c r="C347" s="30">
        <v>0.11</v>
      </c>
      <c r="D347" s="31">
        <v>9458</v>
      </c>
      <c r="E347" s="25" t="s">
        <v>944</v>
      </c>
    </row>
    <row r="348" spans="1:5" x14ac:dyDescent="0.25">
      <c r="A348">
        <v>347</v>
      </c>
      <c r="B348" t="s">
        <v>582</v>
      </c>
      <c r="C348" s="30">
        <v>0.11</v>
      </c>
      <c r="D348" s="31">
        <v>9439</v>
      </c>
      <c r="E348" s="25">
        <v>498.95</v>
      </c>
    </row>
    <row r="349" spans="1:5" x14ac:dyDescent="0.25">
      <c r="A349">
        <v>348</v>
      </c>
      <c r="B349" t="s">
        <v>583</v>
      </c>
      <c r="C349" s="30">
        <v>0.11</v>
      </c>
      <c r="D349" s="31">
        <v>9435</v>
      </c>
      <c r="E349" t="s">
        <v>944</v>
      </c>
    </row>
    <row r="350" spans="1:5" x14ac:dyDescent="0.25">
      <c r="A350">
        <v>349</v>
      </c>
      <c r="B350" t="s">
        <v>584</v>
      </c>
      <c r="C350" s="30">
        <v>0.11</v>
      </c>
      <c r="D350" s="31">
        <v>9419</v>
      </c>
      <c r="E350" s="25">
        <v>189.99</v>
      </c>
    </row>
    <row r="351" spans="1:5" x14ac:dyDescent="0.25">
      <c r="A351">
        <v>350</v>
      </c>
      <c r="B351" t="s">
        <v>585</v>
      </c>
      <c r="C351" s="30">
        <v>0.11</v>
      </c>
      <c r="D351" s="31">
        <v>9411</v>
      </c>
      <c r="E351" t="s">
        <v>944</v>
      </c>
    </row>
    <row r="352" spans="1:5" x14ac:dyDescent="0.25">
      <c r="A352">
        <v>351</v>
      </c>
      <c r="B352" t="s">
        <v>586</v>
      </c>
      <c r="C352" s="30">
        <v>0.11</v>
      </c>
      <c r="D352" s="31">
        <v>9397</v>
      </c>
      <c r="E352" s="25">
        <v>237.4</v>
      </c>
    </row>
    <row r="353" spans="1:5" x14ac:dyDescent="0.25">
      <c r="A353">
        <v>352</v>
      </c>
      <c r="B353" t="s">
        <v>587</v>
      </c>
      <c r="C353" s="30">
        <v>0.11</v>
      </c>
      <c r="D353" s="31">
        <v>9395</v>
      </c>
      <c r="E353" s="25">
        <v>189.99</v>
      </c>
    </row>
    <row r="354" spans="1:5" x14ac:dyDescent="0.25">
      <c r="A354">
        <v>353</v>
      </c>
      <c r="B354" t="s">
        <v>588</v>
      </c>
      <c r="C354" s="30">
        <v>0.11</v>
      </c>
      <c r="D354" s="31">
        <v>9369</v>
      </c>
      <c r="E354" t="s">
        <v>944</v>
      </c>
    </row>
    <row r="355" spans="1:5" x14ac:dyDescent="0.25">
      <c r="A355">
        <v>354</v>
      </c>
      <c r="B355" t="s">
        <v>589</v>
      </c>
      <c r="C355" s="30">
        <v>0.11</v>
      </c>
      <c r="D355" s="31">
        <v>9368</v>
      </c>
      <c r="E355" s="25">
        <v>439.99</v>
      </c>
    </row>
    <row r="356" spans="1:5" x14ac:dyDescent="0.25">
      <c r="A356">
        <v>355</v>
      </c>
      <c r="B356" t="s">
        <v>590</v>
      </c>
      <c r="C356" s="30">
        <v>0.11</v>
      </c>
      <c r="D356" s="31">
        <v>9364</v>
      </c>
      <c r="E356" s="25" t="s">
        <v>944</v>
      </c>
    </row>
    <row r="357" spans="1:5" x14ac:dyDescent="0.25">
      <c r="A357">
        <v>356</v>
      </c>
      <c r="B357" t="s">
        <v>591</v>
      </c>
      <c r="C357" s="30">
        <v>0.11</v>
      </c>
      <c r="D357" s="31">
        <v>9363</v>
      </c>
      <c r="E357" s="25">
        <v>209.99</v>
      </c>
    </row>
    <row r="358" spans="1:5" x14ac:dyDescent="0.25">
      <c r="A358">
        <v>357</v>
      </c>
      <c r="B358" t="s">
        <v>592</v>
      </c>
      <c r="C358" s="30">
        <v>0.11</v>
      </c>
      <c r="D358" s="31">
        <v>9339</v>
      </c>
      <c r="E358" s="25">
        <v>69</v>
      </c>
    </row>
    <row r="359" spans="1:5" x14ac:dyDescent="0.25">
      <c r="A359">
        <v>358</v>
      </c>
      <c r="B359" t="s">
        <v>593</v>
      </c>
      <c r="C359" s="30">
        <v>0.11</v>
      </c>
      <c r="D359" s="31">
        <v>9326</v>
      </c>
      <c r="E359" t="s">
        <v>1064</v>
      </c>
    </row>
    <row r="360" spans="1:5" x14ac:dyDescent="0.25">
      <c r="A360">
        <v>359</v>
      </c>
      <c r="B360" t="s">
        <v>594</v>
      </c>
      <c r="C360" s="30">
        <v>0.11</v>
      </c>
      <c r="D360" s="31">
        <v>9325</v>
      </c>
      <c r="E360" s="25" t="s">
        <v>944</v>
      </c>
    </row>
    <row r="361" spans="1:5" x14ac:dyDescent="0.25">
      <c r="A361">
        <v>360</v>
      </c>
      <c r="B361" t="s">
        <v>595</v>
      </c>
      <c r="C361" s="30">
        <v>0.11</v>
      </c>
      <c r="D361" s="31">
        <v>9312</v>
      </c>
      <c r="E361" s="25">
        <v>203.99</v>
      </c>
    </row>
    <row r="362" spans="1:5" x14ac:dyDescent="0.25">
      <c r="A362">
        <v>361</v>
      </c>
      <c r="B362" t="s">
        <v>596</v>
      </c>
      <c r="C362" s="30">
        <v>0.11</v>
      </c>
      <c r="D362" s="31">
        <v>9291</v>
      </c>
      <c r="E362" t="s">
        <v>944</v>
      </c>
    </row>
    <row r="363" spans="1:5" x14ac:dyDescent="0.25">
      <c r="A363">
        <v>362</v>
      </c>
      <c r="B363" t="s">
        <v>597</v>
      </c>
      <c r="C363" s="30">
        <v>0.11</v>
      </c>
      <c r="D363" s="31">
        <v>9290</v>
      </c>
      <c r="E363" s="25">
        <v>290</v>
      </c>
    </row>
    <row r="364" spans="1:5" x14ac:dyDescent="0.25">
      <c r="A364">
        <v>363</v>
      </c>
      <c r="B364" t="s">
        <v>598</v>
      </c>
      <c r="C364" s="30">
        <v>0.11</v>
      </c>
      <c r="D364" s="31">
        <v>9284</v>
      </c>
      <c r="E364" s="25" t="s">
        <v>1043</v>
      </c>
    </row>
    <row r="365" spans="1:5" x14ac:dyDescent="0.25">
      <c r="A365">
        <v>364</v>
      </c>
      <c r="B365" t="s">
        <v>599</v>
      </c>
      <c r="C365" s="30">
        <v>0.11</v>
      </c>
      <c r="D365" s="31">
        <v>9272</v>
      </c>
      <c r="E365" s="25">
        <v>225</v>
      </c>
    </row>
    <row r="366" spans="1:5" x14ac:dyDescent="0.25">
      <c r="A366">
        <v>365</v>
      </c>
      <c r="B366" t="s">
        <v>600</v>
      </c>
      <c r="C366" s="30">
        <v>0.11</v>
      </c>
      <c r="D366" s="31">
        <v>9248</v>
      </c>
      <c r="E366" t="s">
        <v>944</v>
      </c>
    </row>
    <row r="367" spans="1:5" x14ac:dyDescent="0.25">
      <c r="A367">
        <v>366</v>
      </c>
      <c r="B367" t="s">
        <v>601</v>
      </c>
      <c r="C367" s="30">
        <v>0.11</v>
      </c>
      <c r="D367" s="31">
        <v>9220</v>
      </c>
      <c r="E367" s="25">
        <v>129</v>
      </c>
    </row>
    <row r="368" spans="1:5" x14ac:dyDescent="0.25">
      <c r="A368">
        <v>367</v>
      </c>
      <c r="B368" t="s">
        <v>602</v>
      </c>
      <c r="C368" s="30">
        <v>0.11</v>
      </c>
      <c r="D368" s="31">
        <v>9213</v>
      </c>
      <c r="E368" s="25">
        <v>245</v>
      </c>
    </row>
    <row r="369" spans="1:5" x14ac:dyDescent="0.25">
      <c r="A369">
        <v>368</v>
      </c>
      <c r="B369" t="s">
        <v>603</v>
      </c>
      <c r="C369" s="30">
        <v>0.11</v>
      </c>
      <c r="D369" s="31">
        <v>9151</v>
      </c>
      <c r="E369" s="25">
        <v>2785.64</v>
      </c>
    </row>
    <row r="370" spans="1:5" x14ac:dyDescent="0.25">
      <c r="A370">
        <v>369</v>
      </c>
      <c r="B370" t="s">
        <v>604</v>
      </c>
      <c r="C370" s="30">
        <v>0.11</v>
      </c>
      <c r="D370" s="31">
        <v>9144</v>
      </c>
      <c r="E370" t="s">
        <v>1065</v>
      </c>
    </row>
    <row r="371" spans="1:5" x14ac:dyDescent="0.25">
      <c r="A371">
        <v>370</v>
      </c>
      <c r="B371" t="s">
        <v>605</v>
      </c>
      <c r="C371" s="30">
        <v>0.11</v>
      </c>
      <c r="D371" s="31">
        <v>9120</v>
      </c>
      <c r="E371" t="s">
        <v>944</v>
      </c>
    </row>
    <row r="372" spans="1:5" x14ac:dyDescent="0.25">
      <c r="A372">
        <v>371</v>
      </c>
      <c r="B372" t="s">
        <v>606</v>
      </c>
      <c r="C372" s="30">
        <v>0.11</v>
      </c>
      <c r="D372" s="31">
        <v>9075</v>
      </c>
      <c r="E372" s="25" t="s">
        <v>1066</v>
      </c>
    </row>
    <row r="373" spans="1:5" x14ac:dyDescent="0.25">
      <c r="A373">
        <v>372</v>
      </c>
      <c r="B373" t="s">
        <v>607</v>
      </c>
      <c r="C373" s="30">
        <v>0.1</v>
      </c>
      <c r="D373" s="31">
        <v>9048</v>
      </c>
      <c r="E373" t="s">
        <v>1067</v>
      </c>
    </row>
    <row r="374" spans="1:5" x14ac:dyDescent="0.25">
      <c r="A374">
        <v>373</v>
      </c>
      <c r="B374" t="s">
        <v>608</v>
      </c>
      <c r="C374" s="30">
        <v>0.1</v>
      </c>
      <c r="D374" s="31">
        <v>9034</v>
      </c>
      <c r="E374" t="s">
        <v>1068</v>
      </c>
    </row>
    <row r="375" spans="1:5" x14ac:dyDescent="0.25">
      <c r="A375">
        <v>374</v>
      </c>
      <c r="B375" t="s">
        <v>609</v>
      </c>
      <c r="C375" s="30">
        <v>0.1</v>
      </c>
      <c r="D375" s="31">
        <v>9027</v>
      </c>
      <c r="E375" s="25">
        <v>425</v>
      </c>
    </row>
    <row r="376" spans="1:5" x14ac:dyDescent="0.25">
      <c r="A376">
        <v>375</v>
      </c>
      <c r="B376" t="s">
        <v>610</v>
      </c>
      <c r="C376" s="30">
        <v>0.1</v>
      </c>
      <c r="D376" s="31">
        <v>9026</v>
      </c>
      <c r="E376" t="s">
        <v>944</v>
      </c>
    </row>
    <row r="377" spans="1:5" x14ac:dyDescent="0.25">
      <c r="A377">
        <v>376</v>
      </c>
      <c r="B377" t="s">
        <v>611</v>
      </c>
      <c r="C377" s="30">
        <v>0.1</v>
      </c>
      <c r="D377" s="31">
        <v>9005</v>
      </c>
      <c r="E377" t="s">
        <v>1069</v>
      </c>
    </row>
    <row r="378" spans="1:5" x14ac:dyDescent="0.25">
      <c r="A378">
        <v>377</v>
      </c>
      <c r="B378" t="s">
        <v>612</v>
      </c>
      <c r="C378" s="30">
        <v>0.1</v>
      </c>
      <c r="D378" s="31">
        <v>8969</v>
      </c>
      <c r="E378" t="s">
        <v>1070</v>
      </c>
    </row>
    <row r="379" spans="1:5" x14ac:dyDescent="0.25">
      <c r="A379">
        <v>378</v>
      </c>
      <c r="B379" t="s">
        <v>613</v>
      </c>
      <c r="C379" s="30">
        <v>0.1</v>
      </c>
      <c r="D379" s="31">
        <v>8968</v>
      </c>
      <c r="E379" s="25">
        <v>145</v>
      </c>
    </row>
    <row r="380" spans="1:5" x14ac:dyDescent="0.25">
      <c r="A380">
        <v>379</v>
      </c>
      <c r="B380" t="s">
        <v>614</v>
      </c>
      <c r="C380" s="30">
        <v>0.1</v>
      </c>
      <c r="D380" s="31">
        <v>8935</v>
      </c>
      <c r="E380" s="25" t="s">
        <v>1071</v>
      </c>
    </row>
    <row r="381" spans="1:5" x14ac:dyDescent="0.25">
      <c r="A381">
        <v>380</v>
      </c>
      <c r="B381" t="s">
        <v>615</v>
      </c>
      <c r="C381" s="30">
        <v>0.1</v>
      </c>
      <c r="D381" s="31">
        <v>8928</v>
      </c>
      <c r="E381" s="25" t="s">
        <v>944</v>
      </c>
    </row>
    <row r="382" spans="1:5" x14ac:dyDescent="0.25">
      <c r="A382">
        <v>381</v>
      </c>
      <c r="B382" t="s">
        <v>616</v>
      </c>
      <c r="C382" s="30">
        <v>0.1</v>
      </c>
      <c r="D382" s="31">
        <v>8892</v>
      </c>
      <c r="E382" s="25">
        <v>63.05</v>
      </c>
    </row>
    <row r="383" spans="1:5" x14ac:dyDescent="0.25">
      <c r="A383">
        <v>382</v>
      </c>
      <c r="B383" t="s">
        <v>617</v>
      </c>
      <c r="C383" s="30">
        <v>0.1</v>
      </c>
      <c r="D383" s="31">
        <v>8884</v>
      </c>
      <c r="E383" t="s">
        <v>1072</v>
      </c>
    </row>
    <row r="384" spans="1:5" x14ac:dyDescent="0.25">
      <c r="A384">
        <v>383</v>
      </c>
      <c r="B384" t="s">
        <v>618</v>
      </c>
      <c r="C384" s="30">
        <v>0.1</v>
      </c>
      <c r="D384" s="31">
        <v>8882</v>
      </c>
      <c r="E384" s="25" t="s">
        <v>944</v>
      </c>
    </row>
    <row r="385" spans="1:5" x14ac:dyDescent="0.25">
      <c r="A385">
        <v>384</v>
      </c>
      <c r="B385" t="s">
        <v>619</v>
      </c>
      <c r="C385" s="30">
        <v>0.1</v>
      </c>
      <c r="D385" s="31">
        <v>8867</v>
      </c>
      <c r="E385" s="25">
        <v>339.98</v>
      </c>
    </row>
    <row r="386" spans="1:5" x14ac:dyDescent="0.25">
      <c r="A386">
        <v>385</v>
      </c>
      <c r="B386" t="s">
        <v>620</v>
      </c>
      <c r="C386" s="30">
        <v>0.1</v>
      </c>
      <c r="D386" s="31">
        <v>8859</v>
      </c>
      <c r="E386" s="25">
        <v>269.99</v>
      </c>
    </row>
    <row r="387" spans="1:5" x14ac:dyDescent="0.25">
      <c r="A387">
        <v>386</v>
      </c>
      <c r="B387" t="s">
        <v>621</v>
      </c>
      <c r="C387" s="30">
        <v>0.1</v>
      </c>
      <c r="D387" s="31">
        <v>8859</v>
      </c>
      <c r="E387" s="25">
        <v>316.99</v>
      </c>
    </row>
    <row r="388" spans="1:5" x14ac:dyDescent="0.25">
      <c r="A388">
        <v>387</v>
      </c>
      <c r="B388" t="s">
        <v>622</v>
      </c>
      <c r="C388" s="30">
        <v>0.1</v>
      </c>
      <c r="D388" s="31">
        <v>8853</v>
      </c>
      <c r="E388" t="s">
        <v>1073</v>
      </c>
    </row>
    <row r="389" spans="1:5" x14ac:dyDescent="0.25">
      <c r="A389">
        <v>388</v>
      </c>
      <c r="B389" t="s">
        <v>623</v>
      </c>
      <c r="C389" s="30">
        <v>0.1</v>
      </c>
      <c r="D389" s="31">
        <v>8848</v>
      </c>
      <c r="E389" s="25">
        <v>675</v>
      </c>
    </row>
    <row r="390" spans="1:5" x14ac:dyDescent="0.25">
      <c r="A390">
        <v>389</v>
      </c>
      <c r="B390" t="s">
        <v>624</v>
      </c>
      <c r="C390" s="30">
        <v>0.1</v>
      </c>
      <c r="D390" s="31">
        <v>8777</v>
      </c>
      <c r="E390" s="25" t="s">
        <v>1074</v>
      </c>
    </row>
    <row r="391" spans="1:5" x14ac:dyDescent="0.25">
      <c r="A391">
        <v>390</v>
      </c>
      <c r="B391" t="s">
        <v>625</v>
      </c>
      <c r="C391" s="30">
        <v>0.1</v>
      </c>
      <c r="D391" s="31">
        <v>8768</v>
      </c>
      <c r="E391" s="25" t="s">
        <v>1075</v>
      </c>
    </row>
    <row r="392" spans="1:5" x14ac:dyDescent="0.25">
      <c r="A392">
        <v>391</v>
      </c>
      <c r="B392" t="s">
        <v>626</v>
      </c>
      <c r="C392" s="30">
        <v>0.1</v>
      </c>
      <c r="D392" s="31">
        <v>8757</v>
      </c>
      <c r="E392" s="25" t="s">
        <v>944</v>
      </c>
    </row>
    <row r="393" spans="1:5" x14ac:dyDescent="0.25">
      <c r="A393">
        <v>392</v>
      </c>
      <c r="B393" t="s">
        <v>627</v>
      </c>
      <c r="C393" s="30">
        <v>0.1</v>
      </c>
      <c r="D393" s="31">
        <v>8741</v>
      </c>
      <c r="E393" s="25" t="s">
        <v>944</v>
      </c>
    </row>
    <row r="394" spans="1:5" x14ac:dyDescent="0.25">
      <c r="A394">
        <v>393</v>
      </c>
      <c r="B394" t="s">
        <v>628</v>
      </c>
      <c r="C394" s="30">
        <v>0.1</v>
      </c>
      <c r="D394" s="31">
        <v>8731</v>
      </c>
      <c r="E394" t="s">
        <v>1076</v>
      </c>
    </row>
    <row r="395" spans="1:5" x14ac:dyDescent="0.25">
      <c r="A395">
        <v>394</v>
      </c>
      <c r="B395" t="s">
        <v>629</v>
      </c>
      <c r="C395" s="30">
        <v>0.1</v>
      </c>
      <c r="D395" s="31">
        <v>8686</v>
      </c>
      <c r="E395" t="s">
        <v>1077</v>
      </c>
    </row>
    <row r="396" spans="1:5" x14ac:dyDescent="0.25">
      <c r="A396">
        <v>395</v>
      </c>
      <c r="B396" t="s">
        <v>630</v>
      </c>
      <c r="C396" s="30">
        <v>0.1</v>
      </c>
      <c r="D396" s="31">
        <v>8685</v>
      </c>
      <c r="E396" t="s">
        <v>944</v>
      </c>
    </row>
    <row r="397" spans="1:5" x14ac:dyDescent="0.25">
      <c r="A397">
        <v>396</v>
      </c>
      <c r="B397" t="s">
        <v>631</v>
      </c>
      <c r="C397" s="30">
        <v>0.1</v>
      </c>
      <c r="D397" s="31">
        <v>8679</v>
      </c>
      <c r="E397" t="s">
        <v>1078</v>
      </c>
    </row>
    <row r="398" spans="1:5" x14ac:dyDescent="0.25">
      <c r="A398">
        <v>397</v>
      </c>
      <c r="B398" t="s">
        <v>632</v>
      </c>
      <c r="C398" s="30">
        <v>0.1</v>
      </c>
      <c r="D398" s="31">
        <v>8679</v>
      </c>
      <c r="E398" t="s">
        <v>983</v>
      </c>
    </row>
    <row r="399" spans="1:5" x14ac:dyDescent="0.25">
      <c r="A399">
        <v>398</v>
      </c>
      <c r="B399" t="s">
        <v>633</v>
      </c>
      <c r="C399" s="30">
        <v>0.1</v>
      </c>
      <c r="D399" s="31">
        <v>8660</v>
      </c>
      <c r="E399" t="s">
        <v>944</v>
      </c>
    </row>
    <row r="400" spans="1:5" x14ac:dyDescent="0.25">
      <c r="A400">
        <v>399</v>
      </c>
      <c r="B400" t="s">
        <v>634</v>
      </c>
      <c r="C400" s="30">
        <v>0.1</v>
      </c>
      <c r="D400" s="31">
        <v>8627</v>
      </c>
      <c r="E400" t="s">
        <v>1079</v>
      </c>
    </row>
    <row r="401" spans="1:5" x14ac:dyDescent="0.25">
      <c r="A401">
        <v>400</v>
      </c>
      <c r="B401" t="s">
        <v>635</v>
      </c>
      <c r="C401" s="30">
        <v>0.1</v>
      </c>
      <c r="D401" s="31">
        <v>8608</v>
      </c>
      <c r="E401" s="25" t="s">
        <v>944</v>
      </c>
    </row>
    <row r="402" spans="1:5" x14ac:dyDescent="0.25">
      <c r="A402">
        <v>401</v>
      </c>
      <c r="B402" t="s">
        <v>636</v>
      </c>
      <c r="C402" s="30">
        <v>0.1</v>
      </c>
      <c r="D402" s="31">
        <v>8593</v>
      </c>
      <c r="E402" s="25" t="s">
        <v>944</v>
      </c>
    </row>
    <row r="403" spans="1:5" x14ac:dyDescent="0.25">
      <c r="A403">
        <v>402</v>
      </c>
      <c r="B403" t="s">
        <v>637</v>
      </c>
      <c r="C403" s="30">
        <v>0.1</v>
      </c>
      <c r="D403" s="31">
        <v>8591</v>
      </c>
      <c r="E403" s="25">
        <v>177.04</v>
      </c>
    </row>
    <row r="404" spans="1:5" x14ac:dyDescent="0.25">
      <c r="A404">
        <v>403</v>
      </c>
      <c r="B404" t="s">
        <v>638</v>
      </c>
      <c r="C404" s="30">
        <v>0.1</v>
      </c>
      <c r="D404" s="31">
        <v>8583</v>
      </c>
      <c r="E404" t="s">
        <v>944</v>
      </c>
    </row>
    <row r="405" spans="1:5" x14ac:dyDescent="0.25">
      <c r="A405">
        <v>404</v>
      </c>
      <c r="B405" t="s">
        <v>639</v>
      </c>
      <c r="C405" s="30">
        <v>0.1</v>
      </c>
      <c r="D405" s="31">
        <v>8559</v>
      </c>
      <c r="E405" s="25" t="s">
        <v>944</v>
      </c>
    </row>
    <row r="406" spans="1:5" x14ac:dyDescent="0.25">
      <c r="A406">
        <v>405</v>
      </c>
      <c r="B406" t="s">
        <v>640</v>
      </c>
      <c r="C406" s="30">
        <v>0.1</v>
      </c>
      <c r="D406" s="31">
        <v>8556</v>
      </c>
      <c r="E406" s="25">
        <v>109.95</v>
      </c>
    </row>
    <row r="407" spans="1:5" x14ac:dyDescent="0.25">
      <c r="A407">
        <v>406</v>
      </c>
      <c r="B407" t="s">
        <v>641</v>
      </c>
      <c r="C407" s="30">
        <v>0.1</v>
      </c>
      <c r="D407" s="31">
        <v>8550</v>
      </c>
      <c r="E407" t="s">
        <v>944</v>
      </c>
    </row>
    <row r="408" spans="1:5" x14ac:dyDescent="0.25">
      <c r="A408">
        <v>407</v>
      </c>
      <c r="B408" t="s">
        <v>642</v>
      </c>
      <c r="C408" s="30">
        <v>0.1</v>
      </c>
      <c r="D408" s="31">
        <v>8546</v>
      </c>
      <c r="E408" t="s">
        <v>1080</v>
      </c>
    </row>
    <row r="409" spans="1:5" x14ac:dyDescent="0.25">
      <c r="A409">
        <v>408</v>
      </c>
      <c r="B409" t="s">
        <v>643</v>
      </c>
      <c r="C409" s="30">
        <v>0.1</v>
      </c>
      <c r="D409" s="31">
        <v>8531</v>
      </c>
      <c r="E409" s="25" t="s">
        <v>1081</v>
      </c>
    </row>
    <row r="410" spans="1:5" x14ac:dyDescent="0.25">
      <c r="A410">
        <v>409</v>
      </c>
      <c r="B410" t="s">
        <v>644</v>
      </c>
      <c r="C410" s="30">
        <v>0.1</v>
      </c>
      <c r="D410" s="31">
        <v>8514</v>
      </c>
      <c r="E410" t="s">
        <v>944</v>
      </c>
    </row>
    <row r="411" spans="1:5" x14ac:dyDescent="0.25">
      <c r="A411">
        <v>410</v>
      </c>
      <c r="B411" t="s">
        <v>645</v>
      </c>
      <c r="C411" s="30">
        <v>0.1</v>
      </c>
      <c r="D411" s="31">
        <v>8506</v>
      </c>
      <c r="E411" t="s">
        <v>1082</v>
      </c>
    </row>
    <row r="412" spans="1:5" x14ac:dyDescent="0.25">
      <c r="A412">
        <v>411</v>
      </c>
      <c r="B412" t="s">
        <v>646</v>
      </c>
      <c r="C412" s="30">
        <v>0.1</v>
      </c>
      <c r="D412" s="31">
        <v>8499</v>
      </c>
      <c r="E412" s="25" t="s">
        <v>1083</v>
      </c>
    </row>
    <row r="413" spans="1:5" x14ac:dyDescent="0.25">
      <c r="A413">
        <v>412</v>
      </c>
      <c r="B413" t="s">
        <v>647</v>
      </c>
      <c r="C413" s="30">
        <v>0.1</v>
      </c>
      <c r="D413" s="31">
        <v>8496</v>
      </c>
      <c r="E413" s="25">
        <v>289.76</v>
      </c>
    </row>
    <row r="414" spans="1:5" x14ac:dyDescent="0.25">
      <c r="A414">
        <v>413</v>
      </c>
      <c r="B414" t="s">
        <v>648</v>
      </c>
      <c r="C414" s="30">
        <v>0.1</v>
      </c>
      <c r="D414" s="31">
        <v>8445</v>
      </c>
      <c r="E414" s="25" t="s">
        <v>944</v>
      </c>
    </row>
    <row r="415" spans="1:5" x14ac:dyDescent="0.25">
      <c r="A415">
        <v>414</v>
      </c>
      <c r="B415" t="s">
        <v>649</v>
      </c>
      <c r="C415" s="30">
        <v>0.1</v>
      </c>
      <c r="D415" s="31">
        <v>8443</v>
      </c>
      <c r="E415" s="25" t="s">
        <v>1084</v>
      </c>
    </row>
    <row r="416" spans="1:5" x14ac:dyDescent="0.25">
      <c r="A416">
        <v>415</v>
      </c>
      <c r="B416" t="s">
        <v>650</v>
      </c>
      <c r="C416" s="30">
        <v>0.1</v>
      </c>
      <c r="D416" s="31">
        <v>8422</v>
      </c>
      <c r="E416" s="25" t="s">
        <v>944</v>
      </c>
    </row>
    <row r="417" spans="1:5" x14ac:dyDescent="0.25">
      <c r="A417">
        <v>416</v>
      </c>
      <c r="B417" t="s">
        <v>651</v>
      </c>
      <c r="C417" s="30">
        <v>0.1</v>
      </c>
      <c r="D417" s="31">
        <v>8383</v>
      </c>
      <c r="E417" s="25">
        <v>59.99</v>
      </c>
    </row>
    <row r="418" spans="1:5" x14ac:dyDescent="0.25">
      <c r="A418">
        <v>417</v>
      </c>
      <c r="B418" t="s">
        <v>652</v>
      </c>
      <c r="C418" s="30">
        <v>0.1</v>
      </c>
      <c r="D418" s="31">
        <v>8370</v>
      </c>
      <c r="E418" t="s">
        <v>1085</v>
      </c>
    </row>
    <row r="419" spans="1:5" x14ac:dyDescent="0.25">
      <c r="A419">
        <v>418</v>
      </c>
      <c r="B419" t="s">
        <v>653</v>
      </c>
      <c r="C419" s="30">
        <v>0.1</v>
      </c>
      <c r="D419" s="31">
        <v>8366</v>
      </c>
      <c r="E419" t="s">
        <v>944</v>
      </c>
    </row>
    <row r="420" spans="1:5" x14ac:dyDescent="0.25">
      <c r="A420">
        <v>419</v>
      </c>
      <c r="B420" t="s">
        <v>654</v>
      </c>
      <c r="C420" s="30">
        <v>0.1</v>
      </c>
      <c r="D420" s="31">
        <v>8363</v>
      </c>
      <c r="E420" s="25" t="s">
        <v>944</v>
      </c>
    </row>
    <row r="421" spans="1:5" x14ac:dyDescent="0.25">
      <c r="A421">
        <v>420</v>
      </c>
      <c r="B421" t="s">
        <v>655</v>
      </c>
      <c r="C421" s="30">
        <v>0.1</v>
      </c>
      <c r="D421" s="31">
        <v>8355</v>
      </c>
      <c r="E421" s="25" t="s">
        <v>1086</v>
      </c>
    </row>
    <row r="422" spans="1:5" x14ac:dyDescent="0.25">
      <c r="A422">
        <v>421</v>
      </c>
      <c r="B422" t="s">
        <v>656</v>
      </c>
      <c r="C422" s="30">
        <v>0.1</v>
      </c>
      <c r="D422" s="31">
        <v>8354</v>
      </c>
      <c r="E422" t="s">
        <v>1087</v>
      </c>
    </row>
    <row r="423" spans="1:5" x14ac:dyDescent="0.25">
      <c r="A423">
        <v>422</v>
      </c>
      <c r="B423" t="s">
        <v>657</v>
      </c>
      <c r="C423" s="30">
        <v>0.1</v>
      </c>
      <c r="D423" s="31">
        <v>8342</v>
      </c>
      <c r="E423" s="25">
        <v>122.3</v>
      </c>
    </row>
    <row r="424" spans="1:5" x14ac:dyDescent="0.25">
      <c r="A424">
        <v>423</v>
      </c>
      <c r="B424" t="s">
        <v>658</v>
      </c>
      <c r="C424" s="30">
        <v>0.1</v>
      </c>
      <c r="D424" s="31">
        <v>8330</v>
      </c>
      <c r="E424" s="25">
        <v>360</v>
      </c>
    </row>
    <row r="425" spans="1:5" x14ac:dyDescent="0.25">
      <c r="A425">
        <v>424</v>
      </c>
      <c r="B425" t="s">
        <v>659</v>
      </c>
      <c r="C425" s="30">
        <v>0.1</v>
      </c>
      <c r="D425" s="31">
        <v>8271</v>
      </c>
      <c r="E425" s="25">
        <v>280</v>
      </c>
    </row>
    <row r="426" spans="1:5" x14ac:dyDescent="0.25">
      <c r="A426">
        <v>425</v>
      </c>
      <c r="B426" t="s">
        <v>660</v>
      </c>
      <c r="C426" s="30">
        <v>0.1</v>
      </c>
      <c r="D426" s="31">
        <v>8266</v>
      </c>
      <c r="E426" t="s">
        <v>944</v>
      </c>
    </row>
    <row r="427" spans="1:5" x14ac:dyDescent="0.25">
      <c r="A427">
        <v>426</v>
      </c>
      <c r="B427" t="s">
        <v>661</v>
      </c>
      <c r="C427" s="30">
        <v>0.1</v>
      </c>
      <c r="D427" s="31">
        <v>8265</v>
      </c>
      <c r="E427" s="25" t="s">
        <v>1088</v>
      </c>
    </row>
    <row r="428" spans="1:5" x14ac:dyDescent="0.25">
      <c r="A428">
        <v>427</v>
      </c>
      <c r="B428" t="s">
        <v>662</v>
      </c>
      <c r="C428" s="30">
        <v>0.1</v>
      </c>
      <c r="D428" s="31">
        <v>8261</v>
      </c>
      <c r="E428" t="s">
        <v>1089</v>
      </c>
    </row>
    <row r="429" spans="1:5" x14ac:dyDescent="0.25">
      <c r="A429">
        <v>428</v>
      </c>
      <c r="B429" t="s">
        <v>663</v>
      </c>
      <c r="C429" s="30">
        <v>0.09</v>
      </c>
      <c r="D429" s="31">
        <v>8234</v>
      </c>
      <c r="E429" s="25">
        <v>143.49</v>
      </c>
    </row>
    <row r="430" spans="1:5" x14ac:dyDescent="0.25">
      <c r="A430">
        <v>429</v>
      </c>
      <c r="B430" t="s">
        <v>664</v>
      </c>
      <c r="C430" s="30">
        <v>0.09</v>
      </c>
      <c r="D430" s="31">
        <v>8219</v>
      </c>
      <c r="E430" s="25" t="s">
        <v>1090</v>
      </c>
    </row>
    <row r="431" spans="1:5" x14ac:dyDescent="0.25">
      <c r="A431">
        <v>430</v>
      </c>
      <c r="B431" t="s">
        <v>665</v>
      </c>
      <c r="C431" s="30">
        <v>0.09</v>
      </c>
      <c r="D431" s="31">
        <v>8216</v>
      </c>
      <c r="E431" s="25">
        <v>202.97</v>
      </c>
    </row>
    <row r="432" spans="1:5" x14ac:dyDescent="0.25">
      <c r="A432">
        <v>431</v>
      </c>
      <c r="B432" t="s">
        <v>666</v>
      </c>
      <c r="C432" s="30">
        <v>0.09</v>
      </c>
      <c r="D432" s="31">
        <v>8212</v>
      </c>
      <c r="E432" s="25" t="s">
        <v>1059</v>
      </c>
    </row>
    <row r="433" spans="1:5" x14ac:dyDescent="0.25">
      <c r="A433">
        <v>432</v>
      </c>
      <c r="B433" t="s">
        <v>667</v>
      </c>
      <c r="C433" s="30">
        <v>0.09</v>
      </c>
      <c r="D433" s="31">
        <v>8209</v>
      </c>
      <c r="E433" s="25" t="s">
        <v>944</v>
      </c>
    </row>
    <row r="434" spans="1:5" x14ac:dyDescent="0.25">
      <c r="A434">
        <v>433</v>
      </c>
      <c r="B434" t="s">
        <v>668</v>
      </c>
      <c r="C434" s="30">
        <v>0.09</v>
      </c>
      <c r="D434" s="31">
        <v>8194</v>
      </c>
      <c r="E434" t="s">
        <v>1091</v>
      </c>
    </row>
    <row r="435" spans="1:5" x14ac:dyDescent="0.25">
      <c r="A435">
        <v>434</v>
      </c>
      <c r="B435" t="s">
        <v>669</v>
      </c>
      <c r="C435" s="30">
        <v>0.09</v>
      </c>
      <c r="D435" s="31">
        <v>8189</v>
      </c>
      <c r="E435" s="25" t="s">
        <v>1092</v>
      </c>
    </row>
    <row r="436" spans="1:5" x14ac:dyDescent="0.25">
      <c r="A436">
        <v>435</v>
      </c>
      <c r="B436" t="s">
        <v>670</v>
      </c>
      <c r="C436" s="30">
        <v>0.09</v>
      </c>
      <c r="D436" s="31">
        <v>8169</v>
      </c>
      <c r="E436" s="25" t="s">
        <v>1093</v>
      </c>
    </row>
    <row r="437" spans="1:5" x14ac:dyDescent="0.25">
      <c r="A437">
        <v>436</v>
      </c>
      <c r="B437" t="s">
        <v>671</v>
      </c>
      <c r="C437" s="30">
        <v>0.09</v>
      </c>
      <c r="D437" s="31">
        <v>8148</v>
      </c>
      <c r="E437" s="25" t="s">
        <v>1065</v>
      </c>
    </row>
    <row r="438" spans="1:5" x14ac:dyDescent="0.25">
      <c r="A438">
        <v>437</v>
      </c>
      <c r="B438" t="s">
        <v>672</v>
      </c>
      <c r="C438" s="30">
        <v>0.09</v>
      </c>
      <c r="D438" s="31">
        <v>8134</v>
      </c>
      <c r="E438" s="25" t="s">
        <v>944</v>
      </c>
    </row>
    <row r="439" spans="1:5" x14ac:dyDescent="0.25">
      <c r="A439">
        <v>438</v>
      </c>
      <c r="B439" t="s">
        <v>673</v>
      </c>
      <c r="C439" s="30">
        <v>0.09</v>
      </c>
      <c r="D439" s="31">
        <v>8108</v>
      </c>
      <c r="E439" s="25">
        <v>269.99</v>
      </c>
    </row>
    <row r="440" spans="1:5" x14ac:dyDescent="0.25">
      <c r="A440">
        <v>439</v>
      </c>
      <c r="B440" t="s">
        <v>674</v>
      </c>
      <c r="C440" s="30">
        <v>0.09</v>
      </c>
      <c r="D440" s="31">
        <v>8088</v>
      </c>
      <c r="E440" s="25">
        <v>138.86000000000001</v>
      </c>
    </row>
    <row r="441" spans="1:5" x14ac:dyDescent="0.25">
      <c r="A441">
        <v>440</v>
      </c>
      <c r="B441" t="s">
        <v>675</v>
      </c>
      <c r="C441" s="30">
        <v>0.09</v>
      </c>
      <c r="D441" s="31">
        <v>8080</v>
      </c>
      <c r="E441" s="25" t="s">
        <v>944</v>
      </c>
    </row>
    <row r="442" spans="1:5" x14ac:dyDescent="0.25">
      <c r="A442">
        <v>441</v>
      </c>
      <c r="B442" t="s">
        <v>676</v>
      </c>
      <c r="C442" s="30">
        <v>0.09</v>
      </c>
      <c r="D442" s="31">
        <v>8073</v>
      </c>
      <c r="E442" s="25" t="s">
        <v>944</v>
      </c>
    </row>
    <row r="443" spans="1:5" x14ac:dyDescent="0.25">
      <c r="A443">
        <v>442</v>
      </c>
      <c r="B443" t="s">
        <v>677</v>
      </c>
      <c r="C443" s="30">
        <v>0.09</v>
      </c>
      <c r="D443" s="31">
        <v>8065</v>
      </c>
      <c r="E443" s="25">
        <v>49</v>
      </c>
    </row>
    <row r="444" spans="1:5" x14ac:dyDescent="0.25">
      <c r="A444">
        <v>443</v>
      </c>
      <c r="B444" t="s">
        <v>678</v>
      </c>
      <c r="C444" s="30">
        <v>0.09</v>
      </c>
      <c r="D444" s="31">
        <v>8055</v>
      </c>
      <c r="E444" s="25">
        <v>179.99</v>
      </c>
    </row>
    <row r="445" spans="1:5" x14ac:dyDescent="0.25">
      <c r="A445">
        <v>444</v>
      </c>
      <c r="B445" t="s">
        <v>679</v>
      </c>
      <c r="C445" s="30">
        <v>0.09</v>
      </c>
      <c r="D445" s="31">
        <v>8048</v>
      </c>
      <c r="E445" s="25">
        <v>1354.99</v>
      </c>
    </row>
    <row r="446" spans="1:5" x14ac:dyDescent="0.25">
      <c r="A446">
        <v>445</v>
      </c>
      <c r="B446" t="s">
        <v>680</v>
      </c>
      <c r="C446" s="30">
        <v>0.09</v>
      </c>
      <c r="D446" s="31">
        <v>8044</v>
      </c>
      <c r="E446" s="25" t="s">
        <v>1076</v>
      </c>
    </row>
    <row r="447" spans="1:5" x14ac:dyDescent="0.25">
      <c r="A447">
        <v>446</v>
      </c>
      <c r="B447" t="s">
        <v>681</v>
      </c>
      <c r="C447" s="30">
        <v>0.09</v>
      </c>
      <c r="D447" s="31">
        <v>8044</v>
      </c>
      <c r="E447" t="s">
        <v>1094</v>
      </c>
    </row>
    <row r="448" spans="1:5" x14ac:dyDescent="0.25">
      <c r="A448">
        <v>447</v>
      </c>
      <c r="B448" t="s">
        <v>682</v>
      </c>
      <c r="C448" s="30">
        <v>0.09</v>
      </c>
      <c r="D448" s="31">
        <v>8025</v>
      </c>
      <c r="E448" s="25">
        <v>179.99</v>
      </c>
    </row>
    <row r="449" spans="1:5" x14ac:dyDescent="0.25">
      <c r="A449">
        <v>448</v>
      </c>
      <c r="B449" t="s">
        <v>683</v>
      </c>
      <c r="C449" s="30">
        <v>0.09</v>
      </c>
      <c r="D449" s="31">
        <v>8023</v>
      </c>
      <c r="E449" s="25" t="s">
        <v>1095</v>
      </c>
    </row>
    <row r="450" spans="1:5" x14ac:dyDescent="0.25">
      <c r="A450">
        <v>449</v>
      </c>
      <c r="B450" t="s">
        <v>684</v>
      </c>
      <c r="C450" s="30">
        <v>0.09</v>
      </c>
      <c r="D450" s="31">
        <v>8010</v>
      </c>
      <c r="E450" s="25" t="s">
        <v>1096</v>
      </c>
    </row>
    <row r="451" spans="1:5" x14ac:dyDescent="0.25">
      <c r="A451">
        <v>450</v>
      </c>
      <c r="B451" t="s">
        <v>685</v>
      </c>
      <c r="C451" s="30">
        <v>0.09</v>
      </c>
      <c r="D451" s="31">
        <v>8000</v>
      </c>
      <c r="E451" s="25">
        <v>53.34</v>
      </c>
    </row>
    <row r="452" spans="1:5" x14ac:dyDescent="0.25">
      <c r="A452">
        <v>451</v>
      </c>
      <c r="B452" t="s">
        <v>686</v>
      </c>
      <c r="C452" s="30">
        <v>0.09</v>
      </c>
      <c r="D452" s="31">
        <v>7954</v>
      </c>
      <c r="E452" s="25" t="s">
        <v>944</v>
      </c>
    </row>
    <row r="453" spans="1:5" x14ac:dyDescent="0.25">
      <c r="A453">
        <v>452</v>
      </c>
      <c r="B453" t="s">
        <v>687</v>
      </c>
      <c r="C453" s="30">
        <v>0.09</v>
      </c>
      <c r="D453" s="31">
        <v>7931</v>
      </c>
      <c r="E453" t="s">
        <v>1097</v>
      </c>
    </row>
    <row r="454" spans="1:5" x14ac:dyDescent="0.25">
      <c r="A454">
        <v>453</v>
      </c>
      <c r="B454" t="s">
        <v>688</v>
      </c>
      <c r="C454" s="30">
        <v>0.09</v>
      </c>
      <c r="D454" s="31">
        <v>7911</v>
      </c>
      <c r="E454" s="25" t="s">
        <v>944</v>
      </c>
    </row>
    <row r="455" spans="1:5" x14ac:dyDescent="0.25">
      <c r="A455">
        <v>454</v>
      </c>
      <c r="B455" t="s">
        <v>689</v>
      </c>
      <c r="C455" s="30">
        <v>0.09</v>
      </c>
      <c r="D455" s="31">
        <v>7899</v>
      </c>
      <c r="E455" t="s">
        <v>944</v>
      </c>
    </row>
    <row r="456" spans="1:5" x14ac:dyDescent="0.25">
      <c r="A456">
        <v>455</v>
      </c>
      <c r="B456" t="s">
        <v>690</v>
      </c>
      <c r="C456" s="30">
        <v>0.09</v>
      </c>
      <c r="D456" s="31">
        <v>7895</v>
      </c>
      <c r="E456" s="25">
        <v>198.75</v>
      </c>
    </row>
    <row r="457" spans="1:5" x14ac:dyDescent="0.25">
      <c r="A457">
        <v>456</v>
      </c>
      <c r="B457" t="s">
        <v>691</v>
      </c>
      <c r="C457" s="30">
        <v>0.09</v>
      </c>
      <c r="D457" s="31">
        <v>7849</v>
      </c>
      <c r="E457" t="s">
        <v>944</v>
      </c>
    </row>
    <row r="458" spans="1:5" x14ac:dyDescent="0.25">
      <c r="A458">
        <v>457</v>
      </c>
      <c r="B458" t="s">
        <v>692</v>
      </c>
      <c r="C458" s="30">
        <v>0.09</v>
      </c>
      <c r="D458" s="31">
        <v>7819</v>
      </c>
      <c r="E458" t="s">
        <v>944</v>
      </c>
    </row>
    <row r="459" spans="1:5" x14ac:dyDescent="0.25">
      <c r="A459">
        <v>458</v>
      </c>
      <c r="B459" t="s">
        <v>693</v>
      </c>
      <c r="C459" s="30">
        <v>0.09</v>
      </c>
      <c r="D459" s="31">
        <v>7806</v>
      </c>
      <c r="E459" s="25">
        <v>501.99</v>
      </c>
    </row>
    <row r="460" spans="1:5" x14ac:dyDescent="0.25">
      <c r="A460">
        <v>459</v>
      </c>
      <c r="B460" t="s">
        <v>694</v>
      </c>
      <c r="C460" s="30">
        <v>0.09</v>
      </c>
      <c r="D460" s="31">
        <v>7783</v>
      </c>
      <c r="E460" s="25" t="s">
        <v>944</v>
      </c>
    </row>
    <row r="461" spans="1:5" x14ac:dyDescent="0.25">
      <c r="A461">
        <v>460</v>
      </c>
      <c r="B461" t="s">
        <v>695</v>
      </c>
      <c r="C461" s="30">
        <v>0.09</v>
      </c>
      <c r="D461" s="31">
        <v>7743</v>
      </c>
      <c r="E461" t="s">
        <v>1033</v>
      </c>
    </row>
    <row r="462" spans="1:5" x14ac:dyDescent="0.25">
      <c r="A462">
        <v>461</v>
      </c>
      <c r="B462" t="s">
        <v>696</v>
      </c>
      <c r="C462" s="30">
        <v>0.09</v>
      </c>
      <c r="D462" s="31">
        <v>7729</v>
      </c>
      <c r="E462" t="s">
        <v>1069</v>
      </c>
    </row>
    <row r="463" spans="1:5" x14ac:dyDescent="0.25">
      <c r="A463">
        <v>462</v>
      </c>
      <c r="B463" t="s">
        <v>697</v>
      </c>
      <c r="C463" s="30">
        <v>0.09</v>
      </c>
      <c r="D463" s="31">
        <v>7725</v>
      </c>
      <c r="E463" s="25">
        <v>353.56</v>
      </c>
    </row>
    <row r="464" spans="1:5" x14ac:dyDescent="0.25">
      <c r="A464">
        <v>463</v>
      </c>
      <c r="B464" t="s">
        <v>698</v>
      </c>
      <c r="C464" s="30">
        <v>0.09</v>
      </c>
      <c r="D464" s="31">
        <v>7696</v>
      </c>
      <c r="E464" t="s">
        <v>944</v>
      </c>
    </row>
    <row r="465" spans="1:5" x14ac:dyDescent="0.25">
      <c r="A465">
        <v>464</v>
      </c>
      <c r="B465" t="s">
        <v>699</v>
      </c>
      <c r="C465" s="30">
        <v>0.09</v>
      </c>
      <c r="D465" s="31">
        <v>7690</v>
      </c>
      <c r="E465" t="s">
        <v>1098</v>
      </c>
    </row>
    <row r="466" spans="1:5" x14ac:dyDescent="0.25">
      <c r="A466">
        <v>465</v>
      </c>
      <c r="B466" t="s">
        <v>700</v>
      </c>
      <c r="C466" s="30">
        <v>0.09</v>
      </c>
      <c r="D466" s="31">
        <v>7666</v>
      </c>
      <c r="E466" s="25" t="s">
        <v>1059</v>
      </c>
    </row>
    <row r="467" spans="1:5" x14ac:dyDescent="0.25">
      <c r="A467">
        <v>466</v>
      </c>
      <c r="B467" t="s">
        <v>701</v>
      </c>
      <c r="C467" s="30">
        <v>0.09</v>
      </c>
      <c r="D467" s="31">
        <v>7650</v>
      </c>
      <c r="E467" s="25" t="s">
        <v>1096</v>
      </c>
    </row>
    <row r="468" spans="1:5" x14ac:dyDescent="0.25">
      <c r="A468">
        <v>467</v>
      </c>
      <c r="B468" t="s">
        <v>702</v>
      </c>
      <c r="C468" s="30">
        <v>0.09</v>
      </c>
      <c r="D468" s="31">
        <v>7642</v>
      </c>
      <c r="E468" s="25">
        <v>116.99</v>
      </c>
    </row>
    <row r="469" spans="1:5" x14ac:dyDescent="0.25">
      <c r="A469">
        <v>468</v>
      </c>
      <c r="B469" t="s">
        <v>703</v>
      </c>
      <c r="C469" s="30">
        <v>0.09</v>
      </c>
      <c r="D469" s="31">
        <v>7631</v>
      </c>
      <c r="E469" s="25" t="s">
        <v>1099</v>
      </c>
    </row>
    <row r="470" spans="1:5" x14ac:dyDescent="0.25">
      <c r="A470">
        <v>469</v>
      </c>
      <c r="B470" t="s">
        <v>704</v>
      </c>
      <c r="C470" s="30">
        <v>0.09</v>
      </c>
      <c r="D470" s="31">
        <v>7631</v>
      </c>
      <c r="E470" s="25" t="s">
        <v>944</v>
      </c>
    </row>
    <row r="471" spans="1:5" x14ac:dyDescent="0.25">
      <c r="A471">
        <v>470</v>
      </c>
      <c r="B471" t="s">
        <v>705</v>
      </c>
      <c r="C471" s="30">
        <v>0.09</v>
      </c>
      <c r="D471" s="31">
        <v>7602</v>
      </c>
      <c r="E471" s="25" t="s">
        <v>1100</v>
      </c>
    </row>
    <row r="472" spans="1:5" x14ac:dyDescent="0.25">
      <c r="A472">
        <v>471</v>
      </c>
      <c r="B472" t="s">
        <v>706</v>
      </c>
      <c r="C472" s="30">
        <v>0.09</v>
      </c>
      <c r="D472" s="31">
        <v>7596</v>
      </c>
      <c r="E472" s="25" t="s">
        <v>1101</v>
      </c>
    </row>
    <row r="473" spans="1:5" x14ac:dyDescent="0.25">
      <c r="A473">
        <v>472</v>
      </c>
      <c r="B473" t="s">
        <v>707</v>
      </c>
      <c r="C473" s="30">
        <v>0.09</v>
      </c>
      <c r="D473" s="31">
        <v>7585</v>
      </c>
      <c r="E473" s="25">
        <v>134.99</v>
      </c>
    </row>
    <row r="474" spans="1:5" x14ac:dyDescent="0.25">
      <c r="A474">
        <v>473</v>
      </c>
      <c r="B474" t="s">
        <v>708</v>
      </c>
      <c r="C474" s="30">
        <v>0.09</v>
      </c>
      <c r="D474" s="31">
        <v>7571</v>
      </c>
      <c r="E474" s="25" t="s">
        <v>944</v>
      </c>
    </row>
    <row r="475" spans="1:5" x14ac:dyDescent="0.25">
      <c r="A475">
        <v>474</v>
      </c>
      <c r="B475" t="s">
        <v>709</v>
      </c>
      <c r="C475" s="30">
        <v>0.09</v>
      </c>
      <c r="D475" s="31">
        <v>7567</v>
      </c>
      <c r="E475" t="s">
        <v>1102</v>
      </c>
    </row>
    <row r="476" spans="1:5" x14ac:dyDescent="0.25">
      <c r="A476">
        <v>475</v>
      </c>
      <c r="B476" t="s">
        <v>710</v>
      </c>
      <c r="C476" s="30">
        <v>0.09</v>
      </c>
      <c r="D476" s="31">
        <v>7535</v>
      </c>
      <c r="E476" t="s">
        <v>1065</v>
      </c>
    </row>
    <row r="477" spans="1:5" x14ac:dyDescent="0.25">
      <c r="A477">
        <v>476</v>
      </c>
      <c r="B477" t="s">
        <v>711</v>
      </c>
      <c r="C477" s="30">
        <v>0.09</v>
      </c>
      <c r="D477" s="31">
        <v>7524</v>
      </c>
      <c r="E477" s="25" t="s">
        <v>944</v>
      </c>
    </row>
    <row r="478" spans="1:5" x14ac:dyDescent="0.25">
      <c r="A478">
        <v>477</v>
      </c>
      <c r="B478" t="s">
        <v>712</v>
      </c>
      <c r="C478" s="30">
        <v>0.09</v>
      </c>
      <c r="D478" s="31">
        <v>7520</v>
      </c>
      <c r="E478" t="s">
        <v>1103</v>
      </c>
    </row>
    <row r="479" spans="1:5" x14ac:dyDescent="0.25">
      <c r="A479">
        <v>478</v>
      </c>
      <c r="B479" t="s">
        <v>713</v>
      </c>
      <c r="C479" s="30">
        <v>0.09</v>
      </c>
      <c r="D479" s="31">
        <v>7456</v>
      </c>
      <c r="E479" s="25" t="s">
        <v>1096</v>
      </c>
    </row>
    <row r="480" spans="1:5" x14ac:dyDescent="0.25">
      <c r="A480">
        <v>479</v>
      </c>
      <c r="B480" t="s">
        <v>714</v>
      </c>
      <c r="C480" s="30">
        <v>0.09</v>
      </c>
      <c r="D480" s="31">
        <v>7453</v>
      </c>
      <c r="E480" t="s">
        <v>980</v>
      </c>
    </row>
    <row r="481" spans="1:5" x14ac:dyDescent="0.25">
      <c r="A481">
        <v>480</v>
      </c>
      <c r="B481" t="s">
        <v>715</v>
      </c>
      <c r="C481" s="30">
        <v>0.09</v>
      </c>
      <c r="D481" s="31">
        <v>7449</v>
      </c>
      <c r="E481" s="25" t="s">
        <v>944</v>
      </c>
    </row>
    <row r="482" spans="1:5" x14ac:dyDescent="0.25">
      <c r="A482">
        <v>481</v>
      </c>
      <c r="B482" t="s">
        <v>716</v>
      </c>
      <c r="C482" s="30">
        <v>0.09</v>
      </c>
      <c r="D482" s="31">
        <v>7441</v>
      </c>
      <c r="E482" t="s">
        <v>1104</v>
      </c>
    </row>
    <row r="483" spans="1:5" x14ac:dyDescent="0.25">
      <c r="A483">
        <v>482</v>
      </c>
      <c r="B483" t="s">
        <v>717</v>
      </c>
      <c r="C483" s="30">
        <v>0.08</v>
      </c>
      <c r="D483" s="31">
        <v>7418</v>
      </c>
      <c r="E483" t="s">
        <v>1076</v>
      </c>
    </row>
    <row r="484" spans="1:5" x14ac:dyDescent="0.25">
      <c r="A484">
        <v>483</v>
      </c>
      <c r="B484" t="s">
        <v>718</v>
      </c>
      <c r="C484" s="30">
        <v>0.08</v>
      </c>
      <c r="D484" s="31">
        <v>7408</v>
      </c>
      <c r="E484" s="25">
        <v>94.99</v>
      </c>
    </row>
    <row r="485" spans="1:5" x14ac:dyDescent="0.25">
      <c r="A485">
        <v>484</v>
      </c>
      <c r="B485" t="s">
        <v>719</v>
      </c>
      <c r="C485" s="30">
        <v>0.08</v>
      </c>
      <c r="D485" s="31">
        <v>7399</v>
      </c>
      <c r="E485" s="25" t="s">
        <v>1105</v>
      </c>
    </row>
    <row r="486" spans="1:5" x14ac:dyDescent="0.25">
      <c r="A486">
        <v>485</v>
      </c>
      <c r="B486" t="s">
        <v>720</v>
      </c>
      <c r="C486" s="30">
        <v>0.08</v>
      </c>
      <c r="D486" s="31">
        <v>7381</v>
      </c>
      <c r="E486" t="s">
        <v>944</v>
      </c>
    </row>
    <row r="487" spans="1:5" x14ac:dyDescent="0.25">
      <c r="A487">
        <v>486</v>
      </c>
      <c r="B487" t="s">
        <v>721</v>
      </c>
      <c r="C487" s="30">
        <v>0.08</v>
      </c>
      <c r="D487" s="31">
        <v>7373</v>
      </c>
      <c r="E487" t="s">
        <v>944</v>
      </c>
    </row>
    <row r="488" spans="1:5" x14ac:dyDescent="0.25">
      <c r="A488">
        <v>487</v>
      </c>
      <c r="B488" t="s">
        <v>722</v>
      </c>
      <c r="C488" s="30">
        <v>0.08</v>
      </c>
      <c r="D488" s="31">
        <v>7360</v>
      </c>
      <c r="E488" s="25" t="s">
        <v>1106</v>
      </c>
    </row>
    <row r="489" spans="1:5" x14ac:dyDescent="0.25">
      <c r="A489">
        <v>488</v>
      </c>
      <c r="B489" t="s">
        <v>723</v>
      </c>
      <c r="C489" s="30">
        <v>0.08</v>
      </c>
      <c r="D489" s="31">
        <v>7349</v>
      </c>
      <c r="E489" t="s">
        <v>1106</v>
      </c>
    </row>
    <row r="490" spans="1:5" x14ac:dyDescent="0.25">
      <c r="A490">
        <v>489</v>
      </c>
      <c r="B490" t="s">
        <v>724</v>
      </c>
      <c r="C490" s="30">
        <v>0.08</v>
      </c>
      <c r="D490" s="31">
        <v>7348</v>
      </c>
      <c r="E490" t="s">
        <v>1065</v>
      </c>
    </row>
    <row r="491" spans="1:5" x14ac:dyDescent="0.25">
      <c r="A491">
        <v>490</v>
      </c>
      <c r="B491" t="s">
        <v>725</v>
      </c>
      <c r="C491" s="30">
        <v>0.08</v>
      </c>
      <c r="D491" s="31">
        <v>7347</v>
      </c>
      <c r="E491" t="s">
        <v>1036</v>
      </c>
    </row>
    <row r="492" spans="1:5" x14ac:dyDescent="0.25">
      <c r="A492">
        <v>491</v>
      </c>
      <c r="B492" t="s">
        <v>726</v>
      </c>
      <c r="C492" s="30">
        <v>0.08</v>
      </c>
      <c r="D492" s="31">
        <v>7283</v>
      </c>
      <c r="E492" t="s">
        <v>1065</v>
      </c>
    </row>
    <row r="493" spans="1:5" x14ac:dyDescent="0.25">
      <c r="A493">
        <v>492</v>
      </c>
      <c r="B493" t="s">
        <v>727</v>
      </c>
      <c r="C493" s="30">
        <v>0.08</v>
      </c>
      <c r="D493" s="31">
        <v>7281</v>
      </c>
      <c r="E493" s="25">
        <v>166.52</v>
      </c>
    </row>
    <row r="494" spans="1:5" x14ac:dyDescent="0.25">
      <c r="A494">
        <v>493</v>
      </c>
      <c r="B494" t="s">
        <v>728</v>
      </c>
      <c r="C494" s="30">
        <v>0.08</v>
      </c>
      <c r="D494" s="31">
        <v>7270</v>
      </c>
      <c r="E494" s="25" t="s">
        <v>944</v>
      </c>
    </row>
    <row r="495" spans="1:5" x14ac:dyDescent="0.25">
      <c r="A495">
        <v>494</v>
      </c>
      <c r="B495" t="s">
        <v>729</v>
      </c>
      <c r="C495" s="30">
        <v>0.08</v>
      </c>
      <c r="D495" s="31">
        <v>7241</v>
      </c>
      <c r="E495" s="25">
        <v>35</v>
      </c>
    </row>
    <row r="496" spans="1:5" x14ac:dyDescent="0.25">
      <c r="A496">
        <v>495</v>
      </c>
      <c r="B496" t="s">
        <v>730</v>
      </c>
      <c r="C496" s="30">
        <v>0.08</v>
      </c>
      <c r="D496" s="31">
        <v>7228</v>
      </c>
      <c r="E496" s="25">
        <v>295</v>
      </c>
    </row>
    <row r="497" spans="1:5" x14ac:dyDescent="0.25">
      <c r="A497">
        <v>496</v>
      </c>
      <c r="B497" t="s">
        <v>731</v>
      </c>
      <c r="C497" s="30">
        <v>0.08</v>
      </c>
      <c r="D497" s="31">
        <v>7219</v>
      </c>
      <c r="E497" s="25" t="s">
        <v>944</v>
      </c>
    </row>
    <row r="498" spans="1:5" x14ac:dyDescent="0.25">
      <c r="A498">
        <v>497</v>
      </c>
      <c r="B498" t="s">
        <v>732</v>
      </c>
      <c r="C498" s="30">
        <v>0.08</v>
      </c>
      <c r="D498" s="31">
        <v>7209</v>
      </c>
      <c r="E498" s="25">
        <v>799.99</v>
      </c>
    </row>
    <row r="499" spans="1:5" x14ac:dyDescent="0.25">
      <c r="A499">
        <v>498</v>
      </c>
      <c r="B499" t="s">
        <v>733</v>
      </c>
      <c r="C499" s="30">
        <v>0.08</v>
      </c>
      <c r="D499" s="31">
        <v>7201</v>
      </c>
      <c r="E499" s="25" t="s">
        <v>1107</v>
      </c>
    </row>
    <row r="500" spans="1:5" x14ac:dyDescent="0.25">
      <c r="A500">
        <v>499</v>
      </c>
      <c r="B500" t="s">
        <v>734</v>
      </c>
      <c r="C500" s="30">
        <v>0.08</v>
      </c>
      <c r="D500" s="31">
        <v>7200</v>
      </c>
      <c r="E500" s="25">
        <v>135.94999999999999</v>
      </c>
    </row>
    <row r="501" spans="1:5" x14ac:dyDescent="0.25">
      <c r="A501">
        <v>500</v>
      </c>
      <c r="B501" t="s">
        <v>735</v>
      </c>
      <c r="C501" s="30">
        <v>0.08</v>
      </c>
      <c r="D501" s="31">
        <v>7198</v>
      </c>
      <c r="E501" s="25">
        <v>172.92</v>
      </c>
    </row>
    <row r="502" spans="1:5" x14ac:dyDescent="0.25">
      <c r="A502">
        <v>501</v>
      </c>
      <c r="B502" t="s">
        <v>736</v>
      </c>
      <c r="C502" s="30">
        <v>0.08</v>
      </c>
      <c r="D502" s="31">
        <v>7197</v>
      </c>
      <c r="E502" s="25">
        <v>199.99</v>
      </c>
    </row>
    <row r="503" spans="1:5" x14ac:dyDescent="0.25">
      <c r="A503">
        <v>502</v>
      </c>
      <c r="B503" t="s">
        <v>737</v>
      </c>
      <c r="C503" s="30">
        <v>0.08</v>
      </c>
      <c r="D503" s="31">
        <v>7195</v>
      </c>
      <c r="E503" s="25" t="s">
        <v>944</v>
      </c>
    </row>
    <row r="504" spans="1:5" x14ac:dyDescent="0.25">
      <c r="A504">
        <v>503</v>
      </c>
      <c r="B504" t="s">
        <v>738</v>
      </c>
      <c r="C504" s="30">
        <v>0.08</v>
      </c>
      <c r="D504" s="31">
        <v>7178</v>
      </c>
      <c r="E504" s="25">
        <v>335.98</v>
      </c>
    </row>
    <row r="505" spans="1:5" x14ac:dyDescent="0.25">
      <c r="A505">
        <v>504</v>
      </c>
      <c r="B505" t="s">
        <v>739</v>
      </c>
      <c r="C505" s="30">
        <v>0.08</v>
      </c>
      <c r="D505" s="31">
        <v>7174</v>
      </c>
      <c r="E505" t="s">
        <v>1108</v>
      </c>
    </row>
    <row r="506" spans="1:5" x14ac:dyDescent="0.25">
      <c r="A506">
        <v>505</v>
      </c>
      <c r="B506" t="s">
        <v>740</v>
      </c>
      <c r="C506" s="30">
        <v>0.08</v>
      </c>
      <c r="D506" s="31">
        <v>7171</v>
      </c>
      <c r="E506" s="25">
        <v>79.989999999999995</v>
      </c>
    </row>
    <row r="507" spans="1:5" x14ac:dyDescent="0.25">
      <c r="A507">
        <v>506</v>
      </c>
      <c r="B507" t="s">
        <v>741</v>
      </c>
      <c r="C507" s="30">
        <v>0.08</v>
      </c>
      <c r="D507" s="31">
        <v>7163</v>
      </c>
      <c r="E507" s="25">
        <v>272.56</v>
      </c>
    </row>
    <row r="508" spans="1:5" x14ac:dyDescent="0.25">
      <c r="A508">
        <v>507</v>
      </c>
      <c r="B508" t="s">
        <v>742</v>
      </c>
      <c r="C508" s="30">
        <v>0.08</v>
      </c>
      <c r="D508" s="31">
        <v>7158</v>
      </c>
      <c r="E508" s="25">
        <v>184.99</v>
      </c>
    </row>
    <row r="509" spans="1:5" x14ac:dyDescent="0.25">
      <c r="A509">
        <v>508</v>
      </c>
      <c r="B509" t="s">
        <v>743</v>
      </c>
      <c r="C509" s="30">
        <v>0.08</v>
      </c>
      <c r="D509" s="31">
        <v>7153</v>
      </c>
      <c r="E509" t="s">
        <v>944</v>
      </c>
    </row>
    <row r="510" spans="1:5" x14ac:dyDescent="0.25">
      <c r="A510">
        <v>509</v>
      </c>
      <c r="B510" t="s">
        <v>744</v>
      </c>
      <c r="C510" s="30">
        <v>0.08</v>
      </c>
      <c r="D510" s="31">
        <v>7139</v>
      </c>
      <c r="E510" s="25">
        <v>78.989999999999995</v>
      </c>
    </row>
    <row r="511" spans="1:5" x14ac:dyDescent="0.25">
      <c r="A511">
        <v>510</v>
      </c>
      <c r="B511" t="s">
        <v>745</v>
      </c>
      <c r="C511" s="30">
        <v>0.08</v>
      </c>
      <c r="D511" s="31">
        <v>7124</v>
      </c>
      <c r="E511" s="25" t="s">
        <v>944</v>
      </c>
    </row>
    <row r="512" spans="1:5" x14ac:dyDescent="0.25">
      <c r="A512">
        <v>511</v>
      </c>
      <c r="B512" t="s">
        <v>746</v>
      </c>
      <c r="C512" s="30">
        <v>0.08</v>
      </c>
      <c r="D512" s="31">
        <v>7117</v>
      </c>
      <c r="E512" t="s">
        <v>944</v>
      </c>
    </row>
    <row r="513" spans="1:5" x14ac:dyDescent="0.25">
      <c r="A513">
        <v>512</v>
      </c>
      <c r="B513" t="s">
        <v>747</v>
      </c>
      <c r="C513" s="30">
        <v>0.08</v>
      </c>
      <c r="D513" s="31">
        <v>7105</v>
      </c>
      <c r="E513" t="s">
        <v>944</v>
      </c>
    </row>
    <row r="514" spans="1:5" x14ac:dyDescent="0.25">
      <c r="A514">
        <v>513</v>
      </c>
      <c r="B514" t="s">
        <v>748</v>
      </c>
      <c r="C514" s="30">
        <v>0.08</v>
      </c>
      <c r="D514" s="31">
        <v>7098</v>
      </c>
      <c r="E514" s="25" t="s">
        <v>944</v>
      </c>
    </row>
    <row r="515" spans="1:5" x14ac:dyDescent="0.25">
      <c r="A515">
        <v>514</v>
      </c>
      <c r="B515" t="s">
        <v>749</v>
      </c>
      <c r="C515" s="30">
        <v>0.08</v>
      </c>
      <c r="D515" s="31">
        <v>7098</v>
      </c>
      <c r="E515" s="25">
        <v>44.99</v>
      </c>
    </row>
    <row r="516" spans="1:5" x14ac:dyDescent="0.25">
      <c r="A516">
        <v>515</v>
      </c>
      <c r="B516" t="s">
        <v>750</v>
      </c>
      <c r="C516" s="30">
        <v>0.08</v>
      </c>
      <c r="D516" s="31">
        <v>7095</v>
      </c>
      <c r="E516" t="s">
        <v>1109</v>
      </c>
    </row>
    <row r="517" spans="1:5" x14ac:dyDescent="0.25">
      <c r="A517">
        <v>516</v>
      </c>
      <c r="B517" t="s">
        <v>751</v>
      </c>
      <c r="C517" s="30">
        <v>0.08</v>
      </c>
      <c r="D517" s="31">
        <v>7087</v>
      </c>
      <c r="E517" s="25" t="s">
        <v>944</v>
      </c>
    </row>
    <row r="518" spans="1:5" x14ac:dyDescent="0.25">
      <c r="A518">
        <v>517</v>
      </c>
      <c r="B518" t="s">
        <v>752</v>
      </c>
      <c r="C518" s="30">
        <v>0.08</v>
      </c>
      <c r="D518" s="31">
        <v>7072</v>
      </c>
      <c r="E518" s="25" t="s">
        <v>1110</v>
      </c>
    </row>
    <row r="519" spans="1:5" x14ac:dyDescent="0.25">
      <c r="A519">
        <v>518</v>
      </c>
      <c r="B519" t="s">
        <v>753</v>
      </c>
      <c r="C519" s="30">
        <v>0.08</v>
      </c>
      <c r="D519" s="31">
        <v>7051</v>
      </c>
      <c r="E519" t="s">
        <v>1111</v>
      </c>
    </row>
    <row r="520" spans="1:5" x14ac:dyDescent="0.25">
      <c r="A520">
        <v>519</v>
      </c>
      <c r="B520" t="s">
        <v>754</v>
      </c>
      <c r="C520" s="30">
        <v>0.08</v>
      </c>
      <c r="D520" s="31">
        <v>7049</v>
      </c>
      <c r="E520" s="25" t="s">
        <v>1112</v>
      </c>
    </row>
    <row r="521" spans="1:5" x14ac:dyDescent="0.25">
      <c r="A521">
        <v>520</v>
      </c>
      <c r="B521" t="s">
        <v>755</v>
      </c>
      <c r="C521" s="30">
        <v>0.08</v>
      </c>
      <c r="D521" s="31">
        <v>7048</v>
      </c>
      <c r="E521" s="25" t="s">
        <v>1113</v>
      </c>
    </row>
    <row r="522" spans="1:5" x14ac:dyDescent="0.25">
      <c r="A522">
        <v>521</v>
      </c>
      <c r="B522" t="s">
        <v>756</v>
      </c>
      <c r="C522" s="30">
        <v>0.08</v>
      </c>
      <c r="D522" s="31">
        <v>7038</v>
      </c>
      <c r="E522" t="s">
        <v>944</v>
      </c>
    </row>
    <row r="523" spans="1:5" x14ac:dyDescent="0.25">
      <c r="A523">
        <v>522</v>
      </c>
      <c r="B523" t="s">
        <v>757</v>
      </c>
      <c r="C523" s="30">
        <v>0.08</v>
      </c>
      <c r="D523" s="31">
        <v>7025</v>
      </c>
      <c r="E523" s="25" t="s">
        <v>1114</v>
      </c>
    </row>
    <row r="524" spans="1:5" x14ac:dyDescent="0.25">
      <c r="A524">
        <v>523</v>
      </c>
      <c r="B524" t="s">
        <v>758</v>
      </c>
      <c r="C524" s="30">
        <v>0.08</v>
      </c>
      <c r="D524" s="31">
        <v>7023</v>
      </c>
      <c r="E524" s="25" t="s">
        <v>1115</v>
      </c>
    </row>
    <row r="525" spans="1:5" x14ac:dyDescent="0.25">
      <c r="A525">
        <v>524</v>
      </c>
      <c r="B525" t="s">
        <v>759</v>
      </c>
      <c r="C525" s="30">
        <v>0.08</v>
      </c>
      <c r="D525" s="31">
        <v>7022</v>
      </c>
      <c r="E525" s="25">
        <v>189.99</v>
      </c>
    </row>
    <row r="526" spans="1:5" x14ac:dyDescent="0.25">
      <c r="A526">
        <v>525</v>
      </c>
      <c r="B526" t="s">
        <v>760</v>
      </c>
      <c r="C526" s="30">
        <v>0.08</v>
      </c>
      <c r="D526" s="31">
        <v>7019</v>
      </c>
      <c r="E526" t="s">
        <v>944</v>
      </c>
    </row>
    <row r="527" spans="1:5" x14ac:dyDescent="0.25">
      <c r="A527">
        <v>526</v>
      </c>
      <c r="B527" t="s">
        <v>761</v>
      </c>
      <c r="C527" s="30">
        <v>0.08</v>
      </c>
      <c r="D527" s="31">
        <v>7006</v>
      </c>
      <c r="E527" s="25">
        <v>29.99</v>
      </c>
    </row>
    <row r="528" spans="1:5" x14ac:dyDescent="0.25">
      <c r="A528">
        <v>527</v>
      </c>
      <c r="B528" t="s">
        <v>762</v>
      </c>
      <c r="C528" s="30">
        <v>0.08</v>
      </c>
      <c r="D528" s="31">
        <v>6991</v>
      </c>
      <c r="E528" s="25">
        <v>390</v>
      </c>
    </row>
    <row r="529" spans="1:5" x14ac:dyDescent="0.25">
      <c r="A529">
        <v>528</v>
      </c>
      <c r="B529" t="s">
        <v>763</v>
      </c>
      <c r="C529" s="30">
        <v>0.08</v>
      </c>
      <c r="D529" s="31">
        <v>6987</v>
      </c>
      <c r="E529" t="s">
        <v>1116</v>
      </c>
    </row>
    <row r="530" spans="1:5" x14ac:dyDescent="0.25">
      <c r="A530">
        <v>529</v>
      </c>
      <c r="B530" t="s">
        <v>764</v>
      </c>
      <c r="C530" s="30">
        <v>0.08</v>
      </c>
      <c r="D530" s="31">
        <v>6979</v>
      </c>
      <c r="E530" t="s">
        <v>944</v>
      </c>
    </row>
    <row r="531" spans="1:5" x14ac:dyDescent="0.25">
      <c r="A531">
        <v>530</v>
      </c>
      <c r="B531" t="s">
        <v>765</v>
      </c>
      <c r="C531" s="30">
        <v>0.08</v>
      </c>
      <c r="D531" s="31">
        <v>6977</v>
      </c>
      <c r="E531" s="25">
        <v>276.86</v>
      </c>
    </row>
    <row r="532" spans="1:5" x14ac:dyDescent="0.25">
      <c r="A532">
        <v>531</v>
      </c>
      <c r="B532" t="s">
        <v>766</v>
      </c>
      <c r="C532" s="30">
        <v>0.08</v>
      </c>
      <c r="D532" s="31">
        <v>6975</v>
      </c>
      <c r="E532" s="25">
        <v>235.59</v>
      </c>
    </row>
    <row r="533" spans="1:5" x14ac:dyDescent="0.25">
      <c r="A533">
        <v>532</v>
      </c>
      <c r="B533" t="s">
        <v>767</v>
      </c>
      <c r="C533" s="30">
        <v>0.08</v>
      </c>
      <c r="D533" s="31">
        <v>6972</v>
      </c>
      <c r="E533" t="s">
        <v>1117</v>
      </c>
    </row>
    <row r="534" spans="1:5" x14ac:dyDescent="0.25">
      <c r="A534">
        <v>533</v>
      </c>
      <c r="B534" t="s">
        <v>768</v>
      </c>
      <c r="C534" s="30">
        <v>0.08</v>
      </c>
      <c r="D534" s="31">
        <v>6970</v>
      </c>
      <c r="E534" t="s">
        <v>1118</v>
      </c>
    </row>
    <row r="535" spans="1:5" x14ac:dyDescent="0.25">
      <c r="A535">
        <v>534</v>
      </c>
      <c r="B535" t="s">
        <v>769</v>
      </c>
      <c r="C535" s="30">
        <v>0.08</v>
      </c>
      <c r="D535" s="31">
        <v>6959</v>
      </c>
      <c r="E535" t="s">
        <v>944</v>
      </c>
    </row>
    <row r="536" spans="1:5" x14ac:dyDescent="0.25">
      <c r="A536">
        <v>535</v>
      </c>
      <c r="B536" t="s">
        <v>770</v>
      </c>
      <c r="C536" s="30">
        <v>0.08</v>
      </c>
      <c r="D536" s="31">
        <v>6947</v>
      </c>
      <c r="E536" t="s">
        <v>944</v>
      </c>
    </row>
    <row r="537" spans="1:5" x14ac:dyDescent="0.25">
      <c r="A537">
        <v>536</v>
      </c>
      <c r="B537" t="s">
        <v>771</v>
      </c>
      <c r="C537" s="30">
        <v>0.08</v>
      </c>
      <c r="D537" s="31">
        <v>6940</v>
      </c>
      <c r="E537" s="25">
        <v>40</v>
      </c>
    </row>
    <row r="538" spans="1:5" x14ac:dyDescent="0.25">
      <c r="A538">
        <v>537</v>
      </c>
      <c r="B538" t="s">
        <v>772</v>
      </c>
      <c r="C538" s="30">
        <v>0.08</v>
      </c>
      <c r="D538" s="31">
        <v>6929</v>
      </c>
      <c r="E538" t="s">
        <v>1119</v>
      </c>
    </row>
    <row r="539" spans="1:5" x14ac:dyDescent="0.25">
      <c r="A539">
        <v>538</v>
      </c>
      <c r="B539" t="s">
        <v>773</v>
      </c>
      <c r="C539" s="30">
        <v>0.08</v>
      </c>
      <c r="D539" s="31">
        <v>6912</v>
      </c>
      <c r="E539" t="s">
        <v>1120</v>
      </c>
    </row>
    <row r="540" spans="1:5" x14ac:dyDescent="0.25">
      <c r="A540">
        <v>539</v>
      </c>
      <c r="B540" t="s">
        <v>774</v>
      </c>
      <c r="C540" s="30">
        <v>0.08</v>
      </c>
      <c r="D540" s="31">
        <v>6896</v>
      </c>
      <c r="E540" s="25">
        <v>162.12</v>
      </c>
    </row>
    <row r="541" spans="1:5" x14ac:dyDescent="0.25">
      <c r="A541">
        <v>540</v>
      </c>
      <c r="B541" t="s">
        <v>775</v>
      </c>
      <c r="C541" s="30">
        <v>0.08</v>
      </c>
      <c r="D541" s="31">
        <v>6881</v>
      </c>
      <c r="E541" s="25">
        <v>120</v>
      </c>
    </row>
    <row r="542" spans="1:5" x14ac:dyDescent="0.25">
      <c r="A542">
        <v>541</v>
      </c>
      <c r="B542" t="s">
        <v>776</v>
      </c>
      <c r="C542" s="30">
        <v>0.08</v>
      </c>
      <c r="D542" s="31">
        <v>6876</v>
      </c>
      <c r="E542" s="25">
        <v>134.99</v>
      </c>
    </row>
    <row r="543" spans="1:5" x14ac:dyDescent="0.25">
      <c r="A543">
        <v>542</v>
      </c>
      <c r="B543" t="s">
        <v>777</v>
      </c>
      <c r="C543" s="30">
        <v>0.08</v>
      </c>
      <c r="D543" s="31">
        <v>6853</v>
      </c>
      <c r="E543" t="s">
        <v>944</v>
      </c>
    </row>
    <row r="544" spans="1:5" x14ac:dyDescent="0.25">
      <c r="A544">
        <v>543</v>
      </c>
      <c r="B544" t="s">
        <v>778</v>
      </c>
      <c r="C544" s="30">
        <v>0.08</v>
      </c>
      <c r="D544" s="31">
        <v>6849</v>
      </c>
      <c r="E544" t="s">
        <v>944</v>
      </c>
    </row>
    <row r="545" spans="1:5" x14ac:dyDescent="0.25">
      <c r="A545">
        <v>544</v>
      </c>
      <c r="B545" t="s">
        <v>779</v>
      </c>
      <c r="C545" s="30">
        <v>0.08</v>
      </c>
      <c r="D545" s="31">
        <v>6846</v>
      </c>
      <c r="E545" s="25">
        <v>164.14</v>
      </c>
    </row>
    <row r="546" spans="1:5" x14ac:dyDescent="0.25">
      <c r="A546">
        <v>545</v>
      </c>
      <c r="B546" t="s">
        <v>780</v>
      </c>
      <c r="C546" s="30">
        <v>0.08</v>
      </c>
      <c r="D546" s="31">
        <v>6822</v>
      </c>
      <c r="E546" s="25">
        <v>259</v>
      </c>
    </row>
    <row r="547" spans="1:5" x14ac:dyDescent="0.25">
      <c r="A547">
        <v>546</v>
      </c>
      <c r="B547" t="s">
        <v>781</v>
      </c>
      <c r="C547" s="30">
        <v>0.08</v>
      </c>
      <c r="D547" s="31">
        <v>6813</v>
      </c>
      <c r="E547" s="25">
        <v>699.95</v>
      </c>
    </row>
    <row r="548" spans="1:5" x14ac:dyDescent="0.25">
      <c r="A548">
        <v>547</v>
      </c>
      <c r="B548" t="s">
        <v>782</v>
      </c>
      <c r="C548" s="30">
        <v>0.08</v>
      </c>
      <c r="D548" s="31">
        <v>6799</v>
      </c>
      <c r="E548" t="s">
        <v>944</v>
      </c>
    </row>
    <row r="549" spans="1:5" x14ac:dyDescent="0.25">
      <c r="A549">
        <v>548</v>
      </c>
      <c r="B549" t="s">
        <v>783</v>
      </c>
      <c r="C549" s="30">
        <v>0.08</v>
      </c>
      <c r="D549" s="31">
        <v>6792</v>
      </c>
      <c r="E549" t="s">
        <v>944</v>
      </c>
    </row>
    <row r="550" spans="1:5" x14ac:dyDescent="0.25">
      <c r="A550">
        <v>549</v>
      </c>
      <c r="B550" t="s">
        <v>784</v>
      </c>
      <c r="C550" s="30">
        <v>0.08</v>
      </c>
      <c r="D550" s="31">
        <v>6792</v>
      </c>
      <c r="E550" t="s">
        <v>1065</v>
      </c>
    </row>
    <row r="551" spans="1:5" x14ac:dyDescent="0.25">
      <c r="A551">
        <v>550</v>
      </c>
      <c r="B551" t="s">
        <v>785</v>
      </c>
      <c r="C551" s="30">
        <v>0.08</v>
      </c>
      <c r="D551" s="31">
        <v>6760</v>
      </c>
      <c r="E551" t="s">
        <v>1121</v>
      </c>
    </row>
    <row r="552" spans="1:5" x14ac:dyDescent="0.25">
      <c r="A552">
        <v>551</v>
      </c>
      <c r="B552" t="s">
        <v>786</v>
      </c>
      <c r="C552" s="30">
        <v>0.08</v>
      </c>
      <c r="D552" s="31">
        <v>6732</v>
      </c>
      <c r="E552" s="25">
        <v>245</v>
      </c>
    </row>
    <row r="553" spans="1:5" x14ac:dyDescent="0.25">
      <c r="A553">
        <v>552</v>
      </c>
      <c r="B553" t="s">
        <v>787</v>
      </c>
      <c r="C553" s="30">
        <v>0.08</v>
      </c>
      <c r="D553" s="31">
        <v>6718</v>
      </c>
      <c r="E553" t="s">
        <v>944</v>
      </c>
    </row>
    <row r="554" spans="1:5" x14ac:dyDescent="0.25">
      <c r="A554">
        <v>553</v>
      </c>
      <c r="B554" t="s">
        <v>788</v>
      </c>
      <c r="C554" s="30">
        <v>0.08</v>
      </c>
      <c r="D554" s="31">
        <v>6716</v>
      </c>
      <c r="E554" s="25">
        <v>115</v>
      </c>
    </row>
    <row r="555" spans="1:5" x14ac:dyDescent="0.25">
      <c r="A555">
        <v>554</v>
      </c>
      <c r="B555" t="s">
        <v>789</v>
      </c>
      <c r="C555" s="30">
        <v>0.08</v>
      </c>
      <c r="D555" s="31">
        <v>6688</v>
      </c>
      <c r="E555" t="s">
        <v>1122</v>
      </c>
    </row>
    <row r="556" spans="1:5" x14ac:dyDescent="0.25">
      <c r="A556">
        <v>555</v>
      </c>
      <c r="B556" t="s">
        <v>790</v>
      </c>
      <c r="C556" s="30">
        <v>0.08</v>
      </c>
      <c r="D556" s="31">
        <v>6683</v>
      </c>
      <c r="E556" s="25">
        <v>248.87</v>
      </c>
    </row>
    <row r="557" spans="1:5" x14ac:dyDescent="0.25">
      <c r="A557">
        <v>556</v>
      </c>
      <c r="B557" t="s">
        <v>791</v>
      </c>
      <c r="C557" s="30">
        <v>0.08</v>
      </c>
      <c r="D557" s="31">
        <v>6676</v>
      </c>
      <c r="E557" t="s">
        <v>944</v>
      </c>
    </row>
    <row r="558" spans="1:5" x14ac:dyDescent="0.25">
      <c r="A558">
        <v>557</v>
      </c>
      <c r="B558" t="s">
        <v>792</v>
      </c>
      <c r="C558" s="30">
        <v>0.08</v>
      </c>
      <c r="D558" s="31">
        <v>6676</v>
      </c>
      <c r="E558" t="s">
        <v>1096</v>
      </c>
    </row>
    <row r="559" spans="1:5" x14ac:dyDescent="0.25">
      <c r="A559">
        <v>558</v>
      </c>
      <c r="B559" t="s">
        <v>793</v>
      </c>
      <c r="C559" s="30">
        <v>0.08</v>
      </c>
      <c r="D559" s="31">
        <v>6666</v>
      </c>
      <c r="E559" t="s">
        <v>1123</v>
      </c>
    </row>
    <row r="560" spans="1:5" x14ac:dyDescent="0.25">
      <c r="A560">
        <v>559</v>
      </c>
      <c r="B560" t="s">
        <v>794</v>
      </c>
      <c r="C560" s="30">
        <v>0.08</v>
      </c>
      <c r="D560" s="31">
        <v>6664</v>
      </c>
      <c r="E560" t="s">
        <v>944</v>
      </c>
    </row>
    <row r="561" spans="1:5" x14ac:dyDescent="0.25">
      <c r="A561">
        <v>560</v>
      </c>
      <c r="B561" t="s">
        <v>795</v>
      </c>
      <c r="C561" s="30">
        <v>0.08</v>
      </c>
      <c r="D561" s="31">
        <v>6663</v>
      </c>
      <c r="E561" t="s">
        <v>1124</v>
      </c>
    </row>
    <row r="562" spans="1:5" x14ac:dyDescent="0.25">
      <c r="A562">
        <v>561</v>
      </c>
      <c r="B562" t="s">
        <v>796</v>
      </c>
      <c r="C562" s="30">
        <v>0.08</v>
      </c>
      <c r="D562" s="31">
        <v>6645</v>
      </c>
      <c r="E562" s="25">
        <v>99.99</v>
      </c>
    </row>
    <row r="563" spans="1:5" x14ac:dyDescent="0.25">
      <c r="A563">
        <v>562</v>
      </c>
      <c r="B563" t="s">
        <v>797</v>
      </c>
      <c r="C563" s="30">
        <v>0.08</v>
      </c>
      <c r="D563" s="31">
        <v>6639</v>
      </c>
      <c r="E563" t="s">
        <v>1125</v>
      </c>
    </row>
    <row r="564" spans="1:5" x14ac:dyDescent="0.25">
      <c r="A564">
        <v>563</v>
      </c>
      <c r="B564" t="s">
        <v>798</v>
      </c>
      <c r="C564" s="30">
        <v>0.08</v>
      </c>
      <c r="D564" s="31">
        <v>6639</v>
      </c>
      <c r="E564" s="25">
        <v>144.94999999999999</v>
      </c>
    </row>
    <row r="565" spans="1:5" x14ac:dyDescent="0.25">
      <c r="A565">
        <v>564</v>
      </c>
      <c r="B565" t="s">
        <v>799</v>
      </c>
      <c r="C565" s="30">
        <v>0.08</v>
      </c>
      <c r="D565" s="31">
        <v>6629</v>
      </c>
      <c r="E565" s="25">
        <v>119</v>
      </c>
    </row>
    <row r="566" spans="1:5" x14ac:dyDescent="0.25">
      <c r="A566">
        <v>565</v>
      </c>
      <c r="B566" t="s">
        <v>800</v>
      </c>
      <c r="C566" s="30">
        <v>0.08</v>
      </c>
      <c r="D566" s="31">
        <v>6628</v>
      </c>
      <c r="E566" t="s">
        <v>1126</v>
      </c>
    </row>
    <row r="567" spans="1:5" x14ac:dyDescent="0.25">
      <c r="A567">
        <v>566</v>
      </c>
      <c r="B567" t="s">
        <v>801</v>
      </c>
      <c r="C567" s="30">
        <v>0.08</v>
      </c>
      <c r="D567" s="31">
        <v>6615</v>
      </c>
      <c r="E567" s="25">
        <v>209.99</v>
      </c>
    </row>
    <row r="568" spans="1:5" x14ac:dyDescent="0.25">
      <c r="A568">
        <v>567</v>
      </c>
      <c r="B568" t="s">
        <v>802</v>
      </c>
      <c r="C568" s="30">
        <v>0.08</v>
      </c>
      <c r="D568" s="31">
        <v>6609</v>
      </c>
      <c r="E568" s="25">
        <v>30</v>
      </c>
    </row>
    <row r="569" spans="1:5" x14ac:dyDescent="0.25">
      <c r="A569">
        <v>568</v>
      </c>
      <c r="B569" t="s">
        <v>803</v>
      </c>
      <c r="C569" s="30">
        <v>7.0000000000000007E-2</v>
      </c>
      <c r="D569" s="31">
        <v>6592</v>
      </c>
      <c r="E569" t="s">
        <v>944</v>
      </c>
    </row>
    <row r="570" spans="1:5" x14ac:dyDescent="0.25">
      <c r="A570">
        <v>569</v>
      </c>
      <c r="B570" t="s">
        <v>804</v>
      </c>
      <c r="C570" s="30">
        <v>7.0000000000000007E-2</v>
      </c>
      <c r="D570" s="31">
        <v>6586</v>
      </c>
      <c r="E570" t="s">
        <v>1127</v>
      </c>
    </row>
    <row r="571" spans="1:5" x14ac:dyDescent="0.25">
      <c r="A571">
        <v>570</v>
      </c>
      <c r="B571" t="s">
        <v>805</v>
      </c>
      <c r="C571" s="30">
        <v>7.0000000000000007E-2</v>
      </c>
      <c r="D571" s="31">
        <v>6579</v>
      </c>
      <c r="E571" s="25">
        <v>179.99</v>
      </c>
    </row>
    <row r="572" spans="1:5" x14ac:dyDescent="0.25">
      <c r="A572">
        <v>571</v>
      </c>
      <c r="B572" t="s">
        <v>806</v>
      </c>
      <c r="C572" s="30">
        <v>7.0000000000000007E-2</v>
      </c>
      <c r="D572" s="31">
        <v>6573</v>
      </c>
      <c r="E572" s="25">
        <v>167.99</v>
      </c>
    </row>
    <row r="573" spans="1:5" x14ac:dyDescent="0.25">
      <c r="A573">
        <v>572</v>
      </c>
      <c r="B573" t="s">
        <v>807</v>
      </c>
      <c r="C573" s="30">
        <v>7.0000000000000007E-2</v>
      </c>
      <c r="D573" s="31">
        <v>6553</v>
      </c>
      <c r="E573" s="25">
        <v>84.87</v>
      </c>
    </row>
    <row r="574" spans="1:5" x14ac:dyDescent="0.25">
      <c r="A574">
        <v>573</v>
      </c>
      <c r="B574" t="s">
        <v>808</v>
      </c>
      <c r="C574" s="30">
        <v>7.0000000000000007E-2</v>
      </c>
      <c r="D574" s="31">
        <v>6542</v>
      </c>
      <c r="E574" s="25">
        <v>329.99</v>
      </c>
    </row>
    <row r="575" spans="1:5" x14ac:dyDescent="0.25">
      <c r="A575">
        <v>574</v>
      </c>
      <c r="B575" t="s">
        <v>809</v>
      </c>
      <c r="C575" s="30">
        <v>7.0000000000000007E-2</v>
      </c>
      <c r="D575" s="31">
        <v>6535</v>
      </c>
      <c r="E575" t="s">
        <v>1128</v>
      </c>
    </row>
    <row r="576" spans="1:5" x14ac:dyDescent="0.25">
      <c r="A576">
        <v>575</v>
      </c>
      <c r="B576" t="s">
        <v>810</v>
      </c>
      <c r="C576" s="30">
        <v>7.0000000000000007E-2</v>
      </c>
      <c r="D576" s="31">
        <v>6528</v>
      </c>
      <c r="E576" t="s">
        <v>944</v>
      </c>
    </row>
    <row r="577" spans="1:5" x14ac:dyDescent="0.25">
      <c r="A577">
        <v>576</v>
      </c>
      <c r="B577" t="s">
        <v>811</v>
      </c>
      <c r="C577" s="30">
        <v>7.0000000000000007E-2</v>
      </c>
      <c r="D577" s="31">
        <v>6525</v>
      </c>
      <c r="E577" s="25">
        <v>99.98</v>
      </c>
    </row>
    <row r="578" spans="1:5" x14ac:dyDescent="0.25">
      <c r="A578">
        <v>577</v>
      </c>
      <c r="B578" t="s">
        <v>812</v>
      </c>
      <c r="C578" s="30">
        <v>7.0000000000000007E-2</v>
      </c>
      <c r="D578" s="31">
        <v>6519</v>
      </c>
      <c r="E578" s="25">
        <v>95.97</v>
      </c>
    </row>
    <row r="579" spans="1:5" x14ac:dyDescent="0.25">
      <c r="A579">
        <v>578</v>
      </c>
      <c r="B579" t="s">
        <v>813</v>
      </c>
      <c r="C579" s="30">
        <v>7.0000000000000007E-2</v>
      </c>
      <c r="D579" s="31">
        <v>6504</v>
      </c>
      <c r="E579" s="25">
        <v>35</v>
      </c>
    </row>
    <row r="580" spans="1:5" x14ac:dyDescent="0.25">
      <c r="A580">
        <v>579</v>
      </c>
      <c r="B580" t="s">
        <v>814</v>
      </c>
      <c r="C580" s="30">
        <v>7.0000000000000007E-2</v>
      </c>
      <c r="D580" s="31">
        <v>6503</v>
      </c>
      <c r="E580" t="s">
        <v>1129</v>
      </c>
    </row>
    <row r="581" spans="1:5" x14ac:dyDescent="0.25">
      <c r="A581">
        <v>580</v>
      </c>
      <c r="B581" t="s">
        <v>815</v>
      </c>
      <c r="C581" s="30">
        <v>7.0000000000000007E-2</v>
      </c>
      <c r="D581" s="31">
        <v>6489</v>
      </c>
      <c r="E581" s="25">
        <v>84.99</v>
      </c>
    </row>
    <row r="582" spans="1:5" x14ac:dyDescent="0.25">
      <c r="A582">
        <v>581</v>
      </c>
      <c r="B582" t="s">
        <v>816</v>
      </c>
      <c r="C582" s="30">
        <v>7.0000000000000007E-2</v>
      </c>
      <c r="D582" s="31">
        <v>6487</v>
      </c>
      <c r="E582" t="s">
        <v>944</v>
      </c>
    </row>
    <row r="583" spans="1:5" x14ac:dyDescent="0.25">
      <c r="A583">
        <v>582</v>
      </c>
      <c r="B583" t="s">
        <v>817</v>
      </c>
      <c r="C583" s="30">
        <v>7.0000000000000007E-2</v>
      </c>
      <c r="D583" s="31">
        <v>6477</v>
      </c>
      <c r="E583" t="s">
        <v>1130</v>
      </c>
    </row>
    <row r="584" spans="1:5" x14ac:dyDescent="0.25">
      <c r="A584">
        <v>583</v>
      </c>
      <c r="B584" t="s">
        <v>818</v>
      </c>
      <c r="C584" s="30">
        <v>7.0000000000000007E-2</v>
      </c>
      <c r="D584" s="31">
        <v>6475</v>
      </c>
      <c r="E584" t="s">
        <v>944</v>
      </c>
    </row>
    <row r="585" spans="1:5" x14ac:dyDescent="0.25">
      <c r="A585">
        <v>584</v>
      </c>
      <c r="B585" t="s">
        <v>819</v>
      </c>
      <c r="C585" s="30">
        <v>7.0000000000000007E-2</v>
      </c>
      <c r="D585" s="31">
        <v>6464</v>
      </c>
      <c r="E585" s="25">
        <v>189</v>
      </c>
    </row>
    <row r="586" spans="1:5" x14ac:dyDescent="0.25">
      <c r="A586">
        <v>585</v>
      </c>
      <c r="B586" t="s">
        <v>820</v>
      </c>
      <c r="C586" s="30">
        <v>7.0000000000000007E-2</v>
      </c>
      <c r="D586" s="31">
        <v>6464</v>
      </c>
      <c r="E586" t="s">
        <v>944</v>
      </c>
    </row>
    <row r="587" spans="1:5" x14ac:dyDescent="0.25">
      <c r="A587">
        <v>586</v>
      </c>
      <c r="B587" t="s">
        <v>821</v>
      </c>
      <c r="C587" s="30">
        <v>7.0000000000000007E-2</v>
      </c>
      <c r="D587" s="31">
        <v>6455</v>
      </c>
      <c r="E587" t="s">
        <v>1131</v>
      </c>
    </row>
    <row r="588" spans="1:5" x14ac:dyDescent="0.25">
      <c r="A588">
        <v>587</v>
      </c>
      <c r="B588" t="s">
        <v>822</v>
      </c>
      <c r="C588" s="30">
        <v>7.0000000000000007E-2</v>
      </c>
      <c r="D588" s="31">
        <v>6437</v>
      </c>
      <c r="E588" t="s">
        <v>980</v>
      </c>
    </row>
    <row r="589" spans="1:5" x14ac:dyDescent="0.25">
      <c r="A589">
        <v>588</v>
      </c>
      <c r="B589" t="s">
        <v>823</v>
      </c>
      <c r="C589" s="30">
        <v>7.0000000000000007E-2</v>
      </c>
      <c r="D589" s="31">
        <v>6425</v>
      </c>
      <c r="E589" t="s">
        <v>944</v>
      </c>
    </row>
    <row r="590" spans="1:5" x14ac:dyDescent="0.25">
      <c r="A590">
        <v>589</v>
      </c>
      <c r="B590" t="s">
        <v>824</v>
      </c>
      <c r="C590" s="30">
        <v>7.0000000000000007E-2</v>
      </c>
      <c r="D590" s="31">
        <v>6399</v>
      </c>
      <c r="E590" s="25">
        <v>164.84</v>
      </c>
    </row>
    <row r="591" spans="1:5" x14ac:dyDescent="0.25">
      <c r="A591">
        <v>590</v>
      </c>
      <c r="B591" t="s">
        <v>825</v>
      </c>
      <c r="C591" s="30">
        <v>7.0000000000000007E-2</v>
      </c>
      <c r="D591" s="31">
        <v>6388</v>
      </c>
      <c r="E591" s="25">
        <v>125.13</v>
      </c>
    </row>
    <row r="592" spans="1:5" x14ac:dyDescent="0.25">
      <c r="A592">
        <v>591</v>
      </c>
      <c r="B592" t="s">
        <v>826</v>
      </c>
      <c r="C592" s="30">
        <v>7.0000000000000007E-2</v>
      </c>
      <c r="D592" s="31">
        <v>6381</v>
      </c>
      <c r="E592" s="25">
        <v>47</v>
      </c>
    </row>
    <row r="593" spans="1:5" x14ac:dyDescent="0.25">
      <c r="A593">
        <v>592</v>
      </c>
      <c r="B593" t="s">
        <v>827</v>
      </c>
      <c r="C593" s="30">
        <v>7.0000000000000007E-2</v>
      </c>
      <c r="D593" s="31">
        <v>6377</v>
      </c>
      <c r="E593" t="s">
        <v>944</v>
      </c>
    </row>
    <row r="594" spans="1:5" x14ac:dyDescent="0.25">
      <c r="A594">
        <v>593</v>
      </c>
      <c r="B594" t="s">
        <v>828</v>
      </c>
      <c r="C594" s="30">
        <v>7.0000000000000007E-2</v>
      </c>
      <c r="D594" s="31">
        <v>6375</v>
      </c>
      <c r="E594" t="s">
        <v>944</v>
      </c>
    </row>
    <row r="595" spans="1:5" x14ac:dyDescent="0.25">
      <c r="A595">
        <v>594</v>
      </c>
      <c r="B595" t="s">
        <v>829</v>
      </c>
      <c r="C595" s="30">
        <v>7.0000000000000007E-2</v>
      </c>
      <c r="D595" s="31">
        <v>6373</v>
      </c>
      <c r="E595" t="s">
        <v>944</v>
      </c>
    </row>
    <row r="596" spans="1:5" x14ac:dyDescent="0.25">
      <c r="A596">
        <v>595</v>
      </c>
      <c r="B596" t="s">
        <v>830</v>
      </c>
      <c r="C596" s="30">
        <v>7.0000000000000007E-2</v>
      </c>
      <c r="D596" s="31">
        <v>6369</v>
      </c>
      <c r="E596" s="25">
        <v>27.14</v>
      </c>
    </row>
    <row r="597" spans="1:5" x14ac:dyDescent="0.25">
      <c r="A597">
        <v>596</v>
      </c>
      <c r="B597" t="s">
        <v>831</v>
      </c>
      <c r="C597" s="30">
        <v>7.0000000000000007E-2</v>
      </c>
      <c r="D597" s="31">
        <v>6368</v>
      </c>
      <c r="E597" t="s">
        <v>1132</v>
      </c>
    </row>
    <row r="598" spans="1:5" x14ac:dyDescent="0.25">
      <c r="A598">
        <v>597</v>
      </c>
      <c r="B598" t="s">
        <v>832</v>
      </c>
      <c r="C598" s="30">
        <v>7.0000000000000007E-2</v>
      </c>
      <c r="D598" s="31">
        <v>6366</v>
      </c>
      <c r="E598" s="25">
        <v>21</v>
      </c>
    </row>
    <row r="599" spans="1:5" x14ac:dyDescent="0.25">
      <c r="A599">
        <v>598</v>
      </c>
      <c r="B599" t="s">
        <v>833</v>
      </c>
      <c r="C599" s="30">
        <v>7.0000000000000007E-2</v>
      </c>
      <c r="D599" s="31">
        <v>6366</v>
      </c>
      <c r="E599" t="s">
        <v>1127</v>
      </c>
    </row>
    <row r="600" spans="1:5" x14ac:dyDescent="0.25">
      <c r="A600">
        <v>599</v>
      </c>
      <c r="B600" t="s">
        <v>834</v>
      </c>
      <c r="C600" s="30">
        <v>7.0000000000000007E-2</v>
      </c>
      <c r="D600" s="31">
        <v>6364</v>
      </c>
      <c r="E600" t="s">
        <v>944</v>
      </c>
    </row>
    <row r="601" spans="1:5" x14ac:dyDescent="0.25">
      <c r="A601">
        <v>600</v>
      </c>
      <c r="B601" t="s">
        <v>835</v>
      </c>
      <c r="C601" s="30">
        <v>7.0000000000000007E-2</v>
      </c>
      <c r="D601" s="31">
        <v>6353</v>
      </c>
      <c r="E601" t="s">
        <v>996</v>
      </c>
    </row>
    <row r="602" spans="1:5" x14ac:dyDescent="0.25">
      <c r="A602">
        <v>601</v>
      </c>
      <c r="B602" t="s">
        <v>836</v>
      </c>
      <c r="C602" s="30">
        <v>7.0000000000000007E-2</v>
      </c>
      <c r="D602" s="31">
        <v>6343</v>
      </c>
      <c r="E602" t="s">
        <v>1133</v>
      </c>
    </row>
    <row r="603" spans="1:5" x14ac:dyDescent="0.25">
      <c r="A603">
        <v>602</v>
      </c>
      <c r="B603" t="s">
        <v>837</v>
      </c>
      <c r="C603" s="30">
        <v>7.0000000000000007E-2</v>
      </c>
      <c r="D603" s="31">
        <v>6320</v>
      </c>
      <c r="E603" t="s">
        <v>944</v>
      </c>
    </row>
    <row r="604" spans="1:5" x14ac:dyDescent="0.25">
      <c r="A604">
        <v>603</v>
      </c>
      <c r="B604" t="s">
        <v>838</v>
      </c>
      <c r="C604" s="30">
        <v>7.0000000000000007E-2</v>
      </c>
      <c r="D604" s="31">
        <v>6295</v>
      </c>
      <c r="E604" t="s">
        <v>1071</v>
      </c>
    </row>
    <row r="605" spans="1:5" x14ac:dyDescent="0.25">
      <c r="A605">
        <v>604</v>
      </c>
      <c r="B605" t="s">
        <v>839</v>
      </c>
      <c r="C605" s="30">
        <v>7.0000000000000007E-2</v>
      </c>
      <c r="D605" s="31">
        <v>6290</v>
      </c>
      <c r="E605" t="s">
        <v>1039</v>
      </c>
    </row>
    <row r="606" spans="1:5" x14ac:dyDescent="0.25">
      <c r="A606">
        <v>605</v>
      </c>
      <c r="B606" t="s">
        <v>840</v>
      </c>
      <c r="C606" s="30">
        <v>7.0000000000000007E-2</v>
      </c>
      <c r="D606" s="31">
        <v>6286</v>
      </c>
      <c r="E606" s="25">
        <v>56</v>
      </c>
    </row>
    <row r="607" spans="1:5" x14ac:dyDescent="0.25">
      <c r="A607">
        <v>606</v>
      </c>
      <c r="B607" t="s">
        <v>841</v>
      </c>
      <c r="C607" s="30">
        <v>7.0000000000000007E-2</v>
      </c>
      <c r="D607" s="31">
        <v>6276</v>
      </c>
      <c r="E607" t="s">
        <v>1134</v>
      </c>
    </row>
    <row r="608" spans="1:5" x14ac:dyDescent="0.25">
      <c r="A608">
        <v>607</v>
      </c>
      <c r="B608" t="s">
        <v>842</v>
      </c>
      <c r="C608" s="30">
        <v>7.0000000000000007E-2</v>
      </c>
      <c r="D608" s="31">
        <v>6261</v>
      </c>
      <c r="E608" t="s">
        <v>1135</v>
      </c>
    </row>
    <row r="609" spans="1:5" x14ac:dyDescent="0.25">
      <c r="A609">
        <v>608</v>
      </c>
      <c r="B609" t="s">
        <v>843</v>
      </c>
      <c r="C609" s="30">
        <v>7.0000000000000007E-2</v>
      </c>
      <c r="D609" s="31">
        <v>6254</v>
      </c>
      <c r="E609" s="25">
        <v>219</v>
      </c>
    </row>
    <row r="610" spans="1:5" x14ac:dyDescent="0.25">
      <c r="A610">
        <v>609</v>
      </c>
      <c r="B610" t="s">
        <v>844</v>
      </c>
      <c r="C610" s="30">
        <v>7.0000000000000007E-2</v>
      </c>
      <c r="D610" s="31">
        <v>6248</v>
      </c>
      <c r="E610" t="s">
        <v>1136</v>
      </c>
    </row>
    <row r="611" spans="1:5" x14ac:dyDescent="0.25">
      <c r="A611">
        <v>610</v>
      </c>
      <c r="B611" t="s">
        <v>845</v>
      </c>
      <c r="C611" s="30">
        <v>7.0000000000000007E-2</v>
      </c>
      <c r="D611" s="31">
        <v>6225</v>
      </c>
      <c r="E611" t="s">
        <v>1137</v>
      </c>
    </row>
    <row r="612" spans="1:5" x14ac:dyDescent="0.25">
      <c r="A612">
        <v>611</v>
      </c>
      <c r="B612" t="s">
        <v>846</v>
      </c>
      <c r="C612" s="30">
        <v>7.0000000000000007E-2</v>
      </c>
      <c r="D612" s="31">
        <v>6215</v>
      </c>
      <c r="E612" s="25">
        <v>181.48</v>
      </c>
    </row>
    <row r="613" spans="1:5" x14ac:dyDescent="0.25">
      <c r="A613">
        <v>612</v>
      </c>
      <c r="B613" t="s">
        <v>847</v>
      </c>
      <c r="C613" s="30">
        <v>7.0000000000000007E-2</v>
      </c>
      <c r="D613" s="31">
        <v>6215</v>
      </c>
      <c r="E613" s="25">
        <v>150</v>
      </c>
    </row>
    <row r="614" spans="1:5" x14ac:dyDescent="0.25">
      <c r="A614">
        <v>613</v>
      </c>
      <c r="B614" t="s">
        <v>848</v>
      </c>
      <c r="C614" s="30">
        <v>7.0000000000000007E-2</v>
      </c>
      <c r="D614" s="31">
        <v>6199</v>
      </c>
      <c r="E614" s="25">
        <v>113.99</v>
      </c>
    </row>
    <row r="615" spans="1:5" x14ac:dyDescent="0.25">
      <c r="A615">
        <v>614</v>
      </c>
      <c r="B615" t="s">
        <v>849</v>
      </c>
      <c r="C615" s="30">
        <v>7.0000000000000007E-2</v>
      </c>
      <c r="D615" s="31">
        <v>6188</v>
      </c>
      <c r="E615" t="s">
        <v>944</v>
      </c>
    </row>
    <row r="616" spans="1:5" x14ac:dyDescent="0.25">
      <c r="A616">
        <v>615</v>
      </c>
      <c r="B616" t="s">
        <v>850</v>
      </c>
      <c r="C616" s="30">
        <v>7.0000000000000007E-2</v>
      </c>
      <c r="D616" s="31">
        <v>6180</v>
      </c>
      <c r="E616" t="s">
        <v>944</v>
      </c>
    </row>
    <row r="617" spans="1:5" x14ac:dyDescent="0.25">
      <c r="A617">
        <v>616</v>
      </c>
      <c r="B617" t="s">
        <v>851</v>
      </c>
      <c r="C617" s="30">
        <v>7.0000000000000007E-2</v>
      </c>
      <c r="D617" s="31">
        <v>6156</v>
      </c>
      <c r="E617" t="s">
        <v>944</v>
      </c>
    </row>
    <row r="618" spans="1:5" x14ac:dyDescent="0.25">
      <c r="A618">
        <v>617</v>
      </c>
      <c r="B618" t="s">
        <v>852</v>
      </c>
      <c r="C618" s="30">
        <v>7.0000000000000007E-2</v>
      </c>
      <c r="D618" s="31">
        <v>6151</v>
      </c>
      <c r="E618" s="25">
        <v>29</v>
      </c>
    </row>
    <row r="619" spans="1:5" x14ac:dyDescent="0.25">
      <c r="A619">
        <v>618</v>
      </c>
      <c r="B619" t="s">
        <v>853</v>
      </c>
      <c r="C619" s="30">
        <v>7.0000000000000007E-2</v>
      </c>
      <c r="D619" s="31">
        <v>6150</v>
      </c>
      <c r="E619" s="25">
        <v>158</v>
      </c>
    </row>
    <row r="620" spans="1:5" x14ac:dyDescent="0.25">
      <c r="A620">
        <v>619</v>
      </c>
      <c r="B620" t="s">
        <v>854</v>
      </c>
      <c r="C620" s="30">
        <v>7.0000000000000007E-2</v>
      </c>
      <c r="D620" s="31">
        <v>6148</v>
      </c>
      <c r="E620" s="25">
        <v>350</v>
      </c>
    </row>
    <row r="621" spans="1:5" x14ac:dyDescent="0.25">
      <c r="A621">
        <v>620</v>
      </c>
      <c r="B621" t="s">
        <v>855</v>
      </c>
      <c r="C621" s="30">
        <v>7.0000000000000007E-2</v>
      </c>
      <c r="D621" s="31">
        <v>6138</v>
      </c>
      <c r="E621" s="25">
        <v>28.97</v>
      </c>
    </row>
    <row r="622" spans="1:5" x14ac:dyDescent="0.25">
      <c r="A622">
        <v>621</v>
      </c>
      <c r="B622" t="s">
        <v>856</v>
      </c>
      <c r="C622" s="30">
        <v>7.0000000000000007E-2</v>
      </c>
      <c r="D622" s="31">
        <v>6129</v>
      </c>
      <c r="E622" t="s">
        <v>1138</v>
      </c>
    </row>
    <row r="623" spans="1:5" x14ac:dyDescent="0.25">
      <c r="A623">
        <v>622</v>
      </c>
      <c r="B623" t="s">
        <v>857</v>
      </c>
      <c r="C623" s="30">
        <v>7.0000000000000007E-2</v>
      </c>
      <c r="D623" s="31">
        <v>6126</v>
      </c>
      <c r="E623" s="25">
        <v>88</v>
      </c>
    </row>
    <row r="624" spans="1:5" x14ac:dyDescent="0.25">
      <c r="A624">
        <v>623</v>
      </c>
      <c r="B624" t="s">
        <v>858</v>
      </c>
      <c r="C624" s="30">
        <v>7.0000000000000007E-2</v>
      </c>
      <c r="D624" s="31">
        <v>6125</v>
      </c>
      <c r="E624" t="s">
        <v>944</v>
      </c>
    </row>
    <row r="625" spans="1:5" x14ac:dyDescent="0.25">
      <c r="A625">
        <v>624</v>
      </c>
      <c r="B625" t="s">
        <v>859</v>
      </c>
      <c r="C625" s="30">
        <v>7.0000000000000007E-2</v>
      </c>
      <c r="D625" s="31">
        <v>6092</v>
      </c>
      <c r="E625" t="s">
        <v>1139</v>
      </c>
    </row>
    <row r="626" spans="1:5" x14ac:dyDescent="0.25">
      <c r="A626">
        <v>625</v>
      </c>
      <c r="B626" t="s">
        <v>860</v>
      </c>
      <c r="C626" s="30">
        <v>7.0000000000000007E-2</v>
      </c>
      <c r="D626" s="31">
        <v>6053</v>
      </c>
      <c r="E626" t="s">
        <v>1140</v>
      </c>
    </row>
    <row r="627" spans="1:5" x14ac:dyDescent="0.25">
      <c r="A627">
        <v>626</v>
      </c>
      <c r="B627" t="s">
        <v>861</v>
      </c>
      <c r="C627" s="30">
        <v>7.0000000000000007E-2</v>
      </c>
      <c r="D627" s="31">
        <v>6048</v>
      </c>
      <c r="E627" s="25">
        <v>64.989999999999995</v>
      </c>
    </row>
    <row r="628" spans="1:5" x14ac:dyDescent="0.25">
      <c r="A628">
        <v>627</v>
      </c>
      <c r="B628" t="s">
        <v>862</v>
      </c>
      <c r="C628" s="30">
        <v>7.0000000000000007E-2</v>
      </c>
      <c r="D628" s="31">
        <v>6026</v>
      </c>
      <c r="E628" t="s">
        <v>1141</v>
      </c>
    </row>
    <row r="629" spans="1:5" x14ac:dyDescent="0.25">
      <c r="A629">
        <v>628</v>
      </c>
      <c r="B629" t="s">
        <v>863</v>
      </c>
      <c r="C629" s="30">
        <v>7.0000000000000007E-2</v>
      </c>
      <c r="D629" s="31">
        <v>6018</v>
      </c>
      <c r="E629" t="s">
        <v>944</v>
      </c>
    </row>
    <row r="630" spans="1:5" x14ac:dyDescent="0.25">
      <c r="A630">
        <v>629</v>
      </c>
      <c r="B630" t="s">
        <v>864</v>
      </c>
      <c r="C630" s="30">
        <v>7.0000000000000007E-2</v>
      </c>
      <c r="D630" s="31">
        <v>6017</v>
      </c>
      <c r="E630" t="s">
        <v>944</v>
      </c>
    </row>
    <row r="631" spans="1:5" x14ac:dyDescent="0.25">
      <c r="A631">
        <v>630</v>
      </c>
      <c r="B631" t="s">
        <v>865</v>
      </c>
      <c r="C631" s="30">
        <v>7.0000000000000007E-2</v>
      </c>
      <c r="D631" s="31">
        <v>5989</v>
      </c>
      <c r="E631" t="s">
        <v>944</v>
      </c>
    </row>
    <row r="632" spans="1:5" x14ac:dyDescent="0.25">
      <c r="A632">
        <v>631</v>
      </c>
      <c r="B632" t="s">
        <v>866</v>
      </c>
      <c r="C632" s="30">
        <v>7.0000000000000007E-2</v>
      </c>
      <c r="D632" s="31">
        <v>5988</v>
      </c>
      <c r="E632" s="25">
        <v>55</v>
      </c>
    </row>
    <row r="633" spans="1:5" x14ac:dyDescent="0.25">
      <c r="A633">
        <v>632</v>
      </c>
      <c r="B633" t="s">
        <v>867</v>
      </c>
      <c r="C633" s="30">
        <v>7.0000000000000007E-2</v>
      </c>
      <c r="D633" s="31">
        <v>5988</v>
      </c>
      <c r="E633" t="s">
        <v>944</v>
      </c>
    </row>
    <row r="634" spans="1:5" x14ac:dyDescent="0.25">
      <c r="A634">
        <v>633</v>
      </c>
      <c r="B634" t="s">
        <v>868</v>
      </c>
      <c r="C634" s="30">
        <v>7.0000000000000007E-2</v>
      </c>
      <c r="D634" s="31">
        <v>5977</v>
      </c>
      <c r="E634" t="s">
        <v>1142</v>
      </c>
    </row>
    <row r="635" spans="1:5" x14ac:dyDescent="0.25">
      <c r="A635">
        <v>634</v>
      </c>
      <c r="B635" t="s">
        <v>869</v>
      </c>
      <c r="C635" s="30">
        <v>7.0000000000000007E-2</v>
      </c>
      <c r="D635" s="31">
        <v>5977</v>
      </c>
      <c r="E635" s="25">
        <v>53</v>
      </c>
    </row>
    <row r="636" spans="1:5" x14ac:dyDescent="0.25">
      <c r="A636">
        <v>635</v>
      </c>
      <c r="B636" t="s">
        <v>870</v>
      </c>
      <c r="C636" s="30">
        <v>7.0000000000000007E-2</v>
      </c>
      <c r="D636" s="31">
        <v>5953</v>
      </c>
      <c r="E636" t="s">
        <v>1059</v>
      </c>
    </row>
    <row r="637" spans="1:5" x14ac:dyDescent="0.25">
      <c r="A637">
        <v>636</v>
      </c>
      <c r="B637" t="s">
        <v>871</v>
      </c>
      <c r="C637" s="30">
        <v>7.0000000000000007E-2</v>
      </c>
      <c r="D637" s="31">
        <v>5944</v>
      </c>
      <c r="E637" t="s">
        <v>944</v>
      </c>
    </row>
    <row r="638" spans="1:5" x14ac:dyDescent="0.25">
      <c r="A638">
        <v>637</v>
      </c>
      <c r="B638" t="s">
        <v>872</v>
      </c>
      <c r="C638" s="30">
        <v>7.0000000000000007E-2</v>
      </c>
      <c r="D638" s="31">
        <v>5937</v>
      </c>
      <c r="E638" t="s">
        <v>1143</v>
      </c>
    </row>
    <row r="639" spans="1:5" x14ac:dyDescent="0.25">
      <c r="A639">
        <v>638</v>
      </c>
      <c r="B639" t="s">
        <v>873</v>
      </c>
      <c r="C639" s="30">
        <v>7.0000000000000007E-2</v>
      </c>
      <c r="D639" s="31">
        <v>5933</v>
      </c>
      <c r="E639" t="s">
        <v>944</v>
      </c>
    </row>
    <row r="640" spans="1:5" x14ac:dyDescent="0.25">
      <c r="A640">
        <v>639</v>
      </c>
      <c r="B640" t="s">
        <v>874</v>
      </c>
      <c r="C640" s="30">
        <v>7.0000000000000007E-2</v>
      </c>
      <c r="D640" s="31">
        <v>5926</v>
      </c>
      <c r="E640" t="s">
        <v>1144</v>
      </c>
    </row>
    <row r="641" spans="1:5" x14ac:dyDescent="0.25">
      <c r="A641">
        <v>640</v>
      </c>
      <c r="B641" t="s">
        <v>875</v>
      </c>
      <c r="C641" s="30">
        <v>7.0000000000000007E-2</v>
      </c>
      <c r="D641" s="31">
        <v>5911</v>
      </c>
      <c r="E641" t="s">
        <v>944</v>
      </c>
    </row>
    <row r="642" spans="1:5" x14ac:dyDescent="0.25">
      <c r="A642">
        <v>641</v>
      </c>
      <c r="B642" t="s">
        <v>876</v>
      </c>
      <c r="C642" s="30">
        <v>7.0000000000000007E-2</v>
      </c>
      <c r="D642" s="31">
        <v>5897</v>
      </c>
      <c r="E642" s="25">
        <v>149</v>
      </c>
    </row>
    <row r="643" spans="1:5" x14ac:dyDescent="0.25">
      <c r="A643">
        <v>642</v>
      </c>
      <c r="B643" t="s">
        <v>877</v>
      </c>
      <c r="C643" s="30">
        <v>7.0000000000000007E-2</v>
      </c>
      <c r="D643" s="31">
        <v>5887</v>
      </c>
      <c r="E643" t="s">
        <v>1145</v>
      </c>
    </row>
    <row r="644" spans="1:5" x14ac:dyDescent="0.25">
      <c r="A644">
        <v>643</v>
      </c>
      <c r="B644" t="s">
        <v>878</v>
      </c>
      <c r="C644" s="30">
        <v>7.0000000000000007E-2</v>
      </c>
      <c r="D644" s="31">
        <v>5883</v>
      </c>
      <c r="E644" t="s">
        <v>1102</v>
      </c>
    </row>
    <row r="645" spans="1:5" x14ac:dyDescent="0.25">
      <c r="A645">
        <v>644</v>
      </c>
      <c r="B645" t="s">
        <v>879</v>
      </c>
      <c r="C645" s="30">
        <v>7.0000000000000007E-2</v>
      </c>
      <c r="D645" s="31">
        <v>5875</v>
      </c>
      <c r="E645" s="25">
        <v>267</v>
      </c>
    </row>
    <row r="646" spans="1:5" x14ac:dyDescent="0.25">
      <c r="A646">
        <v>645</v>
      </c>
      <c r="B646" t="s">
        <v>880</v>
      </c>
      <c r="C646" s="30">
        <v>7.0000000000000007E-2</v>
      </c>
      <c r="D646" s="31">
        <v>5856</v>
      </c>
      <c r="E646" t="s">
        <v>1146</v>
      </c>
    </row>
    <row r="647" spans="1:5" x14ac:dyDescent="0.25">
      <c r="A647">
        <v>646</v>
      </c>
      <c r="B647" t="s">
        <v>881</v>
      </c>
      <c r="C647" s="30">
        <v>7.0000000000000007E-2</v>
      </c>
      <c r="D647" s="31">
        <v>5853</v>
      </c>
      <c r="E647" t="s">
        <v>944</v>
      </c>
    </row>
    <row r="648" spans="1:5" x14ac:dyDescent="0.25">
      <c r="A648">
        <v>647</v>
      </c>
      <c r="B648" t="s">
        <v>882</v>
      </c>
      <c r="C648" s="30">
        <v>7.0000000000000007E-2</v>
      </c>
      <c r="D648" s="31">
        <v>5844</v>
      </c>
      <c r="E648" t="s">
        <v>1147</v>
      </c>
    </row>
    <row r="649" spans="1:5" x14ac:dyDescent="0.25">
      <c r="A649">
        <v>648</v>
      </c>
      <c r="B649" t="s">
        <v>883</v>
      </c>
      <c r="C649" s="30">
        <v>7.0000000000000007E-2</v>
      </c>
      <c r="D649" s="31">
        <v>5839</v>
      </c>
      <c r="E649" t="s">
        <v>1138</v>
      </c>
    </row>
    <row r="650" spans="1:5" x14ac:dyDescent="0.25">
      <c r="A650">
        <v>649</v>
      </c>
      <c r="B650" t="s">
        <v>884</v>
      </c>
      <c r="C650" s="30">
        <v>7.0000000000000007E-2</v>
      </c>
      <c r="D650" s="31">
        <v>5824</v>
      </c>
      <c r="E650" t="s">
        <v>944</v>
      </c>
    </row>
    <row r="651" spans="1:5" x14ac:dyDescent="0.25">
      <c r="A651">
        <v>650</v>
      </c>
      <c r="B651" t="s">
        <v>885</v>
      </c>
      <c r="C651" s="30">
        <v>7.0000000000000007E-2</v>
      </c>
      <c r="D651" s="31">
        <v>5823</v>
      </c>
      <c r="E651" t="s">
        <v>944</v>
      </c>
    </row>
    <row r="652" spans="1:5" x14ac:dyDescent="0.25">
      <c r="A652">
        <v>651</v>
      </c>
      <c r="B652" t="s">
        <v>886</v>
      </c>
      <c r="C652" s="30">
        <v>7.0000000000000007E-2</v>
      </c>
      <c r="D652" s="31">
        <v>5823</v>
      </c>
      <c r="E652" t="s">
        <v>1148</v>
      </c>
    </row>
    <row r="653" spans="1:5" x14ac:dyDescent="0.25">
      <c r="A653">
        <v>652</v>
      </c>
      <c r="B653" t="s">
        <v>887</v>
      </c>
      <c r="C653" s="30">
        <v>7.0000000000000007E-2</v>
      </c>
      <c r="D653" s="31">
        <v>5816</v>
      </c>
      <c r="E653" t="s">
        <v>944</v>
      </c>
    </row>
    <row r="654" spans="1:5" x14ac:dyDescent="0.25">
      <c r="A654">
        <v>653</v>
      </c>
      <c r="B654" t="s">
        <v>888</v>
      </c>
      <c r="C654" s="30">
        <v>7.0000000000000007E-2</v>
      </c>
      <c r="D654" s="31">
        <v>5815</v>
      </c>
      <c r="E654" s="25">
        <v>1054.99</v>
      </c>
    </row>
    <row r="655" spans="1:5" x14ac:dyDescent="0.25">
      <c r="A655">
        <v>654</v>
      </c>
      <c r="B655" t="s">
        <v>889</v>
      </c>
      <c r="C655" s="30">
        <v>7.0000000000000007E-2</v>
      </c>
      <c r="D655" s="31">
        <v>5810</v>
      </c>
      <c r="E655" s="25">
        <v>220</v>
      </c>
    </row>
    <row r="656" spans="1:5" x14ac:dyDescent="0.25">
      <c r="A656">
        <v>655</v>
      </c>
      <c r="B656" t="s">
        <v>890</v>
      </c>
      <c r="C656" s="30">
        <v>7.0000000000000007E-2</v>
      </c>
      <c r="D656" s="31">
        <v>5796</v>
      </c>
      <c r="E656" t="s">
        <v>1149</v>
      </c>
    </row>
    <row r="657" spans="1:5" x14ac:dyDescent="0.25">
      <c r="A657">
        <v>656</v>
      </c>
      <c r="B657" t="s">
        <v>891</v>
      </c>
      <c r="C657" s="30">
        <v>7.0000000000000007E-2</v>
      </c>
      <c r="D657" s="31">
        <v>5791</v>
      </c>
      <c r="E657" t="s">
        <v>1150</v>
      </c>
    </row>
    <row r="658" spans="1:5" x14ac:dyDescent="0.25">
      <c r="A658">
        <v>657</v>
      </c>
      <c r="B658" t="s">
        <v>892</v>
      </c>
      <c r="C658" s="30">
        <v>7.0000000000000007E-2</v>
      </c>
      <c r="D658" s="31">
        <v>5790</v>
      </c>
      <c r="E658" s="25">
        <v>246.5</v>
      </c>
    </row>
    <row r="659" spans="1:5" x14ac:dyDescent="0.25">
      <c r="A659">
        <v>658</v>
      </c>
      <c r="B659" t="s">
        <v>893</v>
      </c>
      <c r="C659" s="30">
        <v>7.0000000000000007E-2</v>
      </c>
      <c r="D659" s="31">
        <v>5778</v>
      </c>
      <c r="E659" t="s">
        <v>1151</v>
      </c>
    </row>
    <row r="660" spans="1:5" x14ac:dyDescent="0.25">
      <c r="A660">
        <v>659</v>
      </c>
      <c r="B660" t="s">
        <v>894</v>
      </c>
      <c r="C660" s="30">
        <v>7.0000000000000007E-2</v>
      </c>
      <c r="D660" s="31">
        <v>5778</v>
      </c>
      <c r="E660" s="25">
        <v>199</v>
      </c>
    </row>
    <row r="661" spans="1:5" x14ac:dyDescent="0.25">
      <c r="A661">
        <v>660</v>
      </c>
      <c r="B661" t="s">
        <v>895</v>
      </c>
      <c r="C661" s="30">
        <v>7.0000000000000007E-2</v>
      </c>
      <c r="D661" s="31">
        <v>5776</v>
      </c>
      <c r="E661" t="s">
        <v>1152</v>
      </c>
    </row>
    <row r="662" spans="1:5" x14ac:dyDescent="0.25">
      <c r="A662">
        <v>661</v>
      </c>
      <c r="B662" t="s">
        <v>896</v>
      </c>
      <c r="C662" s="30">
        <v>0.06</v>
      </c>
      <c r="D662" s="31">
        <v>5762</v>
      </c>
      <c r="E662" s="25">
        <v>170</v>
      </c>
    </row>
    <row r="663" spans="1:5" x14ac:dyDescent="0.25">
      <c r="A663">
        <v>662</v>
      </c>
      <c r="B663" t="s">
        <v>897</v>
      </c>
      <c r="C663" s="30">
        <v>0.06</v>
      </c>
      <c r="D663" s="31">
        <v>5760</v>
      </c>
      <c r="E663" t="s">
        <v>944</v>
      </c>
    </row>
    <row r="664" spans="1:5" x14ac:dyDescent="0.25">
      <c r="A664">
        <v>663</v>
      </c>
      <c r="B664" t="s">
        <v>898</v>
      </c>
      <c r="C664" s="30">
        <v>0.06</v>
      </c>
      <c r="D664" s="31">
        <v>5755</v>
      </c>
      <c r="E664" t="s">
        <v>944</v>
      </c>
    </row>
    <row r="665" spans="1:5" x14ac:dyDescent="0.25">
      <c r="A665">
        <v>664</v>
      </c>
      <c r="B665" t="s">
        <v>899</v>
      </c>
      <c r="C665" s="30">
        <v>0.06</v>
      </c>
      <c r="D665" s="31">
        <v>5737</v>
      </c>
      <c r="E665" t="s">
        <v>944</v>
      </c>
    </row>
    <row r="666" spans="1:5" x14ac:dyDescent="0.25">
      <c r="A666">
        <v>665</v>
      </c>
      <c r="B666" t="s">
        <v>900</v>
      </c>
      <c r="C666" s="30">
        <v>0.06</v>
      </c>
      <c r="D666" s="31">
        <v>5736</v>
      </c>
      <c r="E666" t="s">
        <v>944</v>
      </c>
    </row>
    <row r="667" spans="1:5" x14ac:dyDescent="0.25">
      <c r="A667">
        <v>666</v>
      </c>
      <c r="B667" t="s">
        <v>901</v>
      </c>
      <c r="C667" s="30">
        <v>0.06</v>
      </c>
      <c r="D667" s="31">
        <v>5732</v>
      </c>
      <c r="E667" s="25">
        <v>319.95</v>
      </c>
    </row>
    <row r="668" spans="1:5" x14ac:dyDescent="0.25">
      <c r="A668">
        <v>667</v>
      </c>
      <c r="B668" t="s">
        <v>902</v>
      </c>
      <c r="C668" s="30">
        <v>0.06</v>
      </c>
      <c r="D668" s="31">
        <v>5727</v>
      </c>
      <c r="E668" s="25">
        <v>211</v>
      </c>
    </row>
    <row r="669" spans="1:5" x14ac:dyDescent="0.25">
      <c r="A669">
        <v>668</v>
      </c>
      <c r="B669" t="s">
        <v>903</v>
      </c>
      <c r="C669" s="30">
        <v>0.06</v>
      </c>
      <c r="D669" s="31">
        <v>5724</v>
      </c>
      <c r="E669" s="25">
        <v>101.98</v>
      </c>
    </row>
    <row r="670" spans="1:5" x14ac:dyDescent="0.25">
      <c r="A670">
        <v>669</v>
      </c>
      <c r="B670" t="s">
        <v>904</v>
      </c>
      <c r="C670" s="30">
        <v>0.06</v>
      </c>
      <c r="D670" s="31">
        <v>5718</v>
      </c>
      <c r="E670" t="s">
        <v>944</v>
      </c>
    </row>
    <row r="671" spans="1:5" x14ac:dyDescent="0.25">
      <c r="A671">
        <v>670</v>
      </c>
      <c r="B671" t="s">
        <v>905</v>
      </c>
      <c r="C671" s="30">
        <v>0.06</v>
      </c>
      <c r="D671" s="31">
        <v>5701</v>
      </c>
      <c r="E671" t="s">
        <v>1153</v>
      </c>
    </row>
    <row r="672" spans="1:5" x14ac:dyDescent="0.25">
      <c r="A672">
        <v>671</v>
      </c>
      <c r="B672" t="s">
        <v>906</v>
      </c>
      <c r="C672" s="30">
        <v>0.06</v>
      </c>
      <c r="D672" s="31">
        <v>5700</v>
      </c>
      <c r="E672" t="s">
        <v>1134</v>
      </c>
    </row>
    <row r="673" spans="1:5" x14ac:dyDescent="0.25">
      <c r="A673">
        <v>672</v>
      </c>
      <c r="B673" t="s">
        <v>907</v>
      </c>
      <c r="C673" s="30">
        <v>0.06</v>
      </c>
      <c r="D673" s="31">
        <v>5686</v>
      </c>
      <c r="E673" t="s">
        <v>1154</v>
      </c>
    </row>
    <row r="674" spans="1:5" x14ac:dyDescent="0.25">
      <c r="A674">
        <v>673</v>
      </c>
      <c r="B674" t="s">
        <v>908</v>
      </c>
      <c r="C674" s="30">
        <v>0.06</v>
      </c>
      <c r="D674" s="31">
        <v>5686</v>
      </c>
      <c r="E674" t="s">
        <v>1155</v>
      </c>
    </row>
    <row r="675" spans="1:5" x14ac:dyDescent="0.25">
      <c r="A675">
        <v>674</v>
      </c>
      <c r="B675" t="s">
        <v>909</v>
      </c>
      <c r="C675" s="30">
        <v>0.06</v>
      </c>
      <c r="D675" s="31">
        <v>5681</v>
      </c>
      <c r="E675" t="s">
        <v>1156</v>
      </c>
    </row>
    <row r="676" spans="1:5" x14ac:dyDescent="0.25">
      <c r="A676">
        <v>675</v>
      </c>
      <c r="B676" t="s">
        <v>910</v>
      </c>
      <c r="C676" s="30">
        <v>0.06</v>
      </c>
      <c r="D676" s="31">
        <v>5655</v>
      </c>
      <c r="E676" s="25">
        <v>152.87</v>
      </c>
    </row>
    <row r="677" spans="1:5" x14ac:dyDescent="0.25">
      <c r="A677">
        <v>676</v>
      </c>
      <c r="B677" t="s">
        <v>911</v>
      </c>
      <c r="C677" s="30">
        <v>0.06</v>
      </c>
      <c r="D677" s="31">
        <v>5644</v>
      </c>
      <c r="E677" s="25">
        <v>41</v>
      </c>
    </row>
    <row r="678" spans="1:5" x14ac:dyDescent="0.25">
      <c r="A678">
        <v>677</v>
      </c>
      <c r="B678" t="s">
        <v>912</v>
      </c>
      <c r="C678" s="30">
        <v>0.06</v>
      </c>
      <c r="D678" s="31">
        <v>5640</v>
      </c>
      <c r="E678" t="s">
        <v>1157</v>
      </c>
    </row>
    <row r="679" spans="1:5" x14ac:dyDescent="0.25">
      <c r="A679">
        <v>678</v>
      </c>
      <c r="B679" t="s">
        <v>913</v>
      </c>
      <c r="C679" s="30">
        <v>0.06</v>
      </c>
      <c r="D679" s="31">
        <v>5634</v>
      </c>
      <c r="E679" t="s">
        <v>944</v>
      </c>
    </row>
    <row r="680" spans="1:5" x14ac:dyDescent="0.25">
      <c r="A680">
        <v>679</v>
      </c>
      <c r="B680" t="s">
        <v>914</v>
      </c>
      <c r="C680" s="30">
        <v>0.06</v>
      </c>
      <c r="D680" s="31">
        <v>5606</v>
      </c>
      <c r="E680" t="s">
        <v>1059</v>
      </c>
    </row>
    <row r="681" spans="1:5" x14ac:dyDescent="0.25">
      <c r="A681">
        <v>680</v>
      </c>
      <c r="B681" t="s">
        <v>915</v>
      </c>
      <c r="C681" s="30">
        <v>0.06</v>
      </c>
      <c r="D681" s="31">
        <v>5605</v>
      </c>
      <c r="E681" s="25">
        <v>29</v>
      </c>
    </row>
    <row r="682" spans="1:5" x14ac:dyDescent="0.25">
      <c r="A682">
        <v>681</v>
      </c>
      <c r="B682" t="s">
        <v>916</v>
      </c>
      <c r="C682" s="30">
        <v>0.06</v>
      </c>
      <c r="D682" s="31">
        <v>5604</v>
      </c>
      <c r="E682" s="25">
        <v>159.99</v>
      </c>
    </row>
    <row r="683" spans="1:5" x14ac:dyDescent="0.25">
      <c r="A683">
        <v>682</v>
      </c>
      <c r="B683" t="s">
        <v>917</v>
      </c>
      <c r="C683" s="30">
        <v>0.06</v>
      </c>
      <c r="D683" s="31">
        <v>5603</v>
      </c>
      <c r="E683" t="s">
        <v>944</v>
      </c>
    </row>
    <row r="684" spans="1:5" x14ac:dyDescent="0.25">
      <c r="A684">
        <v>683</v>
      </c>
      <c r="B684" t="s">
        <v>918</v>
      </c>
      <c r="C684" s="30">
        <v>0.06</v>
      </c>
      <c r="D684" s="31">
        <v>5585</v>
      </c>
      <c r="E684" t="s">
        <v>1158</v>
      </c>
    </row>
    <row r="685" spans="1:5" x14ac:dyDescent="0.25">
      <c r="A685">
        <v>684</v>
      </c>
      <c r="B685" t="s">
        <v>919</v>
      </c>
      <c r="C685" s="30">
        <v>0.06</v>
      </c>
      <c r="D685" s="31">
        <v>5554</v>
      </c>
      <c r="E685" t="s">
        <v>944</v>
      </c>
    </row>
    <row r="686" spans="1:5" x14ac:dyDescent="0.25">
      <c r="A686">
        <v>685</v>
      </c>
      <c r="B686" t="s">
        <v>920</v>
      </c>
      <c r="C686" s="30">
        <v>0.06</v>
      </c>
      <c r="D686" s="31">
        <v>5550</v>
      </c>
      <c r="E686" s="25">
        <v>305</v>
      </c>
    </row>
    <row r="687" spans="1:5" x14ac:dyDescent="0.25">
      <c r="A687">
        <v>686</v>
      </c>
      <c r="B687" t="s">
        <v>921</v>
      </c>
      <c r="C687" s="30">
        <v>0.06</v>
      </c>
      <c r="D687" s="31">
        <v>5537</v>
      </c>
      <c r="E687" s="25">
        <v>136.13</v>
      </c>
    </row>
    <row r="688" spans="1:5" x14ac:dyDescent="0.25">
      <c r="A688">
        <v>687</v>
      </c>
      <c r="B688" t="s">
        <v>922</v>
      </c>
      <c r="C688" s="30">
        <v>0.06</v>
      </c>
      <c r="D688" s="31">
        <v>5534</v>
      </c>
      <c r="E688" t="s">
        <v>1159</v>
      </c>
    </row>
    <row r="689" spans="1:5" x14ac:dyDescent="0.25">
      <c r="A689">
        <v>688</v>
      </c>
      <c r="B689" t="s">
        <v>923</v>
      </c>
      <c r="C689" s="30">
        <v>0.06</v>
      </c>
      <c r="D689" s="31">
        <v>5526</v>
      </c>
      <c r="E689" t="s">
        <v>944</v>
      </c>
    </row>
    <row r="690" spans="1:5" x14ac:dyDescent="0.25">
      <c r="A690">
        <v>689</v>
      </c>
      <c r="B690" t="s">
        <v>924</v>
      </c>
      <c r="C690" s="30">
        <v>0.06</v>
      </c>
      <c r="D690" s="31">
        <v>5522</v>
      </c>
      <c r="E690" s="25">
        <v>35.880000000000003</v>
      </c>
    </row>
    <row r="691" spans="1:5" x14ac:dyDescent="0.25">
      <c r="A691">
        <v>690</v>
      </c>
      <c r="B691" t="s">
        <v>925</v>
      </c>
      <c r="C691" s="30">
        <v>0.06</v>
      </c>
      <c r="D691" s="31">
        <v>5517</v>
      </c>
      <c r="E691" t="s">
        <v>944</v>
      </c>
    </row>
    <row r="692" spans="1:5" x14ac:dyDescent="0.25">
      <c r="A692">
        <v>691</v>
      </c>
      <c r="B692" t="s">
        <v>926</v>
      </c>
      <c r="C692" s="30">
        <v>0.06</v>
      </c>
      <c r="D692" s="31">
        <v>5513</v>
      </c>
      <c r="E692" t="s">
        <v>944</v>
      </c>
    </row>
    <row r="693" spans="1:5" x14ac:dyDescent="0.25">
      <c r="A693">
        <v>692</v>
      </c>
      <c r="B693" t="s">
        <v>927</v>
      </c>
      <c r="C693" s="30">
        <v>0.06</v>
      </c>
      <c r="D693" s="31">
        <v>5511</v>
      </c>
      <c r="E693" t="s">
        <v>944</v>
      </c>
    </row>
    <row r="694" spans="1:5" x14ac:dyDescent="0.25">
      <c r="A694">
        <v>693</v>
      </c>
      <c r="B694" t="s">
        <v>928</v>
      </c>
      <c r="C694" s="30">
        <v>0.06</v>
      </c>
      <c r="D694" s="31">
        <v>5506</v>
      </c>
      <c r="E694" s="25">
        <v>295.86</v>
      </c>
    </row>
    <row r="695" spans="1:5" x14ac:dyDescent="0.25">
      <c r="A695">
        <v>694</v>
      </c>
      <c r="B695" t="s">
        <v>929</v>
      </c>
      <c r="C695" s="30">
        <v>0.06</v>
      </c>
      <c r="D695" s="31">
        <v>5497</v>
      </c>
      <c r="E695" t="s">
        <v>1160</v>
      </c>
    </row>
    <row r="696" spans="1:5" x14ac:dyDescent="0.25">
      <c r="A696">
        <v>695</v>
      </c>
      <c r="B696" t="s">
        <v>930</v>
      </c>
      <c r="C696" s="30">
        <v>0.06</v>
      </c>
      <c r="D696" s="31">
        <v>5495</v>
      </c>
      <c r="E696" t="s">
        <v>944</v>
      </c>
    </row>
    <row r="697" spans="1:5" x14ac:dyDescent="0.25">
      <c r="A697">
        <v>696</v>
      </c>
      <c r="B697" t="s">
        <v>931</v>
      </c>
      <c r="C697" s="30">
        <v>0.06</v>
      </c>
      <c r="D697" s="31">
        <v>5486</v>
      </c>
      <c r="E697" t="s">
        <v>944</v>
      </c>
    </row>
    <row r="698" spans="1:5" x14ac:dyDescent="0.25">
      <c r="A698">
        <v>697</v>
      </c>
      <c r="B698" t="s">
        <v>932</v>
      </c>
      <c r="C698" s="30">
        <v>0.06</v>
      </c>
      <c r="D698" s="31">
        <v>5480</v>
      </c>
      <c r="E698" t="s">
        <v>944</v>
      </c>
    </row>
    <row r="699" spans="1:5" x14ac:dyDescent="0.25">
      <c r="A699">
        <v>698</v>
      </c>
      <c r="B699" t="s">
        <v>933</v>
      </c>
      <c r="C699" s="30">
        <v>0.06</v>
      </c>
      <c r="D699" s="31">
        <v>5477</v>
      </c>
      <c r="E699" s="25">
        <v>105</v>
      </c>
    </row>
    <row r="700" spans="1:5" x14ac:dyDescent="0.25">
      <c r="A700">
        <v>699</v>
      </c>
      <c r="B700" t="s">
        <v>934</v>
      </c>
      <c r="C700" s="30">
        <v>0.06</v>
      </c>
      <c r="D700" s="31">
        <v>5471</v>
      </c>
      <c r="E700" s="25">
        <v>119.49</v>
      </c>
    </row>
    <row r="701" spans="1:5" x14ac:dyDescent="0.25">
      <c r="A701">
        <v>700</v>
      </c>
      <c r="B701" t="s">
        <v>935</v>
      </c>
      <c r="C701" s="30">
        <v>0.06</v>
      </c>
      <c r="D701" s="31">
        <v>5469</v>
      </c>
      <c r="E701" s="25">
        <v>240</v>
      </c>
    </row>
    <row r="702" spans="1:5" x14ac:dyDescent="0.25">
      <c r="A702">
        <v>701</v>
      </c>
      <c r="B702" t="s">
        <v>936</v>
      </c>
      <c r="C702" s="30">
        <v>0.06</v>
      </c>
      <c r="D702" s="31">
        <v>5463</v>
      </c>
      <c r="E702" t="s">
        <v>1161</v>
      </c>
    </row>
    <row r="703" spans="1:5" x14ac:dyDescent="0.25">
      <c r="A703">
        <v>702</v>
      </c>
      <c r="B703" t="s">
        <v>937</v>
      </c>
      <c r="C703" s="30">
        <v>0.06</v>
      </c>
      <c r="D703" s="31">
        <v>5462</v>
      </c>
      <c r="E703" t="s">
        <v>1162</v>
      </c>
    </row>
    <row r="704" spans="1:5" x14ac:dyDescent="0.25">
      <c r="A704">
        <v>703</v>
      </c>
      <c r="B704" t="s">
        <v>938</v>
      </c>
      <c r="C704" s="30">
        <v>0.06</v>
      </c>
      <c r="D704" s="31">
        <v>5461</v>
      </c>
      <c r="E704" t="s">
        <v>944</v>
      </c>
    </row>
    <row r="705" spans="1:5" x14ac:dyDescent="0.25">
      <c r="A705">
        <v>704</v>
      </c>
      <c r="B705" t="s">
        <v>939</v>
      </c>
      <c r="C705" s="30">
        <v>0.06</v>
      </c>
      <c r="D705" s="31">
        <v>5457</v>
      </c>
      <c r="E705" t="s">
        <v>1158</v>
      </c>
    </row>
    <row r="706" spans="1:5" x14ac:dyDescent="0.25">
      <c r="A706">
        <v>705</v>
      </c>
      <c r="B706" t="s">
        <v>940</v>
      </c>
      <c r="C706" s="30">
        <v>0.06</v>
      </c>
      <c r="D706" s="31">
        <v>5443</v>
      </c>
      <c r="E706" t="s">
        <v>1163</v>
      </c>
    </row>
    <row r="707" spans="1:5" x14ac:dyDescent="0.25">
      <c r="A707">
        <v>706</v>
      </c>
      <c r="B707" t="s">
        <v>941</v>
      </c>
      <c r="C707" s="30">
        <v>0.06</v>
      </c>
      <c r="D707" s="31">
        <v>5441</v>
      </c>
      <c r="E707" t="s">
        <v>1164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9038-1FD2-435D-8ABB-C76A4CB3F3FE}">
  <dimension ref="A1:L2"/>
  <sheetViews>
    <sheetView workbookViewId="0">
      <selection activeCell="C14" sqref="C14"/>
    </sheetView>
  </sheetViews>
  <sheetFormatPr defaultRowHeight="15" x14ac:dyDescent="0.25"/>
  <cols>
    <col min="1" max="1" width="7.7109375" bestFit="1" customWidth="1"/>
    <col min="2" max="2" width="6.140625" bestFit="1" customWidth="1"/>
    <col min="3" max="3" width="18.5703125" bestFit="1" customWidth="1"/>
    <col min="4" max="4" width="9" bestFit="1" customWidth="1"/>
    <col min="5" max="5" width="6.85546875" bestFit="1" customWidth="1"/>
    <col min="6" max="6" width="5.140625" bestFit="1" customWidth="1"/>
    <col min="7" max="7" width="4.28515625" bestFit="1" customWidth="1"/>
    <col min="8" max="8" width="5.7109375" bestFit="1" customWidth="1"/>
    <col min="9" max="9" width="7.7109375" bestFit="1" customWidth="1"/>
    <col min="10" max="10" width="8.28515625" bestFit="1" customWidth="1"/>
    <col min="11" max="11" width="10.28515625" bestFit="1" customWidth="1"/>
    <col min="12" max="12" width="8.855468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193</v>
      </c>
      <c r="E1" t="s">
        <v>1291</v>
      </c>
      <c r="F1" t="s">
        <v>1292</v>
      </c>
      <c r="G1" t="s">
        <v>1294</v>
      </c>
      <c r="H1" t="s">
        <v>1295</v>
      </c>
      <c r="I1" t="s">
        <v>1298</v>
      </c>
      <c r="J1" t="s">
        <v>1176</v>
      </c>
      <c r="K1" t="s">
        <v>1300</v>
      </c>
      <c r="L1" t="s">
        <v>1302</v>
      </c>
    </row>
    <row r="2" spans="1:12" x14ac:dyDescent="0.25">
      <c r="A2" t="s">
        <v>174</v>
      </c>
      <c r="B2" t="s">
        <v>1172</v>
      </c>
      <c r="C2" s="28" t="s">
        <v>1296</v>
      </c>
      <c r="D2" s="26">
        <v>209.99</v>
      </c>
      <c r="E2">
        <v>960</v>
      </c>
      <c r="F2" t="s">
        <v>1293</v>
      </c>
      <c r="G2">
        <v>192</v>
      </c>
      <c r="H2">
        <v>5</v>
      </c>
      <c r="I2" t="s">
        <v>1297</v>
      </c>
      <c r="J2" t="s">
        <v>1299</v>
      </c>
      <c r="K2" t="s">
        <v>1301</v>
      </c>
      <c r="L2" t="s">
        <v>1303</v>
      </c>
    </row>
  </sheetData>
  <hyperlinks>
    <hyperlink ref="C2" r:id="rId1" xr:uid="{20EC5549-0E98-4A58-A7DA-9720603875D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C580-22E3-4F00-B243-C9A0438EE228}">
  <dimension ref="A1:D21"/>
  <sheetViews>
    <sheetView zoomScale="85" zoomScaleNormal="85" workbookViewId="0">
      <selection activeCell="D15" sqref="D15"/>
    </sheetView>
  </sheetViews>
  <sheetFormatPr defaultColWidth="10.7109375" defaultRowHeight="15" x14ac:dyDescent="0.25"/>
  <cols>
    <col min="1" max="1" width="16.42578125" bestFit="1" customWidth="1"/>
    <col min="2" max="2" width="15.7109375" bestFit="1" customWidth="1"/>
    <col min="3" max="3" width="16.28515625" bestFit="1" customWidth="1"/>
    <col min="4" max="4" width="62.85546875" bestFit="1" customWidth="1"/>
  </cols>
  <sheetData>
    <row r="1" spans="1:4" x14ac:dyDescent="0.25">
      <c r="A1" s="2" t="s">
        <v>162</v>
      </c>
      <c r="B1" s="2" t="s">
        <v>52</v>
      </c>
      <c r="C1" s="2" t="s">
        <v>53</v>
      </c>
      <c r="D1" s="2" t="s">
        <v>19</v>
      </c>
    </row>
    <row r="2" spans="1:4" x14ac:dyDescent="0.25">
      <c r="A2" s="6" t="s">
        <v>2</v>
      </c>
      <c r="B2" s="5" t="s">
        <v>154</v>
      </c>
      <c r="C2" s="4">
        <v>32</v>
      </c>
      <c r="D2" s="4"/>
    </row>
    <row r="3" spans="1:4" x14ac:dyDescent="0.25">
      <c r="A3" s="6" t="s">
        <v>155</v>
      </c>
      <c r="B3" s="4"/>
      <c r="C3" s="4"/>
      <c r="D3" s="5" t="s">
        <v>156</v>
      </c>
    </row>
    <row r="4" spans="1:4" x14ac:dyDescent="0.25">
      <c r="A4" s="6" t="s">
        <v>17</v>
      </c>
      <c r="B4" s="4"/>
      <c r="C4" s="4"/>
      <c r="D4" s="4" t="s">
        <v>165</v>
      </c>
    </row>
    <row r="5" spans="1:4" x14ac:dyDescent="0.25">
      <c r="A5" s="6" t="s">
        <v>8</v>
      </c>
      <c r="B5" s="4"/>
      <c r="C5" s="4"/>
      <c r="D5" s="4"/>
    </row>
    <row r="6" spans="1:4" x14ac:dyDescent="0.25">
      <c r="A6" s="6" t="s">
        <v>47</v>
      </c>
      <c r="B6" s="4"/>
      <c r="C6" s="4"/>
      <c r="D6" s="4"/>
    </row>
    <row r="7" spans="1:4" x14ac:dyDescent="0.25">
      <c r="A7" s="6" t="s">
        <v>48</v>
      </c>
      <c r="B7" s="5" t="s">
        <v>24</v>
      </c>
      <c r="C7" s="5" t="s">
        <v>24</v>
      </c>
      <c r="D7" s="5" t="s">
        <v>57</v>
      </c>
    </row>
    <row r="8" spans="1:4" x14ac:dyDescent="0.25">
      <c r="A8" s="6" t="s">
        <v>6</v>
      </c>
      <c r="B8" s="4" t="s">
        <v>28</v>
      </c>
      <c r="C8" s="4" t="s">
        <v>35</v>
      </c>
      <c r="D8" s="4" t="s">
        <v>166</v>
      </c>
    </row>
    <row r="9" spans="1:4" x14ac:dyDescent="0.25">
      <c r="A9" s="6" t="s">
        <v>163</v>
      </c>
      <c r="B9" s="4" t="str">
        <f>"16:9"</f>
        <v>16:9</v>
      </c>
      <c r="C9" s="4"/>
      <c r="D9" s="4"/>
    </row>
    <row r="10" spans="1:4" x14ac:dyDescent="0.25">
      <c r="A10" s="6" t="s">
        <v>3</v>
      </c>
      <c r="B10" s="5" t="s">
        <v>167</v>
      </c>
      <c r="C10" s="5" t="s">
        <v>33</v>
      </c>
      <c r="D10" s="5" t="s">
        <v>157</v>
      </c>
    </row>
    <row r="11" spans="1:4" x14ac:dyDescent="0.25">
      <c r="A11" s="6" t="s">
        <v>27</v>
      </c>
      <c r="B11" s="5">
        <v>0.21</v>
      </c>
      <c r="C11" s="5">
        <v>0.25</v>
      </c>
      <c r="D11" s="5" t="s">
        <v>54</v>
      </c>
    </row>
    <row r="12" spans="1:4" x14ac:dyDescent="0.25">
      <c r="A12" s="6" t="s">
        <v>44</v>
      </c>
      <c r="B12" s="5">
        <v>109</v>
      </c>
      <c r="C12" s="4"/>
      <c r="D12" s="4"/>
    </row>
    <row r="13" spans="1:4" x14ac:dyDescent="0.25">
      <c r="A13" s="6" t="s">
        <v>5</v>
      </c>
      <c r="B13" s="5">
        <v>300</v>
      </c>
      <c r="C13" s="5">
        <v>500</v>
      </c>
      <c r="D13" s="5" t="s">
        <v>161</v>
      </c>
    </row>
    <row r="14" spans="1:4" x14ac:dyDescent="0.25">
      <c r="A14" s="6" t="s">
        <v>55</v>
      </c>
      <c r="B14" s="4" t="str">
        <f>"1K:1"</f>
        <v>1K:1</v>
      </c>
      <c r="C14" s="4" t="str">
        <f>"1K:1"</f>
        <v>1K:1</v>
      </c>
      <c r="D14" s="4" t="s">
        <v>171</v>
      </c>
    </row>
    <row r="15" spans="1:4" x14ac:dyDescent="0.25">
      <c r="A15" s="6" t="s">
        <v>56</v>
      </c>
      <c r="B15" s="4" t="str">
        <f>"80M:1"</f>
        <v>80M:1</v>
      </c>
      <c r="C15" s="4" t="str">
        <f>"200M:1"</f>
        <v>200M:1</v>
      </c>
      <c r="D15" s="4" t="s">
        <v>171</v>
      </c>
    </row>
    <row r="16" spans="1:4" x14ac:dyDescent="0.25">
      <c r="A16" s="6" t="s">
        <v>39</v>
      </c>
      <c r="B16" s="4"/>
      <c r="C16" s="4"/>
      <c r="D16" s="5" t="s">
        <v>58</v>
      </c>
    </row>
    <row r="17" spans="1:4" x14ac:dyDescent="0.25">
      <c r="A17" s="6" t="s">
        <v>151</v>
      </c>
      <c r="B17" s="5">
        <v>0.5</v>
      </c>
      <c r="C17" s="5">
        <v>5</v>
      </c>
      <c r="D17" s="4"/>
    </row>
    <row r="18" spans="1:4" x14ac:dyDescent="0.25">
      <c r="A18" s="6" t="s">
        <v>152</v>
      </c>
      <c r="B18" s="5">
        <v>5</v>
      </c>
      <c r="C18" s="5">
        <v>10</v>
      </c>
      <c r="D18" s="4"/>
    </row>
    <row r="19" spans="1:4" x14ac:dyDescent="0.25">
      <c r="A19" s="6" t="s">
        <v>153</v>
      </c>
      <c r="B19" s="4">
        <v>10</v>
      </c>
      <c r="C19" s="4">
        <v>20</v>
      </c>
      <c r="D19" s="4"/>
    </row>
    <row r="20" spans="1:4" x14ac:dyDescent="0.25">
      <c r="A20" s="6" t="s">
        <v>164</v>
      </c>
      <c r="B20" s="5" t="s">
        <v>158</v>
      </c>
      <c r="C20" s="5" t="s">
        <v>159</v>
      </c>
      <c r="D20" s="4"/>
    </row>
    <row r="21" spans="1:4" x14ac:dyDescent="0.25">
      <c r="A21" s="6" t="s">
        <v>30</v>
      </c>
      <c r="B21" s="5" t="s">
        <v>38</v>
      </c>
      <c r="C21" s="5" t="s">
        <v>31</v>
      </c>
      <c r="D21" s="5" t="s">
        <v>160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AB04-86BD-4131-AFBF-5CACD8C584C8}">
  <dimension ref="A1:Q78"/>
  <sheetViews>
    <sheetView topLeftCell="A38" zoomScale="80" zoomScaleNormal="80" workbookViewId="0">
      <selection activeCell="J81" sqref="J81"/>
    </sheetView>
  </sheetViews>
  <sheetFormatPr defaultRowHeight="15" x14ac:dyDescent="0.25"/>
  <cols>
    <col min="1" max="1" width="5.140625" bestFit="1" customWidth="1"/>
    <col min="2" max="2" width="7.28515625" bestFit="1" customWidth="1"/>
    <col min="3" max="3" width="7.7109375" bestFit="1" customWidth="1"/>
    <col min="4" max="4" width="9.5703125" bestFit="1" customWidth="1"/>
    <col min="5" max="5" width="25.85546875" bestFit="1" customWidth="1"/>
    <col min="6" max="6" width="7.85546875" bestFit="1" customWidth="1"/>
    <col min="7" max="7" width="6" bestFit="1" customWidth="1"/>
    <col min="8" max="8" width="7.140625" bestFit="1" customWidth="1"/>
    <col min="9" max="9" width="5.5703125" bestFit="1" customWidth="1"/>
    <col min="10" max="10" width="7.7109375" bestFit="1" customWidth="1"/>
    <col min="11" max="11" width="7.42578125" bestFit="1" customWidth="1"/>
    <col min="12" max="12" width="6.7109375" bestFit="1" customWidth="1"/>
    <col min="13" max="13" width="11.28515625" bestFit="1" customWidth="1"/>
    <col min="14" max="14" width="9.85546875" bestFit="1" customWidth="1"/>
    <col min="15" max="15" width="12.140625" bestFit="1" customWidth="1"/>
    <col min="16" max="16" width="11.42578125" bestFit="1" customWidth="1"/>
    <col min="17" max="17" width="24.85546875" bestFit="1" customWidth="1"/>
  </cols>
  <sheetData>
    <row r="1" spans="1:17" x14ac:dyDescent="0.25">
      <c r="A1" t="s">
        <v>1165</v>
      </c>
      <c r="B1" t="s">
        <v>1285</v>
      </c>
      <c r="C1" t="s">
        <v>194</v>
      </c>
      <c r="D1" t="s">
        <v>0</v>
      </c>
      <c r="E1" t="s">
        <v>1</v>
      </c>
      <c r="F1" t="s">
        <v>1280</v>
      </c>
      <c r="G1" t="s">
        <v>1237</v>
      </c>
      <c r="H1" t="s">
        <v>1238</v>
      </c>
      <c r="I1" t="s">
        <v>1235</v>
      </c>
      <c r="J1" t="s">
        <v>1286</v>
      </c>
      <c r="K1" t="s">
        <v>1287</v>
      </c>
      <c r="L1" t="s">
        <v>1178</v>
      </c>
      <c r="M1" t="s">
        <v>193</v>
      </c>
      <c r="N1" t="s">
        <v>1180</v>
      </c>
      <c r="O1" t="s">
        <v>1284</v>
      </c>
      <c r="P1" t="s">
        <v>1183</v>
      </c>
      <c r="Q1" t="s">
        <v>19</v>
      </c>
    </row>
    <row r="2" spans="1:17" x14ac:dyDescent="0.25">
      <c r="A2" s="43">
        <v>1</v>
      </c>
      <c r="B2" s="43">
        <v>4039</v>
      </c>
      <c r="C2" s="45" t="s">
        <v>205</v>
      </c>
      <c r="D2" t="s">
        <v>1181</v>
      </c>
      <c r="E2" s="28" t="s">
        <v>1279</v>
      </c>
      <c r="F2">
        <v>4500</v>
      </c>
      <c r="G2">
        <v>19</v>
      </c>
      <c r="H2" s="55">
        <f t="shared" ref="H2:H33" si="0">IFERROR(($G2*(1/((1000000*$F2)/2))*1000000000),0)</f>
        <v>8.4444444444444446</v>
      </c>
      <c r="I2">
        <v>1.45</v>
      </c>
      <c r="J2">
        <v>16</v>
      </c>
      <c r="K2">
        <v>2</v>
      </c>
      <c r="L2" s="32">
        <f>IFERROR(Table412[[#This Row],[GBs]]/Table412[[#This Row],[Stix]],0)</f>
        <v>8</v>
      </c>
      <c r="M2" s="26">
        <v>334.99</v>
      </c>
      <c r="N2" s="26">
        <f>IFERROR(Table412[[#This Row],[Cost]]/Table412[[#This Row],[GBs]],0)</f>
        <v>20.936875000000001</v>
      </c>
      <c r="O2" s="47">
        <v>43191</v>
      </c>
      <c r="P2" t="s">
        <v>1193</v>
      </c>
    </row>
    <row r="3" spans="1:17" x14ac:dyDescent="0.25">
      <c r="D3" t="s">
        <v>1181</v>
      </c>
      <c r="E3" s="28" t="s">
        <v>1220</v>
      </c>
      <c r="F3">
        <v>3200</v>
      </c>
      <c r="G3">
        <v>14</v>
      </c>
      <c r="H3" s="55">
        <f t="shared" si="0"/>
        <v>8.75</v>
      </c>
      <c r="I3">
        <v>1.35</v>
      </c>
      <c r="J3">
        <v>32</v>
      </c>
      <c r="K3">
        <v>2</v>
      </c>
      <c r="L3" s="32">
        <f>IFERROR(Table412[[#This Row],[GBs]]/Table412[[#This Row],[Stix]],0)</f>
        <v>16</v>
      </c>
      <c r="M3" s="26">
        <v>273.99</v>
      </c>
      <c r="N3" s="26">
        <f>IFERROR(Table412[[#This Row],[Cost]]/Table412[[#This Row],[GBs]],0)</f>
        <v>8.5621875000000003</v>
      </c>
      <c r="O3" s="47"/>
      <c r="P3" t="s">
        <v>1195</v>
      </c>
    </row>
    <row r="4" spans="1:17" x14ac:dyDescent="0.25">
      <c r="A4" s="43">
        <v>2</v>
      </c>
      <c r="B4" s="43">
        <v>4065</v>
      </c>
      <c r="C4" s="45" t="s">
        <v>205</v>
      </c>
      <c r="D4" t="s">
        <v>1181</v>
      </c>
      <c r="E4" s="28" t="s">
        <v>1266</v>
      </c>
      <c r="F4">
        <v>3200</v>
      </c>
      <c r="G4">
        <v>14</v>
      </c>
      <c r="H4" s="55">
        <f t="shared" si="0"/>
        <v>8.75</v>
      </c>
      <c r="I4">
        <v>1.35</v>
      </c>
      <c r="J4">
        <v>64</v>
      </c>
      <c r="K4">
        <v>4</v>
      </c>
      <c r="L4" s="32">
        <f>IFERROR(Table412[[#This Row],[GBs]]/Table412[[#This Row],[Stix]],0)</f>
        <v>16</v>
      </c>
      <c r="M4" s="26">
        <v>554.99</v>
      </c>
      <c r="N4" s="26">
        <f>IFERROR(Table412[[#This Row],[Cost]]/Table412[[#This Row],[GBs]],0)</f>
        <v>8.6717187500000001</v>
      </c>
      <c r="O4" s="47">
        <v>42339</v>
      </c>
      <c r="P4" t="s">
        <v>1195</v>
      </c>
    </row>
    <row r="5" spans="1:17" x14ac:dyDescent="0.25">
      <c r="A5" s="43">
        <v>7</v>
      </c>
      <c r="B5" s="43">
        <v>3610</v>
      </c>
      <c r="C5" s="46" t="s">
        <v>1261</v>
      </c>
      <c r="D5" t="s">
        <v>1181</v>
      </c>
      <c r="E5" s="28" t="s">
        <v>1270</v>
      </c>
      <c r="F5">
        <v>3200</v>
      </c>
      <c r="G5">
        <v>14</v>
      </c>
      <c r="H5" s="55">
        <f t="shared" si="0"/>
        <v>8.75</v>
      </c>
      <c r="I5">
        <v>1.35</v>
      </c>
      <c r="J5">
        <v>32</v>
      </c>
      <c r="K5">
        <v>4</v>
      </c>
      <c r="L5" s="32">
        <f>IFERROR(Table412[[#This Row],[GBs]]/Table412[[#This Row],[Stix]],0)</f>
        <v>8</v>
      </c>
      <c r="M5" s="26">
        <v>278.99</v>
      </c>
      <c r="N5" s="26">
        <f>IFERROR(Table412[[#This Row],[Cost]]/Table412[[#This Row],[GBs]],0)</f>
        <v>8.7184375000000003</v>
      </c>
      <c r="O5" s="47">
        <v>42979</v>
      </c>
      <c r="P5" t="s">
        <v>1195</v>
      </c>
    </row>
    <row r="6" spans="1:17" x14ac:dyDescent="0.25">
      <c r="D6" t="s">
        <v>1181</v>
      </c>
      <c r="E6" s="28" t="s">
        <v>1194</v>
      </c>
      <c r="F6">
        <v>3200</v>
      </c>
      <c r="G6">
        <v>14</v>
      </c>
      <c r="H6" s="55">
        <f t="shared" si="0"/>
        <v>8.75</v>
      </c>
      <c r="I6">
        <v>1.35</v>
      </c>
      <c r="J6">
        <v>64</v>
      </c>
      <c r="K6">
        <v>4</v>
      </c>
      <c r="L6">
        <f>IFERROR(Table412[[#This Row],[GBs]]/Table412[[#This Row],[Stix]],0)</f>
        <v>16</v>
      </c>
      <c r="M6" s="26">
        <v>599.99</v>
      </c>
      <c r="N6" s="26">
        <f>IFERROR(Table412[[#This Row],[Cost]]/Table412[[#This Row],[GBs]],0)</f>
        <v>9.3748437500000001</v>
      </c>
      <c r="O6" s="47"/>
      <c r="P6" t="s">
        <v>1195</v>
      </c>
    </row>
    <row r="7" spans="1:17" x14ac:dyDescent="0.25">
      <c r="D7" t="s">
        <v>1181</v>
      </c>
      <c r="E7" s="28" t="s">
        <v>1198</v>
      </c>
      <c r="F7">
        <v>3600</v>
      </c>
      <c r="G7">
        <v>16</v>
      </c>
      <c r="H7" s="55">
        <f t="shared" si="0"/>
        <v>8.8888888888888893</v>
      </c>
      <c r="I7">
        <v>1.35</v>
      </c>
      <c r="J7">
        <v>32</v>
      </c>
      <c r="K7">
        <v>2</v>
      </c>
      <c r="L7">
        <f>IFERROR(Table412[[#This Row],[GBs]]/Table412[[#This Row],[Stix]],0)</f>
        <v>16</v>
      </c>
      <c r="M7" s="26">
        <v>189.99</v>
      </c>
      <c r="N7" s="26">
        <f>IFERROR(Table412[[#This Row],[Cost]]/Table412[[#This Row],[GBs]],0)</f>
        <v>5.9371875000000003</v>
      </c>
      <c r="O7" s="47"/>
      <c r="P7" t="s">
        <v>1184</v>
      </c>
    </row>
    <row r="8" spans="1:17" x14ac:dyDescent="0.25">
      <c r="D8" t="s">
        <v>1181</v>
      </c>
      <c r="E8" s="28" t="s">
        <v>1186</v>
      </c>
      <c r="F8">
        <v>3600</v>
      </c>
      <c r="G8">
        <v>16</v>
      </c>
      <c r="H8" s="55">
        <f t="shared" si="0"/>
        <v>8.8888888888888893</v>
      </c>
      <c r="I8">
        <v>1.35</v>
      </c>
      <c r="J8">
        <v>64</v>
      </c>
      <c r="K8">
        <v>4</v>
      </c>
      <c r="L8">
        <f>IFERROR(Table412[[#This Row],[GBs]]/Table412[[#This Row],[Stix]],0)</f>
        <v>16</v>
      </c>
      <c r="M8" s="26">
        <v>384.99</v>
      </c>
      <c r="N8" s="26">
        <f>IFERROR(Table412[[#This Row],[Cost]]/Table412[[#This Row],[GBs]],0)</f>
        <v>6.0154687500000001</v>
      </c>
      <c r="O8" s="47"/>
      <c r="P8" t="s">
        <v>1184</v>
      </c>
    </row>
    <row r="9" spans="1:17" x14ac:dyDescent="0.25">
      <c r="D9" t="s">
        <v>1181</v>
      </c>
      <c r="E9" s="28" t="s">
        <v>1218</v>
      </c>
      <c r="F9">
        <v>3600</v>
      </c>
      <c r="G9">
        <v>16</v>
      </c>
      <c r="H9" s="55">
        <f t="shared" si="0"/>
        <v>8.8888888888888893</v>
      </c>
      <c r="I9">
        <v>1.35</v>
      </c>
      <c r="J9">
        <v>32</v>
      </c>
      <c r="K9">
        <v>2</v>
      </c>
      <c r="L9" s="32">
        <f>IFERROR(Table412[[#This Row],[GBs]]/Table412[[#This Row],[Stix]],0)</f>
        <v>16</v>
      </c>
      <c r="M9" s="26">
        <v>289.99</v>
      </c>
      <c r="N9" s="26">
        <f>IFERROR(Table412[[#This Row],[Cost]]/Table412[[#This Row],[GBs]],0)</f>
        <v>9.0621875000000003</v>
      </c>
      <c r="O9" s="47"/>
      <c r="P9" t="s">
        <v>1208</v>
      </c>
    </row>
    <row r="10" spans="1:17" x14ac:dyDescent="0.25">
      <c r="D10" t="s">
        <v>1181</v>
      </c>
      <c r="E10" s="28" t="s">
        <v>1207</v>
      </c>
      <c r="F10">
        <v>3600</v>
      </c>
      <c r="G10">
        <v>16</v>
      </c>
      <c r="H10" s="55">
        <f t="shared" si="0"/>
        <v>8.8888888888888893</v>
      </c>
      <c r="I10">
        <v>1.35</v>
      </c>
      <c r="J10">
        <v>64</v>
      </c>
      <c r="K10">
        <v>4</v>
      </c>
      <c r="L10" s="32">
        <f>IFERROR(Table412[[#This Row],[GBs]]/Table412[[#This Row],[Stix]],0)</f>
        <v>16</v>
      </c>
      <c r="M10" s="26">
        <v>589.99</v>
      </c>
      <c r="N10" s="26">
        <f>IFERROR(Table412[[#This Row],[Cost]]/Table412[[#This Row],[GBs]],0)</f>
        <v>9.2185937500000001</v>
      </c>
      <c r="O10" s="47"/>
      <c r="P10" t="s">
        <v>1208</v>
      </c>
    </row>
    <row r="11" spans="1:17" x14ac:dyDescent="0.25">
      <c r="A11" s="43">
        <v>4</v>
      </c>
      <c r="B11" s="43">
        <v>4304</v>
      </c>
      <c r="C11" s="46" t="s">
        <v>1261</v>
      </c>
      <c r="D11" t="s">
        <v>1262</v>
      </c>
      <c r="E11" s="28" t="s">
        <v>1267</v>
      </c>
      <c r="F11">
        <v>3600</v>
      </c>
      <c r="G11">
        <v>16</v>
      </c>
      <c r="H11" s="55">
        <f t="shared" si="0"/>
        <v>8.8888888888888893</v>
      </c>
      <c r="I11">
        <v>1.35</v>
      </c>
      <c r="J11">
        <v>32</v>
      </c>
      <c r="K11">
        <v>4</v>
      </c>
      <c r="L11" s="32">
        <f>IFERROR(Table412[[#This Row],[GBs]]/Table412[[#This Row],[Stix]],0)</f>
        <v>8</v>
      </c>
      <c r="M11" s="26">
        <v>572.84</v>
      </c>
      <c r="N11" s="26">
        <f>IFERROR(Table412[[#This Row],[Cost]]/Table412[[#This Row],[GBs]],0)</f>
        <v>17.901250000000001</v>
      </c>
      <c r="O11" s="47">
        <v>43678</v>
      </c>
      <c r="P11" t="s">
        <v>1281</v>
      </c>
    </row>
    <row r="12" spans="1:17" x14ac:dyDescent="0.25">
      <c r="D12" t="s">
        <v>1181</v>
      </c>
      <c r="E12" s="28" t="s">
        <v>1192</v>
      </c>
      <c r="F12">
        <v>4266</v>
      </c>
      <c r="G12">
        <v>19</v>
      </c>
      <c r="H12" s="55">
        <f t="shared" si="0"/>
        <v>8.9076418190342235</v>
      </c>
      <c r="I12">
        <v>1.4</v>
      </c>
      <c r="J12">
        <v>16</v>
      </c>
      <c r="K12">
        <v>2</v>
      </c>
      <c r="L12">
        <f>IFERROR(Table412[[#This Row],[GBs]]/Table412[[#This Row],[Stix]],0)</f>
        <v>8</v>
      </c>
      <c r="M12" s="26">
        <v>219.99</v>
      </c>
      <c r="N12" s="26">
        <f>IFERROR(Table412[[#This Row],[Cost]]/Table412[[#This Row],[GBs]],0)</f>
        <v>13.749375000000001</v>
      </c>
      <c r="O12" s="47"/>
      <c r="P12" t="s">
        <v>1193</v>
      </c>
    </row>
    <row r="13" spans="1:17" x14ac:dyDescent="0.25">
      <c r="D13" t="s">
        <v>1181</v>
      </c>
      <c r="E13" s="28" t="s">
        <v>1217</v>
      </c>
      <c r="F13">
        <v>3466</v>
      </c>
      <c r="G13">
        <v>16</v>
      </c>
      <c r="H13" s="55">
        <f t="shared" si="0"/>
        <v>9.2325447201384883</v>
      </c>
      <c r="I13">
        <v>1.35</v>
      </c>
      <c r="J13">
        <v>32</v>
      </c>
      <c r="K13">
        <v>2</v>
      </c>
      <c r="L13" s="32">
        <f>IFERROR(Table412[[#This Row],[GBs]]/Table412[[#This Row],[Stix]],0)</f>
        <v>16</v>
      </c>
      <c r="M13" s="26">
        <v>269.99</v>
      </c>
      <c r="N13" s="26">
        <f>IFERROR(Table412[[#This Row],[Cost]]/Table412[[#This Row],[GBs]],0)</f>
        <v>8.4371875000000003</v>
      </c>
      <c r="O13" s="47"/>
      <c r="P13" t="s">
        <v>1185</v>
      </c>
    </row>
    <row r="14" spans="1:17" x14ac:dyDescent="0.25">
      <c r="D14" t="s">
        <v>1181</v>
      </c>
      <c r="E14" s="28" t="s">
        <v>1205</v>
      </c>
      <c r="F14">
        <v>3866</v>
      </c>
      <c r="G14">
        <v>18</v>
      </c>
      <c r="H14" s="55">
        <f t="shared" si="0"/>
        <v>9.3119503362648732</v>
      </c>
      <c r="I14">
        <v>1.35</v>
      </c>
      <c r="J14">
        <v>32</v>
      </c>
      <c r="K14">
        <v>2</v>
      </c>
      <c r="L14" s="32">
        <f>IFERROR(Table412[[#This Row],[GBs]]/Table412[[#This Row],[Stix]],0)</f>
        <v>16</v>
      </c>
      <c r="M14" s="26">
        <v>316.99</v>
      </c>
      <c r="N14" s="26">
        <f>IFERROR(Table412[[#This Row],[Cost]]/Table412[[#This Row],[GBs]],0)</f>
        <v>9.9059375000000003</v>
      </c>
      <c r="O14" s="47"/>
      <c r="P14" t="s">
        <v>1206</v>
      </c>
    </row>
    <row r="15" spans="1:17" x14ac:dyDescent="0.25">
      <c r="D15" t="s">
        <v>1181</v>
      </c>
      <c r="E15" s="28" t="s">
        <v>1205</v>
      </c>
      <c r="F15">
        <v>3866</v>
      </c>
      <c r="G15">
        <v>18</v>
      </c>
      <c r="H15" s="55">
        <f t="shared" si="0"/>
        <v>9.3119503362648732</v>
      </c>
      <c r="I15">
        <v>1.35</v>
      </c>
      <c r="J15">
        <v>32</v>
      </c>
      <c r="K15">
        <v>2</v>
      </c>
      <c r="L15" s="32">
        <f>IFERROR(Table412[[#This Row],[GBs]]/Table412[[#This Row],[Stix]],0)</f>
        <v>16</v>
      </c>
      <c r="M15" s="26">
        <v>316.99</v>
      </c>
      <c r="N15" s="26">
        <f>IFERROR(Table412[[#This Row],[Cost]]/Table412[[#This Row],[GBs]],0)</f>
        <v>9.9059375000000003</v>
      </c>
      <c r="O15" s="47"/>
      <c r="P15" t="s">
        <v>1206</v>
      </c>
    </row>
    <row r="16" spans="1:17" x14ac:dyDescent="0.25">
      <c r="D16" t="s">
        <v>1181</v>
      </c>
      <c r="E16" s="28" t="s">
        <v>1215</v>
      </c>
      <c r="F16">
        <v>3000</v>
      </c>
      <c r="G16">
        <v>14</v>
      </c>
      <c r="H16" s="55">
        <f t="shared" si="0"/>
        <v>9.3333333333333321</v>
      </c>
      <c r="I16">
        <v>1.35</v>
      </c>
      <c r="J16">
        <v>32</v>
      </c>
      <c r="K16">
        <v>2</v>
      </c>
      <c r="L16" s="32">
        <f>IFERROR(Table412[[#This Row],[GBs]]/Table412[[#This Row],[Stix]],0)</f>
        <v>16</v>
      </c>
      <c r="M16" s="26">
        <v>213.99</v>
      </c>
      <c r="N16" s="26">
        <f>IFERROR(Table412[[#This Row],[Cost]]/Table412[[#This Row],[GBs]],0)</f>
        <v>6.6871875000000003</v>
      </c>
      <c r="O16" s="47"/>
      <c r="P16" t="s">
        <v>1195</v>
      </c>
    </row>
    <row r="17" spans="1:16" x14ac:dyDescent="0.25">
      <c r="D17" t="s">
        <v>1181</v>
      </c>
      <c r="E17" s="28" t="s">
        <v>1215</v>
      </c>
      <c r="F17">
        <v>3000</v>
      </c>
      <c r="G17">
        <v>14</v>
      </c>
      <c r="H17" s="55">
        <f t="shared" si="0"/>
        <v>9.3333333333333321</v>
      </c>
      <c r="I17">
        <v>1.35</v>
      </c>
      <c r="J17">
        <v>32</v>
      </c>
      <c r="K17">
        <v>2</v>
      </c>
      <c r="L17" s="32">
        <f>IFERROR(Table412[[#This Row],[GBs]]/Table412[[#This Row],[Stix]],0)</f>
        <v>16</v>
      </c>
      <c r="M17" s="26">
        <v>213.99</v>
      </c>
      <c r="N17" s="26">
        <f>IFERROR(Table412[[#This Row],[Cost]]/Table412[[#This Row],[GBs]],0)</f>
        <v>6.6871875000000003</v>
      </c>
      <c r="O17" s="47"/>
      <c r="P17" t="s">
        <v>1195</v>
      </c>
    </row>
    <row r="18" spans="1:16" x14ac:dyDescent="0.25">
      <c r="D18" t="s">
        <v>1181</v>
      </c>
      <c r="E18" s="28" t="s">
        <v>1216</v>
      </c>
      <c r="F18">
        <v>3000</v>
      </c>
      <c r="G18">
        <v>14</v>
      </c>
      <c r="H18" s="55">
        <f t="shared" si="0"/>
        <v>9.3333333333333321</v>
      </c>
      <c r="I18">
        <v>1.35</v>
      </c>
      <c r="J18">
        <v>64</v>
      </c>
      <c r="K18">
        <v>4</v>
      </c>
      <c r="L18" s="32">
        <f>IFERROR(Table412[[#This Row],[GBs]]/Table412[[#This Row],[Stix]],0)</f>
        <v>16</v>
      </c>
      <c r="M18" s="26">
        <v>430.99</v>
      </c>
      <c r="N18" s="26">
        <f>IFERROR(Table412[[#This Row],[Cost]]/Table412[[#This Row],[GBs]],0)</f>
        <v>6.7342187500000001</v>
      </c>
      <c r="O18" s="47"/>
      <c r="P18" t="s">
        <v>1195</v>
      </c>
    </row>
    <row r="19" spans="1:16" x14ac:dyDescent="0.25">
      <c r="D19" t="s">
        <v>1181</v>
      </c>
      <c r="E19" s="28" t="s">
        <v>1200</v>
      </c>
      <c r="F19">
        <v>3200</v>
      </c>
      <c r="G19">
        <v>15</v>
      </c>
      <c r="H19" s="55">
        <f t="shared" si="0"/>
        <v>9.375</v>
      </c>
      <c r="I19">
        <v>1.35</v>
      </c>
      <c r="J19">
        <v>32</v>
      </c>
      <c r="K19">
        <v>2</v>
      </c>
      <c r="L19" s="32">
        <f>IFERROR(Table412[[#This Row],[GBs]]/Table412[[#This Row],[Stix]],0)</f>
        <v>16</v>
      </c>
      <c r="M19" s="26">
        <v>229.99</v>
      </c>
      <c r="N19" s="26">
        <f>IFERROR(Table412[[#This Row],[Cost]]/Table412[[#This Row],[GBs]],0)</f>
        <v>7.1871875000000003</v>
      </c>
      <c r="O19" s="47"/>
      <c r="P19" t="s">
        <v>1201</v>
      </c>
    </row>
    <row r="20" spans="1:16" x14ac:dyDescent="0.25">
      <c r="D20" t="s">
        <v>1181</v>
      </c>
      <c r="E20" s="28" t="s">
        <v>1219</v>
      </c>
      <c r="F20">
        <v>3200</v>
      </c>
      <c r="G20">
        <v>15</v>
      </c>
      <c r="H20" s="55">
        <f t="shared" si="0"/>
        <v>9.375</v>
      </c>
      <c r="I20">
        <v>1.35</v>
      </c>
      <c r="J20">
        <v>64</v>
      </c>
      <c r="K20">
        <v>4</v>
      </c>
      <c r="L20" s="32">
        <f>IFERROR(Table412[[#This Row],[GBs]]/Table412[[#This Row],[Stix]],0)</f>
        <v>16</v>
      </c>
      <c r="M20" s="26">
        <v>463.99</v>
      </c>
      <c r="N20" s="26">
        <f>IFERROR(Table412[[#This Row],[Cost]]/Table412[[#This Row],[GBs]],0)</f>
        <v>7.2498437500000001</v>
      </c>
      <c r="O20" s="47"/>
      <c r="P20" t="s">
        <v>1201</v>
      </c>
    </row>
    <row r="21" spans="1:16" x14ac:dyDescent="0.25">
      <c r="A21" s="43">
        <v>5</v>
      </c>
      <c r="B21" s="43">
        <v>3391</v>
      </c>
      <c r="C21" s="45" t="s">
        <v>205</v>
      </c>
      <c r="D21" t="s">
        <v>1181</v>
      </c>
      <c r="E21" s="28" t="s">
        <v>1268</v>
      </c>
      <c r="F21">
        <v>3200</v>
      </c>
      <c r="G21">
        <v>15</v>
      </c>
      <c r="H21" s="55">
        <f t="shared" si="0"/>
        <v>9.375</v>
      </c>
      <c r="I21">
        <v>1.35</v>
      </c>
      <c r="J21">
        <v>64</v>
      </c>
      <c r="K21">
        <v>4</v>
      </c>
      <c r="L21" s="32">
        <f>IFERROR(Table412[[#This Row],[GBs]]/Table412[[#This Row],[Stix]],0)</f>
        <v>16</v>
      </c>
      <c r="M21" s="26">
        <v>579.99</v>
      </c>
      <c r="N21" s="26">
        <f>IFERROR(Table412[[#This Row],[Cost]]/Table412[[#This Row],[GBs]],0)</f>
        <v>9.0623437500000001</v>
      </c>
      <c r="O21" s="47">
        <v>43647</v>
      </c>
      <c r="P21" t="s">
        <v>1201</v>
      </c>
    </row>
    <row r="22" spans="1:16" x14ac:dyDescent="0.25">
      <c r="A22" s="43">
        <v>12</v>
      </c>
      <c r="B22" s="43">
        <v>3539</v>
      </c>
      <c r="C22" s="45" t="s">
        <v>205</v>
      </c>
      <c r="D22" t="s">
        <v>1181</v>
      </c>
      <c r="E22" s="28" t="s">
        <v>1272</v>
      </c>
      <c r="F22">
        <v>3200</v>
      </c>
      <c r="G22">
        <v>16</v>
      </c>
      <c r="H22" s="55">
        <f t="shared" si="0"/>
        <v>10</v>
      </c>
      <c r="I22">
        <v>1.35</v>
      </c>
      <c r="J22">
        <v>64</v>
      </c>
      <c r="K22">
        <v>4</v>
      </c>
      <c r="L22" s="32">
        <f>IFERROR(Table412[[#This Row],[GBs]]/Table412[[#This Row],[Stix]],0)</f>
        <v>16</v>
      </c>
      <c r="M22" s="26">
        <v>274.99</v>
      </c>
      <c r="N22" s="26">
        <f>IFERROR(Table412[[#This Row],[Cost]]/Table412[[#This Row],[GBs]],0)</f>
        <v>4.2967187500000001</v>
      </c>
      <c r="O22" s="47">
        <v>42339</v>
      </c>
      <c r="P22" t="s">
        <v>1185</v>
      </c>
    </row>
    <row r="23" spans="1:16" x14ac:dyDescent="0.25">
      <c r="A23" s="43">
        <v>33</v>
      </c>
      <c r="B23" s="43">
        <v>3679</v>
      </c>
      <c r="C23" s="44" t="s">
        <v>205</v>
      </c>
      <c r="D23" t="s">
        <v>1181</v>
      </c>
      <c r="E23" s="28" t="s">
        <v>1275</v>
      </c>
      <c r="F23">
        <v>3200</v>
      </c>
      <c r="G23">
        <v>16</v>
      </c>
      <c r="H23" s="55">
        <f t="shared" si="0"/>
        <v>10</v>
      </c>
      <c r="I23">
        <v>1.35</v>
      </c>
      <c r="J23">
        <v>16</v>
      </c>
      <c r="K23">
        <v>2</v>
      </c>
      <c r="L23" s="32">
        <f>IFERROR(Table412[[#This Row],[GBs]]/Table412[[#This Row],[Stix]],0)</f>
        <v>8</v>
      </c>
      <c r="M23" s="26">
        <v>74</v>
      </c>
      <c r="N23" s="26">
        <f>IFERROR(Table412[[#This Row],[Cost]]/Table412[[#This Row],[GBs]],0)</f>
        <v>4.625</v>
      </c>
      <c r="O23" s="47">
        <v>42339</v>
      </c>
      <c r="P23" t="s">
        <v>1185</v>
      </c>
    </row>
    <row r="24" spans="1:16" x14ac:dyDescent="0.25">
      <c r="A24" s="43">
        <v>48</v>
      </c>
      <c r="B24" s="43">
        <v>3408</v>
      </c>
      <c r="C24" s="44" t="s">
        <v>205</v>
      </c>
      <c r="D24" t="s">
        <v>1209</v>
      </c>
      <c r="E24" s="28" t="s">
        <v>1277</v>
      </c>
      <c r="F24">
        <v>3000</v>
      </c>
      <c r="G24">
        <v>15</v>
      </c>
      <c r="H24" s="55">
        <f t="shared" si="0"/>
        <v>10</v>
      </c>
      <c r="I24">
        <v>1.35</v>
      </c>
      <c r="J24">
        <v>16</v>
      </c>
      <c r="K24">
        <v>2</v>
      </c>
      <c r="L24" s="32">
        <f>IFERROR(Table412[[#This Row],[GBs]]/Table412[[#This Row],[Stix]],0)</f>
        <v>8</v>
      </c>
      <c r="M24" s="26">
        <v>75</v>
      </c>
      <c r="N24" s="26">
        <f>IFERROR(Table412[[#This Row],[Cost]]/Table412[[#This Row],[GBs]],0)</f>
        <v>4.6875</v>
      </c>
      <c r="O24" s="47">
        <v>42186</v>
      </c>
      <c r="P24" t="s">
        <v>1282</v>
      </c>
    </row>
    <row r="25" spans="1:16" x14ac:dyDescent="0.25">
      <c r="D25" t="s">
        <v>1181</v>
      </c>
      <c r="E25" s="28" t="s">
        <v>1199</v>
      </c>
      <c r="F25">
        <v>3200</v>
      </c>
      <c r="G25">
        <v>16</v>
      </c>
      <c r="H25" s="55">
        <f t="shared" si="0"/>
        <v>10</v>
      </c>
      <c r="I25">
        <v>1.35</v>
      </c>
      <c r="J25">
        <v>32</v>
      </c>
      <c r="K25">
        <v>2</v>
      </c>
      <c r="L25" s="32">
        <f>IFERROR(Table412[[#This Row],[GBs]]/Table412[[#This Row],[Stix]],0)</f>
        <v>16</v>
      </c>
      <c r="M25" s="26">
        <v>154.99</v>
      </c>
      <c r="N25" s="26">
        <f>IFERROR(Table412[[#This Row],[Cost]]/Table412[[#This Row],[GBs]],0)</f>
        <v>4.8434375000000003</v>
      </c>
      <c r="O25" s="47"/>
      <c r="P25" t="s">
        <v>1185</v>
      </c>
    </row>
    <row r="26" spans="1:16" x14ac:dyDescent="0.25">
      <c r="A26" s="43">
        <v>37</v>
      </c>
      <c r="B26" s="43">
        <v>3474</v>
      </c>
      <c r="C26" s="43" t="s">
        <v>1263</v>
      </c>
      <c r="D26" t="s">
        <v>1209</v>
      </c>
      <c r="E26" s="28" t="s">
        <v>1276</v>
      </c>
      <c r="F26">
        <v>3200</v>
      </c>
      <c r="G26">
        <v>16</v>
      </c>
      <c r="H26" s="55">
        <f t="shared" si="0"/>
        <v>10</v>
      </c>
      <c r="I26">
        <v>1.35</v>
      </c>
      <c r="J26">
        <v>16</v>
      </c>
      <c r="K26">
        <v>2</v>
      </c>
      <c r="L26" s="32">
        <f>IFERROR(Table412[[#This Row],[GBs]]/Table412[[#This Row],[Stix]],0)</f>
        <v>8</v>
      </c>
      <c r="M26" s="26">
        <v>78</v>
      </c>
      <c r="N26" s="26">
        <f>IFERROR(Table412[[#This Row],[Cost]]/Table412[[#This Row],[GBs]],0)</f>
        <v>4.875</v>
      </c>
      <c r="O26" s="47">
        <v>42248</v>
      </c>
      <c r="P26" t="s">
        <v>1212</v>
      </c>
    </row>
    <row r="27" spans="1:16" x14ac:dyDescent="0.25">
      <c r="D27" t="s">
        <v>1181</v>
      </c>
      <c r="E27" s="33" t="s">
        <v>1199</v>
      </c>
      <c r="F27">
        <v>3200</v>
      </c>
      <c r="G27">
        <v>16</v>
      </c>
      <c r="H27" s="55">
        <f t="shared" si="0"/>
        <v>10</v>
      </c>
      <c r="I27">
        <v>1.35</v>
      </c>
      <c r="J27">
        <v>32</v>
      </c>
      <c r="K27">
        <v>2</v>
      </c>
      <c r="L27">
        <f>IFERROR(Table412[[#This Row],[GBs]]/Table412[[#This Row],[Stix]],0)</f>
        <v>16</v>
      </c>
      <c r="M27" s="26">
        <v>164.99</v>
      </c>
      <c r="N27" s="26">
        <f>IFERROR(Table412[[#This Row],[Cost]]/Table412[[#This Row],[GBs]],0)</f>
        <v>5.1559375000000003</v>
      </c>
      <c r="O27" s="47"/>
      <c r="P27" t="s">
        <v>1185</v>
      </c>
    </row>
    <row r="28" spans="1:16" x14ac:dyDescent="0.25">
      <c r="D28" t="s">
        <v>1181</v>
      </c>
      <c r="E28" s="28" t="s">
        <v>1204</v>
      </c>
      <c r="F28">
        <v>3200</v>
      </c>
      <c r="G28">
        <v>16</v>
      </c>
      <c r="H28" s="55">
        <f t="shared" si="0"/>
        <v>10</v>
      </c>
      <c r="I28">
        <v>1.35</v>
      </c>
      <c r="J28">
        <v>64</v>
      </c>
      <c r="K28">
        <v>2</v>
      </c>
      <c r="L28" s="32">
        <f>IFERROR(Table412[[#This Row],[GBs]]/Table412[[#This Row],[Stix]],0)</f>
        <v>32</v>
      </c>
      <c r="M28" s="26">
        <v>329.99</v>
      </c>
      <c r="N28" s="26">
        <f>IFERROR(Table412[[#This Row],[Cost]]/Table412[[#This Row],[GBs]],0)</f>
        <v>5.1560937500000001</v>
      </c>
      <c r="O28" s="47"/>
      <c r="P28" t="s">
        <v>1185</v>
      </c>
    </row>
    <row r="29" spans="1:16" x14ac:dyDescent="0.25">
      <c r="D29" t="s">
        <v>1181</v>
      </c>
      <c r="E29" s="28" t="s">
        <v>1191</v>
      </c>
      <c r="F29">
        <v>3200</v>
      </c>
      <c r="G29">
        <v>16</v>
      </c>
      <c r="H29" s="55">
        <f t="shared" si="0"/>
        <v>10</v>
      </c>
      <c r="I29">
        <v>1.35</v>
      </c>
      <c r="J29">
        <v>128</v>
      </c>
      <c r="K29">
        <v>4</v>
      </c>
      <c r="L29">
        <f>IFERROR(Table412[[#This Row],[GBs]]/Table412[[#This Row],[Stix]],0)</f>
        <v>32</v>
      </c>
      <c r="M29" s="26">
        <v>659.99</v>
      </c>
      <c r="N29" s="26">
        <f>IFERROR(Table412[[#This Row],[Cost]]/Table412[[#This Row],[GBs]],0)</f>
        <v>5.1561718750000001</v>
      </c>
      <c r="O29" s="47"/>
      <c r="P29" t="s">
        <v>1185</v>
      </c>
    </row>
    <row r="30" spans="1:16" x14ac:dyDescent="0.25">
      <c r="D30" t="s">
        <v>1181</v>
      </c>
      <c r="E30" s="28" t="s">
        <v>1191</v>
      </c>
      <c r="F30">
        <v>3200</v>
      </c>
      <c r="G30">
        <v>16</v>
      </c>
      <c r="H30" s="55">
        <f t="shared" si="0"/>
        <v>10</v>
      </c>
      <c r="I30">
        <v>1.35</v>
      </c>
      <c r="J30">
        <v>128</v>
      </c>
      <c r="K30">
        <v>4</v>
      </c>
      <c r="L30" s="32">
        <f>IFERROR(Table412[[#This Row],[GBs]]/Table412[[#This Row],[Stix]],0)</f>
        <v>32</v>
      </c>
      <c r="M30" s="26">
        <v>659.99</v>
      </c>
      <c r="N30" s="26">
        <f>IFERROR(Table412[[#This Row],[Cost]]/Table412[[#This Row],[GBs]],0)</f>
        <v>5.1561718750000001</v>
      </c>
      <c r="O30" s="47"/>
      <c r="P30" t="s">
        <v>1185</v>
      </c>
    </row>
    <row r="31" spans="1:16" x14ac:dyDescent="0.25">
      <c r="D31" t="s">
        <v>1209</v>
      </c>
      <c r="E31" s="28" t="s">
        <v>1213</v>
      </c>
      <c r="F31">
        <v>3200</v>
      </c>
      <c r="G31">
        <v>16</v>
      </c>
      <c r="H31" s="55">
        <f t="shared" si="0"/>
        <v>10</v>
      </c>
      <c r="I31">
        <v>1.35</v>
      </c>
      <c r="J31">
        <v>64</v>
      </c>
      <c r="K31">
        <v>2</v>
      </c>
      <c r="L31" s="32">
        <f>IFERROR(Table412[[#This Row],[GBs]]/Table412[[#This Row],[Stix]],0)</f>
        <v>32</v>
      </c>
      <c r="M31" s="26">
        <v>344.99</v>
      </c>
      <c r="N31" s="26">
        <f>IFERROR(Table412[[#This Row],[Cost]]/Table412[[#This Row],[GBs]],0)</f>
        <v>5.3904687500000001</v>
      </c>
      <c r="O31" s="47"/>
      <c r="P31" t="s">
        <v>1214</v>
      </c>
    </row>
    <row r="32" spans="1:16" x14ac:dyDescent="0.25">
      <c r="D32" t="s">
        <v>1209</v>
      </c>
      <c r="E32" s="28" t="s">
        <v>1213</v>
      </c>
      <c r="F32">
        <v>3200</v>
      </c>
      <c r="G32">
        <v>16</v>
      </c>
      <c r="H32" s="55">
        <f t="shared" si="0"/>
        <v>10</v>
      </c>
      <c r="I32">
        <v>1.35</v>
      </c>
      <c r="J32">
        <v>64</v>
      </c>
      <c r="K32">
        <v>2</v>
      </c>
      <c r="L32" s="32">
        <f>IFERROR(Table412[[#This Row],[GBs]]/Table412[[#This Row],[Stix]],0)</f>
        <v>32</v>
      </c>
      <c r="M32" s="26">
        <v>344.99</v>
      </c>
      <c r="N32" s="26">
        <f>IFERROR(Table412[[#This Row],[Cost]]/Table412[[#This Row],[GBs]],0)</f>
        <v>5.3904687500000001</v>
      </c>
      <c r="O32" s="47"/>
      <c r="P32" t="s">
        <v>1214</v>
      </c>
    </row>
    <row r="33" spans="1:17" x14ac:dyDescent="0.25">
      <c r="A33" s="43">
        <v>28</v>
      </c>
      <c r="B33" s="43">
        <v>3681</v>
      </c>
      <c r="C33" s="44" t="s">
        <v>205</v>
      </c>
      <c r="D33" t="s">
        <v>1209</v>
      </c>
      <c r="E33" s="28" t="s">
        <v>1211</v>
      </c>
      <c r="F33">
        <v>3200</v>
      </c>
      <c r="G33">
        <v>16</v>
      </c>
      <c r="H33" s="55">
        <f t="shared" si="0"/>
        <v>10</v>
      </c>
      <c r="I33">
        <v>1.35</v>
      </c>
      <c r="J33">
        <v>32</v>
      </c>
      <c r="K33">
        <v>2</v>
      </c>
      <c r="L33" s="32">
        <f>IFERROR(Table412[[#This Row],[GBs]]/Table412[[#This Row],[Stix]],0)</f>
        <v>16</v>
      </c>
      <c r="M33" s="26">
        <v>174</v>
      </c>
      <c r="N33" s="26">
        <f>IFERROR(Table412[[#This Row],[Cost]]/Table412[[#This Row],[GBs]],0)</f>
        <v>5.4375</v>
      </c>
      <c r="O33" s="47">
        <v>43435</v>
      </c>
      <c r="P33" t="s">
        <v>1212</v>
      </c>
    </row>
    <row r="34" spans="1:17" x14ac:dyDescent="0.25">
      <c r="D34" t="s">
        <v>1209</v>
      </c>
      <c r="E34" s="28" t="s">
        <v>1211</v>
      </c>
      <c r="F34">
        <v>3200</v>
      </c>
      <c r="G34">
        <v>16</v>
      </c>
      <c r="H34" s="55">
        <f t="shared" ref="H34:H65" si="1">IFERROR(($G34*(1/((1000000*$F34)/2))*1000000000),0)</f>
        <v>10</v>
      </c>
      <c r="I34">
        <v>1.35</v>
      </c>
      <c r="J34">
        <v>32</v>
      </c>
      <c r="K34">
        <v>2</v>
      </c>
      <c r="L34" s="32">
        <f>IFERROR(Table412[[#This Row],[GBs]]/Table412[[#This Row],[Stix]],0)</f>
        <v>16</v>
      </c>
      <c r="M34" s="26">
        <v>174.99</v>
      </c>
      <c r="N34" s="26">
        <f>IFERROR(Table412[[#This Row],[Cost]]/Table412[[#This Row],[GBs]],0)</f>
        <v>5.4684375000000003</v>
      </c>
      <c r="O34" s="47"/>
      <c r="P34" t="s">
        <v>1212</v>
      </c>
    </row>
    <row r="35" spans="1:17" x14ac:dyDescent="0.25">
      <c r="D35" t="s">
        <v>1209</v>
      </c>
      <c r="E35" s="28" t="s">
        <v>1223</v>
      </c>
      <c r="F35">
        <v>3200</v>
      </c>
      <c r="G35">
        <v>16</v>
      </c>
      <c r="H35" s="55">
        <f t="shared" si="1"/>
        <v>10</v>
      </c>
      <c r="I35">
        <v>1.35</v>
      </c>
      <c r="J35">
        <v>32</v>
      </c>
      <c r="K35">
        <v>2</v>
      </c>
      <c r="L35" s="32">
        <f>IFERROR(Table412[[#This Row],[GBs]]/Table412[[#This Row],[Stix]],0)</f>
        <v>16</v>
      </c>
      <c r="M35" s="26">
        <v>174.99</v>
      </c>
      <c r="N35" s="26">
        <f>IFERROR(Table412[[#This Row],[Cost]]/Table412[[#This Row],[GBs]],0)</f>
        <v>5.4684375000000003</v>
      </c>
      <c r="O35" s="47"/>
      <c r="P35" t="s">
        <v>1212</v>
      </c>
    </row>
    <row r="36" spans="1:17" x14ac:dyDescent="0.25">
      <c r="D36" t="s">
        <v>1209</v>
      </c>
      <c r="E36" s="28" t="s">
        <v>1211</v>
      </c>
      <c r="F36">
        <v>3200</v>
      </c>
      <c r="G36">
        <v>16</v>
      </c>
      <c r="H36" s="55">
        <f t="shared" si="1"/>
        <v>10</v>
      </c>
      <c r="I36">
        <v>1.35</v>
      </c>
      <c r="J36">
        <v>32</v>
      </c>
      <c r="K36">
        <v>2</v>
      </c>
      <c r="L36" s="32">
        <f>IFERROR(Table412[[#This Row],[GBs]]/Table412[[#This Row],[Stix]],0)</f>
        <v>16</v>
      </c>
      <c r="M36" s="26">
        <v>174.99</v>
      </c>
      <c r="N36" s="26">
        <f>IFERROR(Table412[[#This Row],[Cost]]/Table412[[#This Row],[GBs]],0)</f>
        <v>5.4684375000000003</v>
      </c>
      <c r="O36" s="47"/>
      <c r="P36" t="s">
        <v>1212</v>
      </c>
    </row>
    <row r="37" spans="1:17" x14ac:dyDescent="0.25">
      <c r="D37" t="s">
        <v>1181</v>
      </c>
      <c r="E37" s="28" t="s">
        <v>1196</v>
      </c>
      <c r="F37">
        <v>3600</v>
      </c>
      <c r="G37">
        <v>18</v>
      </c>
      <c r="H37" s="55">
        <f t="shared" si="1"/>
        <v>10</v>
      </c>
      <c r="I37">
        <v>1.35</v>
      </c>
      <c r="J37">
        <v>32</v>
      </c>
      <c r="K37">
        <v>2</v>
      </c>
      <c r="L37">
        <f>IFERROR(Table412[[#This Row],[GBs]]/Table412[[#This Row],[Stix]],0)</f>
        <v>16</v>
      </c>
      <c r="M37" s="26">
        <v>174.99</v>
      </c>
      <c r="N37" s="26">
        <f>IFERROR(Table412[[#This Row],[Cost]]/Table412[[#This Row],[GBs]],0)</f>
        <v>5.4684375000000003</v>
      </c>
      <c r="O37" s="47"/>
      <c r="P37" t="s">
        <v>1197</v>
      </c>
    </row>
    <row r="38" spans="1:17" x14ac:dyDescent="0.25">
      <c r="A38" s="34"/>
      <c r="B38" s="34"/>
      <c r="C38" s="34"/>
      <c r="D38" s="34" t="s">
        <v>1181</v>
      </c>
      <c r="E38" s="37" t="s">
        <v>1234</v>
      </c>
      <c r="F38" s="34">
        <v>3200</v>
      </c>
      <c r="G38" s="34">
        <v>16</v>
      </c>
      <c r="H38" s="56">
        <f t="shared" si="1"/>
        <v>10</v>
      </c>
      <c r="I38" s="34">
        <v>1.35</v>
      </c>
      <c r="J38" s="34">
        <v>128</v>
      </c>
      <c r="K38" s="34">
        <v>4</v>
      </c>
      <c r="L38" s="35">
        <f>IFERROR(Table412[[#This Row],[GBs]]/Table412[[#This Row],[Stix]],0)</f>
        <v>32</v>
      </c>
      <c r="M38" s="36">
        <v>699.99</v>
      </c>
      <c r="N38" s="36">
        <f>IFERROR(Table412[[#This Row],[Cost]]/Table412[[#This Row],[GBs]],0)</f>
        <v>5.4686718750000001</v>
      </c>
      <c r="O38" s="47"/>
      <c r="P38" s="34" t="s">
        <v>1185</v>
      </c>
      <c r="Q38" s="34"/>
    </row>
    <row r="39" spans="1:17" x14ac:dyDescent="0.25">
      <c r="D39" t="s">
        <v>1181</v>
      </c>
      <c r="E39" s="28" t="s">
        <v>1188</v>
      </c>
      <c r="F39">
        <v>3600</v>
      </c>
      <c r="G39">
        <v>18</v>
      </c>
      <c r="H39" s="55">
        <f t="shared" si="1"/>
        <v>10</v>
      </c>
      <c r="I39">
        <v>1.35</v>
      </c>
      <c r="J39">
        <v>64</v>
      </c>
      <c r="K39">
        <v>4</v>
      </c>
      <c r="L39">
        <f>IFERROR(Table412[[#This Row],[GBs]]/Table412[[#This Row],[Stix]],0)</f>
        <v>16</v>
      </c>
      <c r="M39" s="26">
        <v>354.99</v>
      </c>
      <c r="N39" s="26">
        <f>IFERROR(Table412[[#This Row],[Cost]]/Table412[[#This Row],[GBs]],0)</f>
        <v>5.5467187500000001</v>
      </c>
      <c r="O39" s="47"/>
      <c r="P39" t="s">
        <v>1189</v>
      </c>
    </row>
    <row r="40" spans="1:17" x14ac:dyDescent="0.25">
      <c r="D40" t="s">
        <v>1181</v>
      </c>
      <c r="E40" s="28" t="s">
        <v>1227</v>
      </c>
      <c r="F40">
        <v>3200</v>
      </c>
      <c r="G40">
        <v>16</v>
      </c>
      <c r="H40" s="55">
        <f t="shared" si="1"/>
        <v>10</v>
      </c>
      <c r="I40">
        <v>1.35</v>
      </c>
      <c r="J40">
        <v>16</v>
      </c>
      <c r="K40">
        <v>2</v>
      </c>
      <c r="L40" s="32">
        <f>IFERROR(Table412[[#This Row],[GBs]]/Table412[[#This Row],[Stix]],0)</f>
        <v>8</v>
      </c>
      <c r="M40" s="26">
        <v>92.99</v>
      </c>
      <c r="N40" s="26">
        <f>IFERROR(Table412[[#This Row],[Cost]]/Table412[[#This Row],[GBs]],0)</f>
        <v>5.8118749999999997</v>
      </c>
      <c r="O40" s="47"/>
      <c r="P40" t="s">
        <v>1185</v>
      </c>
      <c r="Q40" t="s">
        <v>1228</v>
      </c>
    </row>
    <row r="41" spans="1:17" x14ac:dyDescent="0.25">
      <c r="D41" t="s">
        <v>1209</v>
      </c>
      <c r="E41" s="28" t="s">
        <v>1229</v>
      </c>
      <c r="F41">
        <v>3200</v>
      </c>
      <c r="G41">
        <v>16</v>
      </c>
      <c r="H41" s="55">
        <f t="shared" si="1"/>
        <v>10</v>
      </c>
      <c r="I41">
        <v>1.35</v>
      </c>
      <c r="J41">
        <v>16</v>
      </c>
      <c r="K41">
        <v>2</v>
      </c>
      <c r="L41" s="32">
        <f>IFERROR(Table412[[#This Row],[GBs]]/Table412[[#This Row],[Stix]],0)</f>
        <v>8</v>
      </c>
      <c r="M41" s="26">
        <v>94.99</v>
      </c>
      <c r="N41" s="26">
        <f>IFERROR(Table412[[#This Row],[Cost]]/Table412[[#This Row],[GBs]],0)</f>
        <v>5.9368749999999997</v>
      </c>
      <c r="O41" s="47"/>
      <c r="P41" t="s">
        <v>1212</v>
      </c>
    </row>
    <row r="42" spans="1:17" x14ac:dyDescent="0.25">
      <c r="A42" s="43">
        <v>32</v>
      </c>
      <c r="B42" s="43">
        <v>3600</v>
      </c>
      <c r="C42" s="45" t="s">
        <v>205</v>
      </c>
      <c r="D42" t="s">
        <v>1181</v>
      </c>
      <c r="E42" t="s">
        <v>1227</v>
      </c>
      <c r="F42">
        <v>3200</v>
      </c>
      <c r="G42">
        <v>16</v>
      </c>
      <c r="H42" s="55">
        <f t="shared" si="1"/>
        <v>10</v>
      </c>
      <c r="I42">
        <v>1.35</v>
      </c>
      <c r="J42">
        <v>16</v>
      </c>
      <c r="K42">
        <v>2</v>
      </c>
      <c r="L42" s="32">
        <f>IFERROR(Table412[[#This Row],[GBs]]/Table412[[#This Row],[Stix]],0)</f>
        <v>8</v>
      </c>
      <c r="M42" s="26">
        <v>99</v>
      </c>
      <c r="N42" s="26">
        <f>IFERROR(Table412[[#This Row],[Cost]]/Table412[[#This Row],[GBs]],0)</f>
        <v>6.1875</v>
      </c>
      <c r="O42" s="47">
        <v>42736</v>
      </c>
      <c r="P42" t="s">
        <v>1185</v>
      </c>
    </row>
    <row r="43" spans="1:17" x14ac:dyDescent="0.25">
      <c r="D43" t="s">
        <v>1181</v>
      </c>
      <c r="E43" s="28" t="s">
        <v>1232</v>
      </c>
      <c r="F43">
        <v>3200</v>
      </c>
      <c r="G43">
        <v>16</v>
      </c>
      <c r="H43" s="55">
        <f t="shared" si="1"/>
        <v>10</v>
      </c>
      <c r="I43">
        <v>1.35</v>
      </c>
      <c r="J43">
        <v>32</v>
      </c>
      <c r="K43">
        <v>4</v>
      </c>
      <c r="L43" s="32">
        <f>IFERROR(Table412[[#This Row],[GBs]]/Table412[[#This Row],[Stix]],0)</f>
        <v>8</v>
      </c>
      <c r="M43" s="26">
        <v>203.99</v>
      </c>
      <c r="N43" s="26">
        <f>IFERROR(Table412[[#This Row],[Cost]]/Table412[[#This Row],[GBs]],0)</f>
        <v>6.3746875000000003</v>
      </c>
      <c r="O43" s="47"/>
      <c r="P43" t="s">
        <v>1185</v>
      </c>
    </row>
    <row r="44" spans="1:17" x14ac:dyDescent="0.25">
      <c r="D44" t="s">
        <v>1209</v>
      </c>
      <c r="E44" s="28" t="s">
        <v>1230</v>
      </c>
      <c r="F44">
        <v>3200</v>
      </c>
      <c r="G44">
        <v>16</v>
      </c>
      <c r="H44" s="55">
        <f t="shared" si="1"/>
        <v>10</v>
      </c>
      <c r="I44">
        <v>1.35</v>
      </c>
      <c r="J44">
        <v>16</v>
      </c>
      <c r="K44">
        <v>2</v>
      </c>
      <c r="L44" s="32">
        <f>IFERROR(Table412[[#This Row],[GBs]]/Table412[[#This Row],[Stix]],0)</f>
        <v>8</v>
      </c>
      <c r="M44" s="26">
        <v>103.99</v>
      </c>
      <c r="N44" s="26">
        <f>IFERROR(Table412[[#This Row],[Cost]]/Table412[[#This Row],[GBs]],0)</f>
        <v>6.4993749999999997</v>
      </c>
      <c r="O44" s="47"/>
      <c r="P44" t="s">
        <v>1212</v>
      </c>
    </row>
    <row r="45" spans="1:17" x14ac:dyDescent="0.25">
      <c r="D45" t="s">
        <v>1209</v>
      </c>
      <c r="E45" s="28" t="s">
        <v>1231</v>
      </c>
      <c r="F45">
        <v>3600</v>
      </c>
      <c r="G45">
        <v>18</v>
      </c>
      <c r="H45" s="55">
        <f t="shared" si="1"/>
        <v>10</v>
      </c>
      <c r="I45">
        <v>1.35</v>
      </c>
      <c r="J45">
        <v>32</v>
      </c>
      <c r="K45">
        <v>4</v>
      </c>
      <c r="L45" s="32">
        <f>IFERROR(Table412[[#This Row],[GBs]]/Table412[[#This Row],[Stix]],0)</f>
        <v>8</v>
      </c>
      <c r="M45" s="26">
        <v>209.99</v>
      </c>
      <c r="N45" s="26">
        <f>IFERROR(Table412[[#This Row],[Cost]]/Table412[[#This Row],[GBs]],0)</f>
        <v>6.5621875000000003</v>
      </c>
      <c r="O45" s="47"/>
      <c r="P45" t="s">
        <v>1197</v>
      </c>
    </row>
    <row r="46" spans="1:17" x14ac:dyDescent="0.25">
      <c r="A46" s="43">
        <v>6</v>
      </c>
      <c r="B46" s="43">
        <v>3247</v>
      </c>
      <c r="C46" s="44" t="s">
        <v>205</v>
      </c>
      <c r="D46" t="s">
        <v>1209</v>
      </c>
      <c r="E46" s="28" t="s">
        <v>1269</v>
      </c>
      <c r="F46">
        <v>3000</v>
      </c>
      <c r="G46">
        <v>15</v>
      </c>
      <c r="H46" s="55">
        <f t="shared" si="1"/>
        <v>10</v>
      </c>
      <c r="I46">
        <v>1.35</v>
      </c>
      <c r="J46">
        <v>64</v>
      </c>
      <c r="K46">
        <v>4</v>
      </c>
      <c r="L46" s="32">
        <f>IFERROR(Table412[[#This Row],[GBs]]/Table412[[#This Row],[Stix]],0)</f>
        <v>16</v>
      </c>
      <c r="M46" s="26">
        <v>530</v>
      </c>
      <c r="N46" s="26">
        <f>IFERROR(Table412[[#This Row],[Cost]]/Table412[[#This Row],[GBs]],0)</f>
        <v>8.28125</v>
      </c>
      <c r="O46" s="47">
        <v>42339</v>
      </c>
      <c r="P46" t="s">
        <v>1282</v>
      </c>
    </row>
    <row r="47" spans="1:17" x14ac:dyDescent="0.25">
      <c r="A47" s="43">
        <v>13</v>
      </c>
      <c r="B47" s="43">
        <v>2847</v>
      </c>
      <c r="C47" s="44" t="s">
        <v>205</v>
      </c>
      <c r="D47" t="s">
        <v>1181</v>
      </c>
      <c r="E47" s="28" t="s">
        <v>1273</v>
      </c>
      <c r="F47">
        <v>3000</v>
      </c>
      <c r="G47">
        <v>15</v>
      </c>
      <c r="H47" s="55">
        <f t="shared" si="1"/>
        <v>10</v>
      </c>
      <c r="I47">
        <v>1.35</v>
      </c>
      <c r="J47">
        <v>16</v>
      </c>
      <c r="K47">
        <v>4</v>
      </c>
      <c r="L47" s="32">
        <f>IFERROR(Table412[[#This Row],[GBs]]/Table412[[#This Row],[Stix]],0)</f>
        <v>4</v>
      </c>
      <c r="M47" s="26">
        <v>285</v>
      </c>
      <c r="N47" s="26">
        <f>IFERROR(Table412[[#This Row],[Cost]]/Table412[[#This Row],[GBs]],0)</f>
        <v>17.8125</v>
      </c>
      <c r="O47" s="47">
        <v>44118</v>
      </c>
      <c r="P47" t="s">
        <v>1201</v>
      </c>
    </row>
    <row r="48" spans="1:17" x14ac:dyDescent="0.25">
      <c r="A48" s="49"/>
      <c r="B48" s="48"/>
      <c r="C48" s="48"/>
      <c r="D48" s="49" t="s">
        <v>1181</v>
      </c>
      <c r="E48" s="50" t="s">
        <v>1288</v>
      </c>
      <c r="F48" s="49">
        <v>2133</v>
      </c>
      <c r="G48" s="49">
        <v>11</v>
      </c>
      <c r="H48" s="57">
        <f t="shared" si="1"/>
        <v>10.314111579934364</v>
      </c>
      <c r="I48" s="49">
        <v>1.6</v>
      </c>
      <c r="J48" s="49">
        <v>16</v>
      </c>
      <c r="K48" s="49">
        <v>4</v>
      </c>
      <c r="L48" s="51">
        <f>IFERROR(Table412[[#This Row],[GBs]]/Table412[[#This Row],[Stix]],0)</f>
        <v>4</v>
      </c>
      <c r="M48" s="52">
        <v>113.73</v>
      </c>
      <c r="N48" s="52">
        <f>IFERROR(Table412[[#This Row],[Cost]]/Table412[[#This Row],[GBs]],0)</f>
        <v>7.1081250000000002</v>
      </c>
      <c r="O48" s="53">
        <v>40878</v>
      </c>
      <c r="P48" s="53" t="s">
        <v>1289</v>
      </c>
      <c r="Q48" s="49" t="s">
        <v>1290</v>
      </c>
    </row>
    <row r="49" spans="1:16" x14ac:dyDescent="0.25">
      <c r="D49" t="s">
        <v>1181</v>
      </c>
      <c r="E49" s="28" t="s">
        <v>1226</v>
      </c>
      <c r="F49">
        <v>3000</v>
      </c>
      <c r="G49">
        <v>16</v>
      </c>
      <c r="H49" s="55">
        <f t="shared" si="1"/>
        <v>10.666666666666666</v>
      </c>
      <c r="I49">
        <v>1.35</v>
      </c>
      <c r="J49">
        <v>32</v>
      </c>
      <c r="K49">
        <v>2</v>
      </c>
      <c r="L49" s="32">
        <f>IFERROR(Table412[[#This Row],[GBs]]/Table412[[#This Row],[Stix]],0)</f>
        <v>16</v>
      </c>
      <c r="M49" s="26">
        <v>159.99</v>
      </c>
      <c r="N49" s="26">
        <f>IFERROR(Table412[[#This Row],[Cost]]/Table412[[#This Row],[GBs]],0)</f>
        <v>4.9996875000000003</v>
      </c>
      <c r="O49" s="47"/>
      <c r="P49" t="s">
        <v>1185</v>
      </c>
    </row>
    <row r="50" spans="1:16" x14ac:dyDescent="0.25">
      <c r="D50" t="s">
        <v>1181</v>
      </c>
      <c r="E50" s="28" t="s">
        <v>1226</v>
      </c>
      <c r="F50">
        <v>3000</v>
      </c>
      <c r="G50">
        <v>16</v>
      </c>
      <c r="H50" s="55">
        <f t="shared" si="1"/>
        <v>10.666666666666666</v>
      </c>
      <c r="I50">
        <v>1.35</v>
      </c>
      <c r="J50">
        <v>32</v>
      </c>
      <c r="K50">
        <v>2</v>
      </c>
      <c r="L50" s="32">
        <f>IFERROR(Table412[[#This Row],[GBs]]/Table412[[#This Row],[Stix]],0)</f>
        <v>16</v>
      </c>
      <c r="M50" s="26">
        <v>159.99</v>
      </c>
      <c r="N50" s="26">
        <f>IFERROR(Table412[[#This Row],[Cost]]/Table412[[#This Row],[GBs]],0)</f>
        <v>4.9996875000000003</v>
      </c>
      <c r="O50" s="47"/>
      <c r="P50" t="s">
        <v>1185</v>
      </c>
    </row>
    <row r="51" spans="1:16" x14ac:dyDescent="0.25">
      <c r="D51" t="s">
        <v>1181</v>
      </c>
      <c r="E51" s="28" t="s">
        <v>1187</v>
      </c>
      <c r="F51">
        <v>3000</v>
      </c>
      <c r="G51">
        <v>16</v>
      </c>
      <c r="H51" s="55">
        <f t="shared" si="1"/>
        <v>10.666666666666666</v>
      </c>
      <c r="I51">
        <v>1.35</v>
      </c>
      <c r="J51">
        <v>64</v>
      </c>
      <c r="K51">
        <v>4</v>
      </c>
      <c r="L51">
        <f>IFERROR(Table412[[#This Row],[GBs]]/Table412[[#This Row],[Stix]],0)</f>
        <v>16</v>
      </c>
      <c r="M51" s="26">
        <v>322.99</v>
      </c>
      <c r="N51" s="26">
        <f>IFERROR(Table412[[#This Row],[Cost]]/Table412[[#This Row],[GBs]],0)</f>
        <v>5.0467187500000001</v>
      </c>
      <c r="O51" s="47"/>
      <c r="P51" t="s">
        <v>1185</v>
      </c>
    </row>
    <row r="52" spans="1:16" x14ac:dyDescent="0.25">
      <c r="D52" t="s">
        <v>1181</v>
      </c>
      <c r="E52" s="28" t="s">
        <v>1233</v>
      </c>
      <c r="F52">
        <v>3000</v>
      </c>
      <c r="G52">
        <v>16</v>
      </c>
      <c r="H52" s="55">
        <f t="shared" si="1"/>
        <v>10.666666666666666</v>
      </c>
      <c r="I52">
        <v>1.35</v>
      </c>
      <c r="J52">
        <v>16</v>
      </c>
      <c r="K52">
        <v>2</v>
      </c>
      <c r="L52" s="32">
        <f>IFERROR(Table412[[#This Row],[GBs]]/Table412[[#This Row],[Stix]],0)</f>
        <v>8</v>
      </c>
      <c r="M52" s="26">
        <v>89.99</v>
      </c>
      <c r="N52" s="26">
        <f>IFERROR(Table412[[#This Row],[Cost]]/Table412[[#This Row],[GBs]],0)</f>
        <v>5.6243749999999997</v>
      </c>
      <c r="O52" s="47"/>
      <c r="P52" t="s">
        <v>1185</v>
      </c>
    </row>
    <row r="53" spans="1:16" x14ac:dyDescent="0.25">
      <c r="D53" t="s">
        <v>1181</v>
      </c>
      <c r="E53" s="28" t="s">
        <v>1225</v>
      </c>
      <c r="F53">
        <v>3000</v>
      </c>
      <c r="G53">
        <v>16</v>
      </c>
      <c r="H53" s="55">
        <f t="shared" si="1"/>
        <v>10.666666666666666</v>
      </c>
      <c r="I53">
        <v>1.35</v>
      </c>
      <c r="J53">
        <v>32</v>
      </c>
      <c r="K53">
        <v>2</v>
      </c>
      <c r="L53" s="32">
        <f>IFERROR(Table412[[#This Row],[GBs]]/Table412[[#This Row],[Stix]],0)</f>
        <v>16</v>
      </c>
      <c r="M53" s="26">
        <v>179.99</v>
      </c>
      <c r="N53" s="26">
        <f>IFERROR(Table412[[#This Row],[Cost]]/Table412[[#This Row],[GBs]],0)</f>
        <v>5.6246875000000003</v>
      </c>
      <c r="O53" s="47"/>
      <c r="P53" t="s">
        <v>1185</v>
      </c>
    </row>
    <row r="54" spans="1:16" x14ac:dyDescent="0.25">
      <c r="A54" s="43">
        <v>8</v>
      </c>
      <c r="B54" s="43">
        <v>2961</v>
      </c>
      <c r="C54" s="44" t="s">
        <v>205</v>
      </c>
      <c r="D54" t="s">
        <v>1209</v>
      </c>
      <c r="E54" s="28" t="s">
        <v>1271</v>
      </c>
      <c r="F54">
        <v>2666</v>
      </c>
      <c r="G54">
        <v>15</v>
      </c>
      <c r="H54" s="55">
        <f t="shared" si="1"/>
        <v>11.252813203300825</v>
      </c>
      <c r="I54">
        <v>1.2</v>
      </c>
      <c r="J54">
        <v>32</v>
      </c>
      <c r="K54">
        <v>4</v>
      </c>
      <c r="L54" s="32">
        <f>IFERROR(Table412[[#This Row],[GBs]]/Table412[[#This Row],[Stix]],0)</f>
        <v>8</v>
      </c>
      <c r="M54" s="26">
        <v>9999</v>
      </c>
      <c r="N54" s="26">
        <f>IFERROR(Table412[[#This Row],[Cost]]/Table412[[#This Row],[GBs]],0)</f>
        <v>312.46875</v>
      </c>
      <c r="O54" s="47">
        <v>41913</v>
      </c>
      <c r="P54" t="s">
        <v>1282</v>
      </c>
    </row>
    <row r="55" spans="1:16" x14ac:dyDescent="0.25">
      <c r="A55" s="43">
        <v>17</v>
      </c>
      <c r="B55" s="43">
        <v>3379</v>
      </c>
      <c r="C55" s="44" t="s">
        <v>205</v>
      </c>
      <c r="D55" t="s">
        <v>1181</v>
      </c>
      <c r="E55" s="28" t="s">
        <v>1274</v>
      </c>
      <c r="F55">
        <v>2800</v>
      </c>
      <c r="G55">
        <v>16</v>
      </c>
      <c r="H55" s="55">
        <f t="shared" si="1"/>
        <v>11.428571428571429</v>
      </c>
      <c r="I55">
        <v>1.2</v>
      </c>
      <c r="J55">
        <v>16</v>
      </c>
      <c r="K55">
        <v>4</v>
      </c>
      <c r="L55" s="32">
        <f>IFERROR(Table412[[#This Row],[GBs]]/Table412[[#This Row],[Stix]],0)</f>
        <v>4</v>
      </c>
      <c r="M55" s="26">
        <v>395.51</v>
      </c>
      <c r="N55" s="26">
        <f>IFERROR(Table412[[#This Row],[Cost]]/Table412[[#This Row],[GBs]],0)</f>
        <v>24.719374999999999</v>
      </c>
      <c r="O55" s="47">
        <v>43466</v>
      </c>
      <c r="P55" t="s">
        <v>1208</v>
      </c>
    </row>
    <row r="56" spans="1:16" x14ac:dyDescent="0.25">
      <c r="A56" s="43">
        <v>1</v>
      </c>
      <c r="B56" s="43">
        <v>2797</v>
      </c>
      <c r="C56" s="44" t="s">
        <v>205</v>
      </c>
      <c r="D56" t="s">
        <v>1181</v>
      </c>
      <c r="E56" s="28" t="s">
        <v>1265</v>
      </c>
      <c r="F56">
        <v>2400</v>
      </c>
      <c r="G56">
        <v>14</v>
      </c>
      <c r="H56" s="55">
        <f t="shared" si="1"/>
        <v>11.666666666666666</v>
      </c>
      <c r="I56">
        <v>1.2</v>
      </c>
      <c r="J56">
        <v>128</v>
      </c>
      <c r="K56">
        <v>8</v>
      </c>
      <c r="L56" s="32">
        <f>IFERROR(Table412[[#This Row],[GBs]]/Table412[[#This Row],[Stix]],0)</f>
        <v>16</v>
      </c>
      <c r="M56" s="26">
        <v>1291</v>
      </c>
      <c r="N56" s="26">
        <f>IFERROR(Table412[[#This Row],[Cost]]/Table412[[#This Row],[GBs]],0)</f>
        <v>10.0859375</v>
      </c>
      <c r="O56" s="47">
        <v>42125</v>
      </c>
      <c r="P56" t="s">
        <v>1195</v>
      </c>
    </row>
    <row r="57" spans="1:16" x14ac:dyDescent="0.25">
      <c r="D57" t="s">
        <v>1209</v>
      </c>
      <c r="E57" s="28" t="s">
        <v>1221</v>
      </c>
      <c r="F57">
        <v>2666</v>
      </c>
      <c r="G57">
        <v>16</v>
      </c>
      <c r="H57" s="55">
        <f t="shared" si="1"/>
        <v>12.003000750187546</v>
      </c>
      <c r="I57">
        <v>1.2</v>
      </c>
      <c r="J57">
        <v>32</v>
      </c>
      <c r="K57">
        <v>2</v>
      </c>
      <c r="L57" s="32">
        <f>IFERROR(Table412[[#This Row],[GBs]]/Table412[[#This Row],[Stix]],0)</f>
        <v>16</v>
      </c>
      <c r="M57" s="26">
        <v>158.99</v>
      </c>
      <c r="N57" s="26">
        <f>IFERROR(Table412[[#This Row],[Cost]]/Table412[[#This Row],[GBs]],0)</f>
        <v>4.9684375000000003</v>
      </c>
      <c r="O57" s="47"/>
      <c r="P57" t="s">
        <v>1222</v>
      </c>
    </row>
    <row r="58" spans="1:16" x14ac:dyDescent="0.25">
      <c r="A58" s="43">
        <v>73</v>
      </c>
      <c r="B58" s="43">
        <v>2630</v>
      </c>
      <c r="C58" s="44" t="s">
        <v>205</v>
      </c>
      <c r="D58" t="s">
        <v>1264</v>
      </c>
      <c r="E58" s="28" t="s">
        <v>1278</v>
      </c>
      <c r="F58">
        <v>2133</v>
      </c>
      <c r="G58">
        <v>14</v>
      </c>
      <c r="H58" s="55">
        <f t="shared" si="1"/>
        <v>13.127051101734645</v>
      </c>
      <c r="I58">
        <v>1.2</v>
      </c>
      <c r="J58">
        <v>16</v>
      </c>
      <c r="K58">
        <v>2</v>
      </c>
      <c r="L58" s="32">
        <f>IFERROR(Table412[[#This Row],[GBs]]/Table412[[#This Row],[Stix]],0)</f>
        <v>8</v>
      </c>
      <c r="M58" s="26">
        <v>125</v>
      </c>
      <c r="N58" s="26">
        <f>IFERROR(Table412[[#This Row],[Cost]]/Table412[[#This Row],[GBs]],0)</f>
        <v>7.8125</v>
      </c>
      <c r="O58" s="47">
        <v>42036</v>
      </c>
      <c r="P58" t="s">
        <v>1283</v>
      </c>
    </row>
    <row r="59" spans="1:16" x14ac:dyDescent="0.25">
      <c r="D59" t="s">
        <v>1181</v>
      </c>
      <c r="E59" s="28" t="s">
        <v>1202</v>
      </c>
      <c r="F59">
        <v>2666</v>
      </c>
      <c r="G59">
        <v>18</v>
      </c>
      <c r="H59" s="55">
        <f t="shared" si="1"/>
        <v>13.50337584396099</v>
      </c>
      <c r="I59">
        <v>1.2</v>
      </c>
      <c r="J59">
        <v>128</v>
      </c>
      <c r="K59">
        <v>4</v>
      </c>
      <c r="L59" s="32">
        <f>IFERROR(Table412[[#This Row],[GBs]]/Table412[[#This Row],[Stix]],0)</f>
        <v>32</v>
      </c>
      <c r="M59" s="26">
        <v>569.99</v>
      </c>
      <c r="N59" s="26">
        <f>IFERROR(Table412[[#This Row],[Cost]]/Table412[[#This Row],[GBs]],0)</f>
        <v>4.4530468750000001</v>
      </c>
      <c r="O59" s="47"/>
      <c r="P59" t="s">
        <v>1203</v>
      </c>
    </row>
    <row r="60" spans="1:16" x14ac:dyDescent="0.25">
      <c r="D60" t="s">
        <v>1181</v>
      </c>
      <c r="E60" s="28" t="s">
        <v>1236</v>
      </c>
      <c r="F60">
        <v>2666</v>
      </c>
      <c r="G60">
        <v>18</v>
      </c>
      <c r="H60" s="55">
        <f t="shared" si="1"/>
        <v>13.50337584396099</v>
      </c>
      <c r="I60">
        <v>1.2</v>
      </c>
      <c r="J60">
        <v>128</v>
      </c>
      <c r="K60">
        <v>4</v>
      </c>
      <c r="L60" s="32">
        <f>IFERROR(Table412[[#This Row],[GBs]]/Table412[[#This Row],[Stix]],0)</f>
        <v>32</v>
      </c>
      <c r="M60" s="26">
        <v>599.99</v>
      </c>
      <c r="N60" s="26">
        <f>IFERROR(Table412[[#This Row],[Cost]]/Table412[[#This Row],[GBs]],0)</f>
        <v>4.6874218750000001</v>
      </c>
      <c r="O60" s="47"/>
      <c r="P60" t="s">
        <v>1203</v>
      </c>
    </row>
    <row r="61" spans="1:16" x14ac:dyDescent="0.25">
      <c r="B61" s="43"/>
      <c r="C61" s="43"/>
      <c r="H61" s="55">
        <f t="shared" si="1"/>
        <v>0</v>
      </c>
      <c r="L61" s="32">
        <f>IFERROR(Table412[[#This Row],[GBs]]/Table412[[#This Row],[Stix]],0)</f>
        <v>0</v>
      </c>
      <c r="M61" s="26"/>
      <c r="N61" s="26">
        <f>IFERROR(Table412[[#This Row],[Cost]]/Table412[[#This Row],[GBs]],0)</f>
        <v>0</v>
      </c>
      <c r="O61" s="54"/>
      <c r="P61" s="47"/>
    </row>
    <row r="62" spans="1:16" x14ac:dyDescent="0.25">
      <c r="B62" s="43"/>
      <c r="C62" s="43"/>
      <c r="H62" s="55">
        <f t="shared" si="1"/>
        <v>0</v>
      </c>
      <c r="L62" s="32">
        <f>IFERROR(Table412[[#This Row],[GBs]]/Table412[[#This Row],[Stix]],0)</f>
        <v>0</v>
      </c>
      <c r="M62" s="26"/>
      <c r="N62" s="26">
        <f>IFERROR(Table412[[#This Row],[Cost]]/Table412[[#This Row],[GBs]],0)</f>
        <v>0</v>
      </c>
      <c r="O62" s="54"/>
      <c r="P62" s="47"/>
    </row>
    <row r="63" spans="1:16" x14ac:dyDescent="0.25">
      <c r="B63" s="43"/>
      <c r="C63" s="43"/>
      <c r="H63" s="55">
        <f t="shared" si="1"/>
        <v>0</v>
      </c>
      <c r="L63" s="32">
        <f>IFERROR(Table412[[#This Row],[GBs]]/Table412[[#This Row],[Stix]],0)</f>
        <v>0</v>
      </c>
      <c r="M63" s="26"/>
      <c r="N63" s="26">
        <f>IFERROR(Table412[[#This Row],[Cost]]/Table412[[#This Row],[GBs]],0)</f>
        <v>0</v>
      </c>
      <c r="O63" s="54"/>
      <c r="P63" s="47"/>
    </row>
    <row r="64" spans="1:16" x14ac:dyDescent="0.25">
      <c r="B64" s="43"/>
      <c r="C64" s="43"/>
      <c r="H64" s="55">
        <f t="shared" si="1"/>
        <v>0</v>
      </c>
      <c r="L64" s="32">
        <f>IFERROR(Table412[[#This Row],[GBs]]/Table412[[#This Row],[Stix]],0)</f>
        <v>0</v>
      </c>
      <c r="M64" s="26"/>
      <c r="N64" s="26">
        <f>IFERROR(Table412[[#This Row],[Cost]]/Table412[[#This Row],[GBs]],0)</f>
        <v>0</v>
      </c>
      <c r="O64" s="54"/>
      <c r="P64" s="47"/>
    </row>
    <row r="65" spans="1:16" x14ac:dyDescent="0.25">
      <c r="B65" s="43"/>
      <c r="C65" s="43"/>
      <c r="H65" s="55">
        <f t="shared" si="1"/>
        <v>0</v>
      </c>
      <c r="L65" s="32">
        <f>IFERROR(Table412[[#This Row],[GBs]]/Table412[[#This Row],[Stix]],0)</f>
        <v>0</v>
      </c>
      <c r="M65" s="26"/>
      <c r="N65" s="26">
        <f>IFERROR(Table412[[#This Row],[Cost]]/Table412[[#This Row],[GBs]],0)</f>
        <v>0</v>
      </c>
      <c r="O65" s="54"/>
      <c r="P65" s="47"/>
    </row>
    <row r="66" spans="1:16" x14ac:dyDescent="0.25">
      <c r="B66" s="43"/>
      <c r="C66" s="43"/>
      <c r="H66" s="55">
        <f t="shared" ref="H66:H77" si="2">IFERROR(($G66*(1/((1000000*$F66)/2))*1000000000),0)</f>
        <v>0</v>
      </c>
      <c r="L66" s="32">
        <f>IFERROR(Table412[[#This Row],[GBs]]/Table412[[#This Row],[Stix]],0)</f>
        <v>0</v>
      </c>
      <c r="M66" s="26"/>
      <c r="N66" s="26">
        <f>IFERROR(Table412[[#This Row],[Cost]]/Table412[[#This Row],[GBs]],0)</f>
        <v>0</v>
      </c>
      <c r="O66" s="54"/>
      <c r="P66" s="47"/>
    </row>
    <row r="67" spans="1:16" x14ac:dyDescent="0.25">
      <c r="B67" s="43"/>
      <c r="C67" s="43"/>
      <c r="H67" s="55">
        <f t="shared" si="2"/>
        <v>0</v>
      </c>
      <c r="L67" s="32">
        <f>IFERROR(Table412[[#This Row],[GBs]]/Table412[[#This Row],[Stix]],0)</f>
        <v>0</v>
      </c>
      <c r="M67" s="26"/>
      <c r="N67" s="26">
        <f>IFERROR(Table412[[#This Row],[Cost]]/Table412[[#This Row],[GBs]],0)</f>
        <v>0</v>
      </c>
      <c r="O67" s="54"/>
      <c r="P67" s="47"/>
    </row>
    <row r="68" spans="1:16" x14ac:dyDescent="0.25">
      <c r="B68" s="43"/>
      <c r="C68" s="43"/>
      <c r="H68" s="55">
        <f t="shared" si="2"/>
        <v>0</v>
      </c>
      <c r="L68" s="32">
        <f>IFERROR(Table412[[#This Row],[GBs]]/Table412[[#This Row],[Stix]],0)</f>
        <v>0</v>
      </c>
      <c r="M68" s="26"/>
      <c r="N68" s="26">
        <f>IFERROR(Table412[[#This Row],[Cost]]/Table412[[#This Row],[GBs]],0)</f>
        <v>0</v>
      </c>
      <c r="O68" s="54"/>
      <c r="P68" s="47"/>
    </row>
    <row r="69" spans="1:16" x14ac:dyDescent="0.25">
      <c r="B69" s="43"/>
      <c r="C69" s="43"/>
      <c r="H69" s="55">
        <f t="shared" si="2"/>
        <v>0</v>
      </c>
      <c r="L69" s="32">
        <f>IFERROR(Table412[[#This Row],[GBs]]/Table412[[#This Row],[Stix]],0)</f>
        <v>0</v>
      </c>
      <c r="M69" s="26"/>
      <c r="N69" s="26">
        <f>IFERROR(Table412[[#This Row],[Cost]]/Table412[[#This Row],[GBs]],0)</f>
        <v>0</v>
      </c>
      <c r="O69" s="54"/>
      <c r="P69" s="47"/>
    </row>
    <row r="70" spans="1:16" x14ac:dyDescent="0.25">
      <c r="B70" s="43"/>
      <c r="C70" s="43"/>
      <c r="H70" s="55">
        <f t="shared" si="2"/>
        <v>0</v>
      </c>
      <c r="L70" s="32">
        <f>IFERROR(Table412[[#This Row],[GBs]]/Table412[[#This Row],[Stix]],0)</f>
        <v>0</v>
      </c>
      <c r="M70" s="26"/>
      <c r="N70" s="26">
        <f>IFERROR(Table412[[#This Row],[Cost]]/Table412[[#This Row],[GBs]],0)</f>
        <v>0</v>
      </c>
      <c r="O70" s="54"/>
      <c r="P70" s="47"/>
    </row>
    <row r="71" spans="1:16" x14ac:dyDescent="0.25">
      <c r="B71" s="43"/>
      <c r="C71" s="43"/>
      <c r="H71" s="55">
        <f t="shared" si="2"/>
        <v>0</v>
      </c>
      <c r="L71" s="32">
        <f>IFERROR(Table412[[#This Row],[GBs]]/Table412[[#This Row],[Stix]],0)</f>
        <v>0</v>
      </c>
      <c r="M71" s="26"/>
      <c r="N71" s="26">
        <f>IFERROR(Table412[[#This Row],[Cost]]/Table412[[#This Row],[GBs]],0)</f>
        <v>0</v>
      </c>
      <c r="O71" s="54"/>
      <c r="P71" s="47"/>
    </row>
    <row r="72" spans="1:16" x14ac:dyDescent="0.25">
      <c r="B72" s="43"/>
      <c r="C72" s="43"/>
      <c r="H72" s="55">
        <f t="shared" si="2"/>
        <v>0</v>
      </c>
      <c r="L72" s="32">
        <f>IFERROR(Table412[[#This Row],[GBs]]/Table412[[#This Row],[Stix]],0)</f>
        <v>0</v>
      </c>
      <c r="M72" s="26"/>
      <c r="N72" s="26">
        <f>IFERROR(Table412[[#This Row],[Cost]]/Table412[[#This Row],[GBs]],0)</f>
        <v>0</v>
      </c>
      <c r="O72" s="54"/>
      <c r="P72" s="47"/>
    </row>
    <row r="73" spans="1:16" x14ac:dyDescent="0.25">
      <c r="B73" s="43"/>
      <c r="C73" s="43"/>
      <c r="H73" s="55">
        <f t="shared" si="2"/>
        <v>0</v>
      </c>
      <c r="L73" s="32">
        <f>IFERROR(Table412[[#This Row],[GBs]]/Table412[[#This Row],[Stix]],0)</f>
        <v>0</v>
      </c>
      <c r="M73" s="26"/>
      <c r="N73" s="26">
        <f>IFERROR(Table412[[#This Row],[Cost]]/Table412[[#This Row],[GBs]],0)</f>
        <v>0</v>
      </c>
      <c r="O73" s="54"/>
      <c r="P73" s="47"/>
    </row>
    <row r="74" spans="1:16" x14ac:dyDescent="0.25">
      <c r="B74" s="43"/>
      <c r="C74" s="43"/>
      <c r="H74" s="55">
        <f t="shared" si="2"/>
        <v>0</v>
      </c>
      <c r="L74" s="32">
        <f>IFERROR(Table412[[#This Row],[GBs]]/Table412[[#This Row],[Stix]],0)</f>
        <v>0</v>
      </c>
      <c r="M74" s="26"/>
      <c r="N74" s="26">
        <f>IFERROR(Table412[[#This Row],[Cost]]/Table412[[#This Row],[GBs]],0)</f>
        <v>0</v>
      </c>
      <c r="O74" s="54"/>
      <c r="P74" s="47"/>
    </row>
    <row r="75" spans="1:16" x14ac:dyDescent="0.25">
      <c r="B75" s="43"/>
      <c r="C75" s="43"/>
      <c r="H75" s="55">
        <f t="shared" si="2"/>
        <v>0</v>
      </c>
      <c r="L75" s="32">
        <f>IFERROR(Table412[[#This Row],[GBs]]/Table412[[#This Row],[Stix]],0)</f>
        <v>0</v>
      </c>
      <c r="M75" s="26"/>
      <c r="N75" s="26">
        <f>IFERROR(Table412[[#This Row],[Cost]]/Table412[[#This Row],[GBs]],0)</f>
        <v>0</v>
      </c>
      <c r="O75" s="54"/>
      <c r="P75" s="47"/>
    </row>
    <row r="76" spans="1:16" x14ac:dyDescent="0.25">
      <c r="B76" s="43"/>
      <c r="C76" s="43"/>
      <c r="H76" s="55">
        <f t="shared" si="2"/>
        <v>0</v>
      </c>
      <c r="L76" s="32">
        <f>IFERROR(Table412[[#This Row],[GBs]]/Table412[[#This Row],[Stix]],0)</f>
        <v>0</v>
      </c>
      <c r="M76" s="26"/>
      <c r="N76" s="26">
        <f>IFERROR(Table412[[#This Row],[Cost]]/Table412[[#This Row],[GBs]],0)</f>
        <v>0</v>
      </c>
      <c r="O76" s="54"/>
      <c r="P76" s="47"/>
    </row>
    <row r="77" spans="1:16" x14ac:dyDescent="0.25">
      <c r="B77" s="43"/>
      <c r="C77" s="43"/>
      <c r="H77" s="55">
        <f t="shared" si="2"/>
        <v>0</v>
      </c>
      <c r="L77" s="32">
        <f>IFERROR(Table412[[#This Row],[GBs]]/Table412[[#This Row],[Stix]],0)</f>
        <v>0</v>
      </c>
      <c r="M77" s="26"/>
      <c r="N77" s="26">
        <f>IFERROR(Table412[[#This Row],[Cost]]/Table412[[#This Row],[GBs]],0)</f>
        <v>0</v>
      </c>
      <c r="O77" s="54"/>
      <c r="P77" s="47"/>
    </row>
    <row r="78" spans="1:16" x14ac:dyDescent="0.25">
      <c r="A78" s="28"/>
    </row>
  </sheetData>
  <conditionalFormatting sqref="H2:H7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7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E8" r:id="rId1" xr:uid="{CFF6A25B-3A2F-46DD-8CFA-2EA8824274CA}"/>
    <hyperlink ref="E51" r:id="rId2" xr:uid="{B7AEB40D-EBB7-4576-BC3B-380C5B550A23}"/>
    <hyperlink ref="E39" r:id="rId3" xr:uid="{2F493F2B-25BF-4D14-8F38-F76CB16962C8}"/>
    <hyperlink ref="E29" r:id="rId4" xr:uid="{066A9489-E2E2-45DD-9849-E98F788B8124}"/>
    <hyperlink ref="E12" r:id="rId5" xr:uid="{47CDEA62-FF6E-4DFC-9227-D42833B5144C}"/>
    <hyperlink ref="E6" r:id="rId6" xr:uid="{D258AD6F-9F0C-4158-AD39-1BF6D2D9A712}"/>
    <hyperlink ref="E37" r:id="rId7" xr:uid="{9AA96668-9347-442E-A578-E02C5939774E}"/>
    <hyperlink ref="E7" r:id="rId8" xr:uid="{14B0B5B8-A287-4F10-B9A6-792B3293D30A}"/>
    <hyperlink ref="E27" r:id="rId9" xr:uid="{A4DBBF6C-DBA7-4720-9A70-74434FE04730}"/>
    <hyperlink ref="E19" r:id="rId10" xr:uid="{23836076-A375-4246-A5AB-718B01C5A379}"/>
    <hyperlink ref="E59" r:id="rId11" xr:uid="{5080B173-AF2D-45AB-8BED-BA97A2560552}"/>
    <hyperlink ref="E28" r:id="rId12" xr:uid="{4451168D-08C6-49B1-8D9D-01CE7B3A4C9F}"/>
    <hyperlink ref="E30" r:id="rId13" xr:uid="{612A7678-0EEB-4F6A-A680-ABCA6F26F2CC}"/>
    <hyperlink ref="E14" r:id="rId14" xr:uid="{879C77C9-22B0-4FF0-AC5E-B5F061D89DC1}"/>
    <hyperlink ref="E10" r:id="rId15" xr:uid="{9A1D19D8-8A02-46EC-A2BE-565F98C15983}"/>
    <hyperlink ref="E34" r:id="rId16" xr:uid="{9F372238-7A6E-4EB9-B4BC-1760D99BA275}"/>
    <hyperlink ref="E15" r:id="rId17" xr:uid="{1F96D6A9-A453-4E3D-BC40-1F78192DC527}"/>
    <hyperlink ref="E31" r:id="rId18" xr:uid="{8D4548B4-C6FA-4D1A-B8B5-FE993113E250}"/>
    <hyperlink ref="E16" r:id="rId19" xr:uid="{5D165CCE-82D1-4865-900D-FB828229DC3A}"/>
    <hyperlink ref="E18" r:id="rId20" xr:uid="{7A3A5C84-6CCD-4F52-88E9-44C56536F79E}"/>
    <hyperlink ref="E13" r:id="rId21" xr:uid="{C420EA22-D67F-4374-9424-6837D8AB62AA}"/>
    <hyperlink ref="E9" r:id="rId22" xr:uid="{E8B735AB-0D4B-422A-B495-E86C51CD52A6}"/>
    <hyperlink ref="E20" r:id="rId23" xr:uid="{B6373173-58FB-4F24-B5C2-46029CBB759D}"/>
    <hyperlink ref="E3" r:id="rId24" xr:uid="{68B5142C-0F25-49C4-B76F-64A2841F34F9}"/>
    <hyperlink ref="E57" r:id="rId25" xr:uid="{AF460156-59EA-40A4-B832-1D76401B75FA}"/>
    <hyperlink ref="E35" r:id="rId26" xr:uid="{15D07D1E-ED1D-40E9-BB94-950603AF1719}"/>
    <hyperlink ref="E32" r:id="rId27" xr:uid="{6ED15C6C-02FD-4BB0-98D3-C65BE087A67A}"/>
    <hyperlink ref="E36" r:id="rId28" xr:uid="{DE34CBD0-F385-4F99-A7FA-D361D53F0098}"/>
    <hyperlink ref="E53" r:id="rId29" xr:uid="{4E2E80EC-E4FD-4D4B-AAD9-B4B539EF14E5}"/>
    <hyperlink ref="E17" r:id="rId30" xr:uid="{3D054915-B9B6-4BB3-B24A-B2588D81DBC0}"/>
    <hyperlink ref="E49" r:id="rId31" xr:uid="{3DB7BC9E-925E-4A55-9DA1-0049B690D256}"/>
    <hyperlink ref="E40" r:id="rId32" xr:uid="{31D7D169-0D82-4316-A05A-E561B203FCBE}"/>
    <hyperlink ref="E41" r:id="rId33" xr:uid="{8A2CE99F-9A30-4515-962D-9D2096A17561}"/>
    <hyperlink ref="E44" r:id="rId34" xr:uid="{0577515C-7A39-4A18-B42E-A3F23AFD699E}"/>
    <hyperlink ref="E45" r:id="rId35" xr:uid="{FF004BF8-E662-455A-8B3B-E7DB1B7437A5}"/>
    <hyperlink ref="E43" r:id="rId36" xr:uid="{05574524-1CA8-4FA8-AB73-555431A4B5C0}"/>
    <hyperlink ref="E52" r:id="rId37" xr:uid="{1CAADF7F-3837-4EFE-B1AD-534AAFC1C076}"/>
    <hyperlink ref="E50" r:id="rId38" xr:uid="{7CA732AD-7816-4EAA-90DD-FE0CD3DC59AE}"/>
    <hyperlink ref="E25" r:id="rId39" xr:uid="{E5F74465-E859-4B09-AFC3-971D78CE49E0}"/>
    <hyperlink ref="E38" r:id="rId40" xr:uid="{0C144117-3F4E-4CCD-8234-15293EBC1937}"/>
    <hyperlink ref="E60" r:id="rId41" xr:uid="{FEFDC0C1-2D27-4A76-921C-EC656E9D7301}"/>
    <hyperlink ref="E56" r:id="rId42" xr:uid="{5349DFEB-5574-424F-84B9-0C1004955ABC}"/>
    <hyperlink ref="E11" r:id="rId43" xr:uid="{4942E17C-BF6B-45D0-BA56-6FB06C77620F}"/>
    <hyperlink ref="E4" r:id="rId44" xr:uid="{0C956304-2AF2-49AA-9460-C5B1BBF2841D}"/>
    <hyperlink ref="E5" r:id="rId45" xr:uid="{D045FD94-4EA4-41C8-B61A-2B5E10DC7953}"/>
    <hyperlink ref="E54" r:id="rId46" xr:uid="{578D6F22-E30D-411A-827C-7AD33FBC4CEC}"/>
    <hyperlink ref="E55" r:id="rId47" xr:uid="{57AA5050-4848-42BD-BE43-94C9F5BEE487}"/>
    <hyperlink ref="E46" r:id="rId48" xr:uid="{740C85FA-8961-464D-A4A2-781D6A6D262D}"/>
    <hyperlink ref="E33" r:id="rId49" xr:uid="{BB2C0AFB-296C-49D2-95E3-A3071A295D11}"/>
    <hyperlink ref="E24" r:id="rId50" xr:uid="{90A81417-1F9B-4DB9-B816-B80B497F82F5}"/>
    <hyperlink ref="E21" r:id="rId51" xr:uid="{4581D832-07B1-4F2D-AD9D-31FC42504477}"/>
    <hyperlink ref="E26" r:id="rId52" xr:uid="{F108D775-0A0F-45B7-B1DB-8BE5577361A7}"/>
    <hyperlink ref="E58" r:id="rId53" xr:uid="{AC483697-EF47-40D8-B872-2980E080E109}"/>
    <hyperlink ref="E23" r:id="rId54" xr:uid="{39FD5C39-3524-425C-B7E3-7CEE3436100F}"/>
    <hyperlink ref="E22" r:id="rId55" xr:uid="{F0E12A3F-1E55-4B6E-B007-E632F28C719C}"/>
    <hyperlink ref="E2" r:id="rId56" xr:uid="{05C88727-FAF4-43E8-9A25-C126626E8229}"/>
    <hyperlink ref="E48" r:id="rId57" xr:uid="{16CE7D53-5FA5-4853-AD26-C0526A7F13DC}"/>
  </hyperlinks>
  <pageMargins left="0.7" right="0.7" top="0.75" bottom="0.75" header="0.3" footer="0.3"/>
  <pageSetup orientation="portrait" horizontalDpi="300" verticalDpi="300" r:id="rId58"/>
  <tableParts count="1">
    <tablePart r:id="rId5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9C8E-A723-49B3-BD55-7C85526FFFDA}">
  <dimension ref="A1:Q51"/>
  <sheetViews>
    <sheetView zoomScale="80" zoomScaleNormal="80" workbookViewId="0">
      <selection sqref="A1:XFD1"/>
    </sheetView>
  </sheetViews>
  <sheetFormatPr defaultRowHeight="15" x14ac:dyDescent="0.25"/>
  <cols>
    <col min="1" max="1" width="7.7109375" bestFit="1" customWidth="1"/>
    <col min="2" max="2" width="9.28515625" bestFit="1" customWidth="1"/>
    <col min="3" max="3" width="23.5703125" bestFit="1" customWidth="1"/>
    <col min="4" max="4" width="7.85546875" bestFit="1" customWidth="1"/>
    <col min="5" max="5" width="6" bestFit="1" customWidth="1"/>
    <col min="6" max="6" width="7.140625" bestFit="1" customWidth="1"/>
    <col min="7" max="7" width="5.5703125" bestFit="1" customWidth="1"/>
    <col min="8" max="8" width="7.7109375" bestFit="1" customWidth="1"/>
    <col min="9" max="9" width="7.42578125" bestFit="1" customWidth="1"/>
    <col min="10" max="10" width="6.7109375" bestFit="1" customWidth="1"/>
    <col min="11" max="11" width="10.5703125" bestFit="1" customWidth="1"/>
    <col min="12" max="12" width="9.85546875" bestFit="1" customWidth="1"/>
    <col min="13" max="13" width="9.28515625" bestFit="1" customWidth="1"/>
    <col min="14" max="14" width="12" bestFit="1" customWidth="1"/>
    <col min="15" max="15" width="17.85546875" bestFit="1" customWidth="1"/>
    <col min="16" max="16" width="8.140625" bestFit="1" customWidth="1"/>
    <col min="17" max="17" width="9.5703125" bestFit="1" customWidth="1"/>
  </cols>
  <sheetData>
    <row r="1" spans="1:17" x14ac:dyDescent="0.25">
      <c r="A1" t="s">
        <v>194</v>
      </c>
      <c r="B1" t="s">
        <v>0</v>
      </c>
      <c r="C1" t="s">
        <v>1</v>
      </c>
      <c r="D1" t="s">
        <v>1280</v>
      </c>
      <c r="E1" t="s">
        <v>1237</v>
      </c>
      <c r="F1" t="s">
        <v>1238</v>
      </c>
      <c r="G1" t="s">
        <v>1235</v>
      </c>
      <c r="H1" t="s">
        <v>1286</v>
      </c>
      <c r="I1" t="s">
        <v>1287</v>
      </c>
      <c r="J1" t="s">
        <v>1178</v>
      </c>
      <c r="K1" t="s">
        <v>193</v>
      </c>
      <c r="L1" t="s">
        <v>1180</v>
      </c>
      <c r="M1" t="s">
        <v>1417</v>
      </c>
      <c r="N1" t="s">
        <v>1183</v>
      </c>
      <c r="O1" t="s">
        <v>1364</v>
      </c>
      <c r="P1" t="s">
        <v>1415</v>
      </c>
      <c r="Q1" t="s">
        <v>1416</v>
      </c>
    </row>
    <row r="2" spans="1:17" x14ac:dyDescent="0.25">
      <c r="B2" t="s">
        <v>1181</v>
      </c>
      <c r="C2" t="s">
        <v>1325</v>
      </c>
      <c r="D2">
        <v>4000</v>
      </c>
      <c r="E2">
        <v>15</v>
      </c>
      <c r="F2" s="55">
        <f>IFERROR(($E2*(1/((1000000*$D2)/2))*1000000000),0)</f>
        <v>7.5000000000000009</v>
      </c>
      <c r="G2">
        <v>1.5</v>
      </c>
      <c r="H2">
        <v>16</v>
      </c>
      <c r="I2">
        <v>2</v>
      </c>
      <c r="J2">
        <f>IFERROR(Table41213[[#This Row],[GBs]]/Table41213[[#This Row],[Stix]],0)</f>
        <v>8</v>
      </c>
      <c r="K2" s="25">
        <v>294.99</v>
      </c>
      <c r="L2" s="26">
        <f>IFERROR(Table41213[[#This Row],[Cost]]/Table41213[[#This Row],[GBs]],0)</f>
        <v>18.436875000000001</v>
      </c>
      <c r="M2">
        <v>2</v>
      </c>
      <c r="N2" t="s">
        <v>1309</v>
      </c>
      <c r="O2" t="s">
        <v>1373</v>
      </c>
      <c r="P2">
        <v>3</v>
      </c>
      <c r="Q2">
        <v>1</v>
      </c>
    </row>
    <row r="3" spans="1:17" x14ac:dyDescent="0.25">
      <c r="B3" t="s">
        <v>1181</v>
      </c>
      <c r="C3" t="s">
        <v>1340</v>
      </c>
      <c r="D3">
        <v>4800</v>
      </c>
      <c r="E3">
        <v>18</v>
      </c>
      <c r="F3" s="55">
        <f>IFERROR(($E3*(1/((1000000*$D3)/2))*1000000000),0)</f>
        <v>7.5000000000000009</v>
      </c>
      <c r="G3">
        <v>1.5</v>
      </c>
      <c r="H3">
        <v>16</v>
      </c>
      <c r="I3">
        <v>2</v>
      </c>
      <c r="J3">
        <f>IFERROR(Table41213[[#This Row],[GBs]]/Table41213[[#This Row],[Stix]],0)</f>
        <v>8</v>
      </c>
      <c r="K3" s="25">
        <v>404.99</v>
      </c>
      <c r="L3" s="26">
        <f>IFERROR(Table41213[[#This Row],[Cost]]/Table41213[[#This Row],[GBs]],0)</f>
        <v>25.311875000000001</v>
      </c>
      <c r="M3">
        <v>2</v>
      </c>
      <c r="N3" t="s">
        <v>1305</v>
      </c>
      <c r="O3" t="s">
        <v>1390</v>
      </c>
      <c r="P3">
        <v>4</v>
      </c>
      <c r="Q3">
        <v>3</v>
      </c>
    </row>
    <row r="4" spans="1:17" x14ac:dyDescent="0.25">
      <c r="B4" t="s">
        <v>1181</v>
      </c>
      <c r="C4" t="s">
        <v>1337</v>
      </c>
      <c r="D4">
        <v>4000</v>
      </c>
      <c r="E4">
        <v>15</v>
      </c>
      <c r="F4" s="55">
        <f>IFERROR(($E4*(1/((1000000*$D4)/2))*1000000000),0)</f>
        <v>7.5000000000000009</v>
      </c>
      <c r="G4">
        <v>1.5</v>
      </c>
      <c r="H4">
        <v>32</v>
      </c>
      <c r="I4">
        <v>4</v>
      </c>
      <c r="J4">
        <f>IFERROR(Table41213[[#This Row],[GBs]]/Table41213[[#This Row],[Stix]],0)</f>
        <v>8</v>
      </c>
      <c r="K4" s="25">
        <v>599.99</v>
      </c>
      <c r="L4" s="26">
        <f>IFERROR(Table41213[[#This Row],[Cost]]/Table41213[[#This Row],[GBs]],0)</f>
        <v>18.7496875</v>
      </c>
      <c r="M4">
        <v>0</v>
      </c>
      <c r="N4" t="s">
        <v>1309</v>
      </c>
      <c r="O4" t="s">
        <v>1387</v>
      </c>
      <c r="P4">
        <v>2</v>
      </c>
      <c r="Q4">
        <v>1</v>
      </c>
    </row>
    <row r="5" spans="1:17" x14ac:dyDescent="0.25">
      <c r="B5" t="s">
        <v>1181</v>
      </c>
      <c r="C5" t="s">
        <v>1329</v>
      </c>
      <c r="D5">
        <v>3600</v>
      </c>
      <c r="E5">
        <v>14</v>
      </c>
      <c r="F5" s="55">
        <f>IFERROR(($E5*(1/((1000000*$D5)/2))*1000000000),0)</f>
        <v>7.7777777777777768</v>
      </c>
      <c r="G5">
        <v>1.45</v>
      </c>
      <c r="H5">
        <v>16</v>
      </c>
      <c r="I5">
        <v>2</v>
      </c>
      <c r="J5">
        <f>IFERROR(Table41213[[#This Row],[GBs]]/Table41213[[#This Row],[Stix]],0)</f>
        <v>8</v>
      </c>
      <c r="K5" s="25">
        <v>249.99</v>
      </c>
      <c r="L5" s="26">
        <f>IFERROR(Table41213[[#This Row],[Cost]]/Table41213[[#This Row],[GBs]],0)</f>
        <v>15.624375000000001</v>
      </c>
      <c r="M5">
        <v>2</v>
      </c>
      <c r="N5" t="s">
        <v>1311</v>
      </c>
      <c r="O5" t="s">
        <v>1378</v>
      </c>
      <c r="P5">
        <v>5</v>
      </c>
      <c r="Q5">
        <v>2</v>
      </c>
    </row>
    <row r="6" spans="1:17" x14ac:dyDescent="0.25">
      <c r="B6" t="s">
        <v>1181</v>
      </c>
      <c r="C6" t="s">
        <v>1343</v>
      </c>
      <c r="D6">
        <v>3600</v>
      </c>
      <c r="E6">
        <v>14</v>
      </c>
      <c r="F6" s="55">
        <f>IFERROR(($E6*(1/((1000000*$D6)/2))*1000000000),0)</f>
        <v>7.7777777777777768</v>
      </c>
      <c r="G6">
        <v>1.45</v>
      </c>
      <c r="H6">
        <v>32</v>
      </c>
      <c r="I6">
        <v>4</v>
      </c>
      <c r="J6">
        <f>IFERROR(Table41213[[#This Row],[GBs]]/Table41213[[#This Row],[Stix]],0)</f>
        <v>8</v>
      </c>
      <c r="K6" s="25">
        <v>509.99</v>
      </c>
      <c r="L6" s="26">
        <f>IFERROR(Table41213[[#This Row],[Cost]]/Table41213[[#This Row],[GBs]],0)</f>
        <v>15.9371875</v>
      </c>
      <c r="M6">
        <v>0</v>
      </c>
      <c r="N6" t="s">
        <v>1311</v>
      </c>
      <c r="O6" t="s">
        <v>1393</v>
      </c>
      <c r="P6">
        <v>5</v>
      </c>
      <c r="Q6">
        <v>3</v>
      </c>
    </row>
    <row r="7" spans="1:17" x14ac:dyDescent="0.25">
      <c r="B7" t="s">
        <v>1181</v>
      </c>
      <c r="C7" t="s">
        <v>1338</v>
      </c>
      <c r="D7">
        <v>4600</v>
      </c>
      <c r="E7">
        <v>18</v>
      </c>
      <c r="F7" s="55">
        <f>IFERROR(($E7*(1/((1000000*$D7)/2))*1000000000),0)</f>
        <v>7.8260869565217392</v>
      </c>
      <c r="G7">
        <v>1.45</v>
      </c>
      <c r="H7">
        <v>16</v>
      </c>
      <c r="I7">
        <v>2</v>
      </c>
      <c r="J7">
        <f>IFERROR(Table41213[[#This Row],[GBs]]/Table41213[[#This Row],[Stix]],0)</f>
        <v>8</v>
      </c>
      <c r="K7" s="25">
        <v>379.99</v>
      </c>
      <c r="L7" s="26">
        <f>IFERROR(Table41213[[#This Row],[Cost]]/Table41213[[#This Row],[GBs]],0)</f>
        <v>23.749375000000001</v>
      </c>
      <c r="M7">
        <v>2</v>
      </c>
      <c r="N7" t="s">
        <v>1305</v>
      </c>
      <c r="O7" t="s">
        <v>1388</v>
      </c>
      <c r="P7">
        <v>0</v>
      </c>
      <c r="Q7">
        <v>0</v>
      </c>
    </row>
    <row r="8" spans="1:17" x14ac:dyDescent="0.25">
      <c r="B8" t="s">
        <v>1181</v>
      </c>
      <c r="C8" t="s">
        <v>1335</v>
      </c>
      <c r="D8">
        <v>4400</v>
      </c>
      <c r="E8">
        <v>18</v>
      </c>
      <c r="F8" s="55">
        <f>IFERROR(($E8*(1/((1000000*$D8)/2))*1000000000),0)</f>
        <v>8.1818181818181817</v>
      </c>
      <c r="G8">
        <v>1.4</v>
      </c>
      <c r="H8">
        <v>16</v>
      </c>
      <c r="I8">
        <v>2</v>
      </c>
      <c r="J8">
        <f>IFERROR(Table41213[[#This Row],[GBs]]/Table41213[[#This Row],[Stix]],0)</f>
        <v>8</v>
      </c>
      <c r="K8" s="25">
        <v>304.99</v>
      </c>
      <c r="L8" s="26">
        <f>IFERROR(Table41213[[#This Row],[Cost]]/Table41213[[#This Row],[GBs]],0)</f>
        <v>19.061875000000001</v>
      </c>
      <c r="M8">
        <v>2</v>
      </c>
      <c r="N8" t="s">
        <v>1312</v>
      </c>
      <c r="O8" t="s">
        <v>1384</v>
      </c>
      <c r="P8">
        <v>5</v>
      </c>
      <c r="Q8">
        <v>2</v>
      </c>
    </row>
    <row r="9" spans="1:17" x14ac:dyDescent="0.25">
      <c r="B9" t="s">
        <v>1181</v>
      </c>
      <c r="C9" t="s">
        <v>1342</v>
      </c>
      <c r="D9">
        <v>4000</v>
      </c>
      <c r="E9">
        <v>17</v>
      </c>
      <c r="F9" s="55">
        <f>IFERROR(($E9*(1/((1000000*$D9)/2))*1000000000),0)</f>
        <v>8.5</v>
      </c>
      <c r="G9">
        <v>1.35</v>
      </c>
      <c r="H9">
        <v>16</v>
      </c>
      <c r="I9">
        <v>2</v>
      </c>
      <c r="J9">
        <f>IFERROR(Table41213[[#This Row],[GBs]]/Table41213[[#This Row],[Stix]],0)</f>
        <v>8</v>
      </c>
      <c r="K9" s="25">
        <v>239.99</v>
      </c>
      <c r="L9" s="26">
        <f>IFERROR(Table41213[[#This Row],[Cost]]/Table41213[[#This Row],[GBs]],0)</f>
        <v>14.999375000000001</v>
      </c>
      <c r="M9">
        <v>2</v>
      </c>
      <c r="N9" t="s">
        <v>1314</v>
      </c>
      <c r="O9" t="s">
        <v>1392</v>
      </c>
      <c r="P9">
        <v>4</v>
      </c>
      <c r="Q9">
        <v>6</v>
      </c>
    </row>
    <row r="10" spans="1:17" x14ac:dyDescent="0.25">
      <c r="B10" t="s">
        <v>1181</v>
      </c>
      <c r="C10" t="s">
        <v>1346</v>
      </c>
      <c r="D10">
        <v>4000</v>
      </c>
      <c r="E10">
        <v>17</v>
      </c>
      <c r="F10" s="55">
        <f>IFERROR(($E10*(1/((1000000*$D10)/2))*1000000000),0)</f>
        <v>8.5</v>
      </c>
      <c r="G10">
        <v>1.35</v>
      </c>
      <c r="H10">
        <v>32</v>
      </c>
      <c r="I10">
        <v>4</v>
      </c>
      <c r="J10">
        <f>IFERROR(Table41213[[#This Row],[GBs]]/Table41213[[#This Row],[Stix]],0)</f>
        <v>8</v>
      </c>
      <c r="K10" s="25">
        <v>529.99</v>
      </c>
      <c r="L10" s="26">
        <f>IFERROR(Table41213[[#This Row],[Cost]]/Table41213[[#This Row],[GBs]],0)</f>
        <v>16.5621875</v>
      </c>
      <c r="M10">
        <v>0</v>
      </c>
      <c r="N10" t="s">
        <v>1314</v>
      </c>
      <c r="O10" t="s">
        <v>1396</v>
      </c>
      <c r="P10">
        <v>4</v>
      </c>
      <c r="Q10">
        <v>2</v>
      </c>
    </row>
    <row r="11" spans="1:17" x14ac:dyDescent="0.25">
      <c r="B11" t="s">
        <v>1181</v>
      </c>
      <c r="C11" t="s">
        <v>1353</v>
      </c>
      <c r="D11">
        <v>4000</v>
      </c>
      <c r="E11">
        <v>17</v>
      </c>
      <c r="F11" s="55">
        <f>IFERROR(($E11*(1/((1000000*$D11)/2))*1000000000),0)</f>
        <v>8.5</v>
      </c>
      <c r="G11">
        <v>1.35</v>
      </c>
      <c r="H11">
        <v>32</v>
      </c>
      <c r="I11">
        <v>4</v>
      </c>
      <c r="J11">
        <f>IFERROR(Table41213[[#This Row],[GBs]]/Table41213[[#This Row],[Stix]],0)</f>
        <v>8</v>
      </c>
      <c r="K11" s="25">
        <v>479.99</v>
      </c>
      <c r="L11" s="26">
        <f>IFERROR(Table41213[[#This Row],[Cost]]/Table41213[[#This Row],[GBs]],0)</f>
        <v>14.9996875</v>
      </c>
      <c r="M11">
        <v>0</v>
      </c>
      <c r="N11" t="s">
        <v>1314</v>
      </c>
      <c r="O11" t="s">
        <v>1403</v>
      </c>
      <c r="P11">
        <v>5</v>
      </c>
      <c r="Q11">
        <v>1</v>
      </c>
    </row>
    <row r="12" spans="1:17" x14ac:dyDescent="0.25">
      <c r="B12" t="s">
        <v>1181</v>
      </c>
      <c r="C12" t="s">
        <v>1321</v>
      </c>
      <c r="D12">
        <v>3200</v>
      </c>
      <c r="E12">
        <v>14</v>
      </c>
      <c r="F12" s="55">
        <f>IFERROR(($E12*(1/((1000000*$D12)/2))*1000000000),0)</f>
        <v>8.75</v>
      </c>
      <c r="G12">
        <v>1.35</v>
      </c>
      <c r="H12">
        <v>16</v>
      </c>
      <c r="I12">
        <v>2</v>
      </c>
      <c r="J12">
        <f>IFERROR(Table41213[[#This Row],[GBs]]/Table41213[[#This Row],[Stix]],0)</f>
        <v>8</v>
      </c>
      <c r="K12" s="25">
        <v>180.99</v>
      </c>
      <c r="L12" s="26">
        <f>IFERROR(Table41213[[#This Row],[Cost]]/Table41213[[#This Row],[GBs]],0)</f>
        <v>11.311875000000001</v>
      </c>
      <c r="M12">
        <v>2</v>
      </c>
      <c r="N12" t="s">
        <v>1308</v>
      </c>
      <c r="O12" t="s">
        <v>1369</v>
      </c>
      <c r="P12">
        <v>5</v>
      </c>
      <c r="Q12">
        <v>6</v>
      </c>
    </row>
    <row r="13" spans="1:17" x14ac:dyDescent="0.25">
      <c r="B13" t="s">
        <v>1181</v>
      </c>
      <c r="C13" t="s">
        <v>1323</v>
      </c>
      <c r="D13">
        <v>3200</v>
      </c>
      <c r="E13">
        <v>14</v>
      </c>
      <c r="F13" s="55">
        <f>IFERROR(($E13*(1/((1000000*$D13)/2))*1000000000),0)</f>
        <v>8.75</v>
      </c>
      <c r="G13">
        <v>1.35</v>
      </c>
      <c r="H13">
        <v>32</v>
      </c>
      <c r="I13">
        <v>2</v>
      </c>
      <c r="J13">
        <f>IFERROR(Table41213[[#This Row],[GBs]]/Table41213[[#This Row],[Stix]],0)</f>
        <v>16</v>
      </c>
      <c r="K13" s="25">
        <v>296.99</v>
      </c>
      <c r="L13" s="26">
        <f>IFERROR(Table41213[[#This Row],[Cost]]/Table41213[[#This Row],[GBs]],0)</f>
        <v>9.2809375000000003</v>
      </c>
      <c r="M13">
        <v>2</v>
      </c>
      <c r="N13" t="s">
        <v>1308</v>
      </c>
      <c r="O13" t="s">
        <v>1371</v>
      </c>
      <c r="P13">
        <v>5</v>
      </c>
      <c r="Q13">
        <v>1</v>
      </c>
    </row>
    <row r="14" spans="1:17" x14ac:dyDescent="0.25">
      <c r="B14" t="s">
        <v>1181</v>
      </c>
      <c r="C14" t="s">
        <v>1345</v>
      </c>
      <c r="D14">
        <v>3200</v>
      </c>
      <c r="E14">
        <v>14</v>
      </c>
      <c r="F14" s="55">
        <f>IFERROR(($E14*(1/((1000000*$D14)/2))*1000000000),0)</f>
        <v>8.75</v>
      </c>
      <c r="G14">
        <v>1.35</v>
      </c>
      <c r="H14">
        <v>64</v>
      </c>
      <c r="I14">
        <v>4</v>
      </c>
      <c r="J14">
        <f>IFERROR(Table41213[[#This Row],[GBs]]/Table41213[[#This Row],[Stix]],0)</f>
        <v>16</v>
      </c>
      <c r="K14" s="25">
        <v>645.99</v>
      </c>
      <c r="L14" s="26">
        <f>IFERROR(Table41213[[#This Row],[Cost]]/Table41213[[#This Row],[GBs]],0)</f>
        <v>10.09359375</v>
      </c>
      <c r="M14">
        <v>0</v>
      </c>
      <c r="N14" t="s">
        <v>1308</v>
      </c>
      <c r="O14" t="s">
        <v>1395</v>
      </c>
      <c r="P14">
        <v>0</v>
      </c>
      <c r="Q14">
        <v>0</v>
      </c>
    </row>
    <row r="15" spans="1:17" x14ac:dyDescent="0.25">
      <c r="B15" t="s">
        <v>1181</v>
      </c>
      <c r="C15" t="s">
        <v>1350</v>
      </c>
      <c r="D15">
        <v>3200</v>
      </c>
      <c r="E15">
        <v>14</v>
      </c>
      <c r="F15" s="55">
        <f>IFERROR(($E15*(1/((1000000*$D15)/2))*1000000000),0)</f>
        <v>8.75</v>
      </c>
      <c r="G15">
        <v>1.35</v>
      </c>
      <c r="H15">
        <v>32</v>
      </c>
      <c r="I15">
        <v>4</v>
      </c>
      <c r="J15">
        <f>IFERROR(Table41213[[#This Row],[GBs]]/Table41213[[#This Row],[Stix]],0)</f>
        <v>8</v>
      </c>
      <c r="K15" s="25">
        <v>387.99</v>
      </c>
      <c r="L15" s="26">
        <f>IFERROR(Table41213[[#This Row],[Cost]]/Table41213[[#This Row],[GBs]],0)</f>
        <v>12.1246875</v>
      </c>
      <c r="M15">
        <v>0</v>
      </c>
      <c r="N15" t="s">
        <v>1308</v>
      </c>
      <c r="O15" t="s">
        <v>1400</v>
      </c>
      <c r="P15">
        <v>4</v>
      </c>
      <c r="Q15">
        <v>1</v>
      </c>
    </row>
    <row r="16" spans="1:17" x14ac:dyDescent="0.25">
      <c r="B16" t="s">
        <v>1181</v>
      </c>
      <c r="C16" t="s">
        <v>1358</v>
      </c>
      <c r="D16">
        <v>3200</v>
      </c>
      <c r="E16">
        <v>14</v>
      </c>
      <c r="F16" s="55">
        <f>IFERROR(($E16*(1/((1000000*$D16)/2))*1000000000),0)</f>
        <v>8.75</v>
      </c>
      <c r="G16">
        <v>1.35</v>
      </c>
      <c r="H16">
        <v>32</v>
      </c>
      <c r="I16">
        <v>4</v>
      </c>
      <c r="J16">
        <f>IFERROR(Table41213[[#This Row],[GBs]]/Table41213[[#This Row],[Stix]],0)</f>
        <v>8</v>
      </c>
      <c r="K16" s="25">
        <v>436.99</v>
      </c>
      <c r="L16" s="26">
        <f>IFERROR(Table41213[[#This Row],[Cost]]/Table41213[[#This Row],[GBs]],0)</f>
        <v>13.6559375</v>
      </c>
      <c r="M16">
        <v>0</v>
      </c>
      <c r="N16" t="s">
        <v>1308</v>
      </c>
      <c r="O16" t="s">
        <v>1409</v>
      </c>
      <c r="P16">
        <v>0</v>
      </c>
      <c r="Q16">
        <v>0</v>
      </c>
    </row>
    <row r="17" spans="2:17" x14ac:dyDescent="0.25">
      <c r="B17" t="s">
        <v>1181</v>
      </c>
      <c r="C17" t="s">
        <v>1326</v>
      </c>
      <c r="D17">
        <v>3600</v>
      </c>
      <c r="E17">
        <v>16</v>
      </c>
      <c r="F17" s="55">
        <f>IFERROR(($E17*(1/((1000000*$D17)/2))*1000000000),0)</f>
        <v>8.8888888888888893</v>
      </c>
      <c r="G17">
        <v>1.35</v>
      </c>
      <c r="H17">
        <v>16</v>
      </c>
      <c r="I17">
        <v>2</v>
      </c>
      <c r="J17">
        <f>IFERROR(Table41213[[#This Row],[GBs]]/Table41213[[#This Row],[Stix]],0)</f>
        <v>8</v>
      </c>
      <c r="K17" s="25">
        <v>180.99</v>
      </c>
      <c r="L17" s="26">
        <f>IFERROR(Table41213[[#This Row],[Cost]]/Table41213[[#This Row],[GBs]],0)</f>
        <v>11.311875000000001</v>
      </c>
      <c r="M17">
        <v>2</v>
      </c>
      <c r="N17" t="s">
        <v>1310</v>
      </c>
      <c r="O17" t="s">
        <v>1374</v>
      </c>
      <c r="P17">
        <v>5</v>
      </c>
      <c r="Q17">
        <v>1</v>
      </c>
    </row>
    <row r="18" spans="2:17" x14ac:dyDescent="0.25">
      <c r="B18" t="s">
        <v>1181</v>
      </c>
      <c r="C18" t="s">
        <v>1331</v>
      </c>
      <c r="D18">
        <v>3600</v>
      </c>
      <c r="E18">
        <v>16</v>
      </c>
      <c r="F18" s="55">
        <f>IFERROR(($E18*(1/((1000000*$D18)/2))*1000000000),0)</f>
        <v>8.8888888888888893</v>
      </c>
      <c r="G18">
        <v>1.35</v>
      </c>
      <c r="H18">
        <v>32</v>
      </c>
      <c r="I18">
        <v>2</v>
      </c>
      <c r="J18">
        <f>IFERROR(Table41213[[#This Row],[GBs]]/Table41213[[#This Row],[Stix]],0)</f>
        <v>16</v>
      </c>
      <c r="K18" s="25">
        <v>212.99</v>
      </c>
      <c r="L18" s="26">
        <f>IFERROR(Table41213[[#This Row],[Cost]]/Table41213[[#This Row],[GBs]],0)</f>
        <v>6.6559375000000003</v>
      </c>
      <c r="M18">
        <v>2</v>
      </c>
      <c r="N18" t="s">
        <v>1307</v>
      </c>
      <c r="O18" t="s">
        <v>1380</v>
      </c>
      <c r="P18">
        <v>5</v>
      </c>
      <c r="Q18">
        <v>1</v>
      </c>
    </row>
    <row r="19" spans="2:17" x14ac:dyDescent="0.25">
      <c r="B19" t="s">
        <v>1181</v>
      </c>
      <c r="C19" t="s">
        <v>1333</v>
      </c>
      <c r="D19">
        <v>3600</v>
      </c>
      <c r="E19">
        <v>16</v>
      </c>
      <c r="F19" s="55">
        <f>IFERROR(($E19*(1/((1000000*$D19)/2))*1000000000),0)</f>
        <v>8.8888888888888893</v>
      </c>
      <c r="G19">
        <v>1.35</v>
      </c>
      <c r="H19">
        <v>32</v>
      </c>
      <c r="I19">
        <v>2</v>
      </c>
      <c r="J19">
        <f>IFERROR(Table41213[[#This Row],[GBs]]/Table41213[[#This Row],[Stix]],0)</f>
        <v>16</v>
      </c>
      <c r="K19" s="25">
        <v>311.99</v>
      </c>
      <c r="L19" s="26">
        <f>IFERROR(Table41213[[#This Row],[Cost]]/Table41213[[#This Row],[GBs]],0)</f>
        <v>9.7496875000000003</v>
      </c>
      <c r="M19">
        <v>2</v>
      </c>
      <c r="N19" t="s">
        <v>1310</v>
      </c>
      <c r="O19" t="s">
        <v>1382</v>
      </c>
      <c r="P19">
        <v>0</v>
      </c>
      <c r="Q19">
        <v>0</v>
      </c>
    </row>
    <row r="20" spans="2:17" x14ac:dyDescent="0.25">
      <c r="B20" t="s">
        <v>1181</v>
      </c>
      <c r="C20" t="s">
        <v>1347</v>
      </c>
      <c r="D20">
        <v>3600</v>
      </c>
      <c r="E20">
        <v>16</v>
      </c>
      <c r="F20" s="55">
        <f>IFERROR(($E20*(1/((1000000*$D20)/2))*1000000000),0)</f>
        <v>8.8888888888888893</v>
      </c>
      <c r="G20">
        <v>1.35</v>
      </c>
      <c r="H20">
        <v>16</v>
      </c>
      <c r="I20">
        <v>2</v>
      </c>
      <c r="J20">
        <f>IFERROR(Table41213[[#This Row],[GBs]]/Table41213[[#This Row],[Stix]],0)</f>
        <v>8</v>
      </c>
      <c r="K20" s="25">
        <v>137.99</v>
      </c>
      <c r="L20" s="26">
        <f>IFERROR(Table41213[[#This Row],[Cost]]/Table41213[[#This Row],[GBs]],0)</f>
        <v>8.6243750000000006</v>
      </c>
      <c r="M20">
        <v>2</v>
      </c>
      <c r="N20" t="s">
        <v>1307</v>
      </c>
      <c r="O20" t="s">
        <v>1397</v>
      </c>
      <c r="P20">
        <v>0</v>
      </c>
      <c r="Q20">
        <v>0</v>
      </c>
    </row>
    <row r="21" spans="2:17" x14ac:dyDescent="0.25">
      <c r="B21" t="s">
        <v>1181</v>
      </c>
      <c r="C21" t="s">
        <v>1320</v>
      </c>
      <c r="D21">
        <v>3600</v>
      </c>
      <c r="E21">
        <v>16</v>
      </c>
      <c r="F21" s="55">
        <f>IFERROR(($E21*(1/((1000000*$D21)/2))*1000000000),0)</f>
        <v>8.8888888888888893</v>
      </c>
      <c r="G21">
        <v>1.35</v>
      </c>
      <c r="H21">
        <v>64</v>
      </c>
      <c r="I21">
        <v>4</v>
      </c>
      <c r="J21">
        <f>IFERROR(Table41213[[#This Row],[GBs]]/Table41213[[#This Row],[Stix]],0)</f>
        <v>16</v>
      </c>
      <c r="K21" s="25">
        <v>429.99</v>
      </c>
      <c r="L21" s="26">
        <f>IFERROR(Table41213[[#This Row],[Cost]]/Table41213[[#This Row],[GBs]],0)</f>
        <v>6.7185937500000001</v>
      </c>
      <c r="M21">
        <v>0</v>
      </c>
      <c r="N21" t="s">
        <v>1307</v>
      </c>
      <c r="O21" t="s">
        <v>1368</v>
      </c>
      <c r="P21">
        <v>5</v>
      </c>
      <c r="Q21">
        <v>5</v>
      </c>
    </row>
    <row r="22" spans="2:17" x14ac:dyDescent="0.25">
      <c r="B22" t="s">
        <v>1181</v>
      </c>
      <c r="C22" t="s">
        <v>1328</v>
      </c>
      <c r="D22">
        <v>3600</v>
      </c>
      <c r="E22">
        <v>16</v>
      </c>
      <c r="F22" s="55">
        <f>IFERROR(($E22*(1/((1000000*$D22)/2))*1000000000),0)</f>
        <v>8.8888888888888893</v>
      </c>
      <c r="G22">
        <v>1.35</v>
      </c>
      <c r="H22">
        <v>32</v>
      </c>
      <c r="I22">
        <v>4</v>
      </c>
      <c r="J22">
        <f>IFERROR(Table41213[[#This Row],[GBs]]/Table41213[[#This Row],[Stix]],0)</f>
        <v>8</v>
      </c>
      <c r="K22" s="25">
        <v>376.99</v>
      </c>
      <c r="L22" s="26">
        <f>IFERROR(Table41213[[#This Row],[Cost]]/Table41213[[#This Row],[GBs]],0)</f>
        <v>11.7809375</v>
      </c>
      <c r="M22">
        <v>0</v>
      </c>
      <c r="N22" t="s">
        <v>1310</v>
      </c>
      <c r="O22" t="s">
        <v>1376</v>
      </c>
      <c r="P22">
        <v>5</v>
      </c>
      <c r="Q22">
        <v>4</v>
      </c>
    </row>
    <row r="23" spans="2:17" x14ac:dyDescent="0.25">
      <c r="B23" t="s">
        <v>1181</v>
      </c>
      <c r="C23" t="s">
        <v>1336</v>
      </c>
      <c r="D23">
        <v>3600</v>
      </c>
      <c r="E23">
        <v>16</v>
      </c>
      <c r="F23" s="55">
        <f>IFERROR(($E23*(1/((1000000*$D23)/2))*1000000000),0)</f>
        <v>8.8888888888888893</v>
      </c>
      <c r="G23">
        <v>1.35</v>
      </c>
      <c r="H23">
        <v>32</v>
      </c>
      <c r="I23">
        <v>4</v>
      </c>
      <c r="J23">
        <f>IFERROR(Table41213[[#This Row],[GBs]]/Table41213[[#This Row],[Stix]],0)</f>
        <v>8</v>
      </c>
      <c r="K23" s="25">
        <v>276.99</v>
      </c>
      <c r="L23" s="26">
        <f>IFERROR(Table41213[[#This Row],[Cost]]/Table41213[[#This Row],[GBs]],0)</f>
        <v>8.6559375000000003</v>
      </c>
      <c r="M23">
        <v>0</v>
      </c>
      <c r="N23" t="s">
        <v>1307</v>
      </c>
      <c r="O23" t="s">
        <v>1385</v>
      </c>
      <c r="P23">
        <v>0</v>
      </c>
      <c r="Q23">
        <v>0</v>
      </c>
    </row>
    <row r="24" spans="2:17" x14ac:dyDescent="0.25">
      <c r="B24" t="s">
        <v>1181</v>
      </c>
      <c r="C24" t="s">
        <v>1351</v>
      </c>
      <c r="D24">
        <v>3600</v>
      </c>
      <c r="E24">
        <v>16</v>
      </c>
      <c r="F24" s="55">
        <f>IFERROR(($E24*(1/((1000000*$D24)/2))*1000000000),0)</f>
        <v>8.8888888888888893</v>
      </c>
      <c r="G24">
        <v>1.35</v>
      </c>
      <c r="H24">
        <v>64</v>
      </c>
      <c r="I24">
        <v>4</v>
      </c>
      <c r="J24">
        <f>IFERROR(Table41213[[#This Row],[GBs]]/Table41213[[#This Row],[Stix]],0)</f>
        <v>16</v>
      </c>
      <c r="K24" s="25">
        <v>635.99</v>
      </c>
      <c r="L24" s="26">
        <f>IFERROR(Table41213[[#This Row],[Cost]]/Table41213[[#This Row],[GBs]],0)</f>
        <v>9.9373437500000001</v>
      </c>
      <c r="M24">
        <v>0</v>
      </c>
      <c r="N24" t="s">
        <v>1310</v>
      </c>
      <c r="O24" t="s">
        <v>1401</v>
      </c>
      <c r="P24">
        <v>0</v>
      </c>
      <c r="Q24">
        <v>0</v>
      </c>
    </row>
    <row r="25" spans="2:17" x14ac:dyDescent="0.25">
      <c r="B25" t="s">
        <v>1181</v>
      </c>
      <c r="C25" t="s">
        <v>1355</v>
      </c>
      <c r="D25">
        <v>3600</v>
      </c>
      <c r="E25">
        <v>16</v>
      </c>
      <c r="F25" s="55">
        <f>IFERROR(($E25*(1/((1000000*$D25)/2))*1000000000),0)</f>
        <v>8.8888888888888893</v>
      </c>
      <c r="G25">
        <v>1.35</v>
      </c>
      <c r="H25">
        <v>32</v>
      </c>
      <c r="I25">
        <v>4</v>
      </c>
      <c r="J25">
        <f>IFERROR(Table41213[[#This Row],[GBs]]/Table41213[[#This Row],[Stix]],0)</f>
        <v>8</v>
      </c>
      <c r="K25" s="25">
        <v>424.99</v>
      </c>
      <c r="L25" s="26">
        <f>IFERROR(Table41213[[#This Row],[Cost]]/Table41213[[#This Row],[GBs]],0)</f>
        <v>13.2809375</v>
      </c>
      <c r="M25">
        <v>0</v>
      </c>
      <c r="N25" t="s">
        <v>1310</v>
      </c>
      <c r="O25" t="s">
        <v>1405</v>
      </c>
      <c r="P25">
        <v>0</v>
      </c>
      <c r="Q25">
        <v>0</v>
      </c>
    </row>
    <row r="26" spans="2:17" x14ac:dyDescent="0.25">
      <c r="B26" t="s">
        <v>1181</v>
      </c>
      <c r="C26" t="s">
        <v>1363</v>
      </c>
      <c r="D26">
        <v>4266</v>
      </c>
      <c r="E26">
        <v>19</v>
      </c>
      <c r="F26" s="55">
        <f>IFERROR(($E26*(1/((1000000*$D26)/2))*1000000000),0)</f>
        <v>8.9076418190342235</v>
      </c>
      <c r="G26">
        <v>1.4</v>
      </c>
      <c r="H26">
        <v>16</v>
      </c>
      <c r="I26">
        <v>2</v>
      </c>
      <c r="J26">
        <f>IFERROR(Table41213[[#This Row],[GBs]]/Table41213[[#This Row],[Stix]],0)</f>
        <v>8</v>
      </c>
      <c r="K26" s="25">
        <v>229.99</v>
      </c>
      <c r="L26" s="26">
        <f>IFERROR(Table41213[[#This Row],[Cost]]/Table41213[[#This Row],[GBs]],0)</f>
        <v>14.374375000000001</v>
      </c>
      <c r="M26">
        <v>2</v>
      </c>
      <c r="N26" t="s">
        <v>1316</v>
      </c>
      <c r="O26" t="s">
        <v>1414</v>
      </c>
      <c r="P26">
        <v>5</v>
      </c>
      <c r="Q26">
        <v>1</v>
      </c>
    </row>
    <row r="27" spans="2:17" x14ac:dyDescent="0.25">
      <c r="B27" t="s">
        <v>1181</v>
      </c>
      <c r="C27" t="s">
        <v>1341</v>
      </c>
      <c r="D27">
        <v>4000</v>
      </c>
      <c r="E27">
        <v>18</v>
      </c>
      <c r="F27" s="55">
        <f>IFERROR(($E27*(1/((1000000*$D27)/2))*1000000000),0)</f>
        <v>9.0000000000000018</v>
      </c>
      <c r="G27">
        <v>1.35</v>
      </c>
      <c r="H27">
        <v>16</v>
      </c>
      <c r="I27">
        <v>2</v>
      </c>
      <c r="J27">
        <f>IFERROR(Table41213[[#This Row],[GBs]]/Table41213[[#This Row],[Stix]],0)</f>
        <v>8</v>
      </c>
      <c r="K27" s="25">
        <v>144.99</v>
      </c>
      <c r="L27" s="26">
        <f>IFERROR(Table41213[[#This Row],[Cost]]/Table41213[[#This Row],[GBs]],0)</f>
        <v>9.0618750000000006</v>
      </c>
      <c r="M27">
        <v>2</v>
      </c>
      <c r="N27" t="s">
        <v>1305</v>
      </c>
      <c r="O27" t="s">
        <v>1391</v>
      </c>
      <c r="P27">
        <v>0</v>
      </c>
      <c r="Q27">
        <v>0</v>
      </c>
    </row>
    <row r="28" spans="2:17" x14ac:dyDescent="0.25">
      <c r="B28" t="s">
        <v>1181</v>
      </c>
      <c r="C28" t="s">
        <v>1318</v>
      </c>
      <c r="D28">
        <v>4000</v>
      </c>
      <c r="E28">
        <v>18</v>
      </c>
      <c r="F28" s="55">
        <f>IFERROR(($E28*(1/((1000000*$D28)/2))*1000000000),0)</f>
        <v>9.0000000000000018</v>
      </c>
      <c r="G28">
        <v>1.35</v>
      </c>
      <c r="H28">
        <v>32</v>
      </c>
      <c r="I28">
        <v>4</v>
      </c>
      <c r="J28">
        <f>IFERROR(Table41213[[#This Row],[GBs]]/Table41213[[#This Row],[Stix]],0)</f>
        <v>8</v>
      </c>
      <c r="K28" s="25">
        <v>289.99</v>
      </c>
      <c r="L28" s="26">
        <f>IFERROR(Table41213[[#This Row],[Cost]]/Table41213[[#This Row],[GBs]],0)</f>
        <v>9.0621875000000003</v>
      </c>
      <c r="M28">
        <v>0</v>
      </c>
      <c r="N28" t="s">
        <v>1305</v>
      </c>
      <c r="O28" t="s">
        <v>1366</v>
      </c>
      <c r="P28">
        <v>5</v>
      </c>
      <c r="Q28">
        <v>2</v>
      </c>
    </row>
    <row r="29" spans="2:17" x14ac:dyDescent="0.25">
      <c r="B29" t="s">
        <v>1181</v>
      </c>
      <c r="C29" t="s">
        <v>1339</v>
      </c>
      <c r="D29">
        <v>3600</v>
      </c>
      <c r="E29">
        <v>17</v>
      </c>
      <c r="F29" s="55">
        <f>IFERROR(($E29*(1/((1000000*$D29)/2))*1000000000),0)</f>
        <v>9.4444444444444429</v>
      </c>
      <c r="G29">
        <v>1.35</v>
      </c>
      <c r="H29">
        <v>16</v>
      </c>
      <c r="I29">
        <v>2</v>
      </c>
      <c r="J29">
        <f>IFERROR(Table41213[[#This Row],[GBs]]/Table41213[[#This Row],[Stix]],0)</f>
        <v>8</v>
      </c>
      <c r="K29" s="25">
        <v>157.99</v>
      </c>
      <c r="L29" s="26">
        <f>IFERROR(Table41213[[#This Row],[Cost]]/Table41213[[#This Row],[GBs]],0)</f>
        <v>9.8743750000000006</v>
      </c>
      <c r="M29">
        <v>2</v>
      </c>
      <c r="N29" t="s">
        <v>1313</v>
      </c>
      <c r="O29" t="s">
        <v>1389</v>
      </c>
      <c r="P29">
        <v>5</v>
      </c>
      <c r="Q29">
        <v>3</v>
      </c>
    </row>
    <row r="30" spans="2:17" x14ac:dyDescent="0.25">
      <c r="B30" t="s">
        <v>1181</v>
      </c>
      <c r="C30" t="s">
        <v>1344</v>
      </c>
      <c r="D30">
        <v>3600</v>
      </c>
      <c r="E30">
        <v>17</v>
      </c>
      <c r="F30" s="55">
        <f>IFERROR(($E30*(1/((1000000*$D30)/2))*1000000000),0)</f>
        <v>9.4444444444444429</v>
      </c>
      <c r="G30">
        <v>1.35</v>
      </c>
      <c r="H30">
        <v>32</v>
      </c>
      <c r="I30">
        <v>4</v>
      </c>
      <c r="J30">
        <f>IFERROR(Table41213[[#This Row],[GBs]]/Table41213[[#This Row],[Stix]],0)</f>
        <v>8</v>
      </c>
      <c r="K30" s="25">
        <v>317.99</v>
      </c>
      <c r="L30" s="26">
        <f>IFERROR(Table41213[[#This Row],[Cost]]/Table41213[[#This Row],[GBs]],0)</f>
        <v>9.9371875000000003</v>
      </c>
      <c r="M30">
        <v>0</v>
      </c>
      <c r="N30" t="s">
        <v>1313</v>
      </c>
      <c r="O30" t="s">
        <v>1394</v>
      </c>
      <c r="P30">
        <v>0</v>
      </c>
      <c r="Q30">
        <v>0</v>
      </c>
    </row>
    <row r="31" spans="2:17" x14ac:dyDescent="0.25">
      <c r="B31" t="s">
        <v>1181</v>
      </c>
      <c r="C31" t="s">
        <v>1360</v>
      </c>
      <c r="D31">
        <v>3600</v>
      </c>
      <c r="E31">
        <v>17</v>
      </c>
      <c r="F31" s="55">
        <f>IFERROR(($E31*(1/((1000000*$D31)/2))*1000000000),0)</f>
        <v>9.4444444444444429</v>
      </c>
      <c r="G31">
        <v>1.35</v>
      </c>
      <c r="H31">
        <v>32</v>
      </c>
      <c r="I31">
        <v>4</v>
      </c>
      <c r="J31">
        <f>IFERROR(Table41213[[#This Row],[GBs]]/Table41213[[#This Row],[Stix]],0)</f>
        <v>8</v>
      </c>
      <c r="K31" s="25">
        <v>371.99</v>
      </c>
      <c r="L31" s="26">
        <f>IFERROR(Table41213[[#This Row],[Cost]]/Table41213[[#This Row],[GBs]],0)</f>
        <v>11.6246875</v>
      </c>
      <c r="M31">
        <v>0</v>
      </c>
      <c r="N31" t="s">
        <v>1313</v>
      </c>
      <c r="O31" t="s">
        <v>1411</v>
      </c>
      <c r="P31">
        <v>0</v>
      </c>
      <c r="Q31">
        <v>0</v>
      </c>
    </row>
    <row r="32" spans="2:17" x14ac:dyDescent="0.25">
      <c r="B32" t="s">
        <v>1181</v>
      </c>
      <c r="C32" t="s">
        <v>1362</v>
      </c>
      <c r="D32">
        <v>4000</v>
      </c>
      <c r="E32">
        <v>19</v>
      </c>
      <c r="F32" s="55">
        <f>IFERROR(($E32*(1/((1000000*$D32)/2))*1000000000),0)</f>
        <v>9.5</v>
      </c>
      <c r="G32">
        <v>1.35</v>
      </c>
      <c r="H32">
        <v>32</v>
      </c>
      <c r="I32">
        <v>2</v>
      </c>
      <c r="J32">
        <f>IFERROR(Table41213[[#This Row],[GBs]]/Table41213[[#This Row],[Stix]],0)</f>
        <v>16</v>
      </c>
      <c r="K32" s="25">
        <v>364.99</v>
      </c>
      <c r="L32" s="26">
        <f>IFERROR(Table41213[[#This Row],[Cost]]/Table41213[[#This Row],[GBs]],0)</f>
        <v>11.4059375</v>
      </c>
      <c r="M32">
        <v>2</v>
      </c>
      <c r="N32" t="s">
        <v>1316</v>
      </c>
      <c r="O32" t="s">
        <v>1413</v>
      </c>
      <c r="P32">
        <v>4</v>
      </c>
      <c r="Q32">
        <v>6</v>
      </c>
    </row>
    <row r="33" spans="2:17" x14ac:dyDescent="0.25">
      <c r="B33" t="s">
        <v>1181</v>
      </c>
      <c r="C33" t="s">
        <v>1319</v>
      </c>
      <c r="D33">
        <v>3200</v>
      </c>
      <c r="E33">
        <v>16</v>
      </c>
      <c r="F33" s="55">
        <f>IFERROR(($E33*(1/((1000000*$D33)/2))*1000000000),0)</f>
        <v>10</v>
      </c>
      <c r="G33">
        <v>1.35</v>
      </c>
      <c r="H33">
        <v>16</v>
      </c>
      <c r="I33">
        <v>2</v>
      </c>
      <c r="J33">
        <f>IFERROR(Table41213[[#This Row],[GBs]]/Table41213[[#This Row],[Stix]],0)</f>
        <v>8</v>
      </c>
      <c r="K33" s="25">
        <v>124.99</v>
      </c>
      <c r="L33" s="26">
        <f>IFERROR(Table41213[[#This Row],[Cost]]/Table41213[[#This Row],[GBs]],0)</f>
        <v>7.8118749999999997</v>
      </c>
      <c r="M33">
        <v>2</v>
      </c>
      <c r="N33" t="s">
        <v>1306</v>
      </c>
      <c r="O33" t="s">
        <v>1367</v>
      </c>
      <c r="P33">
        <v>4</v>
      </c>
      <c r="Q33">
        <v>25</v>
      </c>
    </row>
    <row r="34" spans="2:17" x14ac:dyDescent="0.25">
      <c r="B34" t="s">
        <v>1181</v>
      </c>
      <c r="C34" t="s">
        <v>1324</v>
      </c>
      <c r="D34">
        <v>3200</v>
      </c>
      <c r="E34">
        <v>16</v>
      </c>
      <c r="F34" s="55">
        <f>IFERROR(($E34*(1/((1000000*$D34)/2))*1000000000),0)</f>
        <v>10</v>
      </c>
      <c r="G34">
        <v>1.35</v>
      </c>
      <c r="H34">
        <v>32</v>
      </c>
      <c r="I34">
        <v>2</v>
      </c>
      <c r="J34">
        <f>IFERROR(Table41213[[#This Row],[GBs]]/Table41213[[#This Row],[Stix]],0)</f>
        <v>16</v>
      </c>
      <c r="K34" s="25">
        <v>184.99</v>
      </c>
      <c r="L34" s="26">
        <f>IFERROR(Table41213[[#This Row],[Cost]]/Table41213[[#This Row],[GBs]],0)</f>
        <v>5.7809375000000003</v>
      </c>
      <c r="M34">
        <v>2</v>
      </c>
      <c r="N34" t="s">
        <v>1306</v>
      </c>
      <c r="O34" t="s">
        <v>1372</v>
      </c>
      <c r="P34">
        <v>4</v>
      </c>
      <c r="Q34">
        <v>22</v>
      </c>
    </row>
    <row r="35" spans="2:17" x14ac:dyDescent="0.25">
      <c r="B35" t="s">
        <v>1181</v>
      </c>
      <c r="C35" t="s">
        <v>1330</v>
      </c>
      <c r="D35">
        <v>3600</v>
      </c>
      <c r="E35">
        <v>18</v>
      </c>
      <c r="F35" s="55">
        <f>IFERROR(($E35*(1/((1000000*$D35)/2))*1000000000),0)</f>
        <v>10</v>
      </c>
      <c r="G35">
        <v>1.35</v>
      </c>
      <c r="H35">
        <v>32</v>
      </c>
      <c r="I35">
        <v>2</v>
      </c>
      <c r="J35">
        <f>IFERROR(Table41213[[#This Row],[GBs]]/Table41213[[#This Row],[Stix]],0)</f>
        <v>16</v>
      </c>
      <c r="K35" s="25">
        <v>197.99</v>
      </c>
      <c r="L35" s="26">
        <f>IFERROR(Table41213[[#This Row],[Cost]]/Table41213[[#This Row],[GBs]],0)</f>
        <v>6.1871875000000003</v>
      </c>
      <c r="M35">
        <v>2</v>
      </c>
      <c r="N35" t="s">
        <v>1305</v>
      </c>
      <c r="O35" t="s">
        <v>1379</v>
      </c>
      <c r="P35">
        <v>5</v>
      </c>
      <c r="Q35">
        <v>3</v>
      </c>
    </row>
    <row r="36" spans="2:17" x14ac:dyDescent="0.25">
      <c r="B36" t="s">
        <v>1181</v>
      </c>
      <c r="C36" t="s">
        <v>1334</v>
      </c>
      <c r="D36">
        <v>3200</v>
      </c>
      <c r="E36">
        <v>16</v>
      </c>
      <c r="F36" s="55">
        <f>IFERROR(($E36*(1/((1000000*$D36)/2))*1000000000),0)</f>
        <v>10</v>
      </c>
      <c r="G36">
        <v>1.35</v>
      </c>
      <c r="H36">
        <v>64</v>
      </c>
      <c r="I36">
        <v>2</v>
      </c>
      <c r="J36">
        <f>IFERROR(Table41213[[#This Row],[GBs]]/Table41213[[#This Row],[Stix]],0)</f>
        <v>32</v>
      </c>
      <c r="K36" s="25">
        <v>349.99</v>
      </c>
      <c r="L36" s="26">
        <f>IFERROR(Table41213[[#This Row],[Cost]]/Table41213[[#This Row],[GBs]],0)</f>
        <v>5.4685937500000001</v>
      </c>
      <c r="M36">
        <v>2</v>
      </c>
      <c r="N36" t="s">
        <v>1306</v>
      </c>
      <c r="O36" t="s">
        <v>1383</v>
      </c>
      <c r="P36">
        <v>0</v>
      </c>
      <c r="Q36">
        <v>0</v>
      </c>
    </row>
    <row r="37" spans="2:17" x14ac:dyDescent="0.25">
      <c r="B37" t="s">
        <v>1181</v>
      </c>
      <c r="C37" t="s">
        <v>1348</v>
      </c>
      <c r="D37">
        <v>3600</v>
      </c>
      <c r="E37">
        <v>18</v>
      </c>
      <c r="F37" s="55">
        <f>IFERROR(($E37*(1/((1000000*$D37)/2))*1000000000),0)</f>
        <v>10</v>
      </c>
      <c r="G37">
        <v>1.35</v>
      </c>
      <c r="H37">
        <v>16</v>
      </c>
      <c r="I37">
        <v>2</v>
      </c>
      <c r="J37">
        <f>IFERROR(Table41213[[#This Row],[GBs]]/Table41213[[#This Row],[Stix]],0)</f>
        <v>8</v>
      </c>
      <c r="K37" s="25">
        <v>129.99</v>
      </c>
      <c r="L37" s="26">
        <f>IFERROR(Table41213[[#This Row],[Cost]]/Table41213[[#This Row],[GBs]],0)</f>
        <v>8.1243750000000006</v>
      </c>
      <c r="M37">
        <v>2</v>
      </c>
      <c r="N37" t="s">
        <v>1305</v>
      </c>
      <c r="O37" t="s">
        <v>1398</v>
      </c>
      <c r="P37">
        <v>4</v>
      </c>
      <c r="Q37">
        <v>4</v>
      </c>
    </row>
    <row r="38" spans="2:17" x14ac:dyDescent="0.25">
      <c r="B38" t="s">
        <v>1181</v>
      </c>
      <c r="C38" t="s">
        <v>1322</v>
      </c>
      <c r="D38">
        <v>3200</v>
      </c>
      <c r="E38">
        <v>16</v>
      </c>
      <c r="F38" s="55">
        <f>IFERROR(($E38*(1/((1000000*$D38)/2))*1000000000),0)</f>
        <v>10</v>
      </c>
      <c r="G38">
        <v>1.35</v>
      </c>
      <c r="H38">
        <v>32</v>
      </c>
      <c r="I38">
        <v>4</v>
      </c>
      <c r="J38">
        <f>IFERROR(Table41213[[#This Row],[GBs]]/Table41213[[#This Row],[Stix]],0)</f>
        <v>8</v>
      </c>
      <c r="K38" s="25">
        <v>247.99</v>
      </c>
      <c r="L38" s="26">
        <f>IFERROR(Table41213[[#This Row],[Cost]]/Table41213[[#This Row],[GBs]],0)</f>
        <v>7.7496875000000003</v>
      </c>
      <c r="M38">
        <v>0</v>
      </c>
      <c r="N38" t="s">
        <v>1306</v>
      </c>
      <c r="O38" t="s">
        <v>1370</v>
      </c>
      <c r="P38">
        <v>4</v>
      </c>
      <c r="Q38">
        <v>4</v>
      </c>
    </row>
    <row r="39" spans="2:17" x14ac:dyDescent="0.25">
      <c r="B39" t="s">
        <v>1181</v>
      </c>
      <c r="C39" t="s">
        <v>1332</v>
      </c>
      <c r="D39">
        <v>3200</v>
      </c>
      <c r="E39">
        <v>16</v>
      </c>
      <c r="F39" s="55">
        <f>IFERROR(($E39*(1/((1000000*$D39)/2))*1000000000),0)</f>
        <v>10</v>
      </c>
      <c r="G39">
        <v>1.35</v>
      </c>
      <c r="H39">
        <v>64</v>
      </c>
      <c r="I39">
        <v>4</v>
      </c>
      <c r="J39">
        <f>IFERROR(Table41213[[#This Row],[GBs]]/Table41213[[#This Row],[Stix]],0)</f>
        <v>16</v>
      </c>
      <c r="K39" s="25">
        <v>379.99</v>
      </c>
      <c r="L39" s="26">
        <f>IFERROR(Table41213[[#This Row],[Cost]]/Table41213[[#This Row],[GBs]],0)</f>
        <v>5.9373437500000001</v>
      </c>
      <c r="M39">
        <v>0</v>
      </c>
      <c r="N39" t="s">
        <v>1306</v>
      </c>
      <c r="O39" t="s">
        <v>1381</v>
      </c>
      <c r="P39">
        <v>3</v>
      </c>
      <c r="Q39">
        <v>1</v>
      </c>
    </row>
    <row r="40" spans="2:17" x14ac:dyDescent="0.25">
      <c r="B40" t="s">
        <v>1181</v>
      </c>
      <c r="C40" t="s">
        <v>1234</v>
      </c>
      <c r="D40">
        <v>3200</v>
      </c>
      <c r="E40">
        <v>16</v>
      </c>
      <c r="F40" s="55">
        <f>IFERROR(($E40*(1/((1000000*$D40)/2))*1000000000),0)</f>
        <v>10</v>
      </c>
      <c r="G40">
        <v>1.35</v>
      </c>
      <c r="H40">
        <v>128</v>
      </c>
      <c r="I40">
        <v>4</v>
      </c>
      <c r="J40">
        <f>IFERROR(Table41213[[#This Row],[GBs]]/Table41213[[#This Row],[Stix]],0)</f>
        <v>32</v>
      </c>
      <c r="K40" s="25">
        <v>699.99</v>
      </c>
      <c r="L40" s="26">
        <f>IFERROR(Table41213[[#This Row],[Cost]]/Table41213[[#This Row],[GBs]],0)</f>
        <v>5.4686718750000001</v>
      </c>
      <c r="M40">
        <v>0</v>
      </c>
      <c r="N40" t="s">
        <v>1306</v>
      </c>
      <c r="O40" t="s">
        <v>1386</v>
      </c>
      <c r="P40">
        <v>5</v>
      </c>
      <c r="Q40">
        <v>1</v>
      </c>
    </row>
    <row r="41" spans="2:17" x14ac:dyDescent="0.25">
      <c r="B41" t="s">
        <v>1181</v>
      </c>
      <c r="C41" t="s">
        <v>1356</v>
      </c>
      <c r="D41">
        <v>3600</v>
      </c>
      <c r="E41">
        <v>18</v>
      </c>
      <c r="F41" s="55">
        <f>IFERROR(($E41*(1/((1000000*$D41)/2))*1000000000),0)</f>
        <v>10</v>
      </c>
      <c r="G41">
        <v>1.35</v>
      </c>
      <c r="H41">
        <v>64</v>
      </c>
      <c r="I41">
        <v>4</v>
      </c>
      <c r="J41">
        <f>IFERROR(Table41213[[#This Row],[GBs]]/Table41213[[#This Row],[Stix]],0)</f>
        <v>16</v>
      </c>
      <c r="K41" s="25">
        <v>399.99</v>
      </c>
      <c r="L41" s="26">
        <f>IFERROR(Table41213[[#This Row],[Cost]]/Table41213[[#This Row],[GBs]],0)</f>
        <v>6.2498437500000001</v>
      </c>
      <c r="M41">
        <v>0</v>
      </c>
      <c r="N41" t="s">
        <v>1305</v>
      </c>
      <c r="O41" t="s">
        <v>1406</v>
      </c>
      <c r="P41">
        <v>0</v>
      </c>
      <c r="Q41">
        <v>0</v>
      </c>
    </row>
    <row r="42" spans="2:17" x14ac:dyDescent="0.25">
      <c r="B42" t="s">
        <v>1181</v>
      </c>
      <c r="C42" t="s">
        <v>1357</v>
      </c>
      <c r="D42">
        <v>3600</v>
      </c>
      <c r="E42">
        <v>18</v>
      </c>
      <c r="F42" s="55">
        <f>IFERROR(($E42*(1/((1000000*$D42)/2))*1000000000),0)</f>
        <v>10</v>
      </c>
      <c r="G42">
        <v>1.35</v>
      </c>
      <c r="H42">
        <v>32</v>
      </c>
      <c r="I42">
        <v>4</v>
      </c>
      <c r="J42">
        <f>IFERROR(Table41213[[#This Row],[GBs]]/Table41213[[#This Row],[Stix]],0)</f>
        <v>8</v>
      </c>
      <c r="K42" s="25">
        <v>259.99</v>
      </c>
      <c r="L42" s="26">
        <f>IFERROR(Table41213[[#This Row],[Cost]]/Table41213[[#This Row],[GBs]],0)</f>
        <v>8.1246875000000003</v>
      </c>
      <c r="M42">
        <v>0</v>
      </c>
      <c r="N42" t="s">
        <v>1305</v>
      </c>
      <c r="O42" t="s">
        <v>1407</v>
      </c>
      <c r="P42">
        <v>0</v>
      </c>
      <c r="Q42">
        <v>0</v>
      </c>
    </row>
    <row r="43" spans="2:17" x14ac:dyDescent="0.25">
      <c r="B43" t="s">
        <v>1181</v>
      </c>
      <c r="C43" t="s">
        <v>1359</v>
      </c>
      <c r="D43">
        <v>3200</v>
      </c>
      <c r="E43">
        <v>16</v>
      </c>
      <c r="F43" s="55">
        <f>IFERROR(($E43*(1/((1000000*$D43)/2))*1000000000),0)</f>
        <v>10</v>
      </c>
      <c r="G43">
        <v>1.35</v>
      </c>
      <c r="H43">
        <v>32</v>
      </c>
      <c r="I43">
        <v>4</v>
      </c>
      <c r="J43">
        <f>IFERROR(Table41213[[#This Row],[GBs]]/Table41213[[#This Row],[Stix]],0)</f>
        <v>8</v>
      </c>
      <c r="K43" s="25">
        <v>295.99</v>
      </c>
      <c r="L43" s="26">
        <f>IFERROR(Table41213[[#This Row],[Cost]]/Table41213[[#This Row],[GBs]],0)</f>
        <v>9.2496875000000003</v>
      </c>
      <c r="M43">
        <v>0</v>
      </c>
      <c r="N43" t="s">
        <v>1306</v>
      </c>
      <c r="O43" t="s">
        <v>1410</v>
      </c>
      <c r="P43">
        <v>0</v>
      </c>
      <c r="Q43">
        <v>0</v>
      </c>
    </row>
    <row r="44" spans="2:17" x14ac:dyDescent="0.25">
      <c r="B44" t="s">
        <v>1181</v>
      </c>
      <c r="C44" t="s">
        <v>1317</v>
      </c>
      <c r="D44">
        <v>3600</v>
      </c>
      <c r="E44">
        <v>19</v>
      </c>
      <c r="F44" s="55">
        <f>IFERROR(($E44*(1/((1000000*$D44)/2))*1000000000),0)</f>
        <v>10.555555555555555</v>
      </c>
      <c r="G44">
        <v>1.35</v>
      </c>
      <c r="H44">
        <v>32</v>
      </c>
      <c r="I44">
        <v>2</v>
      </c>
      <c r="J44">
        <f>IFERROR(Table41213[[#This Row],[GBs]]/Table41213[[#This Row],[Stix]],0)</f>
        <v>16</v>
      </c>
      <c r="K44" s="25">
        <v>199.99</v>
      </c>
      <c r="L44" s="26">
        <f>IFERROR(Table41213[[#This Row],[Cost]]/Table41213[[#This Row],[GBs]],0)</f>
        <v>6.2496875000000003</v>
      </c>
      <c r="M44">
        <v>2</v>
      </c>
      <c r="N44" t="s">
        <v>1304</v>
      </c>
      <c r="O44" t="s">
        <v>1365</v>
      </c>
      <c r="P44">
        <v>4</v>
      </c>
      <c r="Q44">
        <v>28</v>
      </c>
    </row>
    <row r="45" spans="2:17" x14ac:dyDescent="0.25">
      <c r="B45" t="s">
        <v>1181</v>
      </c>
      <c r="C45" t="s">
        <v>1327</v>
      </c>
      <c r="D45">
        <v>3000</v>
      </c>
      <c r="E45">
        <v>16</v>
      </c>
      <c r="F45" s="55">
        <f>IFERROR(($E45*(1/((1000000*$D45)/2))*1000000000),0)</f>
        <v>10.666666666666666</v>
      </c>
      <c r="G45">
        <v>1.35</v>
      </c>
      <c r="H45">
        <v>16</v>
      </c>
      <c r="I45">
        <v>2</v>
      </c>
      <c r="J45">
        <f>IFERROR(Table41213[[#This Row],[GBs]]/Table41213[[#This Row],[Stix]],0)</f>
        <v>8</v>
      </c>
      <c r="K45" s="25">
        <v>114.99</v>
      </c>
      <c r="L45" s="26">
        <f>IFERROR(Table41213[[#This Row],[Cost]]/Table41213[[#This Row],[GBs]],0)</f>
        <v>7.1868749999999997</v>
      </c>
      <c r="M45">
        <v>2</v>
      </c>
      <c r="N45" t="s">
        <v>1306</v>
      </c>
      <c r="O45" t="s">
        <v>1375</v>
      </c>
      <c r="P45">
        <v>5</v>
      </c>
      <c r="Q45">
        <v>8</v>
      </c>
    </row>
    <row r="46" spans="2:17" x14ac:dyDescent="0.25">
      <c r="B46" t="s">
        <v>1181</v>
      </c>
      <c r="C46" t="s">
        <v>1225</v>
      </c>
      <c r="D46">
        <v>3000</v>
      </c>
      <c r="E46">
        <v>16</v>
      </c>
      <c r="F46" s="55">
        <f>IFERROR(($E46*(1/((1000000*$D46)/2))*1000000000),0)</f>
        <v>10.666666666666666</v>
      </c>
      <c r="G46">
        <v>1.35</v>
      </c>
      <c r="H46">
        <v>32</v>
      </c>
      <c r="I46">
        <v>2</v>
      </c>
      <c r="J46">
        <f>IFERROR(Table41213[[#This Row],[GBs]]/Table41213[[#This Row],[Stix]],0)</f>
        <v>16</v>
      </c>
      <c r="K46" s="25">
        <v>179.99</v>
      </c>
      <c r="L46" s="26">
        <f>IFERROR(Table41213[[#This Row],[Cost]]/Table41213[[#This Row],[GBs]],0)</f>
        <v>5.6246875000000003</v>
      </c>
      <c r="M46">
        <v>2</v>
      </c>
      <c r="N46" t="s">
        <v>1306</v>
      </c>
      <c r="O46" t="s">
        <v>1377</v>
      </c>
      <c r="P46">
        <v>4</v>
      </c>
      <c r="Q46">
        <v>8</v>
      </c>
    </row>
    <row r="47" spans="2:17" x14ac:dyDescent="0.25">
      <c r="B47" t="s">
        <v>1181</v>
      </c>
      <c r="C47" t="s">
        <v>1352</v>
      </c>
      <c r="D47">
        <v>3000</v>
      </c>
      <c r="E47">
        <v>16</v>
      </c>
      <c r="F47" s="55">
        <f>IFERROR(($E47*(1/((1000000*$D47)/2))*1000000000),0)</f>
        <v>10.666666666666666</v>
      </c>
      <c r="G47">
        <v>1.35</v>
      </c>
      <c r="H47">
        <v>32</v>
      </c>
      <c r="I47">
        <v>4</v>
      </c>
      <c r="J47">
        <f>IFERROR(Table41213[[#This Row],[GBs]]/Table41213[[#This Row],[Stix]],0)</f>
        <v>8</v>
      </c>
      <c r="K47" s="25">
        <v>232.99</v>
      </c>
      <c r="L47" s="26">
        <f>IFERROR(Table41213[[#This Row],[Cost]]/Table41213[[#This Row],[GBs]],0)</f>
        <v>7.2809375000000003</v>
      </c>
      <c r="M47">
        <v>0</v>
      </c>
      <c r="N47" t="s">
        <v>1306</v>
      </c>
      <c r="O47" t="s">
        <v>1402</v>
      </c>
      <c r="P47">
        <v>4</v>
      </c>
      <c r="Q47">
        <v>3</v>
      </c>
    </row>
    <row r="48" spans="2:17" x14ac:dyDescent="0.25">
      <c r="B48" t="s">
        <v>1181</v>
      </c>
      <c r="C48" t="s">
        <v>1354</v>
      </c>
      <c r="D48">
        <v>3000</v>
      </c>
      <c r="E48">
        <v>16</v>
      </c>
      <c r="F48" s="55">
        <f>IFERROR(($E48*(1/((1000000*$D48)/2))*1000000000),0)</f>
        <v>10.666666666666666</v>
      </c>
      <c r="G48">
        <v>1.35</v>
      </c>
      <c r="H48">
        <v>64</v>
      </c>
      <c r="I48">
        <v>4</v>
      </c>
      <c r="J48">
        <f>IFERROR(Table41213[[#This Row],[GBs]]/Table41213[[#This Row],[Stix]],0)</f>
        <v>16</v>
      </c>
      <c r="K48" s="25">
        <v>362.99</v>
      </c>
      <c r="L48" s="26">
        <f>IFERROR(Table41213[[#This Row],[Cost]]/Table41213[[#This Row],[GBs]],0)</f>
        <v>5.6717187500000001</v>
      </c>
      <c r="M48">
        <v>0</v>
      </c>
      <c r="N48" t="s">
        <v>1306</v>
      </c>
      <c r="O48" t="s">
        <v>1404</v>
      </c>
      <c r="P48">
        <v>2</v>
      </c>
      <c r="Q48">
        <v>1</v>
      </c>
    </row>
    <row r="49" spans="2:17" x14ac:dyDescent="0.25">
      <c r="B49" t="s">
        <v>1181</v>
      </c>
      <c r="C49" t="s">
        <v>1361</v>
      </c>
      <c r="D49">
        <v>3000</v>
      </c>
      <c r="E49">
        <v>16</v>
      </c>
      <c r="F49" s="55">
        <f>IFERROR(($E49*(1/((1000000*$D49)/2))*1000000000),0)</f>
        <v>10.666666666666666</v>
      </c>
      <c r="G49">
        <v>1.35</v>
      </c>
      <c r="H49">
        <v>32</v>
      </c>
      <c r="I49">
        <v>4</v>
      </c>
      <c r="J49">
        <f>IFERROR(Table41213[[#This Row],[GBs]]/Table41213[[#This Row],[Stix]],0)</f>
        <v>8</v>
      </c>
      <c r="K49" s="25">
        <v>279.99</v>
      </c>
      <c r="L49" s="26">
        <f>IFERROR(Table41213[[#This Row],[Cost]]/Table41213[[#This Row],[GBs]],0)</f>
        <v>8.7496875000000003</v>
      </c>
      <c r="M49">
        <v>0</v>
      </c>
      <c r="N49" t="s">
        <v>1306</v>
      </c>
      <c r="O49" t="s">
        <v>1412</v>
      </c>
      <c r="P49">
        <v>0</v>
      </c>
      <c r="Q49">
        <v>0</v>
      </c>
    </row>
    <row r="50" spans="2:17" x14ac:dyDescent="0.25">
      <c r="B50" t="s">
        <v>1181</v>
      </c>
      <c r="C50" t="s">
        <v>1349</v>
      </c>
      <c r="D50">
        <v>2666</v>
      </c>
      <c r="E50">
        <v>18</v>
      </c>
      <c r="F50" s="55">
        <f>IFERROR(($E50*(1/((1000000*$D50)/2))*1000000000),0)</f>
        <v>13.50337584396099</v>
      </c>
      <c r="G50">
        <v>1.2</v>
      </c>
      <c r="H50">
        <v>64</v>
      </c>
      <c r="I50">
        <v>2</v>
      </c>
      <c r="J50">
        <f>IFERROR(Table41213[[#This Row],[GBs]]/Table41213[[#This Row],[Stix]],0)</f>
        <v>32</v>
      </c>
      <c r="K50" s="25">
        <v>299.99</v>
      </c>
      <c r="L50" s="26">
        <f>IFERROR(Table41213[[#This Row],[Cost]]/Table41213[[#This Row],[GBs]],0)</f>
        <v>4.6873437500000001</v>
      </c>
      <c r="M50">
        <v>2</v>
      </c>
      <c r="N50" t="s">
        <v>1315</v>
      </c>
      <c r="O50" t="s">
        <v>1399</v>
      </c>
      <c r="P50">
        <v>0</v>
      </c>
      <c r="Q50">
        <v>0</v>
      </c>
    </row>
    <row r="51" spans="2:17" x14ac:dyDescent="0.25">
      <c r="B51" t="s">
        <v>1181</v>
      </c>
      <c r="C51" t="s">
        <v>1236</v>
      </c>
      <c r="D51">
        <v>2666</v>
      </c>
      <c r="E51">
        <v>18</v>
      </c>
      <c r="F51" s="55">
        <f>IFERROR(($E51*(1/((1000000*$D51)/2))*1000000000),0)</f>
        <v>13.50337584396099</v>
      </c>
      <c r="G51">
        <v>1.2</v>
      </c>
      <c r="H51">
        <v>128</v>
      </c>
      <c r="I51">
        <v>4</v>
      </c>
      <c r="J51">
        <f>IFERROR(Table41213[[#This Row],[GBs]]/Table41213[[#This Row],[Stix]],0)</f>
        <v>32</v>
      </c>
      <c r="K51" s="25">
        <v>599.99</v>
      </c>
      <c r="L51" s="26">
        <f>IFERROR(Table41213[[#This Row],[Cost]]/Table41213[[#This Row],[GBs]],0)</f>
        <v>4.6874218750000001</v>
      </c>
      <c r="M51">
        <v>0</v>
      </c>
      <c r="N51" t="s">
        <v>1315</v>
      </c>
      <c r="O51" t="s">
        <v>1408</v>
      </c>
      <c r="P51">
        <v>0</v>
      </c>
      <c r="Q51">
        <v>0</v>
      </c>
    </row>
  </sheetData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59E5-4E49-4E84-A714-832164F2AFEE}">
  <dimension ref="A1:P24"/>
  <sheetViews>
    <sheetView workbookViewId="0">
      <selection activeCell="D3" sqref="D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13" width="7.5703125" bestFit="1" customWidth="1"/>
    <col min="14" max="14" width="2.7109375" customWidth="1"/>
    <col min="15" max="15" width="10.85546875" bestFit="1" customWidth="1"/>
    <col min="16" max="16" width="14.28515625" bestFit="1" customWidth="1"/>
  </cols>
  <sheetData>
    <row r="1" spans="1:16" x14ac:dyDescent="0.25">
      <c r="A1" s="58" t="s">
        <v>1247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6" x14ac:dyDescent="0.25">
      <c r="A2" s="38" t="s">
        <v>1248</v>
      </c>
      <c r="B2" s="39" t="s">
        <v>1249</v>
      </c>
      <c r="C2" s="39" t="s">
        <v>1250</v>
      </c>
      <c r="D2" s="39" t="s">
        <v>1251</v>
      </c>
      <c r="E2" s="39" t="s">
        <v>1252</v>
      </c>
      <c r="F2" s="39" t="s">
        <v>1253</v>
      </c>
      <c r="G2" s="39" t="s">
        <v>1254</v>
      </c>
      <c r="H2" s="39" t="s">
        <v>1255</v>
      </c>
      <c r="I2" s="39" t="s">
        <v>1256</v>
      </c>
      <c r="J2" s="39" t="s">
        <v>1257</v>
      </c>
      <c r="K2" s="39" t="s">
        <v>1258</v>
      </c>
      <c r="L2" s="39" t="s">
        <v>1259</v>
      </c>
      <c r="M2" s="39" t="s">
        <v>1260</v>
      </c>
      <c r="P2" s="40"/>
    </row>
    <row r="3" spans="1:16" x14ac:dyDescent="0.25">
      <c r="A3" s="41">
        <v>2133</v>
      </c>
      <c r="B3" s="42">
        <f t="shared" ref="B3:M19" si="0">(B$2*(1/(($A3*1000000)/2)))*1000000000</f>
        <v>8.4388185654008439</v>
      </c>
      <c r="C3" s="42">
        <f t="shared" si="0"/>
        <v>9.3764650726676049</v>
      </c>
      <c r="D3" s="42">
        <f t="shared" si="0"/>
        <v>10.314111579934364</v>
      </c>
      <c r="E3" s="42">
        <f t="shared" si="0"/>
        <v>11.251758087201125</v>
      </c>
      <c r="F3" s="42">
        <f t="shared" si="0"/>
        <v>12.189404594467886</v>
      </c>
      <c r="G3" s="42">
        <f t="shared" si="0"/>
        <v>13.127051101734645</v>
      </c>
      <c r="H3" s="42">
        <f t="shared" si="0"/>
        <v>14.064697609001408</v>
      </c>
      <c r="I3" s="42">
        <f t="shared" si="0"/>
        <v>15.002344116268167</v>
      </c>
      <c r="J3" s="42">
        <f t="shared" si="0"/>
        <v>15.939990623534928</v>
      </c>
      <c r="K3" s="42">
        <f t="shared" si="0"/>
        <v>16.877637130801688</v>
      </c>
      <c r="L3" s="42">
        <f t="shared" si="0"/>
        <v>17.815283638068447</v>
      </c>
      <c r="M3" s="42">
        <f t="shared" si="0"/>
        <v>18.75293014533521</v>
      </c>
      <c r="P3" s="40"/>
    </row>
    <row r="4" spans="1:16" x14ac:dyDescent="0.25">
      <c r="A4" s="41">
        <v>2400</v>
      </c>
      <c r="B4" s="42">
        <f t="shared" si="0"/>
        <v>7.5000000000000009</v>
      </c>
      <c r="C4" s="42">
        <f t="shared" si="0"/>
        <v>8.3333333333333339</v>
      </c>
      <c r="D4" s="42">
        <f t="shared" si="0"/>
        <v>9.1666666666666661</v>
      </c>
      <c r="E4" s="42">
        <f t="shared" si="0"/>
        <v>10</v>
      </c>
      <c r="F4" s="42">
        <f t="shared" si="0"/>
        <v>10.833333333333334</v>
      </c>
      <c r="G4" s="42">
        <f t="shared" si="0"/>
        <v>11.666666666666666</v>
      </c>
      <c r="H4" s="42">
        <f t="shared" si="0"/>
        <v>12.5</v>
      </c>
      <c r="I4" s="42">
        <f t="shared" si="0"/>
        <v>13.333333333333334</v>
      </c>
      <c r="J4" s="42">
        <f t="shared" si="0"/>
        <v>14.166666666666668</v>
      </c>
      <c r="K4" s="42">
        <f t="shared" si="0"/>
        <v>15.000000000000002</v>
      </c>
      <c r="L4" s="42">
        <f t="shared" si="0"/>
        <v>15.833333333333332</v>
      </c>
      <c r="M4" s="42">
        <f t="shared" si="0"/>
        <v>16.666666666666668</v>
      </c>
    </row>
    <row r="5" spans="1:16" x14ac:dyDescent="0.25">
      <c r="A5" s="41">
        <v>2666</v>
      </c>
      <c r="B5" s="42">
        <f t="shared" si="0"/>
        <v>6.7516879219804951</v>
      </c>
      <c r="C5" s="42">
        <f t="shared" si="0"/>
        <v>7.5018754688672162</v>
      </c>
      <c r="D5" s="42">
        <f t="shared" si="0"/>
        <v>8.2520630157539383</v>
      </c>
      <c r="E5" s="42">
        <f t="shared" si="0"/>
        <v>9.0022505626406595</v>
      </c>
      <c r="F5" s="42">
        <f t="shared" si="0"/>
        <v>9.7524381095273807</v>
      </c>
      <c r="G5" s="42">
        <f t="shared" si="0"/>
        <v>10.502625656414104</v>
      </c>
      <c r="H5" s="42">
        <f t="shared" si="0"/>
        <v>11.252813203300825</v>
      </c>
      <c r="I5" s="42">
        <f t="shared" si="0"/>
        <v>12.003000750187546</v>
      </c>
      <c r="J5" s="42">
        <f t="shared" si="0"/>
        <v>12.753188297074267</v>
      </c>
      <c r="K5" s="42">
        <f t="shared" si="0"/>
        <v>13.50337584396099</v>
      </c>
      <c r="L5" s="42">
        <f t="shared" si="0"/>
        <v>14.253563390847711</v>
      </c>
      <c r="M5" s="42">
        <f t="shared" si="0"/>
        <v>15.003750937734432</v>
      </c>
    </row>
    <row r="6" spans="1:16" x14ac:dyDescent="0.25">
      <c r="A6" s="41">
        <v>2800</v>
      </c>
      <c r="B6" s="42">
        <f t="shared" si="0"/>
        <v>6.4285714285714288</v>
      </c>
      <c r="C6" s="42">
        <f t="shared" si="0"/>
        <v>7.1428571428571432</v>
      </c>
      <c r="D6" s="42">
        <f t="shared" si="0"/>
        <v>7.8571428571428577</v>
      </c>
      <c r="E6" s="42">
        <f t="shared" si="0"/>
        <v>8.5714285714285712</v>
      </c>
      <c r="F6" s="42">
        <f t="shared" si="0"/>
        <v>9.2857142857142865</v>
      </c>
      <c r="G6" s="42">
        <f t="shared" si="0"/>
        <v>10</v>
      </c>
      <c r="H6" s="42">
        <f t="shared" si="0"/>
        <v>10.714285714285715</v>
      </c>
      <c r="I6" s="42">
        <f t="shared" si="0"/>
        <v>11.428571428571429</v>
      </c>
      <c r="J6" s="42">
        <f t="shared" si="0"/>
        <v>12.142857142857142</v>
      </c>
      <c r="K6" s="42">
        <f t="shared" si="0"/>
        <v>12.857142857142858</v>
      </c>
      <c r="L6" s="42">
        <f t="shared" si="0"/>
        <v>13.571428571428571</v>
      </c>
      <c r="M6" s="42">
        <f t="shared" si="0"/>
        <v>14.285714285714286</v>
      </c>
    </row>
    <row r="7" spans="1:16" x14ac:dyDescent="0.25">
      <c r="A7" s="41">
        <v>3000</v>
      </c>
      <c r="B7" s="42">
        <f t="shared" si="0"/>
        <v>6</v>
      </c>
      <c r="C7" s="42">
        <f t="shared" si="0"/>
        <v>6.666666666666667</v>
      </c>
      <c r="D7" s="42">
        <f t="shared" si="0"/>
        <v>7.333333333333333</v>
      </c>
      <c r="E7" s="42">
        <f t="shared" si="0"/>
        <v>7.9999999999999991</v>
      </c>
      <c r="F7" s="42">
        <f t="shared" si="0"/>
        <v>8.6666666666666661</v>
      </c>
      <c r="G7" s="42">
        <f t="shared" si="0"/>
        <v>9.3333333333333321</v>
      </c>
      <c r="H7" s="42">
        <f t="shared" si="0"/>
        <v>10</v>
      </c>
      <c r="I7" s="42">
        <f t="shared" si="0"/>
        <v>10.666666666666666</v>
      </c>
      <c r="J7" s="42">
        <f t="shared" si="0"/>
        <v>11.333333333333332</v>
      </c>
      <c r="K7" s="42">
        <f t="shared" si="0"/>
        <v>12</v>
      </c>
      <c r="L7" s="42">
        <f t="shared" si="0"/>
        <v>12.666666666666666</v>
      </c>
      <c r="M7" s="42">
        <f t="shared" si="0"/>
        <v>13.333333333333334</v>
      </c>
    </row>
    <row r="8" spans="1:16" x14ac:dyDescent="0.25">
      <c r="A8" s="41">
        <v>3200</v>
      </c>
      <c r="B8" s="42">
        <f t="shared" si="0"/>
        <v>5.625</v>
      </c>
      <c r="C8" s="42">
        <f t="shared" si="0"/>
        <v>6.25</v>
      </c>
      <c r="D8" s="42">
        <f t="shared" si="0"/>
        <v>6.875</v>
      </c>
      <c r="E8" s="42">
        <f t="shared" si="0"/>
        <v>7.5000000000000009</v>
      </c>
      <c r="F8" s="42">
        <f t="shared" si="0"/>
        <v>8.125</v>
      </c>
      <c r="G8" s="42">
        <f t="shared" si="0"/>
        <v>8.75</v>
      </c>
      <c r="H8" s="42">
        <f t="shared" si="0"/>
        <v>9.375</v>
      </c>
      <c r="I8" s="42">
        <f t="shared" si="0"/>
        <v>10</v>
      </c>
      <c r="J8" s="42">
        <f t="shared" si="0"/>
        <v>10.625</v>
      </c>
      <c r="K8" s="42">
        <f t="shared" si="0"/>
        <v>11.25</v>
      </c>
      <c r="L8" s="42">
        <f t="shared" si="0"/>
        <v>11.875</v>
      </c>
      <c r="M8" s="42">
        <f t="shared" si="0"/>
        <v>12.5</v>
      </c>
    </row>
    <row r="9" spans="1:16" x14ac:dyDescent="0.25">
      <c r="A9" s="41">
        <v>3300</v>
      </c>
      <c r="B9" s="42">
        <f t="shared" si="0"/>
        <v>5.454545454545455</v>
      </c>
      <c r="C9" s="42">
        <f t="shared" si="0"/>
        <v>6.0606060606060606</v>
      </c>
      <c r="D9" s="42">
        <f t="shared" si="0"/>
        <v>6.666666666666667</v>
      </c>
      <c r="E9" s="42">
        <f t="shared" si="0"/>
        <v>7.2727272727272734</v>
      </c>
      <c r="F9" s="42">
        <f t="shared" si="0"/>
        <v>7.8787878787878789</v>
      </c>
      <c r="G9" s="42">
        <f t="shared" si="0"/>
        <v>8.4848484848484862</v>
      </c>
      <c r="H9" s="42">
        <f t="shared" si="0"/>
        <v>9.0909090909090899</v>
      </c>
      <c r="I9" s="42">
        <f t="shared" si="0"/>
        <v>9.6969696969696972</v>
      </c>
      <c r="J9" s="42">
        <f t="shared" si="0"/>
        <v>10.303030303030305</v>
      </c>
      <c r="K9" s="42">
        <f t="shared" si="0"/>
        <v>10.90909090909091</v>
      </c>
      <c r="L9" s="42">
        <f t="shared" si="0"/>
        <v>11.515151515151516</v>
      </c>
      <c r="M9" s="42">
        <f t="shared" si="0"/>
        <v>12.121212121212121</v>
      </c>
    </row>
    <row r="10" spans="1:16" x14ac:dyDescent="0.25">
      <c r="A10" s="41">
        <v>3333</v>
      </c>
      <c r="B10" s="42">
        <f t="shared" si="0"/>
        <v>5.4005400540054005</v>
      </c>
      <c r="C10" s="42">
        <f t="shared" si="0"/>
        <v>6.0006000600060014</v>
      </c>
      <c r="D10" s="42">
        <f t="shared" si="0"/>
        <v>6.6006600660066006</v>
      </c>
      <c r="E10" s="42">
        <f t="shared" si="0"/>
        <v>7.2007200720072007</v>
      </c>
      <c r="F10" s="42">
        <f t="shared" si="0"/>
        <v>7.8007800780078016</v>
      </c>
      <c r="G10" s="42">
        <f t="shared" si="0"/>
        <v>8.4008400840084008</v>
      </c>
      <c r="H10" s="42">
        <f t="shared" si="0"/>
        <v>9.0009000900090026</v>
      </c>
      <c r="I10" s="42">
        <f t="shared" si="0"/>
        <v>9.6009600960096009</v>
      </c>
      <c r="J10" s="42">
        <f t="shared" si="0"/>
        <v>10.201020102010201</v>
      </c>
      <c r="K10" s="42">
        <f t="shared" si="0"/>
        <v>10.801080108010801</v>
      </c>
      <c r="L10" s="42">
        <f t="shared" si="0"/>
        <v>11.401140114011401</v>
      </c>
      <c r="M10" s="42">
        <f t="shared" si="0"/>
        <v>12.001200120012003</v>
      </c>
    </row>
    <row r="11" spans="1:16" x14ac:dyDescent="0.25">
      <c r="A11" s="41">
        <v>3400</v>
      </c>
      <c r="B11" s="42">
        <f t="shared" si="0"/>
        <v>5.2941176470588234</v>
      </c>
      <c r="C11" s="42">
        <f t="shared" si="0"/>
        <v>5.8823529411764701</v>
      </c>
      <c r="D11" s="42">
        <f t="shared" si="0"/>
        <v>6.4705882352941178</v>
      </c>
      <c r="E11" s="42">
        <f t="shared" si="0"/>
        <v>7.0588235294117636</v>
      </c>
      <c r="F11" s="42">
        <f t="shared" si="0"/>
        <v>7.6470588235294121</v>
      </c>
      <c r="G11" s="42">
        <f t="shared" si="0"/>
        <v>8.235294117647058</v>
      </c>
      <c r="H11" s="42">
        <f t="shared" si="0"/>
        <v>8.8235294117647065</v>
      </c>
      <c r="I11" s="42">
        <f t="shared" si="0"/>
        <v>9.4117647058823515</v>
      </c>
      <c r="J11" s="42">
        <f t="shared" si="0"/>
        <v>9.9999999999999982</v>
      </c>
      <c r="K11" s="42">
        <f t="shared" si="0"/>
        <v>10.588235294117647</v>
      </c>
      <c r="L11" s="42">
        <f t="shared" si="0"/>
        <v>11.176470588235293</v>
      </c>
      <c r="M11" s="42">
        <f t="shared" si="0"/>
        <v>11.76470588235294</v>
      </c>
    </row>
    <row r="12" spans="1:16" x14ac:dyDescent="0.25">
      <c r="A12" s="41">
        <v>3466</v>
      </c>
      <c r="B12" s="42">
        <f t="shared" si="0"/>
        <v>5.1933064050778999</v>
      </c>
      <c r="C12" s="42">
        <f t="shared" si="0"/>
        <v>5.7703404500865547</v>
      </c>
      <c r="D12" s="42">
        <f t="shared" si="0"/>
        <v>6.3473744950952105</v>
      </c>
      <c r="E12" s="42">
        <f t="shared" si="0"/>
        <v>6.9244085401038662</v>
      </c>
      <c r="F12" s="42">
        <f t="shared" si="0"/>
        <v>7.5014425851125219</v>
      </c>
      <c r="G12" s="42">
        <f t="shared" si="0"/>
        <v>8.078476630121175</v>
      </c>
      <c r="H12" s="42">
        <f t="shared" si="0"/>
        <v>8.6555106751298307</v>
      </c>
      <c r="I12" s="42">
        <f t="shared" si="0"/>
        <v>9.2325447201384883</v>
      </c>
      <c r="J12" s="42">
        <f t="shared" si="0"/>
        <v>9.809578765147144</v>
      </c>
      <c r="K12" s="42">
        <f t="shared" si="0"/>
        <v>10.3866128101558</v>
      </c>
      <c r="L12" s="42">
        <f t="shared" si="0"/>
        <v>10.963646855164454</v>
      </c>
      <c r="M12" s="42">
        <f t="shared" si="0"/>
        <v>11.540680900173109</v>
      </c>
    </row>
    <row r="13" spans="1:16" x14ac:dyDescent="0.25">
      <c r="A13" s="41">
        <v>3600</v>
      </c>
      <c r="B13" s="42">
        <f t="shared" si="0"/>
        <v>5</v>
      </c>
      <c r="C13" s="42">
        <f t="shared" si="0"/>
        <v>5.5555555555555554</v>
      </c>
      <c r="D13" s="42">
        <f t="shared" si="0"/>
        <v>6.1111111111111107</v>
      </c>
      <c r="E13" s="42">
        <f t="shared" si="0"/>
        <v>6.666666666666667</v>
      </c>
      <c r="F13" s="42">
        <f t="shared" si="0"/>
        <v>7.2222222222222214</v>
      </c>
      <c r="G13" s="42">
        <f t="shared" si="0"/>
        <v>7.7777777777777768</v>
      </c>
      <c r="H13" s="42">
        <f t="shared" si="0"/>
        <v>8.3333333333333339</v>
      </c>
      <c r="I13" s="42">
        <f t="shared" si="0"/>
        <v>8.8888888888888893</v>
      </c>
      <c r="J13" s="42">
        <f t="shared" si="0"/>
        <v>9.4444444444444429</v>
      </c>
      <c r="K13" s="42">
        <f t="shared" si="0"/>
        <v>10</v>
      </c>
      <c r="L13" s="42">
        <f t="shared" si="0"/>
        <v>10.555555555555555</v>
      </c>
      <c r="M13" s="42">
        <f t="shared" si="0"/>
        <v>11.111111111111111</v>
      </c>
    </row>
    <row r="14" spans="1:16" x14ac:dyDescent="0.25">
      <c r="A14" s="41">
        <v>3733</v>
      </c>
      <c r="B14" s="42">
        <f t="shared" si="0"/>
        <v>4.8218590945620141</v>
      </c>
      <c r="C14" s="42">
        <f t="shared" si="0"/>
        <v>5.3576212161800161</v>
      </c>
      <c r="D14" s="42">
        <f t="shared" si="0"/>
        <v>5.893383337798018</v>
      </c>
      <c r="E14" s="42">
        <f t="shared" si="0"/>
        <v>6.4291454594160191</v>
      </c>
      <c r="F14" s="42">
        <f t="shared" si="0"/>
        <v>6.9649075810340211</v>
      </c>
      <c r="G14" s="42">
        <f t="shared" si="0"/>
        <v>7.500669702652023</v>
      </c>
      <c r="H14" s="42">
        <f t="shared" si="0"/>
        <v>8.0364318242700232</v>
      </c>
      <c r="I14" s="42">
        <f t="shared" si="0"/>
        <v>8.5721939458880261</v>
      </c>
      <c r="J14" s="42">
        <f t="shared" si="0"/>
        <v>9.1079560675060289</v>
      </c>
      <c r="K14" s="42">
        <f t="shared" si="0"/>
        <v>9.6437181891240282</v>
      </c>
      <c r="L14" s="42">
        <f t="shared" si="0"/>
        <v>10.179480310742031</v>
      </c>
      <c r="M14" s="42">
        <f t="shared" si="0"/>
        <v>10.715242432360032</v>
      </c>
    </row>
    <row r="15" spans="1:16" x14ac:dyDescent="0.25">
      <c r="A15" s="41">
        <v>3866</v>
      </c>
      <c r="B15" s="42">
        <f t="shared" si="0"/>
        <v>4.6559751681324366</v>
      </c>
      <c r="C15" s="42">
        <f t="shared" si="0"/>
        <v>5.1733057423693749</v>
      </c>
      <c r="D15" s="42">
        <f t="shared" si="0"/>
        <v>5.6906363166063123</v>
      </c>
      <c r="E15" s="42">
        <f t="shared" si="0"/>
        <v>6.2079668908432488</v>
      </c>
      <c r="F15" s="42">
        <f t="shared" si="0"/>
        <v>6.7252974650801871</v>
      </c>
      <c r="G15" s="42">
        <f t="shared" si="0"/>
        <v>7.2426280393171245</v>
      </c>
      <c r="H15" s="42">
        <f t="shared" si="0"/>
        <v>7.7599586135540619</v>
      </c>
      <c r="I15" s="42">
        <f t="shared" si="0"/>
        <v>8.2772891877909984</v>
      </c>
      <c r="J15" s="42">
        <f t="shared" si="0"/>
        <v>8.7946197620279367</v>
      </c>
      <c r="K15" s="42">
        <f t="shared" si="0"/>
        <v>9.3119503362648732</v>
      </c>
      <c r="L15" s="42">
        <f t="shared" si="0"/>
        <v>9.8292809105018115</v>
      </c>
      <c r="M15" s="42">
        <f t="shared" si="0"/>
        <v>10.34661148473875</v>
      </c>
    </row>
    <row r="16" spans="1:16" x14ac:dyDescent="0.25">
      <c r="A16" s="41">
        <v>4000</v>
      </c>
      <c r="B16" s="42">
        <f t="shared" si="0"/>
        <v>4.5000000000000009</v>
      </c>
      <c r="C16" s="42">
        <f t="shared" si="0"/>
        <v>5</v>
      </c>
      <c r="D16" s="42">
        <f t="shared" si="0"/>
        <v>5.5000000000000009</v>
      </c>
      <c r="E16" s="42">
        <f t="shared" si="0"/>
        <v>6.0000000000000009</v>
      </c>
      <c r="F16" s="42">
        <f t="shared" si="0"/>
        <v>6.5</v>
      </c>
      <c r="G16" s="42">
        <f t="shared" si="0"/>
        <v>7.0000000000000009</v>
      </c>
      <c r="H16" s="42">
        <f t="shared" si="0"/>
        <v>7.5000000000000009</v>
      </c>
      <c r="I16" s="42">
        <f t="shared" si="0"/>
        <v>8</v>
      </c>
      <c r="J16" s="42">
        <f t="shared" si="0"/>
        <v>8.5</v>
      </c>
      <c r="K16" s="42">
        <f t="shared" si="0"/>
        <v>9.0000000000000018</v>
      </c>
      <c r="L16" s="42">
        <f t="shared" si="0"/>
        <v>9.5</v>
      </c>
      <c r="M16" s="42">
        <f t="shared" si="0"/>
        <v>10</v>
      </c>
    </row>
    <row r="17" spans="1:13" x14ac:dyDescent="0.25">
      <c r="A17" s="41">
        <v>4133</v>
      </c>
      <c r="B17" s="42">
        <f t="shared" si="0"/>
        <v>4.3551899346721505</v>
      </c>
      <c r="C17" s="42">
        <f t="shared" si="0"/>
        <v>4.8390999274135007</v>
      </c>
      <c r="D17" s="42">
        <f t="shared" si="0"/>
        <v>5.3230099201548509</v>
      </c>
      <c r="E17" s="42">
        <f t="shared" si="0"/>
        <v>5.8069199128962001</v>
      </c>
      <c r="F17" s="42">
        <f t="shared" si="0"/>
        <v>6.2908299056375503</v>
      </c>
      <c r="G17" s="42">
        <f t="shared" si="0"/>
        <v>6.7747398983789004</v>
      </c>
      <c r="H17" s="42">
        <f t="shared" si="0"/>
        <v>7.2586498911202506</v>
      </c>
      <c r="I17" s="42">
        <f t="shared" si="0"/>
        <v>7.7425598838616008</v>
      </c>
      <c r="J17" s="42">
        <f t="shared" si="0"/>
        <v>8.2264698766029518</v>
      </c>
      <c r="K17" s="42">
        <f t="shared" si="0"/>
        <v>8.7103798693443011</v>
      </c>
      <c r="L17" s="42">
        <f t="shared" si="0"/>
        <v>9.1942898620856521</v>
      </c>
      <c r="M17" s="42">
        <f t="shared" si="0"/>
        <v>9.6781998548270014</v>
      </c>
    </row>
    <row r="18" spans="1:13" x14ac:dyDescent="0.25">
      <c r="A18" s="41">
        <v>4266</v>
      </c>
      <c r="B18" s="42">
        <f t="shared" si="0"/>
        <v>4.2194092827004219</v>
      </c>
      <c r="C18" s="42">
        <f t="shared" si="0"/>
        <v>4.6882325363338024</v>
      </c>
      <c r="D18" s="42">
        <f t="shared" si="0"/>
        <v>5.1570557899671821</v>
      </c>
      <c r="E18" s="42">
        <f t="shared" si="0"/>
        <v>5.6258790436005626</v>
      </c>
      <c r="F18" s="42">
        <f t="shared" si="0"/>
        <v>6.0947022972339431</v>
      </c>
      <c r="G18" s="42">
        <f t="shared" si="0"/>
        <v>6.5635255508673227</v>
      </c>
      <c r="H18" s="42">
        <f t="shared" si="0"/>
        <v>7.0323488045007041</v>
      </c>
      <c r="I18" s="42">
        <f t="shared" si="0"/>
        <v>7.5011720581340837</v>
      </c>
      <c r="J18" s="42">
        <f t="shared" si="0"/>
        <v>7.9699953117674642</v>
      </c>
      <c r="K18" s="42">
        <f t="shared" si="0"/>
        <v>8.4388185654008439</v>
      </c>
      <c r="L18" s="42">
        <f t="shared" si="0"/>
        <v>8.9076418190342235</v>
      </c>
      <c r="M18" s="42">
        <f t="shared" si="0"/>
        <v>9.3764650726676049</v>
      </c>
    </row>
    <row r="19" spans="1:13" x14ac:dyDescent="0.25">
      <c r="A19" s="41">
        <v>4500</v>
      </c>
      <c r="B19" s="42">
        <f t="shared" si="0"/>
        <v>3.9999999999999996</v>
      </c>
      <c r="C19" s="42">
        <f t="shared" si="0"/>
        <v>4.4444444444444446</v>
      </c>
      <c r="D19" s="42">
        <f t="shared" si="0"/>
        <v>4.8888888888888893</v>
      </c>
      <c r="E19" s="42">
        <f t="shared" si="0"/>
        <v>5.333333333333333</v>
      </c>
      <c r="F19" s="42">
        <f t="shared" si="0"/>
        <v>5.7777777777777768</v>
      </c>
      <c r="G19" s="42">
        <f t="shared" si="0"/>
        <v>6.2222222222222223</v>
      </c>
      <c r="H19" s="42">
        <f t="shared" si="0"/>
        <v>6.666666666666667</v>
      </c>
      <c r="I19" s="42">
        <f t="shared" si="0"/>
        <v>7.1111111111111107</v>
      </c>
      <c r="J19" s="42">
        <f t="shared" si="0"/>
        <v>7.5555555555555545</v>
      </c>
      <c r="K19" s="42">
        <f t="shared" si="0"/>
        <v>7.9999999999999991</v>
      </c>
      <c r="L19" s="42">
        <f t="shared" si="0"/>
        <v>8.4444444444444446</v>
      </c>
      <c r="M19" s="42">
        <f t="shared" si="0"/>
        <v>8.8888888888888893</v>
      </c>
    </row>
    <row r="24" spans="1:13" x14ac:dyDescent="0.25">
      <c r="A24" s="59" t="str">
        <f>"Equation = ( CL * ( 1 / (RAM Speed X 1B / 2))) = .0000000000## Seconds X 1B = #.# nanoseconds"</f>
        <v>Equation = ( CL * ( 1 / (RAM Speed X 1B / 2))) = .0000000000## Seconds X 1B = #.# nanoseconds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</row>
  </sheetData>
  <mergeCells count="2">
    <mergeCell ref="A1:M1"/>
    <mergeCell ref="A24:M24"/>
  </mergeCells>
  <conditionalFormatting sqref="B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RAM</vt:lpstr>
      <vt:lpstr>Monitor</vt:lpstr>
      <vt:lpstr>Curved</vt:lpstr>
      <vt:lpstr>CPUs</vt:lpstr>
      <vt:lpstr>GPUs</vt:lpstr>
      <vt:lpstr>Goals</vt:lpstr>
      <vt:lpstr>RAM_NEW</vt:lpstr>
      <vt:lpstr>RAM_ROYAL</vt:lpstr>
      <vt:lpstr>RAM Speed</vt:lpstr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Vardell</dc:creator>
  <cp:lastModifiedBy>Nate Vardell</cp:lastModifiedBy>
  <dcterms:created xsi:type="dcterms:W3CDTF">2020-03-14T18:04:12Z</dcterms:created>
  <dcterms:modified xsi:type="dcterms:W3CDTF">2020-03-30T12:47:50Z</dcterms:modified>
</cp:coreProperties>
</file>