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" sheetId="1" r:id="rId4"/>
  </sheets>
  <definedNames/>
  <calcPr/>
  <extLst>
    <ext uri="GoogleSheetsCustomDataVersion1">
      <go:sheetsCustomData xmlns:go="http://customooxmlschemas.google.com/" r:id="rId5" roundtripDataSignature="AMtx7miwuP+8HUNsRLrjlobVlmcDAcvCNA=="/>
    </ext>
  </extLst>
</workbook>
</file>

<file path=xl/sharedStrings.xml><?xml version="1.0" encoding="utf-8"?>
<sst xmlns="http://schemas.openxmlformats.org/spreadsheetml/2006/main" count="48" uniqueCount="42">
  <si>
    <t xml:space="preserve">weight </t>
  </si>
  <si>
    <t>g</t>
  </si>
  <si>
    <t>umol kg</t>
  </si>
  <si>
    <t>purity</t>
  </si>
  <si>
    <t>water weight</t>
  </si>
  <si>
    <t>Water Density</t>
  </si>
  <si>
    <t>kg m3</t>
  </si>
  <si>
    <t>Water Temperature</t>
  </si>
  <si>
    <t>C</t>
  </si>
  <si>
    <t>CRM188</t>
  </si>
  <si>
    <t>Sample Volume</t>
  </si>
  <si>
    <t>Area 1</t>
  </si>
  <si>
    <t>Area 2</t>
  </si>
  <si>
    <t>Concentration</t>
  </si>
  <si>
    <t>Area Average</t>
  </si>
  <si>
    <t>slope</t>
  </si>
  <si>
    <t>intercept</t>
  </si>
  <si>
    <t>r^2</t>
  </si>
  <si>
    <t>r</t>
  </si>
  <si>
    <t>Date</t>
  </si>
  <si>
    <t>Sample</t>
  </si>
  <si>
    <t>Volume injected</t>
  </si>
  <si>
    <t>Average Area</t>
  </si>
  <si>
    <t>Area*Volume</t>
  </si>
  <si>
    <t>Calculated Concentration</t>
  </si>
  <si>
    <t>Salinity</t>
  </si>
  <si>
    <t>DIC</t>
  </si>
  <si>
    <t>Corrected DIC</t>
  </si>
  <si>
    <t>CRM Recovery</t>
  </si>
  <si>
    <t>average CRM recovery</t>
  </si>
  <si>
    <t>32616M10</t>
  </si>
  <si>
    <t>32616M6</t>
  </si>
  <si>
    <t>32616M9</t>
  </si>
  <si>
    <t>32616M8</t>
  </si>
  <si>
    <t>32616M2</t>
  </si>
  <si>
    <t>101519M1</t>
  </si>
  <si>
    <t>32616M3</t>
  </si>
  <si>
    <t>7516M9</t>
  </si>
  <si>
    <t>32616M4</t>
  </si>
  <si>
    <t>7516M5</t>
  </si>
  <si>
    <t>7516M4</t>
  </si>
  <si>
    <t>32616M1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</si>
</sst>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2" numFmtId="2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08273130888109"/>
          <c:y val="0.02694269176617824"/>
          <c:w val="0.8369003088759286"/>
          <c:h val="0.8403789261441666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DIC!$D$13:$D$18</c:f>
            </c:numRef>
          </c:xVal>
          <c:yVal>
            <c:numRef>
              <c:f>DIC!$E$13:$E$18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258"/>
        <c:axId val="370941502"/>
      </c:scatterChart>
      <c:valAx>
        <c:axId val="623774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941502"/>
      </c:valAx>
      <c:valAx>
        <c:axId val="3709415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7742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6</xdr:row>
      <xdr:rowOff>85725</xdr:rowOff>
    </xdr:from>
    <xdr:ext cx="5838825" cy="3219450"/>
    <xdr:graphicFrame>
      <xdr:nvGraphicFramePr>
        <xdr:cNvPr id="121098343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13.13"/>
    <col customWidth="1" min="3" max="6" width="7.63"/>
    <col customWidth="1" min="7" max="7" width="10.5"/>
    <col customWidth="1" min="8" max="8" width="16.13"/>
    <col customWidth="1" min="9" max="13" width="7.63"/>
    <col customWidth="1" min="14" max="14" width="11.75"/>
    <col customWidth="1" min="15" max="15" width="11.0"/>
    <col customWidth="1" min="16" max="16" width="14.88"/>
    <col customWidth="1" min="17" max="17" width="7.63"/>
    <col customWidth="1" min="18" max="18" width="11.13"/>
    <col customWidth="1" min="19" max="26" width="7.63"/>
  </cols>
  <sheetData>
    <row r="1">
      <c r="A1" s="1" t="s">
        <v>0</v>
      </c>
      <c r="B1" s="1">
        <v>0.252</v>
      </c>
      <c r="C1" s="1" t="s">
        <v>1</v>
      </c>
      <c r="D1" s="1">
        <f>+(B1/105.99)/(C3/1000)*1000*B2</f>
        <v>2374.200848</v>
      </c>
      <c r="E1" s="1" t="s">
        <v>2</v>
      </c>
    </row>
    <row r="2">
      <c r="A2" s="1" t="s">
        <v>3</v>
      </c>
      <c r="B2" s="1">
        <v>99.9309</v>
      </c>
      <c r="C2" s="1">
        <v>-7.0E-4</v>
      </c>
    </row>
    <row r="3">
      <c r="A3" s="1" t="s">
        <v>4</v>
      </c>
      <c r="B3" s="2">
        <v>99.8723</v>
      </c>
      <c r="C3" s="1">
        <f>+B3/B4*1000</f>
        <v>100.0732471</v>
      </c>
      <c r="D3" s="1" t="s">
        <v>1</v>
      </c>
    </row>
    <row r="4">
      <c r="A4" s="1" t="s">
        <v>5</v>
      </c>
      <c r="B4" s="1">
        <v>997.992</v>
      </c>
      <c r="C4" s="1" t="s">
        <v>6</v>
      </c>
    </row>
    <row r="5">
      <c r="A5" s="1" t="s">
        <v>7</v>
      </c>
      <c r="B5" s="2">
        <v>21.0</v>
      </c>
      <c r="C5" s="1" t="s">
        <v>8</v>
      </c>
    </row>
    <row r="8">
      <c r="A8" s="1" t="s">
        <v>9</v>
      </c>
      <c r="C8" s="1">
        <v>2099.26</v>
      </c>
    </row>
    <row r="1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>
      <c r="A13" s="1">
        <v>1.0</v>
      </c>
      <c r="B13" s="1">
        <v>12754.5</v>
      </c>
      <c r="C13" s="1">
        <v>12754.1</v>
      </c>
      <c r="D13" s="1">
        <f t="shared" ref="D13:D17" si="1">+D$1*A13</f>
        <v>2374.200848</v>
      </c>
      <c r="E13" s="1">
        <f t="shared" ref="E13:E17" si="2">AVERAGE(B13:C13)</f>
        <v>12754.3</v>
      </c>
    </row>
    <row r="14">
      <c r="A14" s="1">
        <v>0.8</v>
      </c>
      <c r="B14" s="1">
        <v>10199.1</v>
      </c>
      <c r="C14" s="1">
        <v>10202.5</v>
      </c>
      <c r="D14" s="1">
        <f t="shared" si="1"/>
        <v>1899.360679</v>
      </c>
      <c r="E14" s="1">
        <f t="shared" si="2"/>
        <v>10200.8</v>
      </c>
    </row>
    <row r="15">
      <c r="A15" s="1">
        <v>0.6</v>
      </c>
      <c r="B15" s="1">
        <v>7689.2</v>
      </c>
      <c r="C15" s="1">
        <v>7684.5</v>
      </c>
      <c r="D15" s="1">
        <f t="shared" si="1"/>
        <v>1424.520509</v>
      </c>
      <c r="E15" s="1">
        <f t="shared" si="2"/>
        <v>7686.85</v>
      </c>
    </row>
    <row r="16">
      <c r="A16" s="1">
        <v>0.4</v>
      </c>
      <c r="B16" s="1">
        <v>5164.1</v>
      </c>
      <c r="C16" s="1">
        <v>5161.9</v>
      </c>
      <c r="D16" s="1">
        <f t="shared" si="1"/>
        <v>949.6803393</v>
      </c>
      <c r="E16" s="1">
        <f t="shared" si="2"/>
        <v>5163</v>
      </c>
    </row>
    <row r="17">
      <c r="A17" s="1">
        <v>0.2</v>
      </c>
      <c r="B17" s="1">
        <v>2625.7</v>
      </c>
      <c r="C17" s="1">
        <v>2617.0</v>
      </c>
      <c r="D17" s="1">
        <f t="shared" si="1"/>
        <v>474.8401697</v>
      </c>
      <c r="E17" s="1">
        <f t="shared" si="2"/>
        <v>2621.35</v>
      </c>
    </row>
    <row r="20">
      <c r="A20" s="1" t="s">
        <v>15</v>
      </c>
      <c r="B20" s="1">
        <f>SLOPE(E13:E17,D13:D17)</f>
        <v>5.328887827</v>
      </c>
    </row>
    <row r="21" ht="15.75" customHeight="1">
      <c r="A21" s="1" t="s">
        <v>16</v>
      </c>
      <c r="B21" s="1">
        <f>INTERCEPT(E13:E17,D13:D17)</f>
        <v>94.15</v>
      </c>
    </row>
    <row r="22" ht="15.75" customHeight="1">
      <c r="A22" s="1" t="s">
        <v>17</v>
      </c>
      <c r="B22" s="1">
        <f>RSQ(E13:E17,D13:D17)</f>
        <v>0.9999942655</v>
      </c>
    </row>
    <row r="23" ht="15.75" customHeight="1">
      <c r="A23" s="1" t="s">
        <v>18</v>
      </c>
      <c r="B23" s="1">
        <f>+B22^0.5</f>
        <v>0.9999971328</v>
      </c>
    </row>
    <row r="24" ht="15.75" customHeight="1"/>
    <row r="25" ht="15.75" customHeight="1">
      <c r="A25" s="1" t="s">
        <v>19</v>
      </c>
      <c r="B25" s="1" t="s">
        <v>20</v>
      </c>
      <c r="C25" s="1" t="s">
        <v>21</v>
      </c>
      <c r="D25" s="1" t="s">
        <v>11</v>
      </c>
      <c r="E25" s="1" t="s">
        <v>12</v>
      </c>
      <c r="F25" s="1" t="s">
        <v>22</v>
      </c>
      <c r="G25" s="1" t="s">
        <v>23</v>
      </c>
      <c r="H25" s="1" t="s">
        <v>24</v>
      </c>
      <c r="I25" s="1" t="s">
        <v>25</v>
      </c>
      <c r="J25" s="1" t="s">
        <v>26</v>
      </c>
      <c r="K25" s="1" t="s">
        <v>27</v>
      </c>
      <c r="N25" s="1" t="s">
        <v>28</v>
      </c>
      <c r="O25" s="1" t="s">
        <v>29</v>
      </c>
    </row>
    <row r="26" ht="15.75" customHeight="1">
      <c r="A26" s="3">
        <v>44335.0</v>
      </c>
      <c r="B26" s="3" t="s">
        <v>9</v>
      </c>
      <c r="C26" s="1">
        <v>1.0</v>
      </c>
      <c r="D26" s="1">
        <v>11229.5</v>
      </c>
      <c r="E26" s="1">
        <v>11267.3</v>
      </c>
      <c r="F26" s="1">
        <f t="shared" ref="F26:F40" si="3">AVERAGE(D26:E26)</f>
        <v>11248.4</v>
      </c>
      <c r="G26" s="1">
        <f t="shared" ref="G26:G40" si="4">+F26/C26</f>
        <v>11248.4</v>
      </c>
      <c r="H26" s="1">
        <f t="shared" ref="H26:H40" si="5">+(G26-B$21)/B$20</f>
        <v>2093.166597</v>
      </c>
      <c r="I26" s="1">
        <v>33.595</v>
      </c>
      <c r="K26" s="1">
        <f t="shared" ref="K26:K40" si="6">H26+(H26*$O$26)</f>
        <v>2095.400286</v>
      </c>
      <c r="N26" s="1">
        <f t="shared" ref="N26:N40" si="7">+(C$8-H26)/C$8</f>
        <v>0.002902643231</v>
      </c>
      <c r="O26" s="1">
        <f>AVERAGE(N26,N39,N40)</f>
        <v>0.001067133682</v>
      </c>
      <c r="P26" s="1">
        <f>O26*100</f>
        <v>0.1067133682</v>
      </c>
    </row>
    <row r="27" ht="15.75" customHeight="1">
      <c r="A27" s="3">
        <v>44335.0</v>
      </c>
      <c r="B27" s="4" t="s">
        <v>30</v>
      </c>
      <c r="C27" s="1">
        <v>1.0</v>
      </c>
      <c r="D27" s="1">
        <v>10200.7</v>
      </c>
      <c r="E27" s="1">
        <v>10210.1</v>
      </c>
      <c r="F27" s="1">
        <f t="shared" si="3"/>
        <v>10205.4</v>
      </c>
      <c r="G27" s="1">
        <f t="shared" si="4"/>
        <v>10205.4</v>
      </c>
      <c r="H27" s="1">
        <f t="shared" si="5"/>
        <v>1897.440954</v>
      </c>
      <c r="K27" s="1">
        <f t="shared" si="6"/>
        <v>1899.465777</v>
      </c>
      <c r="N27" s="1">
        <f t="shared" si="7"/>
        <v>0.09613818512</v>
      </c>
    </row>
    <row r="28" ht="15.75" customHeight="1">
      <c r="A28" s="3">
        <v>44335.0</v>
      </c>
      <c r="B28" s="4" t="s">
        <v>31</v>
      </c>
      <c r="C28" s="1">
        <v>1.0</v>
      </c>
      <c r="D28" s="1">
        <v>10815.4</v>
      </c>
      <c r="E28" s="1">
        <v>10832.8</v>
      </c>
      <c r="F28" s="1">
        <f t="shared" si="3"/>
        <v>10824.1</v>
      </c>
      <c r="G28" s="1">
        <f t="shared" si="4"/>
        <v>10824.1</v>
      </c>
      <c r="H28" s="1">
        <f t="shared" si="5"/>
        <v>2013.543979</v>
      </c>
      <c r="K28" s="1">
        <f t="shared" si="6"/>
        <v>2015.6927</v>
      </c>
      <c r="N28" s="1">
        <f t="shared" si="7"/>
        <v>0.04083154105</v>
      </c>
    </row>
    <row r="29" ht="15.75" customHeight="1">
      <c r="A29" s="3">
        <v>44335.0</v>
      </c>
      <c r="B29" s="4" t="s">
        <v>32</v>
      </c>
      <c r="C29" s="1">
        <v>1.0</v>
      </c>
      <c r="D29" s="1">
        <v>11021.9</v>
      </c>
      <c r="E29" s="1">
        <v>11035.8</v>
      </c>
      <c r="F29" s="1">
        <f t="shared" si="3"/>
        <v>11028.85</v>
      </c>
      <c r="G29" s="1">
        <f t="shared" si="4"/>
        <v>11028.85</v>
      </c>
      <c r="H29" s="1">
        <f t="shared" si="5"/>
        <v>2051.966631</v>
      </c>
      <c r="K29" s="1">
        <f t="shared" si="6"/>
        <v>2054.156353</v>
      </c>
      <c r="N29" s="1">
        <f t="shared" si="7"/>
        <v>0.02252859071</v>
      </c>
    </row>
    <row r="30" ht="15.75" customHeight="1">
      <c r="A30" s="3">
        <v>44335.0</v>
      </c>
      <c r="B30" s="4" t="s">
        <v>33</v>
      </c>
      <c r="C30" s="1">
        <v>1.0</v>
      </c>
      <c r="D30" s="1">
        <v>10743.7</v>
      </c>
      <c r="E30" s="1">
        <v>10728.9</v>
      </c>
      <c r="F30" s="1">
        <f t="shared" si="3"/>
        <v>10736.3</v>
      </c>
      <c r="G30" s="1">
        <f t="shared" si="4"/>
        <v>10736.3</v>
      </c>
      <c r="H30" s="1">
        <f t="shared" si="5"/>
        <v>1997.067746</v>
      </c>
      <c r="K30" s="1">
        <f t="shared" si="6"/>
        <v>1999.198884</v>
      </c>
      <c r="N30" s="1">
        <f t="shared" si="7"/>
        <v>0.04868013221</v>
      </c>
    </row>
    <row r="31" ht="15.75" customHeight="1">
      <c r="A31" s="3">
        <v>44335.0</v>
      </c>
      <c r="B31" s="4" t="s">
        <v>34</v>
      </c>
      <c r="C31" s="1">
        <v>1.0</v>
      </c>
      <c r="D31" s="1">
        <v>10262.1</v>
      </c>
      <c r="E31" s="1">
        <v>10257.5</v>
      </c>
      <c r="F31" s="1">
        <f t="shared" si="3"/>
        <v>10259.8</v>
      </c>
      <c r="G31" s="1">
        <f t="shared" si="4"/>
        <v>10259.8</v>
      </c>
      <c r="H31" s="1">
        <f t="shared" si="5"/>
        <v>1907.649463</v>
      </c>
      <c r="K31" s="1">
        <f t="shared" si="6"/>
        <v>1909.68518</v>
      </c>
      <c r="N31" s="1">
        <f t="shared" si="7"/>
        <v>0.0912752767</v>
      </c>
    </row>
    <row r="32" ht="15.75" customHeight="1">
      <c r="A32" s="3">
        <v>44335.0</v>
      </c>
      <c r="B32" s="4" t="s">
        <v>35</v>
      </c>
      <c r="C32" s="1">
        <v>1.0</v>
      </c>
      <c r="D32" s="1">
        <v>11263.2</v>
      </c>
      <c r="E32" s="1">
        <v>11271.3</v>
      </c>
      <c r="F32" s="1">
        <f t="shared" si="3"/>
        <v>11267.25</v>
      </c>
      <c r="G32" s="1">
        <f t="shared" si="4"/>
        <v>11267.25</v>
      </c>
      <c r="H32" s="1">
        <f t="shared" si="5"/>
        <v>2096.703921</v>
      </c>
      <c r="K32" s="1">
        <f t="shared" si="6"/>
        <v>2098.941384</v>
      </c>
      <c r="N32" s="1">
        <f t="shared" si="7"/>
        <v>0.001217609708</v>
      </c>
    </row>
    <row r="33" ht="15.75" customHeight="1">
      <c r="A33" s="3">
        <v>44335.0</v>
      </c>
      <c r="B33" s="4" t="s">
        <v>36</v>
      </c>
      <c r="C33" s="1">
        <v>1.0</v>
      </c>
      <c r="D33" s="1">
        <v>10227.3</v>
      </c>
      <c r="E33" s="1">
        <v>10207.4</v>
      </c>
      <c r="F33" s="1">
        <f t="shared" si="3"/>
        <v>10217.35</v>
      </c>
      <c r="G33" s="1">
        <f t="shared" si="4"/>
        <v>10217.35</v>
      </c>
      <c r="H33" s="1">
        <f t="shared" si="5"/>
        <v>1899.683448</v>
      </c>
      <c r="K33" s="1">
        <f t="shared" si="6"/>
        <v>1901.710664</v>
      </c>
      <c r="N33" s="1">
        <f t="shared" si="7"/>
        <v>0.09506995432</v>
      </c>
    </row>
    <row r="34" ht="15.75" customHeight="1">
      <c r="A34" s="3">
        <v>44335.0</v>
      </c>
      <c r="B34" s="4" t="s">
        <v>37</v>
      </c>
      <c r="C34" s="1">
        <v>1.0</v>
      </c>
      <c r="D34" s="1">
        <v>11031.5</v>
      </c>
      <c r="E34" s="1">
        <v>11034.7</v>
      </c>
      <c r="F34" s="1">
        <f t="shared" si="3"/>
        <v>11033.1</v>
      </c>
      <c r="G34" s="1">
        <f t="shared" si="4"/>
        <v>11033.1</v>
      </c>
      <c r="H34" s="1">
        <f t="shared" si="5"/>
        <v>2052.76417</v>
      </c>
      <c r="K34" s="1">
        <f t="shared" si="6"/>
        <v>2054.954744</v>
      </c>
      <c r="N34" s="1">
        <f t="shared" si="7"/>
        <v>0.02214867599</v>
      </c>
    </row>
    <row r="35" ht="15.75" customHeight="1">
      <c r="A35" s="3">
        <v>44335.0</v>
      </c>
      <c r="B35" s="4" t="s">
        <v>38</v>
      </c>
      <c r="C35" s="1">
        <v>1.0</v>
      </c>
      <c r="D35" s="1">
        <v>10297.4</v>
      </c>
      <c r="E35" s="1">
        <v>10308.0</v>
      </c>
      <c r="F35" s="1">
        <f t="shared" si="3"/>
        <v>10302.7</v>
      </c>
      <c r="G35" s="1">
        <f t="shared" si="4"/>
        <v>10302.7</v>
      </c>
      <c r="H35" s="1">
        <f t="shared" si="5"/>
        <v>1915.699923</v>
      </c>
      <c r="K35" s="1">
        <f t="shared" si="6"/>
        <v>1917.744231</v>
      </c>
      <c r="N35" s="1">
        <f t="shared" si="7"/>
        <v>0.08744037282</v>
      </c>
    </row>
    <row r="36" ht="15.75" customHeight="1">
      <c r="A36" s="3">
        <v>44335.0</v>
      </c>
      <c r="B36" s="4" t="s">
        <v>39</v>
      </c>
      <c r="C36" s="1">
        <v>1.0</v>
      </c>
      <c r="D36" s="1">
        <v>10465.2</v>
      </c>
      <c r="E36" s="1">
        <v>10463.7</v>
      </c>
      <c r="F36" s="1">
        <f t="shared" si="3"/>
        <v>10464.45</v>
      </c>
      <c r="G36" s="1">
        <f t="shared" si="4"/>
        <v>10464.45</v>
      </c>
      <c r="H36" s="1">
        <f t="shared" si="5"/>
        <v>1946.053349</v>
      </c>
      <c r="K36" s="1">
        <f t="shared" si="6"/>
        <v>1948.130048</v>
      </c>
      <c r="N36" s="1">
        <f t="shared" si="7"/>
        <v>0.07298126554</v>
      </c>
    </row>
    <row r="37" ht="15.75" customHeight="1">
      <c r="A37" s="3">
        <v>44335.0</v>
      </c>
      <c r="B37" s="4" t="s">
        <v>40</v>
      </c>
      <c r="C37" s="1">
        <v>1.0</v>
      </c>
      <c r="D37" s="1">
        <v>10499.0</v>
      </c>
      <c r="E37" s="1">
        <v>10498.7</v>
      </c>
      <c r="F37" s="1">
        <f t="shared" si="3"/>
        <v>10498.85</v>
      </c>
      <c r="G37" s="1">
        <f t="shared" si="4"/>
        <v>10498.85</v>
      </c>
      <c r="H37" s="1">
        <f t="shared" si="5"/>
        <v>1952.508729</v>
      </c>
      <c r="K37" s="1">
        <f t="shared" si="6"/>
        <v>1954.592317</v>
      </c>
      <c r="N37" s="1">
        <f t="shared" si="7"/>
        <v>0.0699061911</v>
      </c>
    </row>
    <row r="38" ht="15.75" customHeight="1">
      <c r="A38" s="3">
        <v>44335.0</v>
      </c>
      <c r="B38" s="4" t="s">
        <v>41</v>
      </c>
      <c r="C38" s="1">
        <v>1.0</v>
      </c>
      <c r="D38" s="1">
        <v>10617.5</v>
      </c>
      <c r="E38" s="1">
        <v>10617.8</v>
      </c>
      <c r="F38" s="1">
        <f t="shared" si="3"/>
        <v>10617.65</v>
      </c>
      <c r="G38" s="1">
        <f t="shared" si="4"/>
        <v>10617.65</v>
      </c>
      <c r="H38" s="1">
        <f t="shared" si="5"/>
        <v>1974.802312</v>
      </c>
      <c r="K38" s="1">
        <f t="shared" si="6"/>
        <v>1976.90969</v>
      </c>
      <c r="N38" s="1">
        <f t="shared" si="7"/>
        <v>0.05928645727</v>
      </c>
    </row>
    <row r="39" ht="15.75" customHeight="1">
      <c r="A39" s="3">
        <v>44335.0</v>
      </c>
      <c r="B39" s="3" t="s">
        <v>9</v>
      </c>
      <c r="C39" s="1">
        <v>1.0</v>
      </c>
      <c r="D39" s="1">
        <v>11282.6</v>
      </c>
      <c r="E39" s="1">
        <v>11285.6</v>
      </c>
      <c r="F39" s="1">
        <f t="shared" si="3"/>
        <v>11284.1</v>
      </c>
      <c r="G39" s="1">
        <f t="shared" si="4"/>
        <v>11284.1</v>
      </c>
      <c r="H39" s="1">
        <f t="shared" si="5"/>
        <v>2099.865931</v>
      </c>
      <c r="I39" s="1">
        <v>33.595</v>
      </c>
      <c r="K39" s="1">
        <f t="shared" si="6"/>
        <v>2102.106769</v>
      </c>
      <c r="N39" s="1">
        <f t="shared" si="7"/>
        <v>-0.0002886404171</v>
      </c>
    </row>
    <row r="40" ht="15.75" customHeight="1">
      <c r="A40" s="3">
        <v>44335.0</v>
      </c>
      <c r="B40" s="4" t="s">
        <v>9</v>
      </c>
      <c r="C40" s="1">
        <v>1.0</v>
      </c>
      <c r="D40" s="1">
        <v>11271.7</v>
      </c>
      <c r="E40" s="1">
        <v>11276.9</v>
      </c>
      <c r="F40" s="1">
        <f t="shared" si="3"/>
        <v>11274.3</v>
      </c>
      <c r="G40" s="1">
        <f t="shared" si="4"/>
        <v>11274.3</v>
      </c>
      <c r="H40" s="1">
        <f t="shared" si="5"/>
        <v>2098.026898</v>
      </c>
      <c r="I40" s="1">
        <v>33.595</v>
      </c>
      <c r="K40" s="1">
        <f t="shared" si="6"/>
        <v>2100.265774</v>
      </c>
      <c r="N40" s="1">
        <f t="shared" si="7"/>
        <v>0.0005873982315</v>
      </c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B44" s="5"/>
    </row>
    <row r="45" ht="15.75" customHeight="1">
      <c r="B45" s="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2020-09-14T18:06:32Z</dcterms:created>
  <dc:creator>User1</dc:creator>
</cp:coreProperties>
</file>