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Documents\04 - Github\Eustathios-Spider-V2.5\BOM\"/>
    </mc:Choice>
  </mc:AlternateContent>
  <xr:revisionPtr revIDLastSave="0" documentId="13_ncr:81_{86DCCD27-8181-45E5-82CF-C09A532D38B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Sheet1!$A$1:$H$1</definedName>
    <definedName name="Z_558925EA_5CF7_4433_B1B3_D7D45C0B5112_.wvu.FilterData" localSheetId="0" hidden="1">Sheet1!$A$1:$H$1</definedName>
  </definedNames>
  <calcPr calcId="191029"/>
  <customWorkbookViews>
    <customWorkbookView name="eclsnowman - Personal View" guid="{558925EA-5CF7-4433-B1B3-D7D45C0B5112}" mergeInterval="0" personalView="1" maximized="1" xWindow="1912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F26" i="1"/>
  <c r="E27" i="1"/>
  <c r="E28" i="1"/>
  <c r="F29" i="1"/>
  <c r="E30" i="1"/>
  <c r="F32" i="1"/>
  <c r="F33" i="1"/>
  <c r="F36" i="1"/>
  <c r="F37" i="1"/>
  <c r="F38" i="1"/>
  <c r="F39" i="1"/>
  <c r="F40" i="1"/>
  <c r="E41" i="1"/>
  <c r="F41" i="1"/>
  <c r="F42" i="1"/>
  <c r="E43" i="1"/>
  <c r="F43" i="1"/>
  <c r="E44" i="1"/>
  <c r="F44" i="1"/>
  <c r="E45" i="1"/>
  <c r="F45" i="1"/>
  <c r="E46" i="1"/>
  <c r="F47" i="1"/>
  <c r="E48" i="1"/>
  <c r="F49" i="1"/>
  <c r="F50" i="1"/>
  <c r="E51" i="1"/>
  <c r="F51" i="1"/>
  <c r="E52" i="1"/>
  <c r="E53" i="1"/>
  <c r="E54" i="1"/>
  <c r="E55" i="1"/>
  <c r="E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E74" i="1"/>
  <c r="F74" i="1"/>
  <c r="E75" i="1"/>
  <c r="F76" i="1"/>
  <c r="F77" i="1"/>
  <c r="F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F92" i="1"/>
  <c r="E93" i="1"/>
  <c r="F93" i="1"/>
  <c r="E94" i="1"/>
  <c r="E95" i="1"/>
  <c r="E96" i="1"/>
  <c r="E97" i="1"/>
  <c r="E98" i="1"/>
  <c r="E99" i="1"/>
  <c r="E100" i="1"/>
  <c r="E101" i="1"/>
  <c r="E102" i="1"/>
  <c r="E103" i="1"/>
  <c r="E104" i="1"/>
  <c r="E105" i="1"/>
  <c r="F107" i="1"/>
  <c r="F109" i="1"/>
</calcChain>
</file>

<file path=xl/sharedStrings.xml><?xml version="1.0" encoding="utf-8"?>
<sst xmlns="http://schemas.openxmlformats.org/spreadsheetml/2006/main" count="449" uniqueCount="330">
  <si>
    <t>DESCRIPTION</t>
  </si>
  <si>
    <t>QTY.</t>
  </si>
  <si>
    <t>5mm x 10mm SST BSC</t>
  </si>
  <si>
    <t>2020 M5 Solid Tslot Nut</t>
  </si>
  <si>
    <t>5mm x 16mm SST BSC</t>
  </si>
  <si>
    <t>Panel_Bottom_Plate</t>
  </si>
  <si>
    <t>Panel_Right_Bottom</t>
  </si>
  <si>
    <t>Panel_Back_Bottom</t>
  </si>
  <si>
    <t>Panel_Left_Bottom</t>
  </si>
  <si>
    <t>Panel_Front_Bottom</t>
  </si>
  <si>
    <t>3mm x 20mm SST BSC</t>
  </si>
  <si>
    <t>M3 Nylock Nut</t>
  </si>
  <si>
    <t>LM10LUU</t>
  </si>
  <si>
    <t>TR8x8 POM Lead Nut</t>
  </si>
  <si>
    <t>M5 Jam Nut</t>
  </si>
  <si>
    <t>5mm x 14mm SST BSC</t>
  </si>
  <si>
    <t>3mm x 14mm SST SCS</t>
  </si>
  <si>
    <t>SFJ10-435</t>
  </si>
  <si>
    <t>M5 Nylock Nut</t>
  </si>
  <si>
    <t>5mm x 12mm SST BSC</t>
  </si>
  <si>
    <t>92125A226</t>
  </si>
  <si>
    <t>9002T427</t>
  </si>
  <si>
    <t>94545A225</t>
  </si>
  <si>
    <t>M5 Flat Fender Washer</t>
  </si>
  <si>
    <t>M5 Flat Washer</t>
  </si>
  <si>
    <t>5mm x 25mm SST BSC</t>
  </si>
  <si>
    <t>Bed Mount Block</t>
  </si>
  <si>
    <t>Spider Logo 2</t>
  </si>
  <si>
    <t>2032N24</t>
  </si>
  <si>
    <t>3mm x 16mm SST BSC</t>
  </si>
  <si>
    <t>94180A333</t>
  </si>
  <si>
    <t>3mm x 25mm SST BSC</t>
  </si>
  <si>
    <t>3mm x 08mm SST BSC</t>
  </si>
  <si>
    <t>3mm x 10mm SST BSC</t>
  </si>
  <si>
    <t>SFJ10-458</t>
  </si>
  <si>
    <t>6900-2RS</t>
  </si>
  <si>
    <t>10mm_ID x 32T GT2 Pulley</t>
  </si>
  <si>
    <t>SFJ10-483</t>
  </si>
  <si>
    <t>2032N25</t>
  </si>
  <si>
    <t>3mm x 35mm SST SCS</t>
  </si>
  <si>
    <t>M3 Flat Washer</t>
  </si>
  <si>
    <t>92605A102</t>
  </si>
  <si>
    <t>3mm x 04mm SST SCS</t>
  </si>
  <si>
    <t>SFJ8-410</t>
  </si>
  <si>
    <t>BMG Mount</t>
  </si>
  <si>
    <t>Bondtech_BMG</t>
  </si>
  <si>
    <t>Micro Switch Button</t>
  </si>
  <si>
    <t>3mm x 12mm SST BSC</t>
  </si>
  <si>
    <t>TFT 3.5 V3 +WIFI</t>
  </si>
  <si>
    <t>3mm x 06mm SST BSC</t>
  </si>
  <si>
    <t>BTT_SKR_V1.4</t>
  </si>
  <si>
    <t>TMC2209</t>
  </si>
  <si>
    <t>4mm x 16mm SST BSC</t>
  </si>
  <si>
    <t>4mm x 08mm SST BSC</t>
  </si>
  <si>
    <t>M4 Nylock Nut</t>
  </si>
  <si>
    <t>PART</t>
  </si>
  <si>
    <t>Link</t>
  </si>
  <si>
    <t>Vendor</t>
  </si>
  <si>
    <t>Digikey</t>
  </si>
  <si>
    <t>8 position Male Molex Microfit 3.0 Connector</t>
  </si>
  <si>
    <t>https://www.digikey.com/product-detail/en/molex/0430200801/WM2763-ND/1132439</t>
  </si>
  <si>
    <t>0430200801</t>
  </si>
  <si>
    <t>https://www.digikey.com/product-detail/en/molex/0430250808/WM13210-ND/3310166</t>
  </si>
  <si>
    <t>0430250808</t>
  </si>
  <si>
    <t>0430300002</t>
  </si>
  <si>
    <t>8 position Female Molex Microfit 3.0 Connector</t>
  </si>
  <si>
    <t>Female Molex Microfit 3.0 Crimp Pins</t>
  </si>
  <si>
    <t>https://www.digikey.com/product-detail/en/molex/0430300002/WM1125CT-ND/467811</t>
  </si>
  <si>
    <t>Price/EA</t>
  </si>
  <si>
    <t>Price (Lot)</t>
  </si>
  <si>
    <t>0430310002</t>
  </si>
  <si>
    <t>Male Molex Microfit 3.0 Crimp Pins</t>
  </si>
  <si>
    <t>https://www.digikey.com/product-detail/en/molex/0430310002/WM1127CT-ND/467813</t>
  </si>
  <si>
    <t>Link 2</t>
  </si>
  <si>
    <t>Robotdigg</t>
  </si>
  <si>
    <t>https://www.robotdigg.com/product/149/10mm-bore-32-teeth-gt2-pulley</t>
  </si>
  <si>
    <t>https://www.mcmaster.com/90214A422/</t>
  </si>
  <si>
    <t>Stainless 10mm ID x 16mm OD x 0.5mm Shim (Comes in 10pack)</t>
  </si>
  <si>
    <t>90214A422</t>
  </si>
  <si>
    <t>McMaster Carr</t>
  </si>
  <si>
    <t>https://www.robotdigg.com/product/317/Pre-assembly-T-nuts-for-2020-or-3030-alu-profile</t>
  </si>
  <si>
    <t>https://www.amazon.com/KOOTANS-Assembly-Fastener-Aluminum-Extrusion/dp/B07PQ13LCQ/ref=sr_1_6?dchild=1&amp;keywords=m5+tee+nut&amp;qid=1593032692&amp;sr=8-6</t>
  </si>
  <si>
    <t>8mm ID x 15.9mm OD Bronze Misalignment Bushing.</t>
  </si>
  <si>
    <t>https://www.mcmaster.com/2032N24/</t>
  </si>
  <si>
    <t>10mm ID x 15.9mm OD Bronze Misalignment Bushing.</t>
  </si>
  <si>
    <t>https://www.mcmaster.com/2032N25/</t>
  </si>
  <si>
    <t>https://www.robotdigg.com/product/371/Connect-Fittings-for-2020-or-3030-alu-profile</t>
  </si>
  <si>
    <t>HBLFSNB5</t>
  </si>
  <si>
    <t>20x20 Corner Bracket</t>
  </si>
  <si>
    <t>Misumi</t>
  </si>
  <si>
    <t>HFSB5-2020-425-TPW</t>
  </si>
  <si>
    <t>HFSB5-2020-562-LTP-RCP-FR-AH470-AP80</t>
  </si>
  <si>
    <t>https://us.misumi-ec.com/vona2/detail/110302683830/?ProductCode=HFSB5-2020-562-LTP-RCP-FR-AH470-AP80</t>
  </si>
  <si>
    <t>https://us.misumi-ec.com/vona2/detail/110302683830/?ProductCode=HFSB5-2020-425-TPW</t>
  </si>
  <si>
    <t>https://us.misumi-ec.com/vona2/detail/110300437260/?ProductCode=HBLFSNB5</t>
  </si>
  <si>
    <t>20x20x562 Black Extrusion With Cross Holes</t>
  </si>
  <si>
    <t>Alirubber</t>
  </si>
  <si>
    <t>https://alirubber.en.alibaba.com/</t>
  </si>
  <si>
    <t>https://keenovo.store/</t>
  </si>
  <si>
    <t>Banggood</t>
  </si>
  <si>
    <t>https://usa.banggood.com/Machifit-Nema17-42mm-Stepper-Motor-with-T8-380mm-Lead-Screw-for-CNC-Engraving-Machine-p-1409514.html?rmmds=search&amp;cur_warehouse=CN</t>
  </si>
  <si>
    <t>https://www.amazon.com/Befenybay-Trapezoidal-Delrin-Printer-Accessory/dp/B07RJT1GD8/ref=sr_1_1?dchild=1&amp;keywords=tr8x8+nut&amp;qid=1594444704&amp;sr=8-1</t>
  </si>
  <si>
    <t>TR8x8 POM Nut</t>
  </si>
  <si>
    <t>Amazon</t>
  </si>
  <si>
    <t>http://www.trimcraftaviationrc.com/index.php?route=product/product&amp;path=24_18_37&amp;product_id=433</t>
  </si>
  <si>
    <t>3mm x 04mm SST SCS (25pk)</t>
  </si>
  <si>
    <t>Trimcraft Aviation RC</t>
  </si>
  <si>
    <t>http://www.trimcraftaviationrc.com/index.php?route=product/product&amp;path=24_2_27&amp;product_id=24</t>
  </si>
  <si>
    <t>3mm x 6mm SST BSC (25pk)</t>
  </si>
  <si>
    <t>http://www.trimcraftaviationrc.com/index.php?route=product/product&amp;path=24_2_27&amp;product_id=25</t>
  </si>
  <si>
    <t>3mm x 8mm SST BSC (25pk)</t>
  </si>
  <si>
    <t>http://www.trimcraftaviationrc.com/index.php?route=product/product&amp;path=24_2_27&amp;product_id=37</t>
  </si>
  <si>
    <t>3mm x 10mm SST BSC (25pk)</t>
  </si>
  <si>
    <t>http://www.trimcraftaviationrc.com/index.php?route=product/product&amp;path=24_2_27&amp;product_id=23</t>
  </si>
  <si>
    <t>3mm x 12mm SST BSC (25pk)</t>
  </si>
  <si>
    <t>http://www.trimcraftaviationrc.com/index.php?route=product/product&amp;path=24_2_27&amp;product_id=508</t>
  </si>
  <si>
    <t>http://www.trimcraftaviationrc.com/index.php?route=product/product&amp;path=24_18_37&amp;product_id=190</t>
  </si>
  <si>
    <t>3mm x 14mm SST BSC (25pk)</t>
  </si>
  <si>
    <t>3mm x 14mm SST SCS (25pk)</t>
  </si>
  <si>
    <t>http://www.trimcraftaviationrc.com/index.php?route=product/product&amp;path=24_2_27&amp;product_id=26</t>
  </si>
  <si>
    <t>http://www.trimcraftaviationrc.com/index.php?route=product/product&amp;path=24_2_27&amp;product_id=27</t>
  </si>
  <si>
    <t>3mm x 16mm SST BSC (25pk)</t>
  </si>
  <si>
    <t>3mm x 20mm SST BSC (25pk)</t>
  </si>
  <si>
    <t>http://www.trimcraftaviationrc.com/index.php?route=product/product&amp;path=24_2_27&amp;product_id=502</t>
  </si>
  <si>
    <t>3mm x 25mm SST BSC (25pk)</t>
  </si>
  <si>
    <t>http://www.trimcraftaviationrc.com/index.php?route=product/product&amp;path=24_18_37&amp;product_id=194</t>
  </si>
  <si>
    <t>3mm x 35mm SST SCS (12pk)</t>
  </si>
  <si>
    <t>4020 Blower Fan 24V</t>
  </si>
  <si>
    <t>https://www.amazon.com/WINSINN-40x20mm-Brushless-Cooling-Extruder/dp/B07L2YH79Y/ref=sr_1_3?dchild=1&amp;keywords=4020+blower+fan+24v&amp;qid=1594470122&amp;sr=8-3</t>
  </si>
  <si>
    <t>4020 Blower Fan, 24V</t>
  </si>
  <si>
    <t>https://www.amazon.com/WINSINN-40x40x10mm-Brushless-Extruder-Makerbot/dp/B07DB5H6K1/ref=sr_1_3?dchild=1&amp;keywords=4010+fan+24v&amp;qid=1594470202&amp;sr=8-3</t>
  </si>
  <si>
    <t>4010 Axial Fan, 24V</t>
  </si>
  <si>
    <t>3D Printed</t>
  </si>
  <si>
    <t>3D Printed Insert for Spool Holder, Various Lengths and Diameters Availible</t>
  </si>
  <si>
    <t>See STL's</t>
  </si>
  <si>
    <t>http://www.trimcraftaviationrc.com/index.php?route=product/product&amp;path=24_2_27&amp;product_id=28</t>
  </si>
  <si>
    <t>4mm x 08mm SST BSC (25pk)</t>
  </si>
  <si>
    <t>4mm x 16mm SST BSC (25pk)</t>
  </si>
  <si>
    <t>http://www.trimcraftaviationrc.com/index.php?route=product/product&amp;path=24_2_27&amp;product_id=30</t>
  </si>
  <si>
    <t>http://www.trimcraftaviationrc.com/index.php?route=product/product&amp;path=24_2_27&amp;product_id=456</t>
  </si>
  <si>
    <t>5mm x 10mm SST BSC (12pk)</t>
  </si>
  <si>
    <t>http://www.trimcraftaviationrc.com/index.php?route=product/product&amp;path=24_2_27&amp;product_id=457</t>
  </si>
  <si>
    <t>5mm x 12mm SST BSC (12pk)</t>
  </si>
  <si>
    <t>http://www.trimcraftaviationrc.com/index.php?route=product/product&amp;path=24_2_27&amp;product_id=50</t>
  </si>
  <si>
    <t>5mm x 14mm SST BSC (12pk)</t>
  </si>
  <si>
    <t>http://www.trimcraftaviationrc.com/index.php?route=product/product&amp;path=24_2_27&amp;product_id=52</t>
  </si>
  <si>
    <t>5mm x 16mm SST BSC (12pk)</t>
  </si>
  <si>
    <t>http://www.trimcraftaviationrc.com/index.php?route=product/product&amp;path=24_2_27&amp;product_id=484</t>
  </si>
  <si>
    <t>http://www.trimcraftaviationrc.com/index.php?route=product/product&amp;path=24_2_27&amp;product_id=467</t>
  </si>
  <si>
    <t>5mm x 25mm SST BSC (12pk)</t>
  </si>
  <si>
    <t>5mm x 08mm SST BSC</t>
  </si>
  <si>
    <t>http://www.trimcraftaviationrc.com/index.php?route=product/product&amp;path=24_2_27&amp;product_id=487</t>
  </si>
  <si>
    <t>5mm x 8mm SST BSC (12pk)</t>
  </si>
  <si>
    <t>https://www.fasteddybearings.com/10-units-10x22x6-rubber-sealed-bearing-6900-2rs/</t>
  </si>
  <si>
    <t>Fast Eddy Bearings</t>
  </si>
  <si>
    <t>10x22x6 2RS Bearing (10pk)</t>
  </si>
  <si>
    <t>20x20 M5 Pre-Assebly Tslot Nuts (100pk)</t>
  </si>
  <si>
    <t>https://www.robotdigg.com/product/10/Open-Ended-6mm-Width-GT2-Belt</t>
  </si>
  <si>
    <t>https://www.mcmaster.com/9002T427/</t>
  </si>
  <si>
    <t>https://www.mcmaster.com/92125A226/</t>
  </si>
  <si>
    <t>Compression Spring (3pk)(1" Long, 0.3" OD, 0.216" ID, 302 Stainless Steel)</t>
  </si>
  <si>
    <t>https://www.mcmaster.com/92605A102/</t>
  </si>
  <si>
    <t>https://www.mcmaster.com/94180A333/</t>
  </si>
  <si>
    <t>3mm x 6.4mm D Heat Set Insert (100pk)</t>
  </si>
  <si>
    <t>https://www.mcmaster.com/94545A225/</t>
  </si>
  <si>
    <t>5mm SST Wing Nut</t>
  </si>
  <si>
    <t>3mm x 8mm SST Flat Tip Set Screw</t>
  </si>
  <si>
    <t>5mm x 45mm SST Hex Drive Flat Head</t>
  </si>
  <si>
    <t>9540k28</t>
  </si>
  <si>
    <t>Rubber Feet 1.5" OD x 0.75in H</t>
  </si>
  <si>
    <t>https://www.mcmaster.com/9540K28/</t>
  </si>
  <si>
    <t>https://www.howardprecision.com/aluminum/aluminum-cast-tool-jig-plate-stock-list/mic-6-aluminum/</t>
  </si>
  <si>
    <t>https://www.midweststeelsupply.com/store/castaluminumplateatp5</t>
  </si>
  <si>
    <t>Howard Precision Metals or Midwest Steel and Aluminum</t>
  </si>
  <si>
    <t>358mm x 346mm - Custom Fabricated 0.25in Cast Aluminum Build Plate</t>
  </si>
  <si>
    <t>IEC Fused Switched Plug</t>
  </si>
  <si>
    <t>https://www.amazon.com/URBEST-Rocker-Switch-IEC320-Module/dp/B00NWO68JI/ref=sr_1_5?dchild=1&amp;keywords=fused+power+socket+switch&amp;qid=1594473159&amp;sr=8-5</t>
  </si>
  <si>
    <t>IEC 10A 250V Fused Receptical with Switch</t>
  </si>
  <si>
    <t>3D Printed 6900-2RS Bearing Holder</t>
  </si>
  <si>
    <t>Bed Mount Block (Mirrored)</t>
  </si>
  <si>
    <t>BLTouch or 3DTouch</t>
  </si>
  <si>
    <t>BLTouch Bed Leveling Touch Probe</t>
  </si>
  <si>
    <t>https://www.printedsolid.com/products/bltouch-automatic-bed-leveling-probe</t>
  </si>
  <si>
    <t>https://www.aliexpress.com/item/32832887426.html</t>
  </si>
  <si>
    <t>Printed Solid or Trianglelab</t>
  </si>
  <si>
    <t>3D Printed Bed Mounting Corner Block</t>
  </si>
  <si>
    <t>3D Printed Belt Guard A</t>
  </si>
  <si>
    <t>3D Printed Belt Guard B</t>
  </si>
  <si>
    <t>3D Printed Bondtech BMG Mount</t>
  </si>
  <si>
    <t>https://www.bondtech.se/en/product/bmg-extruder/</t>
  </si>
  <si>
    <t>Bondtech BMG (Needs Motor)</t>
  </si>
  <si>
    <t>Bondtech</t>
  </si>
  <si>
    <t>Extruder Motor</t>
  </si>
  <si>
    <t>Nema17 Extruder Stepper Motor for BMG</t>
  </si>
  <si>
    <t>Robotdigg or Printed Solid</t>
  </si>
  <si>
    <t>https://www.printedsolid.com/collections/motors/products/ldo-nema-17-motor-high-temp-180c-ldo-42sth40-1004ah</t>
  </si>
  <si>
    <t>https://www.robotdigg.com/product/7/NEMA17-40mm-long-17hs3001-20b-Stepper-Motor</t>
  </si>
  <si>
    <t>SKR V1.4 Turbo w/ TMC2209 and TFT35 V3.0 (Buy Individually or in kit with Display)</t>
  </si>
  <si>
    <t>https://www.biqu.equipment/products/btt-skr-v1-4-skr-v1-4-pro?variant=31220354416738</t>
  </si>
  <si>
    <t>https://www.amazon.com/BIGTREETECH-Direct-5pcsTMC2209-LPC1769-120MHz-Frequency/dp/B082X998S2/ref=sr_1_5?dchild=1&amp;keywords=skr+v1.4+turbo&amp;qid=1594474555&amp;sr=8-5</t>
  </si>
  <si>
    <t>3D Gantry Center Carriage</t>
  </si>
  <si>
    <t>E3D V6 24V with Sock</t>
  </si>
  <si>
    <t>E3D V6 24</t>
  </si>
  <si>
    <t>https://www.printedsolid.com/products/e3d-hot-end-kit-v6?variant=22124029083733</t>
  </si>
  <si>
    <t>https://www.aliexpress.com/item/32844028127.html?spm=2114.12010610.8148356.6.510d6ff02qrX5f</t>
  </si>
  <si>
    <t>3D Printed Cooling Duct V2</t>
  </si>
  <si>
    <t>3D printed Threaded Spool Holder Flange for Eustathios</t>
  </si>
  <si>
    <t>Bowden Tube</t>
  </si>
  <si>
    <t>Bowden Tube for 1.75mm Filament (1M)</t>
  </si>
  <si>
    <t>https://www.printedsolid.com/products/capricorn-xs-reduced-friction-bowden-tubing?variant=47610453836</t>
  </si>
  <si>
    <t>https://www.aliexpress.com/item/32811240720.html?spm=2114.12010610.8148356.3.510d6ff09MSsfJ</t>
  </si>
  <si>
    <t>3D printed X / Y Motor Mount</t>
  </si>
  <si>
    <t>G3NA_220B</t>
  </si>
  <si>
    <t>Omron G3NA_220B SSR</t>
  </si>
  <si>
    <t>Newark</t>
  </si>
  <si>
    <t>https://www.newark.com/omron-industrial-automation/g3na-220b-dc5-24/ssr-panel-mount-264vac-24vdc-20a/dp/17M6661</t>
  </si>
  <si>
    <t>https://www.amazon.com/Omron-G3NA-220B-AC100-120-Indicator-Photocoupler-Isolation/dp/B005T786P0/ref=sr_1_2?dchild=1&amp;keywords=G3NA-220B&amp;qid=1594477448&amp;s=industrial&amp;sr=1-2</t>
  </si>
  <si>
    <t>https://www.robotdigg.com/product/280/180mm-or-186mm-2GT-endless-belt</t>
  </si>
  <si>
    <t>GT2 180mm (90 tooth) GT2 x 6mm Closed Loop Belt</t>
  </si>
  <si>
    <t>https://us.misumi-ec.com/vona2/detail/110302652060/?ProductCode=GBN1802GT-60</t>
  </si>
  <si>
    <t>https://us.misumi-ec.com/vona2/detail/110302652060/?ProductCode=GBN9002GT-60</t>
  </si>
  <si>
    <t>https://us.misumi-ec.com/vona2/detail/110302193470/?ProductCode=GPA32GT2060-A-P10</t>
  </si>
  <si>
    <t>20x20x425 Black Extrusion (Both Ends Tapped)</t>
  </si>
  <si>
    <t>20x20 Extrusion End Caps (Can 3d Print Instead, see Thingiverse for examples)</t>
  </si>
  <si>
    <t>HFC5-2020-B</t>
  </si>
  <si>
    <t>https://us.misumi-ec.com/vona2/detail/110300440510/?ProductCode=HFC5-2020-B</t>
  </si>
  <si>
    <t>https://www.thingiverse.com/thing:813368</t>
  </si>
  <si>
    <t>HFSB5-2020-296.5-TPW</t>
  </si>
  <si>
    <t>20x20 Black Extrusion 296.5mm (Both Ends Tapped)</t>
  </si>
  <si>
    <t>https://us.misumi-ec.com/vona2/detail/110302683830/?ProductCode=HFSB5-2020-296.5-TPW</t>
  </si>
  <si>
    <t>HFSB5-2020-321</t>
  </si>
  <si>
    <t>20x20 Black Extrusion 321mm</t>
  </si>
  <si>
    <t>https://us.misumi-ec.com/vona2/detail/110302683830/?ProductCode=HFSB5-2020-321</t>
  </si>
  <si>
    <t>3D printed LCD Cover for BBT TFT35 V3</t>
  </si>
  <si>
    <t>Linear Bearing (Long) (10mm ID x 19mm OD x 55mm Long)</t>
  </si>
  <si>
    <t>https://www.robotdigg.com/product/362/LM10LUU-Linear-Bearing</t>
  </si>
  <si>
    <t>https://us.misumi-ec.com/vona2/detail/110300026540/?ProductCode=LMUW10</t>
  </si>
  <si>
    <t>http://www.trimcraftaviationrc.com/index.php?route=product/product&amp;path=6_52_57&amp;product_id=230</t>
  </si>
  <si>
    <t>http://www.trimcraftaviationrc.com/index.php?route=product/product&amp;path=7_29&amp;product_id=235</t>
  </si>
  <si>
    <t>http://www.trimcraftaviationrc.com/index.php?route=product/product&amp;path=7_29&amp;product_id=234</t>
  </si>
  <si>
    <t>http://www.trimcraftaviationrc.com/index.php?route=product/product&amp;path=6_52_57&amp;product_id=459</t>
  </si>
  <si>
    <t>http://www.trimcraftaviationrc.com/index.php?route=product/product&amp;path=6_52_57&amp;product_id=231</t>
  </si>
  <si>
    <t>M3 Flat Washer SST (25pk)</t>
  </si>
  <si>
    <t>M3 Nylock Nut SST (25pk)</t>
  </si>
  <si>
    <t>M4 Nylock Nut SST (25pk)</t>
  </si>
  <si>
    <t>M5 Flat Fender Washer SST (25pk)</t>
  </si>
  <si>
    <t>M5 Flat Washer SST (25pk)</t>
  </si>
  <si>
    <t>https://www.trimcraftaviationrc.com/index.php?route=product/product&amp;product_id=466&amp;search=jam</t>
  </si>
  <si>
    <t>M5 Jam Nut SST (25pk)</t>
  </si>
  <si>
    <t>http://www.trimcraftaviationrc.com/index.php?route=product/product&amp;path=7_29&amp;product_id=236</t>
  </si>
  <si>
    <t>M5 Nylock Nut SST (25pk)</t>
  </si>
  <si>
    <t>https://www.amazon.com/MEAN-WELL-LRS-200-24-211-2W-Switchable/dp/B00YMA7I7C/ref=sr_1_1?dchild=1&amp;keywords=Meanwell_LRS-200-24&amp;qid=1594483453&amp;s=industrial&amp;sr=1-1</t>
  </si>
  <si>
    <t>https://www.mouser.com/ProductDetail/MEAN-WELL/LRS-200-24?qs=ah3jBNVE1PQukNhKX3jUsA%3D%3D</t>
  </si>
  <si>
    <t>Mouser Electronics</t>
  </si>
  <si>
    <t>https://www.amazon.com/Switch-Action-250VAC-Terminals-Momentary/dp/B0778GPX39/ref=sr_1_8?dchild=1&amp;keywords=micro+switch&amp;qid=1594483598&amp;sr=8-8</t>
  </si>
  <si>
    <t>Microwitch (Drill mounting holes out to 3mm)</t>
  </si>
  <si>
    <t>3D printed IEC Fused Switched Mount</t>
  </si>
  <si>
    <t>https://www.amazon.com/24-Black-Acrylic-Plexiglass-Opaque/dp/B00IWACJ3Q</t>
  </si>
  <si>
    <t>Black Acrylic 1/4" (or 6mm) Panels</t>
  </si>
  <si>
    <t xml:space="preserve">Black Acrylic 1/4" (or 6mm) Panels </t>
  </si>
  <si>
    <t>Fabricated (laser cut or 1:1 template cutour by hand)</t>
  </si>
  <si>
    <t>https://us.misumi-ec.com/vona2/detail/110302634310/?PNSearch=SFJ10-435&amp;HissuCode=SFJ10-435&amp;searchFlow=suggest2products&amp;Keyword=SFJ10-435</t>
  </si>
  <si>
    <t>https://us.misumi-ec.com/vona2/detail/110302634310/?PNSearch=SFJ10-458&amp;HissuCode=SFJ10-458&amp;searchFlow=suggest2products&amp;Keyword=SFJ10-458</t>
  </si>
  <si>
    <t>https://us.misumi-ec.com/vona2/detail/110302634310/?PNSearch=SFJ10-483&amp;HissuCode=SFJ10-483&amp;searchFlow=suggest2products&amp;Keyword=SFJ10-483</t>
  </si>
  <si>
    <t>https://us.misumi-ec.com/vona2/detail/110302634310/?PNSearch=SFJ8-410&amp;HissuCode=SFJ8-410&amp;searchFlow=suggest2products&amp;Keyword=SFJ8-410</t>
  </si>
  <si>
    <t>8mm x 410mm Precision Linear Shaft (G6 Fit)</t>
  </si>
  <si>
    <t>10mm x 483mm Precision Linear Shaft (G6 Fit)</t>
  </si>
  <si>
    <t>10mm x 458mm Precision Linear Shaft (G6 Fit)</t>
  </si>
  <si>
    <t>10mm x 435mm Precision Linear Shaft (G6 Fit)</t>
  </si>
  <si>
    <t>3D printed SKR Controller Mount</t>
  </si>
  <si>
    <t>3D Printed Spider Logo (Visual Only, Not Required)</t>
  </si>
  <si>
    <t>BigTreeTech TFT35 V3.0 (Recommended to get it in a bundle for cheaper pricing.</t>
  </si>
  <si>
    <t>See SKR 1.3 / 1.4 Bundle Above</t>
  </si>
  <si>
    <t>TMC 2209 Drivers (Recommended to get it in a bundle for cheaper pricing)</t>
  </si>
  <si>
    <t>BigTreeTech</t>
  </si>
  <si>
    <t>3D Printed  X Axis Endstop Mount (Not needed if Endstopless Homeing is Enabled on TMC 2209)</t>
  </si>
  <si>
    <t>3D Printed X and Y Axis Gantry Side Carriages</t>
  </si>
  <si>
    <t>3D Printed  Y Axis Endstop Mount (Not needed if Endstopless Homeing is Enabled on TMC 2209)</t>
  </si>
  <si>
    <t>3D Printed  Z Axis Endstop Mount (Not needed if BLTouch is wired as Z Probe)</t>
  </si>
  <si>
    <t>3D Printed Z Axis Bed Support</t>
  </si>
  <si>
    <t>3D Printed Z Axis Shaft Mount A</t>
  </si>
  <si>
    <t>3D Printed Z Axis Integrated Lead Screw Motor Mount</t>
  </si>
  <si>
    <t>Total</t>
  </si>
  <si>
    <r>
      <t>Threa</t>
    </r>
    <r>
      <rPr>
        <sz val="10"/>
        <color indexed="8"/>
        <rFont val="Century Gothic"/>
        <family val="2"/>
      </rPr>
      <t>ded Spool Holder Insert</t>
    </r>
  </si>
  <si>
    <r>
      <t xml:space="preserve">Center Carriage With </t>
    </r>
    <r>
      <rPr>
        <sz val="10"/>
        <color indexed="8"/>
        <rFont val="Century Gothic"/>
        <family val="2"/>
      </rPr>
      <t>BLTouch</t>
    </r>
  </si>
  <si>
    <r>
      <t>Spool Holder Threaded Fl</t>
    </r>
    <r>
      <rPr>
        <sz val="10"/>
        <color indexed="8"/>
        <rFont val="Century Gothic"/>
        <family val="2"/>
      </rPr>
      <t>ange</t>
    </r>
  </si>
  <si>
    <r>
      <t xml:space="preserve">LCD Cover BBT TFT35 </t>
    </r>
    <r>
      <rPr>
        <sz val="10"/>
        <color indexed="8"/>
        <rFont val="Century Gothic"/>
        <family val="2"/>
      </rPr>
      <t>V3</t>
    </r>
  </si>
  <si>
    <r>
      <t>320x320 120VAC 50</t>
    </r>
    <r>
      <rPr>
        <sz val="10"/>
        <color indexed="8"/>
        <rFont val="Century Gothic"/>
        <family val="2"/>
      </rPr>
      <t>0W Heated Bed</t>
    </r>
  </si>
  <si>
    <r>
      <t xml:space="preserve">Purchase From Alirubber On </t>
    </r>
    <r>
      <rPr>
        <sz val="10"/>
        <color indexed="8"/>
        <rFont val="SWGDT"/>
      </rPr>
      <t xml:space="preserve">
</t>
    </r>
    <r>
      <rPr>
        <sz val="10"/>
        <color indexed="8"/>
        <rFont val="Century Gothic"/>
        <family val="2"/>
      </rPr>
      <t xml:space="preserve">Alibaba, $22.50 USD + $25 </t>
    </r>
    <r>
      <rPr>
        <sz val="10"/>
        <color indexed="8"/>
        <rFont val="SWGDT"/>
      </rPr>
      <t xml:space="preserve">
</t>
    </r>
    <r>
      <rPr>
        <sz val="10"/>
        <color indexed="8"/>
        <rFont val="Century Gothic"/>
        <family val="2"/>
      </rPr>
      <t>Shiping To USA</t>
    </r>
  </si>
  <si>
    <r>
      <t xml:space="preserve">40x40x10 Axial 24V </t>
    </r>
    <r>
      <rPr>
        <sz val="10"/>
        <color indexed="8"/>
        <rFont val="Century Gothic"/>
        <family val="2"/>
      </rPr>
      <t>Fan</t>
    </r>
  </si>
  <si>
    <r>
      <t xml:space="preserve">380mm TR8x8 Integrated Leadscrew </t>
    </r>
    <r>
      <rPr>
        <sz val="10"/>
        <color indexed="8"/>
        <rFont val="SWGDT"/>
      </rPr>
      <t xml:space="preserve">
</t>
    </r>
    <r>
      <rPr>
        <sz val="10"/>
        <color indexed="8"/>
        <rFont val="Century Gothic"/>
        <family val="2"/>
      </rPr>
      <t>Stepper</t>
    </r>
  </si>
  <si>
    <r>
      <t>Aluminum Heat Sprea</t>
    </r>
    <r>
      <rPr>
        <sz val="10"/>
        <color indexed="8"/>
        <rFont val="Century Gothic"/>
        <family val="2"/>
      </rPr>
      <t>der Build Plate</t>
    </r>
    <r>
      <rPr>
        <sz val="10"/>
        <color indexed="8"/>
        <rFont val="Century Gothic"/>
        <family val="2"/>
      </rPr>
      <t xml:space="preserve"> (358mm x 346mm)</t>
    </r>
  </si>
  <si>
    <r>
      <t>Meanwell LRS-200-</t>
    </r>
    <r>
      <rPr>
        <sz val="10"/>
        <color indexed="8"/>
        <rFont val="Century Gothic"/>
        <family val="2"/>
      </rPr>
      <t>24</t>
    </r>
  </si>
  <si>
    <r>
      <t>Meanwell 24V 200W PSU (LRS-200-</t>
    </r>
    <r>
      <rPr>
        <sz val="10"/>
        <color indexed="8"/>
        <rFont val="Century Gothic"/>
        <family val="2"/>
      </rPr>
      <t>24)</t>
    </r>
  </si>
  <si>
    <r>
      <t xml:space="preserve">10mm_ID x 32T GT2 </t>
    </r>
    <r>
      <rPr>
        <sz val="10"/>
        <color indexed="8"/>
        <rFont val="Century Gothic"/>
        <family val="2"/>
      </rPr>
      <t>Pulley</t>
    </r>
  </si>
  <si>
    <r>
      <t xml:space="preserve">850mm GT2 6mm Wide </t>
    </r>
    <r>
      <rPr>
        <sz val="10"/>
        <color indexed="8"/>
        <rFont val="Century Gothic"/>
        <family val="2"/>
      </rPr>
      <t>Belt Open Loop</t>
    </r>
  </si>
  <si>
    <r>
      <t xml:space="preserve">GT2 6mm Wide Belt Open </t>
    </r>
    <r>
      <rPr>
        <sz val="10"/>
        <color indexed="8"/>
        <rFont val="Century Gothic"/>
        <family val="2"/>
      </rPr>
      <t>Loop (5m Pk)</t>
    </r>
  </si>
  <si>
    <r>
      <t xml:space="preserve">GT2 XY Drive Belts </t>
    </r>
    <r>
      <rPr>
        <sz val="10"/>
        <color indexed="8"/>
        <rFont val="SWGDT"/>
      </rPr>
      <t xml:space="preserve">
</t>
    </r>
    <r>
      <rPr>
        <sz val="10"/>
        <color indexed="8"/>
        <rFont val="Century Gothic"/>
        <family val="2"/>
      </rPr>
      <t>(180mm 90tooth)</t>
    </r>
  </si>
  <si>
    <r>
      <t xml:space="preserve">3mm x 14mm SST </t>
    </r>
    <r>
      <rPr>
        <sz val="10"/>
        <color indexed="8"/>
        <rFont val="Century Gothic"/>
        <family val="2"/>
      </rPr>
      <t>BSC</t>
    </r>
  </si>
  <si>
    <r>
      <t xml:space="preserve">5mm x 20mm SST </t>
    </r>
    <r>
      <rPr>
        <sz val="10"/>
        <color indexed="8"/>
        <rFont val="Century Gothic"/>
        <family val="2"/>
      </rPr>
      <t>BSC</t>
    </r>
  </si>
  <si>
    <r>
      <t xml:space="preserve">5mm x 20mm SST </t>
    </r>
    <r>
      <rPr>
        <sz val="10"/>
        <color indexed="8"/>
        <rFont val="Century Gothic"/>
        <family val="2"/>
      </rPr>
      <t>BSC</t>
    </r>
    <r>
      <rPr>
        <sz val="10"/>
        <color indexed="8"/>
        <rFont val="Century Gothic"/>
        <family val="2"/>
      </rPr>
      <t xml:space="preserve"> (12pk)</t>
    </r>
  </si>
  <si>
    <t>https://www.printedsolid.com/products/ldo-2gt-pulley-with-5mm-bore</t>
  </si>
  <si>
    <t>Printed Solid or Robotdigg</t>
  </si>
  <si>
    <r>
      <t>GT2_Aluminum_Timing_</t>
    </r>
    <r>
      <rPr>
        <sz val="10"/>
        <color indexed="8"/>
        <rFont val="Century Gothic"/>
        <family val="2"/>
      </rPr>
      <t>Pulley_20_Tooth</t>
    </r>
  </si>
  <si>
    <t>20 Tooth GT2 Pulley (5mm Bore)</t>
  </si>
  <si>
    <t>https://www.robotdigg.com/product/226/20-Tooth-2GT-Pulley-10pcs-per-lot</t>
  </si>
  <si>
    <t>Cooling Duct v2</t>
  </si>
  <si>
    <t>Options</t>
  </si>
  <si>
    <t>350 x 350 Spring Steel PEI Bed</t>
  </si>
  <si>
    <t>https://www.aliexpress.com/item/4000182312858.html?spm=2114.12010612.8148356.55.720837a579aYPw</t>
  </si>
  <si>
    <t>ENERGTIC 3D Store</t>
  </si>
  <si>
    <t>350 x 350mm Sprint Steel PEI Bed and Magnet (One Side Smooth, One Side Textured)</t>
  </si>
  <si>
    <r>
      <t>380mm_TR8x8_42mm_</t>
    </r>
    <r>
      <rPr>
        <sz val="10"/>
        <color indexed="8"/>
        <rFont val="Century Gothic"/>
        <family val="2"/>
      </rPr>
      <t>Nema17</t>
    </r>
  </si>
  <si>
    <t>Vitamines</t>
  </si>
  <si>
    <t>Misc Wiring (not specified)</t>
  </si>
  <si>
    <t>Bearing Holder with Pass Through</t>
  </si>
  <si>
    <t>Belt Guard A</t>
  </si>
  <si>
    <t>Belt Guard B</t>
  </si>
  <si>
    <t>XY External Motor Mount</t>
  </si>
  <si>
    <t>Outlet Switch Mount</t>
  </si>
  <si>
    <r>
      <t xml:space="preserve">SKR 1.3 / 1.4 Controller </t>
    </r>
    <r>
      <rPr>
        <sz val="10"/>
        <color indexed="8"/>
        <rFont val="Century Gothic"/>
        <family val="2"/>
      </rPr>
      <t>Mount</t>
    </r>
  </si>
  <si>
    <r>
      <t>XY Side Carriage Za</t>
    </r>
    <r>
      <rPr>
        <sz val="10"/>
        <color indexed="8"/>
        <rFont val="Century Gothic"/>
        <family val="2"/>
      </rPr>
      <t>ne V2.5 Rev2</t>
    </r>
  </si>
  <si>
    <r>
      <t>XY Side Carriage Zane V2.5 Rev2</t>
    </r>
    <r>
      <rPr>
        <sz val="10"/>
        <color indexed="8"/>
        <rFont val="Century Gothic"/>
        <family val="2"/>
      </rPr>
      <t xml:space="preserve"> (Mirrored)</t>
    </r>
  </si>
  <si>
    <r>
      <t xml:space="preserve">Y (New) Endstop </t>
    </r>
    <r>
      <rPr>
        <sz val="10"/>
        <color indexed="8"/>
        <rFont val="Century Gothic"/>
        <family val="2"/>
      </rPr>
      <t>Mount</t>
    </r>
  </si>
  <si>
    <t>X (NEW) Endstop Mount</t>
  </si>
  <si>
    <t>Z (NEW) Endstop Mount</t>
  </si>
  <si>
    <r>
      <t xml:space="preserve">Z Axis Bed Support </t>
    </r>
    <r>
      <rPr>
        <sz val="10"/>
        <color indexed="8"/>
        <rFont val="Century Gothic"/>
        <family val="2"/>
      </rPr>
      <t>V2.5</t>
    </r>
  </si>
  <si>
    <t>Z Axis Shaft Mount A</t>
  </si>
  <si>
    <t>Z Axis Shaft Mount B</t>
  </si>
  <si>
    <r>
      <t>Z Integrated Leadsc</t>
    </r>
    <r>
      <rPr>
        <sz val="10"/>
        <color indexed="8"/>
        <rFont val="Century Gothic"/>
        <family val="2"/>
      </rPr>
      <t>rew Motor Mount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</si>
</sst>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Century Gothic"/>
      <family val="2"/>
    </font>
    <font>
      <sz val="10"/>
      <color indexed="8"/>
      <name val="Century Gothic"/>
      <family val="2"/>
    </font>
    <font>
      <sz val="10"/>
      <color indexed="8"/>
      <name val="SWGDT"/>
    </font>
    <font>
      <sz val="10"/>
      <color theme="1"/>
      <name val="Century Gothic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2BC1796-B453-4B04-8755-6519EBD860EB}" diskRevisions="1" revisionId="656" version="3">
  <header guid="{340CF866-0A5B-4738-BEFA-8F88CDCF6578}" dateTime="2020-07-10T21:00:06" maxSheetId="2" userName="eclsnowman" r:id="rId1">
    <sheetIdMap count="1">
      <sheetId val="1"/>
    </sheetIdMap>
  </header>
  <header guid="{ABA75B1D-D59A-45C0-8300-62C1400D58EB}" dateTime="2020-07-11T08:32:38" maxSheetId="2" userName="eclsnowman" r:id="rId2" minRId="1" maxRId="341">
    <sheetIdMap count="1">
      <sheetId val="1"/>
    </sheetIdMap>
  </header>
  <header guid="{3B6D889B-A7F9-4541-B754-111944CFEC97}" dateTime="2020-07-11T09:34:31" maxSheetId="2" userName="eclsnowman" r:id="rId3" minRId="342" maxRId="395">
    <sheetIdMap count="1">
      <sheetId val="1"/>
    </sheetIdMap>
  </header>
  <header guid="{6EC9E788-4DFD-4355-BE4D-9F1928438C91}" dateTime="2020-07-11T10:36:34" maxSheetId="2" userName="eclsnowman" r:id="rId4" minRId="396" maxRId="469">
    <sheetIdMap count="1">
      <sheetId val="1"/>
    </sheetIdMap>
  </header>
  <header guid="{7ABB45FE-EF12-493F-B587-338063693B8E}" dateTime="2020-07-11T11:45:18" maxSheetId="2" userName="eclsnowman" r:id="rId5" minRId="470" maxRId="614">
    <sheetIdMap count="1">
      <sheetId val="1"/>
    </sheetIdMap>
  </header>
  <header guid="{D7074EDD-329A-4DB1-BC59-90D064AD8A45}" dateTime="2020-07-11T12:03:56" maxSheetId="2" userName="eclsnowman" r:id="rId6" minRId="616" maxRId="636">
    <sheetIdMap count="1">
      <sheetId val="1"/>
    </sheetIdMap>
  </header>
  <header guid="{3DE89C0E-893A-42B0-8C60-4A0B30B53EA0}" dateTime="2020-07-11T14:48:16" maxSheetId="2" userName="eclsnowman" r:id="rId7" minRId="637" maxRId="640">
    <sheetIdMap count="1">
      <sheetId val="1"/>
    </sheetIdMap>
  </header>
  <header guid="{AD2C3514-EDC6-42FF-9079-0FD21783A43F}" dateTime="2020-07-11T14:50:34" maxSheetId="2" userName="eclsnowman" r:id="rId8">
    <sheetIdMap count="1">
      <sheetId val="1"/>
    </sheetIdMap>
  </header>
  <header guid="{02BC1796-B453-4B04-8755-6519EBD860EB}" dateTime="2020-07-11T16:53:24" maxSheetId="2" userName="eclsnowman" r:id="rId9" minRId="642" maxRId="656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1" t="inlineStr">
      <is>
        <t>PART NUMBER</t>
      </is>
    </oc>
    <nc r="B1" t="inlineStr">
      <is>
        <t>PART</t>
      </is>
    </nc>
  </rcc>
  <rrc rId="2" sId="1" ref="B1:B1048576" action="insertCol"/>
  <rm rId="3" sheetId="1" source="E1:E65536" destination="B1:B65536" sourceSheetId="1">
    <rfmt sheetId="1" xfDxf="1" sqref="B1:B65536" start="0" length="0">
      <dxf/>
    </rfmt>
    <rfmt sheetId="1" sqref="B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8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28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2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1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3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3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3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3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3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4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6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4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4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7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5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69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7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7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8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89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9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1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9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5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9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9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7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0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09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1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18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1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0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21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2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3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2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2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3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B131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B13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</rm>
  <rrc rId="4" sId="1" ref="E1:E1048576" action="deleteCol">
    <rfmt sheetId="1" xfDxf="1" sqref="E1:E65536" start="0" length="0">
      <dxf/>
    </rfmt>
  </rrc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5" sId="1">
    <nc r="F1" t="inlineStr">
      <is>
        <t>Link</t>
      </is>
    </nc>
  </rcc>
  <rfmt sheetId="1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rc rId="6" sId="1" ref="E1:E1048576" action="insertCol" edge="1"/>
  <rcc rId="7" sId="1">
    <nc r="E1" t="inlineStr">
      <is>
        <t>Vendor</t>
      </is>
    </nc>
  </rcc>
  <rcc rId="8" sId="1">
    <nc r="E55" t="inlineStr">
      <is>
        <t>Digikey</t>
      </is>
    </nc>
  </rcc>
  <rfmt sheetId="1" xfDxf="1" sqref="A55:IV55" start="0" length="0">
    <dxf/>
  </rfmt>
  <rrc rId="9" sId="1" ref="A2:XFD2" action="insertRow"/>
  <rcc rId="10" sId="1">
    <nc r="B2">
      <v>1</v>
    </nc>
  </rcc>
  <rfmt sheetId="1" sqref="C2" start="0" length="0">
    <dxf>
      <alignment horizontal="left"/>
    </dxf>
  </rfmt>
  <rcc rId="11" sId="1">
    <nc r="D2" t="inlineStr">
      <is>
        <t>8 position Male Molex Microfit 3.0 Connector</t>
      </is>
    </nc>
  </rcc>
  <rcc rId="12" sId="1">
    <nc r="E2" t="inlineStr">
      <is>
        <t>Digikey</t>
      </is>
    </nc>
  </rcc>
  <rfmt sheetId="1" sqref="F2" start="0" length="0">
    <dxf>
      <font>
        <sz val="11"/>
        <color indexed="8"/>
        <name val="Calibri"/>
        <family val="2"/>
        <scheme val="none"/>
      </font>
      <alignment horizontal="general" vertical="bottom" wrapText="0"/>
    </dxf>
  </rfmt>
  <rcc rId="13" sId="1" odxf="1" dxf="1">
    <nc r="G2" t="inlineStr">
      <is>
        <t>https://www.digikey.com/product-detail/en/molex/0430200801/WM2763-ND/1132439</t>
      </is>
    </nc>
    <odxf>
      <font>
        <sz val="12"/>
        <name val="Century Gothic"/>
        <scheme val="none"/>
      </font>
      <alignment horizontal="center" vertical="center" wrapText="1"/>
    </odxf>
    <ndxf>
      <font>
        <sz val="11"/>
        <color indexed="8"/>
        <name val="Calibri"/>
        <family val="2"/>
        <scheme val="none"/>
      </font>
      <alignment horizontal="general" vertical="bottom" wrapText="0"/>
    </ndxf>
  </rcc>
  <rcc rId="14" sId="1">
    <nc r="A2" t="inlineStr">
      <is>
        <t>54A</t>
      </is>
    </nc>
  </rcc>
  <rfmt sheetId="1" sqref="C2" start="0" length="0">
    <dxf>
      <numFmt numFmtId="30" formatCode="@"/>
    </dxf>
  </rfmt>
  <rcc rId="15" sId="1" numFmtId="30">
    <nc r="C2" t="inlineStr">
      <is>
        <t>0430200801</t>
      </is>
    </nc>
  </rcc>
  <rfmt sheetId="1" xfDxf="1" sqref="G56" start="0" length="0">
    <dxf/>
  </rfmt>
  <rrc rId="16" sId="1" ref="A3:XFD3" action="insertRow"/>
  <rcc rId="17" sId="1">
    <nc r="A3" t="inlineStr">
      <is>
        <t>54B</t>
      </is>
    </nc>
  </rcc>
  <rcc rId="18" sId="1">
    <nc r="B3">
      <v>1</v>
    </nc>
  </rcc>
  <rfmt sheetId="1" sqref="C3" start="0" length="0">
    <dxf>
      <numFmt numFmtId="0" formatCode="General"/>
    </dxf>
  </rfmt>
  <rcc rId="19" sId="1">
    <nc r="E3" t="inlineStr">
      <is>
        <t>Digikey</t>
      </is>
    </nc>
  </rcc>
  <rcc rId="20" sId="1">
    <nc r="G3" t="inlineStr">
      <is>
        <t>https://www.digikey.com/product-detail/en/molex/0430250808/WM13210-ND/3310166</t>
      </is>
    </nc>
  </rcc>
  <rfmt sheetId="1" sqref="C3" start="0" length="0">
    <dxf>
      <numFmt numFmtId="30" formatCode="@"/>
    </dxf>
  </rfmt>
  <rcc rId="21" sId="1" numFmtId="30">
    <nc r="C3" t="inlineStr">
      <is>
        <t>0430250808</t>
      </is>
    </nc>
  </rcc>
  <rfmt sheetId="1" sqref="C57" start="0" length="0">
    <dxf>
      <numFmt numFmtId="30" formatCode="@"/>
    </dxf>
  </rfmt>
  <rcc rId="22" sId="1" numFmtId="30">
    <oc r="C57">
      <v>430200801</v>
    </oc>
    <nc r="C57" t="inlineStr">
      <is>
        <t>0430300002</t>
      </is>
    </nc>
  </rcc>
  <rcc rId="23" sId="1">
    <nc r="D3" t="inlineStr">
      <is>
        <t>8 position Female Molex Microfit 3.0 Connector</t>
      </is>
    </nc>
  </rcc>
  <rcc rId="24" sId="1">
    <oc r="B57">
      <v>1</v>
    </oc>
    <nc r="B57">
      <v>10</v>
    </nc>
  </rcc>
  <rcc rId="25" sId="1">
    <oc r="D57" t="inlineStr">
      <is>
        <t>NOT SPECIFIED</t>
      </is>
    </oc>
    <nc r="D57" t="inlineStr">
      <is>
        <t>Female Molex Microfit 3.0 Crimp Pins</t>
      </is>
    </nc>
  </rcc>
  <rcc rId="26" sId="1" xfDxf="1" dxf="1">
    <oc r="G57" t="inlineStr">
      <is>
        <t>https://www.digikey.com/product-detail/en/molex/0430200801/WM2763-ND/1132439</t>
      </is>
    </oc>
    <nc r="G57" t="inlineStr">
      <is>
        <t>https://www.digikey.com/product-detail/en/molex/0430300002/WM1125CT-ND/467811</t>
      </is>
    </nc>
  </rcc>
  <rfmt sheetId="1" sqref="F1:F65536" start="0" length="0">
    <dxf>
      <numFmt numFmtId="168" formatCode="&quot;$&quot;#,##0.00"/>
    </dxf>
  </rfmt>
  <rrc rId="27" sId="1" ref="F1:F1048576" action="insertCol"/>
  <rcc rId="28" sId="1" odxf="1" dxf="1">
    <nc r="F1" t="inlineStr">
      <is>
        <t>Price/EA</t>
      </is>
    </nc>
    <odxf>
      <numFmt numFmtId="0" formatCode="General"/>
    </odxf>
    <ndxf>
      <numFmt numFmtId="168" formatCode="&quot;$&quot;#,##0.00"/>
    </ndxf>
  </rcc>
  <rfmt sheetId="1" sqref="F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cc rId="29" sId="1" odxf="1" dxf="1" numFmtId="11">
    <nc r="F57">
      <v>0.158</v>
    </nc>
    <odxf>
      <font>
        <sz val="12"/>
        <name val="Century Gothic"/>
        <scheme val="none"/>
      </font>
      <numFmt numFmtId="0" formatCode="General"/>
      <alignment horizontal="center" vertical="center" wrapText="1"/>
    </odxf>
    <n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ndxf>
  </rcc>
  <rfmt sheetId="1" sqref="F8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3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5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7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46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2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5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6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0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4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89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11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2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0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7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28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93" start="0" length="0">
    <dxf>
      <font>
        <sz val="11"/>
        <color indexed="8"/>
        <name val="Calibri"/>
        <family val="2"/>
        <scheme val="none"/>
      </font>
      <numFmt numFmtId="168" formatCode="&quot;$&quot;#,##0.00"/>
      <alignment horizontal="general" vertical="bottom" wrapText="0"/>
    </dxf>
  </rfmt>
  <rfmt sheetId="1" sqref="F1:F65536" start="0" length="0">
    <dxf>
      <numFmt numFmtId="168" formatCode="&quot;$&quot;#,##0.00"/>
    </dxf>
  </rfmt>
  <rcc rId="30" sId="1">
    <nc r="G1" t="inlineStr">
      <is>
        <t>Price (Lot)</t>
      </is>
    </nc>
  </rcc>
  <rcc rId="31" sId="1" numFmtId="11">
    <nc r="G57">
      <f>F57*B57</f>
    </nc>
  </rcc>
  <rcc rId="32" sId="1">
    <oc r="A57">
      <v>54</v>
    </oc>
    <nc r="A57" t="inlineStr">
      <is>
        <t>54C</t>
      </is>
    </nc>
  </rcc>
  <rrc rId="33" sId="1" ref="A5:XFD5" action="insertRow"/>
  <rcc rId="34" sId="1">
    <nc r="B5">
      <v>10</v>
    </nc>
  </rcc>
  <rcc rId="35" sId="1">
    <nc r="E5" t="inlineStr">
      <is>
        <t>Digikey</t>
      </is>
    </nc>
  </rcc>
  <rcc rId="36" sId="1">
    <nc r="G5">
      <f>F5*B5</f>
    </nc>
  </rcc>
  <rcc rId="37" sId="1">
    <nc r="A5" t="inlineStr">
      <is>
        <t>54D</t>
      </is>
    </nc>
  </rcc>
  <rcc rId="38" sId="1">
    <nc r="C5" t="inlineStr">
      <is>
        <t>0430310002</t>
      </is>
    </nc>
  </rcc>
  <rcc rId="39" sId="1">
    <nc r="D5" t="inlineStr">
      <is>
        <t>Male Molex Microfit 3.0 Crimp Pins</t>
      </is>
    </nc>
  </rcc>
  <rcc rId="40" sId="1" numFmtId="11">
    <nc r="F5">
      <v>0.184</v>
    </nc>
  </rcc>
  <rcc rId="41" sId="1">
    <nc r="H5" t="inlineStr">
      <is>
        <t>https://www.digikey.com/product-detail/en/molex/0430310002/WM1127CT-ND/467813</t>
      </is>
    </nc>
  </rcc>
  <rcc rId="42" sId="1" numFmtId="11">
    <nc r="F2">
      <v>0.51</v>
    </nc>
  </rcc>
  <rcc rId="43" sId="1">
    <nc r="G2">
      <f>F2*B2</f>
    </nc>
  </rcc>
  <rcc rId="44" sId="1">
    <nc r="G3">
      <f>F3*B3</f>
    </nc>
  </rcc>
  <rcc rId="45" sId="1" numFmtId="11">
    <nc r="F3">
      <v>0.67</v>
    </nc>
  </rcc>
  <rcc rId="46" sId="1">
    <nc r="I1" t="inlineStr">
      <is>
        <t>Link 2</t>
      </is>
    </nc>
  </rcc>
  <rfmt sheetId="1" sqref="I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47" sId="1" numFmtId="11">
    <nc r="F82">
      <v>1.6</v>
    </nc>
  </rcc>
  <rcc rId="48" sId="1">
    <nc r="G82">
      <f>F82*B82</f>
    </nc>
  </rcc>
  <rcc rId="49" sId="1">
    <nc r="E82" t="inlineStr">
      <is>
        <t>Robotdigg</t>
      </is>
    </nc>
  </rcc>
  <rfmt sheetId="1" xfDxf="1" sqref="A82:IV82" start="0" length="0">
    <dxf/>
  </rfmt>
  <rfmt sheetId="1" xfDxf="1" sqref="A83:IV83" start="0" length="0">
    <dxf/>
  </rfmt>
  <rcc rId="50" sId="1">
    <nc r="F83">
      <f>12.31/10</f>
    </nc>
  </rcc>
  <rcc rId="51" sId="1">
    <nc r="D83" t="inlineStr">
      <is>
        <t>Stainless 10mm ID x 16mm OD x 0.5mm Shim (Comes in 10pack)</t>
      </is>
    </nc>
  </rcc>
  <rcc rId="52" sId="1" odxf="1" dxf="1">
    <oc r="C83" t="inlineStr">
      <is>
        <r>
          <t>10mmx16mmx0.5mm_S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Him(McMaster_90214A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422)</t>
        </r>
      </is>
    </oc>
    <nc r="C83" t="inlineStr">
      <is>
        <t>90214A422</t>
      </is>
    </nc>
    <ndxf>
      <font>
        <sz val="12"/>
        <color indexed="8"/>
        <name val="Century Gothic"/>
        <scheme val="none"/>
      </font>
    </ndxf>
  </rcc>
  <rcc rId="53" sId="1">
    <nc r="E83" t="inlineStr">
      <is>
        <t>McMaster Carr</t>
      </is>
    </nc>
  </rcc>
  <rcc rId="54" sId="1" numFmtId="11">
    <nc r="G83">
      <v>12.31</v>
    </nc>
  </rcc>
  <rcc rId="55" sId="1" xfDxf="1" dxf="1">
    <nc r="H10" t="inlineStr">
      <is>
        <t>https://www.robotdigg.com/product/317/Pre-assembly-T-nuts-for-2020-or-3030-alu-profile</t>
      </is>
    </nc>
  </rcc>
  <rcc rId="56" sId="1" xfDxf="1" dxf="1">
    <nc r="I10" t="inlineStr">
      <is>
        <t>https://www.amazon.com/KOOTANS-Assembly-Fastener-Aluminum-Extrusion/dp/B07PQ13LCQ/ref=sr_1_6?dchild=1&amp;keywords=m5+tee+nut&amp;qid=1593032692&amp;sr=8-6</t>
      </is>
    </nc>
  </rcc>
  <rcc rId="57" sId="1">
    <nc r="F10">
      <f>7.5/100</f>
    </nc>
  </rcc>
  <rcc rId="58" sId="1">
    <nc r="G10">
      <f>7.5*2</f>
    </nc>
  </rcc>
  <rcc rId="59" sId="1">
    <nc r="E10" t="inlineStr">
      <is>
        <t>Robotdigg</t>
      </is>
    </nc>
  </rcc>
  <rcc rId="60" sId="1">
    <nc r="D59" t="inlineStr">
      <is>
        <t>8mm ID x 15.9mm OD Bronze Misalignment Bushing.</t>
      </is>
    </nc>
  </rcc>
  <rcc rId="61" sId="1">
    <nc r="E59" t="inlineStr">
      <is>
        <t>McMaster Carr</t>
      </is>
    </nc>
  </rcc>
  <rfmt sheetId="1" xfDxf="1" sqref="A59:IV59" start="0" length="0">
    <dxf/>
  </rfmt>
  <rcc rId="62" sId="1" numFmtId="11">
    <nc r="F59">
      <v>4.76</v>
    </nc>
  </rcc>
  <rcc rId="63" sId="1">
    <nc r="G59">
      <f>F59*B59</f>
    </nc>
  </rcc>
  <rcc rId="64" sId="1">
    <nc r="E86" t="inlineStr">
      <is>
        <t>McMaster Carr</t>
      </is>
    </nc>
  </rcc>
  <rcc rId="65" sId="1">
    <nc r="G86">
      <f>F86*B86</f>
    </nc>
  </rcc>
  <rcc rId="66" sId="1">
    <nc r="D86" t="inlineStr">
      <is>
        <t>10mm ID x 15.9mm OD Bronze Misalignment Bushing.</t>
      </is>
    </nc>
  </rcc>
  <rcc rId="67" sId="1">
    <nc r="H86" t="inlineStr">
      <is>
        <t>https://www.mcmaster.com/2032N25/</t>
      </is>
    </nc>
  </rcc>
  <rcc rId="68" sId="1" numFmtId="11">
    <nc r="F86">
      <v>4.41</v>
    </nc>
  </rcc>
  <rcc rId="69" sId="1" xfDxf="1" dxf="1">
    <nc r="I9" t="inlineStr">
      <is>
        <t>https://www.robotdigg.com/product/371/Connect-Fittings-for-2020-or-3030-alu-profile</t>
      </is>
    </nc>
  </rcc>
  <rcc rId="70" sId="1">
    <oc r="C9" t="inlineStr">
      <is>
        <t>20x20 C-BRCKT</t>
      </is>
    </oc>
    <nc r="C9" t="inlineStr">
      <is>
        <t>HBLFSNB5</t>
      </is>
    </nc>
  </rcc>
  <rfmt sheetId="1" xfDxf="1" sqref="D9" start="0" length="0">
    <dxf>
      <font>
        <sz val="12"/>
        <name val="Century Gothic"/>
        <scheme val="none"/>
      </font>
      <alignment horizontal="center" vertical="center" wrapText="1"/>
    </dxf>
  </rfmt>
  <rcc rId="71" sId="1">
    <nc r="D9" t="inlineStr">
      <is>
        <t>20x20 Corner Bracket</t>
      </is>
    </nc>
  </rcc>
  <rcc rId="72" sId="1" numFmtId="11">
    <nc r="F9">
      <v>1.98</v>
    </nc>
  </rcc>
  <rcc rId="73" sId="1">
    <nc r="G9">
      <f>F9*B9</f>
    </nc>
  </rcc>
  <rcc rId="74" sId="1">
    <nc r="E9" t="inlineStr">
      <is>
        <t>Misumi</t>
      </is>
    </nc>
  </rcc>
  <rfmt sheetId="1" xfDxf="1" sqref="H9" start="0" length="0">
    <dxf/>
  </rfmt>
  <rcc rId="75" sId="1">
    <oc r="C6" t="inlineStr">
      <is>
        <t>20x20x425mm</t>
      </is>
    </oc>
    <nc r="C6" t="inlineStr">
      <is>
        <t>HFSB5-2020-425-TPW</t>
      </is>
    </nc>
  </rcc>
  <rcc rId="76" sId="1">
    <nc r="D6" t="inlineStr">
      <is>
        <t>20x20x425 Black Extrusion</t>
      </is>
    </nc>
  </rcc>
  <rcc rId="77" sId="1">
    <nc r="E6" t="inlineStr">
      <is>
        <t>Misumi</t>
      </is>
    </nc>
  </rcc>
  <rcc rId="78" sId="1" numFmtId="11">
    <nc r="F6">
      <v>7.93</v>
    </nc>
  </rcc>
  <rcc rId="79" sId="1">
    <nc r="G6">
      <f>F6*B6</f>
    </nc>
  </rcc>
  <rcc rId="80" sId="1">
    <nc r="E4" t="inlineStr">
      <is>
        <t>Misumi</t>
      </is>
    </nc>
  </rcc>
  <rcc rId="81" sId="1" numFmtId="11">
    <nc r="F4">
      <v>14.473000000000001</v>
    </nc>
  </rcc>
  <rcc rId="82" sId="1">
    <nc r="G4">
      <f>F4*B4</f>
    </nc>
  </rcc>
  <rcc rId="83" sId="1">
    <oc r="C4" t="inlineStr">
      <is>
        <t>20x20x562mm</t>
      </is>
    </oc>
    <nc r="C4" t="inlineStr">
      <is>
        <t>HFSB5-2020-562-LTP-RCP-FR-AH470-AP80</t>
      </is>
    </nc>
  </rcc>
  <rcc rId="84" sId="1">
    <nc r="H4" t="inlineStr">
      <is>
        <t>https://us.misumi-ec.com/vona2/detail/110302683830/?ProductCode=HFSB5-2020-562-LTP-RCP-FR-AH470-AP80</t>
      </is>
    </nc>
  </rcc>
  <rcc rId="85" sId="1">
    <nc r="H6" t="inlineStr">
      <is>
        <t>https://us.misumi-ec.com/vona2/detail/110302683830/?ProductCode=HFSB5-2020-425-TPW</t>
      </is>
    </nc>
  </rcc>
  <rcc rId="86" sId="1" xfDxf="1" dxf="1">
    <nc r="H9" t="inlineStr">
      <is>
        <t>https://us.misumi-ec.com/vona2/detail/110300437260/?ProductCode=HBLFSNB5</t>
      </is>
    </nc>
  </rcc>
  <rcc rId="87" sId="1">
    <nc r="D4" t="inlineStr">
      <is>
        <t>20x20x562 Black Extrusion With Cross Holes</t>
      </is>
    </nc>
  </rcc>
  <rrc rId="88" sId="1" ref="A72:XFD72" action="deleteRow">
    <rfmt sheetId="1" xfDxf="1" sqref="A72:IV72" start="0" length="0">
      <dxf/>
    </rfmt>
    <rcc rId="0" sId="1" dxf="1">
      <nc r="A72">
        <v>68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72">
        <v>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72" t="inlineStr">
        <is>
          <t>30x10mm box fan</t>
        </is>
      </nc>
      <ndxf>
        <font>
          <sz val="13"/>
          <color indexed="8"/>
          <name val="Century Gothic"/>
          <family val="2"/>
          <scheme val="none"/>
        </font>
        <alignment horizontal="left" vertical="center" wrapText="1"/>
      </ndxf>
    </rcc>
    <rfmt sheetId="1" sqref="D7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E7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F72" start="0" length="0">
      <dxf>
        <numFmt numFmtId="168" formatCode="&quot;$&quot;#,##0.00"/>
      </dxf>
    </rfmt>
    <rfmt sheetId="1" sqref="G72" start="0" length="0">
      <dxf>
        <numFmt numFmtId="168" formatCode="&quot;$&quot;#,##0.00"/>
      </dxf>
    </rfmt>
  </rrc>
  <rcc rId="89" sId="1">
    <nc r="E34" t="inlineStr">
      <is>
        <t>Alirubber</t>
      </is>
    </nc>
  </rcc>
  <rcc rId="90" sId="1">
    <nc r="F34">
      <f>25+22.5</f>
    </nc>
  </rcc>
  <rcc rId="91" sId="1">
    <nc r="G34">
      <f>F34*B34</f>
    </nc>
  </rcc>
  <rcc rId="92" sId="1" xfDxf="1" dxf="1">
    <nc r="H34" t="inlineStr">
      <is>
        <t>https://alirubber.en.alibaba.com/</t>
      </is>
    </nc>
  </rcc>
  <rfmt sheetId="1" xfDxf="1" sqref="I34" start="0" length="0">
    <dxf/>
  </rfmt>
  <rcc rId="93" sId="1" xfDxf="1" dxf="1">
    <nc r="I34" t="inlineStr">
      <is>
        <t>https://keenovo.store/</t>
      </is>
    </nc>
  </rcc>
  <rcc rId="94" sId="1">
    <oc r="C34" t="inlineStr">
      <is>
        <r>
          <t>320x320_120VAC_50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0W_Heated_Bed</t>
        </r>
      </is>
    </oc>
    <nc r="C34" t="inlineStr">
      <is>
        <r>
          <t>320x320 120VAC 50</t>
        </r>
        <r>
          <rPr>
            <sz val="13"/>
            <color indexed="8"/>
            <rFont val="Century Gothic"/>
            <family val="2"/>
          </rPr>
          <t>0W Heated Bed</t>
        </r>
      </is>
    </nc>
  </rcc>
  <rcc rId="95" sId="1">
    <nc r="E94" t="inlineStr">
      <is>
        <t>Banggood</t>
      </is>
    </nc>
  </rcc>
  <rfmt sheetId="1" xfDxf="1" sqref="A94:IV94" start="0" length="0">
    <dxf/>
  </rfmt>
  <rcc rId="96" sId="1" numFmtId="11">
    <nc r="F94">
      <v>26.78</v>
    </nc>
  </rcc>
  <rcc rId="97" sId="1">
    <nc r="G94">
      <f>F94*B94</f>
    </nc>
  </rcc>
  <rcc rId="98" sId="1">
    <oc r="C122" t="inlineStr">
      <is>
        <r>
          <t xml:space="preserve">3mm x 14mm SST 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BSC</t>
        </r>
      </is>
    </oc>
    <nc r="C122" t="inlineStr">
      <is>
        <r>
          <t xml:space="preserve">3mm x 14mm SST </t>
        </r>
        <r>
          <rPr>
            <sz val="13"/>
            <color indexed="8"/>
            <rFont val="Century Gothic"/>
            <family val="2"/>
          </rPr>
          <t>BSC</t>
        </r>
      </is>
    </nc>
  </rcc>
  <rcc rId="99" sId="1">
    <oc r="C134" t="inlineStr">
      <is>
        <r>
          <t xml:space="preserve">40x40x10 Axial 24V 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Fan</t>
        </r>
      </is>
    </oc>
    <nc r="C134" t="inlineStr">
      <is>
        <r>
          <t xml:space="preserve">40x40x10 Axial 24V </t>
        </r>
        <r>
          <rPr>
            <sz val="13"/>
            <color indexed="8"/>
            <rFont val="Century Gothic"/>
            <family val="2"/>
          </rPr>
          <t>Fan</t>
        </r>
      </is>
    </nc>
  </rcc>
  <rfmt sheetId="1" xfDxf="1" sqref="A23:IV23" start="0" length="0">
    <dxf/>
  </rfmt>
  <rcc rId="100" sId="1" numFmtId="11">
    <nc r="F23">
      <v>8.99</v>
    </nc>
  </rcc>
  <rcc rId="101" sId="1">
    <nc r="D23" t="inlineStr">
      <is>
        <t>TR8x8 POM Nut</t>
      </is>
    </nc>
  </rcc>
  <rcc rId="102" sId="1">
    <nc r="E23" t="inlineStr">
      <is>
        <t>Amazon</t>
      </is>
    </nc>
  </rcc>
  <rfmt sheetId="1" xfDxf="1" sqref="A90:IV90" start="0" length="0">
    <dxf/>
  </rfmt>
  <rcc rId="103" sId="1">
    <nc r="F90">
      <f>0.62/25</f>
    </nc>
  </rcc>
  <rcc rId="104" sId="1">
    <oc r="D90" t="inlineStr">
      <is>
        <t>3mm x 04mm SST SCS</t>
      </is>
    </oc>
    <nc r="D90" t="inlineStr">
      <is>
        <t>3mm x 04mm SST SCS (25pk)</t>
      </is>
    </nc>
  </rcc>
  <rcc rId="105" sId="1">
    <nc r="E90" t="inlineStr">
      <is>
        <t>Trimcraft Aviation RC</t>
      </is>
    </nc>
  </rcc>
  <rcc rId="106" sId="1" numFmtId="11">
    <nc r="G90">
      <v>0.62</v>
    </nc>
  </rcc>
  <rcc rId="107" sId="1" xfDxf="1" dxf="1">
    <nc r="H118" t="inlineStr">
      <is>
        <t>http://www.trimcraftaviationrc.com/index.php?route=product/product&amp;path=24_2_27&amp;product_id=24</t>
      </is>
    </nc>
  </rcc>
  <rcc rId="108" sId="1">
    <nc r="F118">
      <f>0.49/25</f>
    </nc>
  </rcc>
  <rcc rId="109" sId="1" numFmtId="11">
    <nc r="G118">
      <v>0.49</v>
    </nc>
  </rcc>
  <rcc rId="110" sId="1">
    <nc r="E118" t="inlineStr">
      <is>
        <t>Trimcraft Aviation RC</t>
      </is>
    </nc>
  </rcc>
  <rcc rId="111" sId="1">
    <oc r="D118" t="inlineStr">
      <is>
        <t>3mm x 6mm SST BSC</t>
      </is>
    </oc>
    <nc r="D118" t="inlineStr">
      <is>
        <t>3mm x 6mm SST BSC (25pk)</t>
      </is>
    </nc>
  </rcc>
  <rfmt sheetId="1" xfDxf="1" sqref="A76:IV76" start="0" length="0">
    <dxf/>
  </rfmt>
  <rcc rId="112" sId="1">
    <nc r="F76">
      <f>0.64/25</f>
    </nc>
  </rcc>
  <rcc rId="113" sId="1" numFmtId="11">
    <nc r="G76">
      <v>0.64</v>
    </nc>
  </rcc>
  <rcc rId="114" sId="1">
    <nc r="E76" t="inlineStr">
      <is>
        <t>Trimcraft Aviation RC</t>
      </is>
    </nc>
  </rcc>
  <rcc rId="115" sId="1">
    <oc r="D76" t="inlineStr">
      <is>
        <t>3mm x 8mm SST BSC</t>
      </is>
    </oc>
    <nc r="D76" t="inlineStr">
      <is>
        <t>3mm x 8mm SST BSC (25pk)</t>
      </is>
    </nc>
  </rcc>
  <rfmt sheetId="1" xfDxf="1" sqref="A77:IV77" start="0" length="0">
    <dxf/>
  </rfmt>
  <rcc rId="116" sId="1">
    <nc r="F77">
      <f>0.67/25</f>
    </nc>
  </rcc>
  <rcc rId="117" sId="1" numFmtId="11">
    <nc r="G77">
      <v>0.67</v>
    </nc>
  </rcc>
  <rcc rId="118" sId="1">
    <nc r="E77" t="inlineStr">
      <is>
        <t>Trimcraft Aviation RC</t>
      </is>
    </nc>
  </rcc>
  <rcc rId="119" sId="1">
    <oc r="D77" t="inlineStr">
      <is>
        <t>3mm x 10mm SST BSC</t>
      </is>
    </oc>
    <nc r="D77" t="inlineStr">
      <is>
        <t>3mm x 10mm SST BSC (25pk)</t>
      </is>
    </nc>
  </rcc>
  <rfmt sheetId="1" xfDxf="1" sqref="A110:IV110" start="0" length="0">
    <dxf/>
  </rfmt>
  <rcc rId="120" sId="1">
    <nc r="F110">
      <f>0.83/25</f>
    </nc>
  </rcc>
  <rcc rId="121" sId="1" numFmtId="11">
    <nc r="G110">
      <v>0.83</v>
    </nc>
  </rcc>
  <rcc rId="122" sId="1">
    <nc r="E110" t="inlineStr">
      <is>
        <t>Trimcraft Aviation RC</t>
      </is>
    </nc>
  </rcc>
  <rcc rId="123" sId="1">
    <oc r="D110" t="inlineStr">
      <is>
        <t>3mm x 12mm SST BSC</t>
      </is>
    </oc>
    <nc r="D110" t="inlineStr">
      <is>
        <t>3mm x 12mm SST BSC (25pk)</t>
      </is>
    </nc>
  </rcc>
  <rcc rId="124" sId="1" xfDxf="1" dxf="1">
    <nc r="H122" t="inlineStr">
      <is>
        <t>http://www.trimcraftaviationrc.com/index.php?route=product/product&amp;path=24_2_27&amp;product_id=508</t>
      </is>
    </nc>
  </rcc>
  <rcc rId="125" sId="1">
    <nc r="F122">
      <f>0.65/25</f>
    </nc>
  </rcc>
  <rcc rId="126" sId="1" numFmtId="11">
    <nc r="G122">
      <v>0.65</v>
    </nc>
  </rcc>
  <rcc rId="127" sId="1" odxf="1" dxf="1">
    <nc r="E122" t="inlineStr">
      <is>
        <t>Trimcraft Aviation RC</t>
      </is>
    </nc>
    <odxf>
      <font>
        <sz val="13"/>
        <name val="Century Gothic"/>
        <scheme val="none"/>
      </font>
    </odxf>
    <ndxf>
      <font>
        <sz val="12"/>
        <name val="Century Gothic"/>
        <scheme val="none"/>
      </font>
    </ndxf>
  </rcc>
  <rcc rId="128" sId="1" xfDxf="1" dxf="1">
    <nc r="H26" t="inlineStr">
      <is>
        <t>http://www.trimcraftaviationrc.com/index.php?route=product/product&amp;path=24_18_37&amp;product_id=190</t>
      </is>
    </nc>
  </rcc>
  <rcc rId="129" sId="1">
    <oc r="D122" t="inlineStr">
      <is>
        <t>3mm x 14mm SST BSC</t>
      </is>
    </oc>
    <nc r="D122" t="inlineStr">
      <is>
        <t>3mm x 14mm SST BSC (25pk)</t>
      </is>
    </nc>
  </rcc>
  <rcc rId="130" sId="1">
    <nc r="E26" t="inlineStr">
      <is>
        <t>Trimcraft Aviation RC</t>
      </is>
    </nc>
  </rcc>
  <rcc rId="131" sId="1">
    <nc r="F26">
      <f>0.62/25</f>
    </nc>
  </rcc>
  <rcc rId="132" sId="1" numFmtId="11">
    <nc r="G26">
      <v>0.62</v>
    </nc>
  </rcc>
  <rcc rId="133" sId="1">
    <oc r="D26" t="inlineStr">
      <is>
        <t>3mm x 14mm SST SCS</t>
      </is>
    </oc>
    <nc r="D26" t="inlineStr">
      <is>
        <t>3mm x 14mm SST SCS (25pk)</t>
      </is>
    </nc>
  </rcc>
  <rfmt sheetId="1" xfDxf="1" sqref="A72:IV72" start="0" length="0">
    <dxf/>
  </rfmt>
  <rcc rId="134" sId="1">
    <nc r="F72">
      <f>0.87/25</f>
    </nc>
  </rcc>
  <rcc rId="135" sId="1" numFmtId="11">
    <nc r="G72">
      <v>0.87</v>
    </nc>
  </rcc>
  <rcc rId="136" sId="1">
    <nc r="E72" t="inlineStr">
      <is>
        <t>Trimcraft Aviation RC</t>
      </is>
    </nc>
  </rcc>
  <rcc rId="137" sId="1" xfDxf="1" dxf="1">
    <nc r="H18" t="inlineStr">
      <is>
        <t>http://www.trimcraftaviationrc.com/index.php?route=product/product&amp;path=24_2_27&amp;product_id=27</t>
      </is>
    </nc>
  </rcc>
  <rcc rId="138" sId="1">
    <nc r="F18">
      <f>1/25</f>
    </nc>
  </rcc>
  <rcc rId="139" sId="1" numFmtId="11">
    <nc r="G18">
      <v>1</v>
    </nc>
  </rcc>
  <rcc rId="140" sId="1">
    <nc r="E18" t="inlineStr">
      <is>
        <t>Trimcraft Aviation RC</t>
      </is>
    </nc>
  </rcc>
  <rcc rId="141" sId="1">
    <oc r="D72" t="inlineStr">
      <is>
        <t>3mm x 16mm SST BSC</t>
      </is>
    </oc>
    <nc r="D72" t="inlineStr">
      <is>
        <t>3mm x 16mm SST BSC (25pk)</t>
      </is>
    </nc>
  </rcc>
  <rcc rId="142" sId="1">
    <oc r="D18" t="inlineStr">
      <is>
        <t>3mm x 20mm SST BSC</t>
      </is>
    </oc>
    <nc r="D18" t="inlineStr">
      <is>
        <t>3mm x 20mm SST BSC (25pk)</t>
      </is>
    </nc>
  </rcc>
  <rfmt sheetId="1" xfDxf="1" sqref="A75:IV75" start="0" length="0">
    <dxf/>
  </rfmt>
  <rcc rId="143" sId="1">
    <nc r="F75">
      <f>1.04/25</f>
    </nc>
  </rcc>
  <rcc rId="144" sId="1" numFmtId="11">
    <nc r="G75">
      <v>1.04</v>
    </nc>
  </rcc>
  <rcc rId="145" sId="1">
    <nc r="E75" t="inlineStr">
      <is>
        <t>Trimcraft Aviation RC</t>
      </is>
    </nc>
  </rcc>
  <rcc rId="146" sId="1">
    <oc r="D75" t="inlineStr">
      <is>
        <t>3mm x 25mm SST BSC</t>
      </is>
    </oc>
    <nc r="D75" t="inlineStr">
      <is>
        <t>3mm x 25mm SST BSC (25pk)</t>
      </is>
    </nc>
  </rcc>
  <rfmt sheetId="1" xfDxf="1" sqref="A86:IV86" start="0" length="0">
    <dxf/>
  </rfmt>
  <rcc rId="147" sId="1" numFmtId="11">
    <nc r="F86">
      <f>0.72/12</f>
    </nc>
  </rcc>
  <rcc rId="148" sId="1" numFmtId="11">
    <nc r="G86">
      <v>0.72</v>
    </nc>
  </rcc>
  <rcc rId="149" sId="1">
    <nc r="E86" t="inlineStr">
      <is>
        <t>Trimcraft Aviation RC</t>
      </is>
    </nc>
  </rcc>
  <rcc rId="150" sId="1">
    <oc r="D86" t="inlineStr">
      <is>
        <t>3mm x 35mm SST SCS</t>
      </is>
    </oc>
    <nc r="D86" t="inlineStr">
      <is>
        <t>3mm x 35mm SST SCS (12pk)</t>
      </is>
    </nc>
  </rcc>
  <rcc rId="151" sId="1">
    <oc r="C49" t="inlineStr">
      <is>
        <t>4020Blower_R3</t>
      </is>
    </oc>
    <nc r="C49" t="inlineStr">
      <is>
        <t>4020 Blower Fan 24V</t>
      </is>
    </nc>
  </rcc>
  <rfmt sheetId="1" xfDxf="1" sqref="A49:IV49" start="0" length="0">
    <dxf/>
  </rfmt>
  <rcc rId="152" sId="1">
    <nc r="F49">
      <f>19.98/4</f>
    </nc>
  </rcc>
  <rcc rId="153" sId="1" numFmtId="11">
    <nc r="G49">
      <v>19.98</v>
    </nc>
  </rcc>
  <rcc rId="154" sId="1">
    <nc r="E49" t="inlineStr">
      <is>
        <t>Amazon</t>
      </is>
    </nc>
  </rcc>
  <rcc rId="155" sId="1">
    <nc r="D49" t="inlineStr">
      <is>
        <t>4020 Blower Fan, 24V</t>
      </is>
    </nc>
  </rcc>
  <rfmt sheetId="1" xfDxf="1" sqref="A134:IV134" start="0" length="0">
    <dxf/>
  </rfmt>
  <rcc rId="156" sId="1">
    <nc r="F134">
      <f>19.98/5</f>
    </nc>
  </rcc>
  <rcc rId="157" sId="1" numFmtId="11">
    <nc r="G134">
      <v>19.98</v>
    </nc>
  </rcc>
  <rcc rId="158" sId="1">
    <nc r="E134" t="inlineStr">
      <is>
        <t>Amazon</t>
      </is>
    </nc>
  </rcc>
  <rcc rId="159" sId="1">
    <nc r="D134" t="inlineStr">
      <is>
        <t>4010 Axial Fan, 24V</t>
      </is>
    </nc>
  </rcc>
  <rcc rId="160" sId="1">
    <nc r="E46" t="inlineStr">
      <is>
        <t>3D Printed</t>
      </is>
    </nc>
  </rcc>
  <rcc rId="161" sId="1" numFmtId="11">
    <nc r="F46">
      <v>0</v>
    </nc>
  </rcc>
  <rcc rId="162" sId="1" numFmtId="11">
    <nc r="G46">
      <v>0</v>
    </nc>
  </rcc>
  <rcc rId="163" sId="1">
    <oc r="C46" t="inlineStr">
      <is>
        <r>
          <t>48mmx75mm_Threa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ded_Spool_Holder_F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ull_Round</t>
        </r>
      </is>
    </oc>
    <nc r="C46" t="inlineStr">
      <is>
        <r>
          <t>Threa</t>
        </r>
        <r>
          <rPr>
            <sz val="13"/>
            <color indexed="8"/>
            <rFont val="Century Gothic"/>
            <family val="2"/>
          </rPr>
          <t>ded Spool Holder Insert</t>
        </r>
      </is>
    </nc>
  </rcc>
  <rcc rId="164" sId="1">
    <nc r="D46" t="inlineStr">
      <is>
        <t>3D Printed Insert for Spool Holder, Various Lengths and Diameters Availible</t>
      </is>
    </nc>
  </rcc>
  <rcc rId="165" sId="1">
    <nc r="H46" t="inlineStr">
      <is>
        <t>See STL's</t>
      </is>
    </nc>
  </rcc>
  <rfmt sheetId="1" xfDxf="1" sqref="A132:IV132" start="0" length="0">
    <dxf/>
  </rfmt>
  <rcc rId="166" sId="1" numFmtId="11">
    <nc r="F132">
      <f>0.58/25</f>
    </nc>
  </rcc>
  <rcc rId="167" sId="1" numFmtId="11">
    <nc r="G132">
      <v>0.57999999999999996</v>
    </nc>
  </rcc>
  <rcc rId="168" sId="1">
    <nc r="E132" t="inlineStr">
      <is>
        <t>Trimcraft Aviation RC</t>
      </is>
    </nc>
  </rcc>
  <rcc rId="169" sId="1">
    <oc r="D132" t="inlineStr">
      <is>
        <t>4mm x 08mm SST BSC</t>
      </is>
    </oc>
    <nc r="D132" t="inlineStr">
      <is>
        <t>4mm x 08mm SST BSC (25pk)</t>
      </is>
    </nc>
  </rcc>
  <rcc rId="170" sId="1">
    <nc r="E131" t="inlineStr">
      <is>
        <t>Trimcraft Aviation RC</t>
      </is>
    </nc>
  </rcc>
  <rcc rId="171" sId="1">
    <oc r="D131" t="inlineStr">
      <is>
        <t>4mm x 16mm SST BSC</t>
      </is>
    </oc>
    <nc r="D131" t="inlineStr">
      <is>
        <t>4mm x 16mm SST BSC (25pk)</t>
      </is>
    </nc>
  </rcc>
  <rfmt sheetId="1" xfDxf="1" sqref="A131:IV131" start="0" length="0">
    <dxf/>
  </rfmt>
  <rcc rId="172" sId="1">
    <nc r="F131">
      <f>0.93/25</f>
    </nc>
  </rcc>
  <rcc rId="173" sId="1" numFmtId="11">
    <nc r="G131">
      <v>0.93</v>
    </nc>
  </rcc>
  <rcc rId="174" sId="1">
    <oc r="C31" t="inlineStr">
      <is>
        <r>
          <t xml:space="preserve">5mm x 20mm SST 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BSC</t>
        </r>
      </is>
    </oc>
    <nc r="C31" t="inlineStr">
      <is>
        <r>
          <t xml:space="preserve">5mm x 20mm SST </t>
        </r>
        <r>
          <rPr>
            <sz val="13"/>
            <color indexed="8"/>
            <rFont val="Century Gothic"/>
            <family val="2"/>
          </rPr>
          <t>BSC</t>
        </r>
      </is>
    </nc>
  </rcc>
  <rfmt sheetId="1" sqref="D7" start="0" length="0">
    <dxf>
      <alignment horizontal="left"/>
    </dxf>
  </rfmt>
  <rfmt sheetId="1" sqref="D32" start="0" length="0">
    <dxf>
      <alignment horizontal="left"/>
    </dxf>
  </rfmt>
  <rfmt sheetId="1" sqref="D25" start="0" length="0">
    <dxf>
      <alignment horizontal="left"/>
    </dxf>
  </rfmt>
  <rfmt sheetId="1" sqref="D12" start="0" length="0">
    <dxf>
      <alignment horizontal="left"/>
    </dxf>
  </rfmt>
  <rfmt sheetId="1" sqref="D31" start="0" length="0">
    <dxf>
      <alignment horizontal="left"/>
    </dxf>
  </rfmt>
  <rfmt sheetId="1" sqref="D41" start="0" length="0">
    <dxf>
      <alignment horizontal="left"/>
    </dxf>
  </rfmt>
  <rfmt sheetId="1" sqref="D117" start="0" length="0">
    <dxf>
      <alignment horizontal="left"/>
    </dxf>
  </rfmt>
  <rcc rId="175" sId="1">
    <nc r="E7" t="inlineStr">
      <is>
        <t>Trimcraft Aviation RC</t>
      </is>
    </nc>
  </rcc>
  <rcc rId="176" sId="1">
    <nc r="E32" t="inlineStr">
      <is>
        <t>Trimcraft Aviation RC</t>
      </is>
    </nc>
  </rcc>
  <rcc rId="177" sId="1">
    <nc r="E25" t="inlineStr">
      <is>
        <t>Trimcraft Aviation RC</t>
      </is>
    </nc>
  </rcc>
  <rcc rId="178" sId="1">
    <nc r="E12" t="inlineStr">
      <is>
        <t>Trimcraft Aviation RC</t>
      </is>
    </nc>
  </rcc>
  <rcc rId="179" sId="1" odxf="1" dxf="1">
    <nc r="E31" t="inlineStr">
      <is>
        <t>Trimcraft Aviation RC</t>
      </is>
    </nc>
    <odxf>
      <font>
        <sz val="13"/>
        <name val="Century Gothic"/>
        <scheme val="none"/>
      </font>
    </odxf>
    <ndxf>
      <font>
        <sz val="12"/>
        <name val="Century Gothic"/>
        <scheme val="none"/>
      </font>
    </ndxf>
  </rcc>
  <rcc rId="180" sId="1">
    <nc r="E41" t="inlineStr">
      <is>
        <t>Trimcraft Aviation RC</t>
      </is>
    </nc>
  </rcc>
  <rcc rId="181" sId="1">
    <nc r="E117" t="inlineStr">
      <is>
        <t>Trimcraft Aviation RC</t>
      </is>
    </nc>
  </rcc>
  <rfmt sheetId="1" sqref="D7" start="0" length="0">
    <dxf>
      <alignment horizontal="center"/>
    </dxf>
  </rfmt>
  <rfmt sheetId="1" sqref="D32" start="0" length="0">
    <dxf>
      <alignment horizontal="center"/>
    </dxf>
  </rfmt>
  <rfmt sheetId="1" sqref="D25" start="0" length="0">
    <dxf>
      <alignment horizontal="center"/>
    </dxf>
  </rfmt>
  <rfmt sheetId="1" sqref="D12" start="0" length="0">
    <dxf>
      <alignment horizontal="center"/>
    </dxf>
  </rfmt>
  <rfmt sheetId="1" sqref="D31" start="0" length="0">
    <dxf>
      <font>
        <sz val="12"/>
        <name val="Century Gothic"/>
        <scheme val="none"/>
      </font>
      <alignment horizontal="center"/>
    </dxf>
  </rfmt>
  <rfmt sheetId="1" sqref="D41" start="0" length="0">
    <dxf>
      <alignment horizontal="center"/>
    </dxf>
  </rfmt>
  <rfmt sheetId="1" sqref="D117" start="0" length="0">
    <dxf>
      <alignment horizontal="center"/>
    </dxf>
  </rfmt>
  <rcc rId="182" sId="1" xfDxf="1" dxf="1">
    <nc r="H7" t="inlineStr">
      <is>
        <t>http://www.trimcraftaviationrc.com/index.php?route=product/product&amp;path=24_2_27&amp;product_id=456</t>
      </is>
    </nc>
  </rcc>
  <rcc rId="183" sId="1">
    <nc r="F7">
      <f>0.56/12</f>
    </nc>
  </rcc>
  <rcc rId="184" sId="1">
    <nc r="D7" t="inlineStr">
      <is>
        <t>5mm x 10mm SST BSC (12pk)</t>
      </is>
    </nc>
  </rcc>
  <rcc rId="185" sId="1" xfDxf="1" dxf="1">
    <nc r="H32" t="inlineStr">
      <is>
        <t>http://www.trimcraftaviationrc.com/index.php?route=product/product&amp;path=24_2_27&amp;product_id=457</t>
      </is>
    </nc>
  </rcc>
  <rcc rId="186" sId="1">
    <nc r="F32">
      <f>0.66/12</f>
    </nc>
  </rcc>
  <rcc rId="187" sId="1">
    <nc r="G32">
      <f>3*0.66</f>
    </nc>
  </rcc>
  <rcc rId="188" sId="1">
    <nc r="D32" t="inlineStr">
      <is>
        <t>5mm x 12mm SST BSC (12pk)</t>
      </is>
    </nc>
  </rcc>
  <rcc rId="189" sId="1" xfDxf="1" dxf="1">
    <nc r="H25" t="inlineStr">
      <is>
        <t>http://www.trimcraftaviationrc.com/index.php?route=product/product&amp;path=24_2_27&amp;product_id=50</t>
      </is>
    </nc>
  </rcc>
  <rcc rId="190" sId="1">
    <nc r="F25">
      <f>0.67/12</f>
    </nc>
  </rcc>
  <rcc rId="191" sId="1" numFmtId="11">
    <nc r="G25">
      <v>0.67</v>
    </nc>
  </rcc>
  <rcc rId="192" sId="1">
    <nc r="D25" t="inlineStr">
      <is>
        <t>5mm x 14mm SST BSC (12pk)</t>
      </is>
    </nc>
  </rcc>
  <rcc rId="193" sId="1">
    <nc r="F12">
      <f>0.67/12</f>
    </nc>
  </rcc>
  <rcc rId="194" sId="1" numFmtId="11">
    <nc r="G12">
      <v>0.67</v>
    </nc>
  </rcc>
  <rcc rId="195" sId="1" xfDxf="1" dxf="1">
    <nc r="H12" t="inlineStr">
      <is>
        <t>http://www.trimcraftaviationrc.com/index.php?route=product/product&amp;path=24_2_27&amp;product_id=52</t>
      </is>
    </nc>
  </rcc>
  <rcc rId="196" sId="1">
    <nc r="D12" t="inlineStr">
      <is>
        <t>5mm x 16mm SST BSC (12pk)</t>
      </is>
    </nc>
  </rcc>
  <rcc rId="197" sId="1" xfDxf="1" dxf="1">
    <nc r="H31" t="inlineStr">
      <is>
        <t>http://www.trimcraftaviationrc.com/index.php?route=product/product&amp;path=24_2_27&amp;product_id=484</t>
      </is>
    </nc>
  </rcc>
  <rcc rId="198" sId="1">
    <nc r="F31">
      <f>0.69/12</f>
    </nc>
  </rcc>
  <rcc rId="199" sId="1" numFmtId="11">
    <nc r="G31">
      <v>0.69</v>
    </nc>
  </rcc>
  <rcc rId="200" sId="1">
    <nc r="D31" t="inlineStr">
      <is>
        <r>
          <t xml:space="preserve">5mm x 20mm SST </t>
        </r>
        <r>
          <rPr>
            <sz val="13"/>
            <color indexed="8"/>
            <rFont val="Century Gothic"/>
            <family val="2"/>
          </rPr>
          <t>BSC</t>
        </r>
        <r>
          <rPr>
            <sz val="12"/>
            <color indexed="8"/>
            <rFont val="Century Gothic"/>
            <family val="2"/>
          </rPr>
          <t xml:space="preserve"> (12pk)</t>
        </r>
      </is>
    </nc>
  </rcc>
  <rcc rId="201" sId="1" xfDxf="1" dxf="1">
    <nc r="H41" t="inlineStr">
      <is>
        <t>http://www.trimcraftaviationrc.com/index.php?route=product/product&amp;path=24_2_27&amp;product_id=467</t>
      </is>
    </nc>
  </rcc>
  <rcc rId="202" sId="1">
    <nc r="F41">
      <f>0.84/12</f>
    </nc>
  </rcc>
  <rcc rId="203" sId="1" numFmtId="11">
    <nc r="G41">
      <v>0.84</v>
    </nc>
  </rcc>
  <rcc rId="204" sId="1">
    <nc r="D41" t="inlineStr">
      <is>
        <t>5mm x 25mm SST BSC (12pk)</t>
      </is>
    </nc>
  </rcc>
  <rcc rId="205" sId="1">
    <oc r="C117" t="inlineStr">
      <is>
        <t>5mm x 8mm SST BSC</t>
      </is>
    </oc>
    <nc r="C117" t="inlineStr">
      <is>
        <t>5mm x 08mm SST BSC</t>
      </is>
    </nc>
  </rcc>
  <rcc rId="206" sId="1">
    <nc r="F117">
      <f>0.56/12</f>
    </nc>
  </rcc>
  <rcc rId="207" sId="1" numFmtId="11">
    <nc r="G117">
      <v>0.56000000000000005</v>
    </nc>
  </rcc>
  <rcc rId="208" sId="1" xfDxf="1" dxf="1">
    <nc r="H117" t="inlineStr">
      <is>
        <t>http://www.trimcraftaviationrc.com/index.php?route=product/product&amp;path=24_2_27&amp;product_id=487</t>
      </is>
    </nc>
  </rcc>
  <rcc rId="209" sId="1">
    <nc r="D117" t="inlineStr">
      <is>
        <t>5mm x 8mm SST BSC (12pk)</t>
      </is>
    </nc>
  </rcc>
  <rfmt sheetId="1" xfDxf="1" sqref="A80:IV80" start="0" length="0">
    <dxf/>
  </rfmt>
  <rcc rId="210" sId="1">
    <nc r="F80">
      <f>9.99/10</f>
    </nc>
  </rcc>
  <rcc rId="211" sId="1" numFmtId="11">
    <nc r="G80">
      <v>9.99</v>
    </nc>
  </rcc>
  <rcc rId="212" sId="1">
    <nc r="E80" t="inlineStr">
      <is>
        <t>Fast Eddy Bearings</t>
      </is>
    </nc>
  </rcc>
  <rcc rId="213" sId="1">
    <nc r="D80" t="inlineStr">
      <is>
        <t>10x22x6 2RS Bearing (10pk)</t>
      </is>
    </nc>
  </rcc>
  <rcc rId="214" sId="1">
    <nc r="D10" t="inlineStr">
      <is>
        <t>20x20 M5 Pre-Assebly Tslot Nuts (100pk)</t>
      </is>
    </nc>
  </rcc>
  <rcc rId="215" sId="1">
    <oc r="C81" t="inlineStr">
      <is>
        <r>
          <t xml:space="preserve">10mm_ID x 32T GT2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Pulley</t>
        </r>
      </is>
    </oc>
    <nc r="C81" t="inlineStr">
      <is>
        <r>
          <t xml:space="preserve">10mm_ID x 32T GT2 </t>
        </r>
        <r>
          <rPr>
            <sz val="12"/>
            <color indexed="8"/>
            <rFont val="Century Gothic"/>
            <family val="2"/>
          </rPr>
          <t>Pulley</t>
        </r>
      </is>
    </nc>
  </rcc>
  <rrc rId="216" sId="1" ref="A100:XFD100" action="deleteRow">
    <rfmt sheetId="1" xfDxf="1" sqref="A100:IV100" start="0" length="0">
      <dxf/>
    </rfmt>
    <rcc rId="0" sId="1" dxf="1">
      <nc r="A100">
        <v>97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00">
        <v>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00" t="inlineStr">
        <is>
          <t>7804K107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0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0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00" start="0" length="0">
      <dxf>
        <numFmt numFmtId="168" formatCode="&quot;$&quot;#,##0.00"/>
      </dxf>
    </rfmt>
    <rfmt sheetId="1" sqref="G100" start="0" length="0">
      <dxf>
        <numFmt numFmtId="168" formatCode="&quot;$&quot;#,##0.00"/>
      </dxf>
    </rfmt>
  </rrc>
  <rcc rId="217" sId="1">
    <oc r="C92" t="inlineStr">
      <is>
        <r>
          <t xml:space="preserve">850mm GT2 6mm Wide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Belt Open Loop</t>
        </r>
      </is>
    </oc>
    <nc r="C92" t="inlineStr">
      <is>
        <r>
          <t xml:space="preserve">850mm GT2 6mm Wide </t>
        </r>
        <r>
          <rPr>
            <sz val="12"/>
            <color indexed="8"/>
            <rFont val="Century Gothic"/>
            <family val="2"/>
          </rPr>
          <t>Belt Open Loop</t>
        </r>
      </is>
    </nc>
  </rcc>
  <rcc rId="218" sId="1">
    <oc r="D92" t="inlineStr">
      <is>
        <r>
          <t xml:space="preserve">850mm GT2 6mm Wide Belt Open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Loop</t>
        </r>
      </is>
    </oc>
    <nc r="D92" t="inlineStr">
      <is>
        <r>
          <t xml:space="preserve">GT2 6mm Wide Belt Open </t>
        </r>
        <r>
          <rPr>
            <sz val="12"/>
            <color indexed="8"/>
            <rFont val="Century Gothic"/>
            <family val="2"/>
          </rPr>
          <t>Loop (5m Pk)</t>
        </r>
      </is>
    </nc>
  </rcc>
  <rcc rId="219" sId="1">
    <nc r="E92" t="inlineStr">
      <is>
        <t>Robotdigg</t>
      </is>
    </nc>
  </rcc>
  <rcc rId="220" sId="1">
    <nc r="F92">
      <f>(0.85/5)*6</f>
    </nc>
  </rcc>
  <rcc rId="221" sId="1" numFmtId="11">
    <nc r="G92">
      <v>6</v>
    </nc>
  </rcc>
  <rcc rId="222" sId="1">
    <nc r="H92" t="inlineStr">
      <is>
        <t>https://www.robotdigg.com/product/10/Open-Ended-6mm-Width-GT2-Belt</t>
      </is>
    </nc>
  </rcc>
  <rcc rId="223" sId="1" xfDxf="1" dxf="1">
    <nc r="H37" t="inlineStr">
      <is>
        <t>https://www.mcmaster.com/9002T427/</t>
      </is>
    </nc>
  </rcc>
  <rcc rId="224" sId="1">
    <nc r="F37">
      <f>5.96/3</f>
    </nc>
  </rcc>
  <rcc rId="225" sId="1">
    <nc r="G37">
      <f>5.96*2</f>
    </nc>
  </rcc>
  <rcc rId="226" sId="1">
    <nc r="E37" t="inlineStr">
      <is>
        <t>McMaster Carr</t>
      </is>
    </nc>
  </rcc>
  <rrc rId="227" sId="1" ref="A100:XFD100" action="deleteRow">
    <rfmt sheetId="1" xfDxf="1" sqref="A100:IV100" start="0" length="0">
      <dxf/>
    </rfmt>
    <rcc rId="0" sId="1" dxf="1">
      <nc r="A100">
        <v>98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00">
        <v>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00" t="inlineStr">
        <is>
          <t>91290A137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0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0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00" start="0" length="0">
      <dxf>
        <numFmt numFmtId="168" formatCode="&quot;$&quot;#,##0.00"/>
      </dxf>
    </rfmt>
    <rfmt sheetId="1" sqref="G100" start="0" length="0">
      <dxf>
        <numFmt numFmtId="168" formatCode="&quot;$&quot;#,##0.00"/>
      </dxf>
    </rfmt>
  </rrc>
  <rcc rId="228" sId="1">
    <oc r="B7">
      <v>119</v>
    </oc>
    <nc r="B7">
      <v>121</v>
    </nc>
  </rcc>
  <rcc rId="229" sId="1">
    <nc r="G7">
      <f>11*0.56</f>
    </nc>
  </rcc>
  <rcc rId="230" sId="1">
    <oc r="B108">
      <v>4</v>
    </oc>
    <nc r="B108">
      <v>8</v>
    </nc>
  </rcc>
  <rrc rId="231" sId="1" ref="A127:XFD127" action="deleteRow">
    <rfmt sheetId="1" xfDxf="1" sqref="A127:IV127" start="0" length="0">
      <dxf/>
    </rfmt>
    <rcc rId="0" sId="1" dxf="1">
      <nc r="A127">
        <v>126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27">
        <v>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27" t="inlineStr">
        <is>
          <t>92095A183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2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2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27" start="0" length="0">
      <dxf>
        <numFmt numFmtId="168" formatCode="&quot;$&quot;#,##0.00"/>
      </dxf>
    </rfmt>
    <rfmt sheetId="1" sqref="G127" start="0" length="0">
      <dxf>
        <numFmt numFmtId="168" formatCode="&quot;$&quot;#,##0.00"/>
      </dxf>
    </rfmt>
  </rrc>
  <rcc rId="232" sId="1" xfDxf="1" dxf="1">
    <nc r="H36" t="inlineStr">
      <is>
        <t>https://www.mcmaster.com/92125A226/</t>
      </is>
    </nc>
  </rcc>
  <rcc rId="233" sId="1">
    <nc r="D37" t="inlineStr">
      <is>
        <t>Compression Spring (3pk)(1" Long, 0.3" OD, 0.216" ID, 302 Stainless Steel)</t>
      </is>
    </nc>
  </rcc>
  <rcc rId="234" sId="1">
    <nc r="E36" t="inlineStr">
      <is>
        <t>McMaster Carr</t>
      </is>
    </nc>
  </rcc>
  <rcc rId="235" sId="1">
    <nc r="F36">
      <f>9.12/25</f>
    </nc>
  </rcc>
  <rcc rId="236" sId="1" numFmtId="11">
    <nc r="G36">
      <v>9.1199999999999992</v>
    </nc>
  </rcc>
  <rcc rId="237" sId="1" xfDxf="1" dxf="1">
    <nc r="H88" t="inlineStr">
      <is>
        <t>https://www.mcmaster.com/92605A102/</t>
      </is>
    </nc>
  </rcc>
  <rcc rId="238" sId="1">
    <nc r="F88">
      <f>3.13/25</f>
    </nc>
  </rcc>
  <rcc rId="239" sId="1" numFmtId="11">
    <nc r="G88">
      <v>3.13</v>
    </nc>
  </rcc>
  <rcc rId="240" sId="1">
    <nc r="E88" t="inlineStr">
      <is>
        <t>McMaster Carr</t>
      </is>
    </nc>
  </rcc>
  <rcc rId="241" sId="1" xfDxf="1" dxf="1">
    <nc r="H74" t="inlineStr">
      <is>
        <t>https://www.mcmaster.com/94180A333/</t>
      </is>
    </nc>
  </rcc>
  <rcc rId="242" sId="1">
    <nc r="F74">
      <f>16.69/100</f>
    </nc>
  </rcc>
  <rcc rId="243" sId="1" numFmtId="11">
    <nc r="G74">
      <v>16.690000000000001</v>
    </nc>
  </rcc>
  <rcc rId="244" sId="1">
    <nc r="D74" t="inlineStr">
      <is>
        <t>3mm x 6.4mm D Heat Set Insert (100pk)</t>
      </is>
    </nc>
  </rcc>
  <rcc rId="245" sId="1">
    <nc r="E74" t="inlineStr">
      <is>
        <t>McMaster Carr</t>
      </is>
    </nc>
  </rcc>
  <rcc rId="246" sId="1" xfDxf="1" dxf="1">
    <nc r="H38" t="inlineStr">
      <is>
        <t>https://www.mcmaster.com/94545A225/</t>
      </is>
    </nc>
  </rcc>
  <rcc rId="247" sId="1">
    <nc r="F38">
      <f>6.21/10</f>
    </nc>
  </rcc>
  <rcc rId="248" sId="1" numFmtId="11">
    <nc r="G38">
      <v>6.21</v>
    </nc>
  </rcc>
  <rcc rId="249" sId="1">
    <nc r="E38" t="inlineStr">
      <is>
        <t>McMaster Carr</t>
      </is>
    </nc>
  </rcc>
  <rcc rId="250" sId="1">
    <nc r="D38" t="inlineStr">
      <is>
        <t>5mm SST Wing Nut</t>
      </is>
    </nc>
  </rcc>
  <rcc rId="251" sId="1">
    <nc r="D88" t="inlineStr">
      <is>
        <t>3mm x 8mm SST Flat Tip Set Screw</t>
      </is>
    </nc>
  </rcc>
  <rcc rId="252" sId="1">
    <nc r="D36" t="inlineStr">
      <is>
        <t>5mm x 45mm SST Hex Drive Flat Head</t>
      </is>
    </nc>
  </rcc>
  <rcc rId="253" sId="1">
    <oc r="C11" t="inlineStr">
      <is>
        <t>9540k28 (Mcmaster)</t>
      </is>
    </oc>
    <nc r="C11" t="inlineStr">
      <is>
        <t>9540k28</t>
      </is>
    </nc>
  </rcc>
  <rcc rId="254" sId="1">
    <nc r="D11" t="inlineStr">
      <is>
        <t>Rubber Feet 1.5" OD x 0.75in H</t>
      </is>
    </nc>
  </rcc>
  <rcc rId="255" sId="1">
    <nc r="E11" t="inlineStr">
      <is>
        <t>McMaster Carr</t>
      </is>
    </nc>
  </rcc>
  <rcc rId="256" sId="1">
    <nc r="F11">
      <f>9.73/10</f>
    </nc>
  </rcc>
  <rcc rId="257" sId="1" numFmtId="11">
    <nc r="G11">
      <v>9.73</v>
    </nc>
  </rcc>
  <rcc rId="258" sId="1" xfDxf="1" dxf="1">
    <nc r="H11" t="inlineStr">
      <is>
        <t>https://www.mcmaster.com/9540K28/</t>
      </is>
    </nc>
  </rcc>
  <rcc rId="259" sId="1" xfDxf="1" dxf="1">
    <nc r="H33" t="inlineStr">
      <is>
        <t>https://www.howardprecision.com/aluminum/aluminum-cast-tool-jig-plate-stock-list/mic-6-aluminum/</t>
      </is>
    </nc>
  </rcc>
  <rcc rId="260" sId="1" numFmtId="11">
    <nc r="F33">
      <v>42.72</v>
    </nc>
  </rcc>
  <rcc rId="261" sId="1">
    <nc r="G33">
      <f>F33*B33</f>
    </nc>
  </rcc>
  <rcc rId="262" sId="1" xfDxf="1" dxf="1">
    <nc r="I33" t="inlineStr">
      <is>
        <t>https://www.midweststeelsupply.com/store/castaluminumplateatp5</t>
      </is>
    </nc>
  </rcc>
  <rcc rId="263" sId="1">
    <nc r="E33" t="inlineStr">
      <is>
        <t>Howard Precision Metals or Midwest Steel and Aluminum</t>
      </is>
    </nc>
  </rcc>
  <rcc rId="264" sId="1">
    <oc r="C33" t="inlineStr">
      <is>
        <r>
          <t>Aluminum_Heat_Sprea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der_Build_Plate</t>
        </r>
      </is>
    </oc>
    <nc r="C33" t="inlineStr">
      <is>
        <r>
          <t>Aluminum Heat Sprea</t>
        </r>
        <r>
          <rPr>
            <sz val="12"/>
            <color indexed="8"/>
            <rFont val="Century Gothic"/>
            <family val="2"/>
          </rPr>
          <t>der Build Plate</t>
        </r>
        <r>
          <rPr>
            <sz val="12"/>
            <color indexed="8"/>
            <rFont val="Century Gothic"/>
            <family val="2"/>
          </rPr>
          <t xml:space="preserve"> (358mm x 346mm)</t>
        </r>
      </is>
    </nc>
  </rcc>
  <rcc rId="265" sId="1">
    <nc r="D33" t="inlineStr">
      <is>
        <t>358mm x 346mm - Custom Fabricated 0.25in Cast Aluminum Build Plate</t>
      </is>
    </nc>
  </rcc>
  <rcc rId="266" sId="1">
    <oc r="C125" t="inlineStr">
      <is>
        <r>
          <t>Amazon_Electrical_Fus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ed_Plug</t>
        </r>
      </is>
    </oc>
    <nc r="C125" t="inlineStr">
      <is>
        <t>IEC Fused Switched Plug</t>
      </is>
    </nc>
  </rcc>
  <rcc rId="267" sId="1">
    <nc r="E125" t="inlineStr">
      <is>
        <t>Amazon</t>
      </is>
    </nc>
  </rcc>
  <rcc rId="268" sId="1" xfDxf="1" dxf="1">
    <nc r="H125" t="inlineStr">
      <is>
        <t>https://www.amazon.com/URBEST-Rocker-Switch-IEC320-Module/dp/B00NWO68JI/ref=sr_1_5?dchild=1&amp;keywords=fused+power+socket+switch&amp;qid=1594473159&amp;sr=8-5</t>
      </is>
    </nc>
  </rcc>
  <rcc rId="269" sId="1" numFmtId="11">
    <nc r="F125">
      <v>6.99</v>
    </nc>
  </rcc>
  <rcc rId="270" sId="1">
    <nc r="G125">
      <f>F125*B125</f>
    </nc>
  </rcc>
  <rcc rId="271" sId="1">
    <nc r="D125" t="inlineStr">
      <is>
        <t>IEC 10A 250V Fused Receptical with Switch</t>
      </is>
    </nc>
  </rcc>
  <rrc rId="272" sId="1" ref="A96:XFD96" action="deleteRow">
    <rfmt sheetId="1" xfDxf="1" sqref="A96:IV96" start="0" length="0">
      <dxf/>
    </rfmt>
    <rcc rId="0" sId="1" dxf="1">
      <nc r="A96">
        <v>93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96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96" t="inlineStr">
        <is>
          <t>Base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9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9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96" start="0" length="0">
      <dxf>
        <numFmt numFmtId="168" formatCode="&quot;$&quot;#,##0.00"/>
      </dxf>
    </rfmt>
  </rrc>
  <rcc rId="273" sId="1">
    <oc r="C79" t="inlineStr">
      <is>
        <t>Bearing_Holder v1-0</t>
      </is>
    </oc>
    <nc r="C79" t="inlineStr">
      <is>
        <t>Bearing_Holder with Pass Through</t>
      </is>
    </nc>
  </rcc>
  <rcc rId="274" sId="1" odxf="1" dxf="1">
    <nc r="E79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275" sId="1">
    <nc r="D79" t="inlineStr">
      <is>
        <t>3D Printed 6900-2RS Bearing Holder</t>
      </is>
    </nc>
  </rcc>
  <rcc rId="276" sId="1">
    <nc r="H79" t="inlineStr">
      <is>
        <t>See STL's</t>
      </is>
    </nc>
  </rcc>
  <rcc rId="277" sId="1" numFmtId="11">
    <nc r="F79">
      <v>0</v>
    </nc>
  </rcc>
  <rcc rId="278" sId="1" numFmtId="11">
    <nc r="G79">
      <v>0</v>
    </nc>
  </rcc>
  <rcc rId="279" sId="1">
    <oc r="C42" t="inlineStr">
      <is>
        <t>Bed Mount Block v1-2</t>
      </is>
    </oc>
    <nc r="C42" t="inlineStr">
      <is>
        <t>Bed Mount Block (Mirrored)</t>
      </is>
    </nc>
  </rcc>
  <rcc rId="280" sId="1" odxf="1" dxf="1">
    <nc r="E43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281" sId="1" numFmtId="11">
    <nc r="F43">
      <v>0</v>
    </nc>
  </rcc>
  <rcc rId="282" sId="1" numFmtId="11">
    <nc r="G43">
      <v>0</v>
    </nc>
  </rcc>
  <rcc rId="283" sId="1">
    <nc r="H43" t="inlineStr">
      <is>
        <t>See STL's</t>
      </is>
    </nc>
  </rcc>
  <rcc rId="284" sId="1" odxf="1" dxf="1">
    <nc r="E42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285" sId="1" numFmtId="11">
    <nc r="F42">
      <v>0</v>
    </nc>
  </rcc>
  <rcc rId="286" sId="1" numFmtId="11">
    <nc r="G42">
      <v>0</v>
    </nc>
  </rcc>
  <rcc rId="287" sId="1">
    <nc r="H42" t="inlineStr">
      <is>
        <t>See STL's</t>
      </is>
    </nc>
  </rcc>
  <rcc rId="288" sId="1">
    <oc r="C101" t="inlineStr">
      <is>
        <t>Belt_Guard</t>
      </is>
    </oc>
    <nc r="C101" t="inlineStr">
      <is>
        <t>Belt_Guard (Mirrored)</t>
      </is>
    </nc>
  </rcc>
  <rcc rId="289" sId="1" odxf="1" dxf="1">
    <nc r="E100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290" sId="1" numFmtId="11">
    <nc r="F100">
      <v>0</v>
    </nc>
  </rcc>
  <rcc rId="291" sId="1" numFmtId="11">
    <nc r="G100">
      <v>0</v>
    </nc>
  </rcc>
  <rcc rId="292" sId="1">
    <nc r="H100" t="inlineStr">
      <is>
        <t>See STL's</t>
      </is>
    </nc>
  </rcc>
  <rcc rId="293" sId="1" odxf="1" dxf="1">
    <nc r="E101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294" sId="1" numFmtId="11">
    <nc r="F101">
      <v>0</v>
    </nc>
  </rcc>
  <rcc rId="295" sId="1" numFmtId="11">
    <nc r="G101">
      <v>0</v>
    </nc>
  </rcc>
  <rcc rId="296" sId="1">
    <nc r="H101" t="inlineStr">
      <is>
        <t>See STL's</t>
      </is>
    </nc>
  </rcc>
  <rcc rId="297" sId="1">
    <oc r="C54" t="inlineStr">
      <is>
        <t>BLTouch Classic</t>
      </is>
    </oc>
    <nc r="C54" t="inlineStr">
      <is>
        <t>BLTouch or 3DTouch</t>
      </is>
    </nc>
  </rcc>
  <rrc rId="298" sId="1" ref="A55:XFD55" action="deleteRow">
    <rfmt sheetId="1" xfDxf="1" sqref="A55:IV55" start="0" length="0">
      <dxf/>
    </rfmt>
    <rcc rId="0" sId="1" dxf="1">
      <nc r="A55">
        <v>51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5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5" t="inlineStr">
        <is>
          <t>BLTouch Classic-0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5" start="0" length="0">
      <dxf>
        <numFmt numFmtId="168" formatCode="&quot;$&quot;#,##0.00"/>
      </dxf>
    </rfmt>
    <rfmt sheetId="1" sqref="G55" start="0" length="0">
      <dxf>
        <numFmt numFmtId="168" formatCode="&quot;$&quot;#,##0.00"/>
      </dxf>
    </rfmt>
  </rrc>
  <rrc rId="299" sId="1" ref="A55:XFD55" action="deleteRow">
    <rfmt sheetId="1" xfDxf="1" sqref="A55:IV55" start="0" length="0">
      <dxf/>
    </rfmt>
    <rcc rId="0" sId="1" dxf="1">
      <nc r="A55">
        <v>52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5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5" t="inlineStr">
        <is>
          <t>BLTouch Classic-1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5" start="0" length="0">
      <dxf>
        <numFmt numFmtId="168" formatCode="&quot;$&quot;#,##0.00"/>
      </dxf>
    </rfmt>
    <rfmt sheetId="1" sqref="G55" start="0" length="0">
      <dxf>
        <numFmt numFmtId="168" formatCode="&quot;$&quot;#,##0.00"/>
      </dxf>
    </rfmt>
  </rrc>
  <rcc rId="300" sId="1">
    <nc r="D54" t="inlineStr">
      <is>
        <t>BLTouch Bed Leveling Touch Probe</t>
      </is>
    </nc>
  </rcc>
  <rcc rId="301" sId="1" xfDxf="1" dxf="1">
    <nc r="I54" t="inlineStr">
      <is>
        <t>https://www.printedsolid.com/products/bltouch-automatic-bed-leveling-probe</t>
      </is>
    </nc>
  </rcc>
  <rcc rId="302" sId="1" xfDxf="1" dxf="1">
    <nc r="H54" t="inlineStr">
      <is>
        <t>https://www.aliexpress.com/item/32832887426.html</t>
      </is>
    </nc>
  </rcc>
  <rcc rId="303" sId="1" numFmtId="11">
    <nc r="F54">
      <v>34.979999999999997</v>
    </nc>
  </rcc>
  <rcc rId="304" sId="1">
    <nc r="G54">
      <f>B54*F54</f>
    </nc>
  </rcc>
  <rcc rId="305" sId="1">
    <nc r="E54" t="inlineStr">
      <is>
        <t>Printed Solid or Trianglelab</t>
      </is>
    </nc>
  </rcc>
  <rcc rId="306" sId="1" odxf="1" dxf="1">
    <nc r="E101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307" sId="1" numFmtId="11">
    <nc r="F101">
      <v>0</v>
    </nc>
  </rcc>
  <rcc rId="308" sId="1" numFmtId="11">
    <nc r="G101">
      <v>0</v>
    </nc>
  </rcc>
  <rcc rId="309" sId="1">
    <nc r="H101" t="inlineStr">
      <is>
        <t>See STL's</t>
      </is>
    </nc>
  </rcc>
  <rcc rId="310" sId="1">
    <nc r="D43" t="inlineStr">
      <is>
        <t>3D Printed Bed Mounting Corner Block</t>
      </is>
    </nc>
  </rcc>
  <rcc rId="311" sId="1">
    <nc r="D42" t="inlineStr">
      <is>
        <t>3D Printed Bed Mounting Corner Block</t>
      </is>
    </nc>
  </rcc>
  <rcc rId="312" sId="1">
    <nc r="D98" t="inlineStr">
      <is>
        <t>3D Printed Belt Guard A</t>
      </is>
    </nc>
  </rcc>
  <rcc rId="313" sId="1">
    <nc r="D99" t="inlineStr">
      <is>
        <t>3D Printed Belt Guard B</t>
      </is>
    </nc>
  </rcc>
  <rcc rId="314" sId="1">
    <nc r="D101" t="inlineStr">
      <is>
        <t>3D Printed Bondtech BMG Mount</t>
      </is>
    </nc>
  </rcc>
  <rrc rId="315" sId="1" ref="A94:XFD94" action="deleteRow">
    <rfmt sheetId="1" xfDxf="1" sqref="A94:IV94" start="0" length="0">
      <dxf/>
    </rfmt>
    <rcc rId="0" sId="1" dxf="1">
      <nc r="A94">
        <v>94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94">
        <v>2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94" t="inlineStr">
        <is>
          <t>Body_60mm</t>
        </is>
      </nc>
      <ndxf>
        <font>
          <sz val="13"/>
          <color indexed="8"/>
          <name val="Century Gothic"/>
          <family val="2"/>
          <scheme val="none"/>
        </font>
        <alignment horizontal="left" vertical="center" wrapText="1"/>
      </ndxf>
    </rcc>
    <rfmt sheetId="1" sqref="D9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E9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F94" start="0" length="0">
      <dxf>
        <numFmt numFmtId="168" formatCode="&quot;$&quot;#,##0.00"/>
      </dxf>
    </rfmt>
    <rfmt sheetId="1" sqref="G94" start="0" length="0">
      <dxf>
        <numFmt numFmtId="168" formatCode="&quot;$&quot;#,##0.00"/>
      </dxf>
    </rfmt>
  </rrc>
  <rcc rId="316" sId="1" xfDxf="1" dxf="1">
    <nc r="H101" t="inlineStr">
      <is>
        <t>https://www.bondtech.se/en/product/bmg-extruder/</t>
      </is>
    </nc>
  </rcc>
  <rcc rId="317" sId="1">
    <nc r="G101">
      <f>F101*B101</f>
    </nc>
  </rcc>
  <rrc rId="318" sId="1" ref="A56:XFD56" action="insertRow"/>
  <rcc rId="319" sId="1">
    <nc r="A56">
      <v>104</v>
    </nc>
  </rcc>
  <rcc rId="320" sId="1">
    <nc r="B56">
      <v>1</v>
    </nc>
  </rcc>
  <rcc rId="321" sId="1">
    <nc r="C56" t="inlineStr">
      <is>
        <t>Bondtech_BMG</t>
      </is>
    </nc>
  </rcc>
  <rcc rId="322" sId="1">
    <nc r="D56" t="inlineStr">
      <is>
        <t>Bondtech BMG (Needs Motor)</t>
      </is>
    </nc>
  </rcc>
  <rcc rId="323" sId="1" odxf="1" dxf="1">
    <nc r="E56" t="inlineStr">
      <is>
        <t>Bondtech</t>
      </is>
    </nc>
    <odxf>
      <font>
        <sz val="13"/>
        <name val="Century Gothic"/>
        <scheme val="none"/>
      </font>
    </odxf>
    <ndxf>
      <font>
        <sz val="12"/>
        <name val="Century Gothic"/>
        <scheme val="none"/>
      </font>
    </ndxf>
  </rcc>
  <rcc rId="324" sId="1" numFmtId="11">
    <nc r="F56">
      <v>80</v>
    </nc>
  </rcc>
  <rcc rId="325" sId="1">
    <nc r="G56">
      <f>F56*B56</f>
    </nc>
  </rcc>
  <rcc rId="326" sId="1">
    <nc r="H56" t="inlineStr">
      <is>
        <t>https://www.bondtech.se/en/product/bmg-extruder/</t>
      </is>
    </nc>
  </rcc>
  <rcc rId="327" sId="1">
    <oc r="C102" t="inlineStr">
      <is>
        <t>Bondtech_BMG</t>
      </is>
    </oc>
    <nc r="C102" t="inlineStr">
      <is>
        <t>Extruder Motor</t>
      </is>
    </nc>
  </rcc>
  <rcc rId="328" sId="1">
    <nc r="D102" t="inlineStr">
      <is>
        <t>Nema17 Extruder Stepper Motor for BMG</t>
      </is>
    </nc>
  </rcc>
  <rcc rId="329" sId="1">
    <nc r="E102" t="inlineStr">
      <is>
        <t>Robotdigg or Printed Solid</t>
      </is>
    </nc>
  </rcc>
  <rfmt sheetId="1" xfDxf="1" sqref="A102:IV102" start="0" length="0">
    <dxf/>
  </rfmt>
  <rfmt sheetId="1" xfDxf="1" sqref="A102:IV102" start="0" length="0">
    <dxf/>
  </rfmt>
  <rcc rId="330" sId="1" numFmtId="11">
    <nc r="F102">
      <v>6.6</v>
    </nc>
  </rcc>
  <rcc rId="331" sId="1">
    <nc r="E115" t="inlineStr">
      <is>
        <t>BiggTreeTech</t>
      </is>
    </nc>
  </rcc>
  <rcc rId="332" sId="1">
    <nc r="G115">
      <f>B115*F115</f>
    </nc>
  </rcc>
  <rcc rId="333" sId="1" numFmtId="11">
    <nc r="F115">
      <v>73.45</v>
    </nc>
  </rcc>
  <rcc rId="334" sId="1">
    <nc r="D115" t="inlineStr">
      <is>
        <t>SKR V1.4 Turbo w/ TMC2209 and TFT35 V3.0 (Buy Individually or in kit with Display)</t>
      </is>
    </nc>
  </rcc>
  <rcc rId="335" sId="1" xfDxf="1" dxf="1">
    <nc r="H115" t="inlineStr">
      <is>
        <t>https://www.biqu.equipment/products/btt-skr-v1-4-skr-v1-4-pro?variant=31220354416738</t>
      </is>
    </nc>
  </rcc>
  <rfmt sheetId="1" xfDxf="1" sqref="A115:IV115" start="0" length="0">
    <dxf/>
  </rfmt>
  <rcc rId="336" sId="1">
    <oc r="C48" t="inlineStr">
      <is>
        <r>
          <t xml:space="preserve">Center Carriage With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BLTouch</t>
        </r>
      </is>
    </oc>
    <nc r="C48" t="inlineStr">
      <is>
        <r>
          <t xml:space="preserve">Center Carriage With </t>
        </r>
        <r>
          <rPr>
            <sz val="12"/>
            <color indexed="8"/>
            <rFont val="Century Gothic"/>
            <family val="2"/>
          </rPr>
          <t>BLTouch</t>
        </r>
      </is>
    </nc>
  </rcc>
  <rcc rId="337" sId="1" odxf="1" dxf="1">
    <nc r="E48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338" sId="1" numFmtId="11">
    <nc r="F48">
      <v>0</v>
    </nc>
  </rcc>
  <rcc rId="339" sId="1" numFmtId="11">
    <nc r="G48">
      <v>0</v>
    </nc>
  </rcc>
  <rcc rId="340" sId="1">
    <nc r="H48" t="inlineStr">
      <is>
        <t>See STL's</t>
      </is>
    </nc>
  </rcc>
  <rcc rId="341" sId="1">
    <nc r="D48" t="inlineStr">
      <is>
        <t>3D Gantry Center Carriage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2" sId="1" ref="A60:XFD60" action="deleteRow">
    <rfmt sheetId="1" xfDxf="1" sqref="A60:IV60" start="0" length="0">
      <dxf/>
    </rfmt>
    <rcc rId="0" sId="1" dxf="1">
      <nc r="A60">
        <v>57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0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0" t="inlineStr">
        <is>
          <t>Collet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0" start="0" length="0">
      <dxf>
        <numFmt numFmtId="168" formatCode="&quot;$&quot;#,##0.00"/>
      </dxf>
    </rfmt>
    <rfmt sheetId="1" sqref="G60" start="0" length="0">
      <dxf>
        <numFmt numFmtId="168" formatCode="&quot;$&quot;#,##0.00"/>
      </dxf>
    </rfmt>
  </rrc>
  <rrc rId="343" sId="1" ref="A61:XFD61" action="deleteRow">
    <rfmt sheetId="1" xfDxf="1" sqref="A61:IV61" start="0" length="0">
      <dxf/>
    </rfmt>
    <rcc rId="0" sId="1" dxf="1">
      <nc r="A61">
        <v>59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1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1" t="inlineStr">
        <is>
          <t>Collet Clip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1" start="0" length="0">
      <dxf>
        <numFmt numFmtId="168" formatCode="&quot;$&quot;#,##0.00"/>
      </dxf>
    </rfmt>
    <rfmt sheetId="1" sqref="G61" start="0" length="0">
      <dxf>
        <numFmt numFmtId="168" formatCode="&quot;$&quot;#,##0.00"/>
      </dxf>
    </rfmt>
  </rrc>
  <rrc rId="344" sId="1" ref="A50:XFD50" action="deleteRow">
    <rfmt sheetId="1" xfDxf="1" sqref="A50:IV50" start="0" length="0">
      <dxf/>
    </rfmt>
    <rcc rId="0" sId="1" dxf="1">
      <nc r="A50">
        <v>46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0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0" t="inlineStr">
        <is>
          <t>Component1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0" start="0" length="0">
      <dxf>
        <numFmt numFmtId="168" formatCode="&quot;$&quot;#,##0.00"/>
      </dxf>
    </rfmt>
    <rfmt sheetId="1" sqref="G50" start="0" length="0">
      <dxf>
        <numFmt numFmtId="168" formatCode="&quot;$&quot;#,##0.00"/>
      </dxf>
    </rfmt>
  </rrc>
  <rrc rId="345" sId="1" ref="A51:XFD51" action="deleteRow">
    <rfmt sheetId="1" xfDxf="1" sqref="A51:IV51" start="0" length="0">
      <dxf/>
    </rfmt>
    <rcc rId="0" sId="1" dxf="1">
      <nc r="A51">
        <v>48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1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1" t="inlineStr">
        <is>
          <t>Component3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1" start="0" length="0">
      <dxf>
        <numFmt numFmtId="168" formatCode="&quot;$&quot;#,##0.00"/>
      </dxf>
    </rfmt>
    <rfmt sheetId="1" sqref="G51" start="0" length="0">
      <dxf>
        <numFmt numFmtId="168" formatCode="&quot;$&quot;#,##0.00"/>
      </dxf>
    </rfmt>
  </rrc>
  <rcc rId="346" sId="1" odxf="1" dxf="1">
    <nc r="E53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347" sId="1" numFmtId="11">
    <nc r="F53">
      <v>0</v>
    </nc>
  </rcc>
  <rcc rId="348" sId="1" numFmtId="11">
    <nc r="G53">
      <v>0</v>
    </nc>
  </rcc>
  <rcc rId="349" sId="1">
    <nc r="H53" t="inlineStr">
      <is>
        <t>See STL's</t>
      </is>
    </nc>
  </rcc>
  <rrc rId="350" sId="1" ref="A58:XFD58" action="deleteRow">
    <rfmt sheetId="1" xfDxf="1" sqref="A58:IV58" start="0" length="0">
      <dxf/>
    </rfmt>
    <rcc rId="0" sId="1" dxf="1">
      <nc r="A58">
        <v>58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8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8" t="inlineStr">
        <is>
          <t>Coupling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8" start="0" length="0">
      <dxf>
        <numFmt numFmtId="168" formatCode="&quot;$&quot;#,##0.00"/>
      </dxf>
    </rfmt>
    <rfmt sheetId="1" sqref="G58" start="0" length="0">
      <dxf>
        <numFmt numFmtId="168" formatCode="&quot;$&quot;#,##0.00"/>
      </dxf>
    </rfmt>
  </rrc>
  <rcc rId="351" sId="1">
    <oc r="C67" t="inlineStr">
      <is>
        <t>E3D Sock</t>
      </is>
    </oc>
    <nc r="C67" t="inlineStr">
      <is>
        <t>E3D V6 24V with Sock</t>
      </is>
    </nc>
  </rcc>
  <rcc rId="352" sId="1">
    <nc r="D67" t="inlineStr">
      <is>
        <t>E3D V6 24</t>
      </is>
    </nc>
  </rcc>
  <rcc rId="353" sId="1" xfDxf="1" dxf="1">
    <nc r="H67" t="inlineStr">
      <is>
        <t>https://www.printedsolid.com/products/e3d-hot-end-kit-v6?variant=22124029083733</t>
      </is>
    </nc>
  </rcc>
  <rcc rId="354" sId="1" numFmtId="11">
    <nc r="F67">
      <v>61.9</v>
    </nc>
  </rcc>
  <rcc rId="355" sId="1" odxf="1" dxf="1">
    <nc r="G67">
      <f>F67*B67</f>
    </nc>
    <ndxf>
      <numFmt numFmtId="168" formatCode="&quot;$&quot;#,##0.00"/>
    </ndxf>
  </rcc>
  <rfmt sheetId="1" xfDxf="1" sqref="A67:IV67" start="0" length="0">
    <dxf/>
  </rfmt>
  <rcc rId="356" sId="1">
    <oc r="C45" t="inlineStr">
      <is>
        <r>
          <t>Eustathios_Threaded_Fl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ange</t>
        </r>
      </is>
    </oc>
    <nc r="C45" t="inlineStr">
      <is>
        <r>
          <t>Spool Holder Threaded Fl</t>
        </r>
        <r>
          <rPr>
            <sz val="12"/>
            <color indexed="8"/>
            <rFont val="Century Gothic"/>
            <family val="2"/>
          </rPr>
          <t>ange</t>
        </r>
      </is>
    </nc>
  </rcc>
  <rcc rId="357" sId="1" odxf="1" dxf="1">
    <nc r="E45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358" sId="1" numFmtId="11">
    <nc r="F45">
      <v>0</v>
    </nc>
  </rcc>
  <rcc rId="359" sId="1" numFmtId="11">
    <nc r="G45">
      <v>0</v>
    </nc>
  </rcc>
  <rcc rId="360" sId="1">
    <nc r="H45" t="inlineStr">
      <is>
        <t>See STL's</t>
      </is>
    </nc>
  </rcc>
  <rcc rId="361" sId="1">
    <nc r="D53" t="inlineStr">
      <is>
        <t>3D Printed Cooling Duct V2</t>
      </is>
    </nc>
  </rcc>
  <rcc rId="362" sId="1">
    <nc r="D45" t="inlineStr">
      <is>
        <t>3D printed Threaded Spool Holder Flange for Eustathios</t>
      </is>
    </nc>
  </rcc>
  <rrc rId="363" sId="1" ref="A61:XFD61" action="insertRow"/>
  <rcc rId="364" sId="1">
    <nc r="A61">
      <v>70</v>
    </nc>
  </rcc>
  <rcc rId="365" sId="1">
    <nc r="B61">
      <v>1</v>
    </nc>
  </rcc>
  <rfmt sheetId="1" sqref="E61" start="0" length="0">
    <dxf>
      <font>
        <sz val="12"/>
        <name val="Century Gothic"/>
        <scheme val="none"/>
      </font>
    </dxf>
  </rfmt>
  <rcc rId="366" sId="1">
    <nc r="G61">
      <f>F61*B61</f>
    </nc>
  </rcc>
  <rcc rId="367" sId="1">
    <nc r="C61" t="inlineStr">
      <is>
        <t>Bowden Tube</t>
      </is>
    </nc>
  </rcc>
  <rcc rId="368" sId="1">
    <nc r="E61" t="inlineStr">
      <is>
        <t>Printed Solid or Trianglelab</t>
      </is>
    </nc>
  </rcc>
  <rcc rId="369" sId="1">
    <nc r="E68" t="inlineStr">
      <is>
        <t>Printed Solid or Trianglelab</t>
      </is>
    </nc>
  </rcc>
  <rcc rId="370" sId="1">
    <nc r="D61" t="inlineStr">
      <is>
        <t>Bowden Tube for 1.75mm Filament (1M)</t>
      </is>
    </nc>
  </rcc>
  <rcc rId="371" sId="1" numFmtId="11">
    <nc r="F61">
      <v>10.99</v>
    </nc>
  </rcc>
  <rcc rId="372" sId="1" xfDxf="1" dxf="1">
    <nc r="H61" t="inlineStr">
      <is>
        <t>https://www.printedsolid.com/products/capricorn-xs-reduced-friction-bowden-tubing?variant=47610453836</t>
      </is>
    </nc>
  </rcc>
  <rcc rId="373" sId="1" xfDxf="1" dxf="1">
    <nc r="I61" t="inlineStr">
      <is>
        <t>https://www.aliexpress.com/item/32811240720.html?spm=2114.12010610.8148356.3.510d6ff09MSsfJ</t>
      </is>
    </nc>
  </rcc>
  <rcc rId="374" sId="1">
    <oc r="C90" t="inlineStr">
      <is>
        <t>External_Motor</t>
      </is>
    </oc>
    <nc r="C90" t="inlineStr">
      <is>
        <t>XY_External_Motor_Mount</t>
      </is>
    </nc>
  </rcc>
  <rcc rId="375" sId="1" odxf="1" dxf="1">
    <nc r="E90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376" sId="1" numFmtId="11">
    <nc r="F90">
      <v>0</v>
    </nc>
  </rcc>
  <rcc rId="377" sId="1" numFmtId="11">
    <nc r="G90">
      <v>0</v>
    </nc>
  </rcc>
  <rcc rId="378" sId="1">
    <nc r="H90" t="inlineStr">
      <is>
        <t>See STL's</t>
      </is>
    </nc>
  </rcc>
  <rcc rId="379" sId="1">
    <nc r="D90" t="inlineStr">
      <is>
        <t>3D printed X / Y Motor Mount</t>
      </is>
    </nc>
  </rcc>
  <rrc rId="380" sId="1" ref="A91:XFD91" action="deleteRow">
    <rfmt sheetId="1" xfDxf="1" sqref="A91:IV91" start="0" length="0">
      <dxf/>
    </rfmt>
    <rcc rId="0" sId="1" dxf="1">
      <nc r="A91">
        <v>95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91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91" t="inlineStr">
        <is>
          <t>FaceCap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9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9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91" start="0" length="0">
      <dxf>
        <numFmt numFmtId="168" formatCode="&quot;$&quot;#,##0.00"/>
      </dxf>
    </rfmt>
    <rfmt sheetId="1" sqref="G91" start="0" length="0">
      <dxf>
        <numFmt numFmtId="168" formatCode="&quot;$&quot;#,##0.00"/>
      </dxf>
    </rfmt>
  </rrc>
  <rrc rId="381" sId="1" ref="A66:XFD66" action="deleteRow">
    <rfmt sheetId="1" xfDxf="1" sqref="A66:IV66" start="0" length="0">
      <dxf/>
    </rfmt>
    <rcc rId="0" sId="1" dxf="1">
      <nc r="A66">
        <v>67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6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6" t="inlineStr">
        <is>
          <t>Fan Shroud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6" start="0" length="0">
      <dxf>
        <numFmt numFmtId="168" formatCode="&quot;$&quot;#,##0.00"/>
      </dxf>
    </rfmt>
    <rfmt sheetId="1" sqref="G66" start="0" length="0">
      <dxf>
        <numFmt numFmtId="168" formatCode="&quot;$&quot;#,##0.00"/>
      </dxf>
    </rfmt>
  </rrc>
  <rcc rId="382" sId="1">
    <oc r="C113" t="inlineStr">
      <is>
        <t>G3NA_220B_BASE</t>
      </is>
    </oc>
    <nc r="C113" t="inlineStr">
      <is>
        <t>G3NA_220B</t>
      </is>
    </nc>
  </rcc>
  <rcc rId="383" sId="1">
    <nc r="D113" t="inlineStr">
      <is>
        <t>Omron G3NA_220B SSR</t>
      </is>
    </nc>
  </rcc>
  <rcc rId="384" sId="1">
    <nc r="E113" t="inlineStr">
      <is>
        <t>Newark</t>
      </is>
    </nc>
  </rcc>
  <rcc rId="385" sId="1" numFmtId="11">
    <nc r="F113">
      <v>30.52</v>
    </nc>
  </rcc>
  <rcc rId="386" sId="1">
    <nc r="G113">
      <f>F113*B113</f>
    </nc>
  </rcc>
  <rcc rId="387" sId="1" xfDxf="1" dxf="1">
    <nc r="H113" t="inlineStr">
      <is>
        <t>https://www.newark.com/omron-industrial-automation/g3na-220b-dc5-24/ssr-panel-mount-264vac-24vdc-20a/dp/17M6661</t>
      </is>
    </nc>
  </rcc>
  <rcc rId="388" sId="1" xfDxf="1" dxf="1">
    <nc r="I113" t="inlineStr">
      <is>
        <t>https://www.amazon.com/Omron-G3NA-220B-AC100-120-Indicator-Photocoupler-Isolation/dp/B005T786P0/ref=sr_1_2?dchild=1&amp;keywords=G3NA-220B&amp;qid=1594477448&amp;s=industrial&amp;sr=1-2</t>
      </is>
    </nc>
  </rcc>
  <rrc rId="389" sId="1" ref="A114:XFD114" action="deleteRow">
    <rfmt sheetId="1" xfDxf="1" sqref="A114:IV114" start="0" length="0">
      <dxf/>
    </rfmt>
    <rcc rId="0" sId="1" dxf="1">
      <nc r="A114">
        <v>122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14">
        <v>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14" t="inlineStr">
        <is>
          <t>G3NA_220B_COVER</t>
        </is>
      </nc>
      <ndxf>
        <font>
          <sz val="13"/>
          <color indexed="8"/>
          <name val="Century Gothic"/>
          <family val="2"/>
          <scheme val="none"/>
        </font>
        <alignment horizontal="left" vertical="center" wrapText="1"/>
      </ndxf>
    </rcc>
    <rfmt sheetId="1" sqref="D11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E11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F114" start="0" length="0">
      <dxf>
        <numFmt numFmtId="168" formatCode="&quot;$&quot;#,##0.00"/>
      </dxf>
    </rfmt>
    <rfmt sheetId="1" sqref="G114" start="0" length="0">
      <dxf>
        <numFmt numFmtId="168" formatCode="&quot;$&quot;#,##0.00"/>
      </dxf>
    </rfmt>
  </rrc>
  <rcc rId="390" sId="1" numFmtId="11">
    <nc r="F94">
      <v>0.35</v>
    </nc>
  </rcc>
  <rcc rId="391" sId="1">
    <nc r="G94">
      <f>F94*B94</f>
    </nc>
  </rcc>
  <rfmt sheetId="1" xfDxf="1" sqref="A94:IV94" start="0" length="0">
    <dxf/>
  </rfmt>
  <rcc rId="392" sId="1">
    <nc r="E94" t="inlineStr">
      <is>
        <t>Robotdigg</t>
      </is>
    </nc>
  </rcc>
  <rcc rId="393" sId="1">
    <nc r="D94" t="inlineStr">
      <is>
        <t>GT2 180mm (90 tooth) GT2 x 6mm Closed Loop Belt</t>
      </is>
    </nc>
  </rcc>
  <rfmt sheetId="1" xfDxf="1" sqref="A94:IV94" start="0" length="0">
    <dxf/>
  </rfmt>
  <rfmt sheetId="1" xfDxf="1" sqref="A86:IV86" start="0" length="0">
    <dxf/>
  </rfmt>
  <rcc rId="394" sId="1" xfDxf="1" dxf="1">
    <nc r="I75" t="inlineStr">
      <is>
        <t>https://us.misumi-ec.com/vona2/detail/110302193470/?ProductCode=GPA32GT2060-A-P10</t>
      </is>
    </nc>
  </rcc>
  <rcc rId="395" sId="1">
    <oc r="D6" t="inlineStr">
      <is>
        <t>20x20x425 Black Extrusion</t>
      </is>
    </oc>
    <nc r="D6" t="inlineStr">
      <is>
        <t>20x20x425 Black Extrusion (Both Ends Tapped)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6" sId="1" ref="A64:XFD64" action="deleteRow">
    <rfmt sheetId="1" xfDxf="1" sqref="A64:IV64" start="0" length="0">
      <dxf/>
    </rfmt>
    <rcc rId="0" sId="1" dxf="1">
      <nc r="A64">
        <v>65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4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4" t="inlineStr">
        <is>
          <t>Heater Cartridge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4" start="0" length="0">
      <dxf>
        <numFmt numFmtId="168" formatCode="&quot;$&quot;#,##0.00"/>
      </dxf>
    </rfmt>
    <rfmt sheetId="1" sqref="G64" start="0" length="0">
      <dxf>
        <numFmt numFmtId="168" formatCode="&quot;$&quot;#,##0.00"/>
      </dxf>
    </rfmt>
  </rrc>
  <rcc rId="397" sId="1">
    <nc r="E8" t="inlineStr">
      <is>
        <t>Misumi</t>
      </is>
    </nc>
  </rcc>
  <rcc rId="398" sId="1" numFmtId="11">
    <nc r="F8">
      <v>1.97</v>
    </nc>
  </rcc>
  <rcc rId="399" sId="1">
    <nc r="D8" t="inlineStr">
      <is>
        <t>20x20 Extrusion End Caps (Can 3d Print Instead, see Thingiverse for examples)</t>
      </is>
    </nc>
  </rcc>
  <rcc rId="400" sId="1">
    <oc r="C8" t="inlineStr">
      <is>
        <t>HFC5-2020-Bc</t>
      </is>
    </oc>
    <nc r="C8" t="inlineStr">
      <is>
        <t>HFC5-2020-B</t>
      </is>
    </nc>
  </rcc>
  <rcc rId="401" sId="1" odxf="1" dxf="1">
    <nc r="G8">
      <f>F8*B8</f>
    </nc>
    <ndxf>
      <numFmt numFmtId="168" formatCode="&quot;$&quot;#,##0.00"/>
    </ndxf>
  </rcc>
  <rcc rId="402" sId="1">
    <nc r="H8" t="inlineStr">
      <is>
        <t>https://us.misumi-ec.com/vona2/detail/110300440510/?ProductCode=HFC5-2020-B</t>
      </is>
    </nc>
  </rcc>
  <rcc rId="403" sId="1" xfDxf="1" dxf="1">
    <nc r="I8" t="inlineStr">
      <is>
        <t>https://www.thingiverse.com/thing:813368</t>
      </is>
    </nc>
  </rcc>
  <rcc rId="404" sId="1">
    <oc r="C20" t="inlineStr">
      <is>
        <t>HFSB5-2020-296.60</t>
      </is>
    </oc>
    <nc r="C20" t="inlineStr">
      <is>
        <t>HFSB5-2020-296.5-TPW</t>
      </is>
    </nc>
  </rcc>
  <rcc rId="405" sId="1">
    <nc r="D20" t="inlineStr">
      <is>
        <t>20x20 Black Extrusion 296.5mm (Both Ends Tapped)</t>
      </is>
    </nc>
  </rcc>
  <rcc rId="406" sId="1">
    <nc r="E20" t="inlineStr">
      <is>
        <t>Misumi</t>
      </is>
    </nc>
  </rcc>
  <rcc rId="407" sId="1" numFmtId="11">
    <nc r="F20">
      <v>6.68</v>
    </nc>
  </rcc>
  <rcc rId="408" sId="1">
    <nc r="G20">
      <f>B20*F20</f>
    </nc>
  </rcc>
  <rcc rId="409" sId="1" xfDxf="1" dxf="1">
    <nc r="H20" t="inlineStr">
      <is>
        <t>https://us.misumi-ec.com/vona2/detail/110302683830/?ProductCode=HFSB5-2020-296.5-TPW</t>
      </is>
    </nc>
  </rcc>
  <rcc rId="410" sId="1">
    <oc r="C35" t="inlineStr">
      <is>
        <r>
          <t>HFSB5-2020-321-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BedEnds</t>
        </r>
      </is>
    </oc>
    <nc r="C35" t="inlineStr">
      <is>
        <t>HFSB5-2020-321</t>
      </is>
    </nc>
  </rcc>
  <rcc rId="411" sId="1">
    <nc r="D35" t="inlineStr">
      <is>
        <t>20x20 Black Extrusion 321mm</t>
      </is>
    </nc>
  </rcc>
  <rcc rId="412" sId="1">
    <nc r="E35" t="inlineStr">
      <is>
        <t>Misumi</t>
      </is>
    </nc>
  </rcc>
  <rcc rId="413" sId="1" numFmtId="11">
    <nc r="F35">
      <v>3.27</v>
    </nc>
  </rcc>
  <rcc rId="414" sId="1">
    <nc r="G35">
      <f>B35*F35</f>
    </nc>
  </rcc>
  <rcc rId="415" sId="1" xfDxf="1" dxf="1">
    <nc r="H35" t="inlineStr">
      <is>
        <t>https://us.misumi-ec.com/vona2/detail/110302683830/?ProductCode=HFSB5-2020-321</t>
      </is>
    </nc>
  </rcc>
  <rrc rId="416" sId="1" ref="A102:XFD102" action="deleteRow">
    <rfmt sheetId="1" xfDxf="1" sqref="A102:IV102" start="0" length="0">
      <dxf/>
    </rfmt>
    <rcc rId="0" sId="1" dxf="1">
      <nc r="A102">
        <v>111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02">
        <v>4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02" t="inlineStr">
        <is>
          <r>
            <t xml:space="preserve">KONEKTOR TFT35 </t>
          </r>
          <r>
            <rPr>
              <sz val="13"/>
              <color indexed="8"/>
              <rFont val="SWGDT"/>
            </rPr>
            <t xml:space="preserve">
</t>
          </r>
          <r>
            <rPr>
              <sz val="13"/>
              <color indexed="8"/>
              <rFont val="Century Gothic"/>
              <family val="2"/>
            </rPr>
            <t>PIN3</t>
          </r>
        </is>
      </nc>
      <ndxf>
        <font>
          <sz val="13"/>
          <color indexed="8"/>
          <name val="Century Gothic"/>
          <family val="2"/>
          <scheme val="none"/>
        </font>
        <alignment horizontal="left" vertical="center" wrapText="1"/>
      </ndxf>
    </rcc>
    <rfmt sheetId="1" sqref="D10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E102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F102" start="0" length="0">
      <dxf>
        <numFmt numFmtId="168" formatCode="&quot;$&quot;#,##0.00"/>
      </dxf>
    </rfmt>
    <rfmt sheetId="1" sqref="G102" start="0" length="0">
      <dxf>
        <numFmt numFmtId="168" formatCode="&quot;$&quot;#,##0.00"/>
      </dxf>
    </rfmt>
  </rrc>
  <rrc rId="417" sId="1" ref="A102:XFD102" action="deleteRow">
    <rfmt sheetId="1" xfDxf="1" sqref="A102:IV102" start="0" length="0">
      <dxf/>
    </rfmt>
    <rcc rId="0" sId="1" dxf="1">
      <nc r="A102">
        <v>112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0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02" t="inlineStr">
        <is>
          <t>KONEKTOR TFT35 PIN2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0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0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02" start="0" length="0">
      <dxf>
        <numFmt numFmtId="168" formatCode="&quot;$&quot;#,##0.00"/>
      </dxf>
    </rfmt>
    <rfmt sheetId="1" sqref="G102" start="0" length="0">
      <dxf>
        <numFmt numFmtId="168" formatCode="&quot;$&quot;#,##0.00"/>
      </dxf>
    </rfmt>
  </rrc>
  <rrc rId="418" sId="1" ref="A101:XFD101" action="deleteRow">
    <rfmt sheetId="1" xfDxf="1" sqref="A101:IV101" start="0" length="0">
      <dxf/>
    </rfmt>
    <rcc rId="0" sId="1" dxf="1">
      <nc r="A101">
        <v>110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01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01" t="inlineStr">
        <is>
          <t>KONEKTOR TFT35 PIN5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0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0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01" start="0" length="0">
      <dxf>
        <numFmt numFmtId="168" formatCode="&quot;$&quot;#,##0.00"/>
      </dxf>
    </rfmt>
    <rfmt sheetId="1" sqref="G101" start="0" length="0">
      <dxf>
        <numFmt numFmtId="168" formatCode="&quot;$&quot;#,##0.00"/>
      </dxf>
    </rfmt>
  </rrc>
  <rcc rId="419" sId="1">
    <oc r="C101" t="inlineStr">
      <is>
        <r>
          <t xml:space="preserve">LCD Cover BBT TFT35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V3</t>
        </r>
      </is>
    </oc>
    <nc r="C101" t="inlineStr">
      <is>
        <r>
          <t xml:space="preserve">LCD Cover BBT TFT35 </t>
        </r>
        <r>
          <rPr>
            <sz val="12"/>
            <color indexed="8"/>
            <rFont val="Century Gothic"/>
            <family val="2"/>
          </rPr>
          <t>V3</t>
        </r>
      </is>
    </nc>
  </rcc>
  <rcc rId="420" sId="1" odxf="1" dxf="1">
    <nc r="E101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421" sId="1" numFmtId="11">
    <nc r="F101">
      <v>0</v>
    </nc>
  </rcc>
  <rcc rId="422" sId="1" numFmtId="11">
    <nc r="G101">
      <v>0</v>
    </nc>
  </rcc>
  <rcc rId="423" sId="1">
    <nc r="H101" t="inlineStr">
      <is>
        <t>See STL's</t>
      </is>
    </nc>
  </rcc>
  <rcc rId="424" sId="1">
    <nc r="D101" t="inlineStr">
      <is>
        <t>3D printed LCD Cover for BBT TFT35 V3</t>
      </is>
    </nc>
  </rcc>
  <rcc rId="425" sId="1">
    <nc r="D22" t="inlineStr">
      <is>
        <t>Linear Bearing (Long) (10mm ID x 19mm OD x 55mm Long)</t>
      </is>
    </nc>
  </rcc>
  <rcc rId="426" sId="1">
    <nc r="E22" t="inlineStr">
      <is>
        <t>Robotdigg</t>
      </is>
    </nc>
  </rcc>
  <rcc rId="427" sId="1" numFmtId="11">
    <nc r="F22">
      <v>1.5</v>
    </nc>
  </rcc>
  <rcc rId="428" sId="1">
    <nc r="G22">
      <f>F22*B22</f>
    </nc>
  </rcc>
  <rcc rId="429" sId="1" xfDxf="1" dxf="1">
    <nc r="H22" t="inlineStr">
      <is>
        <t>https://www.robotdigg.com/product/362/LM10LUU-Linear-Bearing</t>
      </is>
    </nc>
  </rcc>
  <rfmt sheetId="1" xfDxf="1" sqref="A22:IV22" start="0" length="0">
    <dxf/>
  </rfmt>
  <rcc rId="430" sId="1">
    <nc r="E80" t="inlineStr">
      <is>
        <t>Trimcraft Aviation RC</t>
      </is>
    </nc>
  </rcc>
  <rcc rId="431" sId="1">
    <nc r="F80">
      <f>0.15/25</f>
    </nc>
  </rcc>
  <rcc rId="432" sId="1" numFmtId="11">
    <nc r="G80">
      <v>0.15</v>
    </nc>
  </rcc>
  <rcc rId="433" sId="1" xfDxf="1" dxf="1">
    <nc r="H80" t="inlineStr">
      <is>
        <t>http://www.trimcraftaviationrc.com/index.php?route=product/product&amp;path=6_52_57&amp;product_id=230</t>
      </is>
    </nc>
  </rcc>
  <rcc rId="434" sId="1">
    <oc r="C60" t="inlineStr">
      <is>
        <r>
          <t xml:space="preserve">M3x10 rounded head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screw - 92095A182 (1)</t>
        </r>
      </is>
    </oc>
    <nc r="C60" t="inlineStr">
      <is>
        <r>
          <t xml:space="preserve">M3x10 rounded head </t>
        </r>
        <r>
          <rPr>
            <sz val="12"/>
            <color indexed="8"/>
            <rFont val="Century Gothic"/>
            <family val="2"/>
          </rPr>
          <t>screw - 92095A182 (1)</t>
        </r>
      </is>
    </nc>
  </rcc>
  <rrc rId="435" sId="1" ref="A60:XFD60" action="deleteRow">
    <rfmt sheetId="1" xfDxf="1" sqref="A60:IV60" start="0" length="0">
      <dxf/>
    </rfmt>
    <rcc rId="0" sId="1" dxf="1">
      <nc r="A60">
        <v>62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0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0" t="inlineStr">
        <is>
          <r>
            <t xml:space="preserve">M3x10 rounded head </t>
          </r>
          <r>
            <rPr>
              <sz val="12"/>
              <color indexed="8"/>
              <rFont val="Century Gothic"/>
              <family val="2"/>
            </rPr>
            <t>screw - 92095A182 (1)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0" start="0" length="0">
      <dxf>
        <numFmt numFmtId="168" formatCode="&quot;$&quot;#,##0.00"/>
      </dxf>
    </rfmt>
    <rfmt sheetId="1" sqref="G60" start="0" length="0">
      <dxf>
        <numFmt numFmtId="168" formatCode="&quot;$&quot;#,##0.00"/>
      </dxf>
    </rfmt>
  </rrc>
  <rcc rId="436" sId="1">
    <oc r="C61" t="inlineStr">
      <is>
        <r>
          <t xml:space="preserve">M3x4 flat tip set screw -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92605A098</t>
        </r>
      </is>
    </oc>
    <nc r="C61" t="inlineStr">
      <is>
        <r>
          <t xml:space="preserve">M3x4 flat tip set screw - </t>
        </r>
        <r>
          <rPr>
            <sz val="12"/>
            <color indexed="8"/>
            <rFont val="Century Gothic"/>
            <family val="2"/>
          </rPr>
          <t>92605A098</t>
        </r>
      </is>
    </nc>
  </rcc>
  <rrc rId="437" sId="1" ref="A61:XFD61" action="deleteRow">
    <rfmt sheetId="1" xfDxf="1" sqref="A61:IV61" start="0" length="0">
      <dxf/>
    </rfmt>
    <rcc rId="0" sId="1" dxf="1">
      <nc r="A61">
        <v>63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61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61" t="inlineStr">
        <is>
          <r>
            <t xml:space="preserve">M3x4 flat tip set screw - </t>
          </r>
          <r>
            <rPr>
              <sz val="12"/>
              <color indexed="8"/>
              <rFont val="Century Gothic"/>
              <family val="2"/>
            </rPr>
            <t>92605A098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6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6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61" start="0" length="0">
      <dxf>
        <numFmt numFmtId="168" formatCode="&quot;$&quot;#,##0.00"/>
      </dxf>
    </rfmt>
    <rfmt sheetId="1" sqref="G61" start="0" length="0">
      <dxf>
        <numFmt numFmtId="168" formatCode="&quot;$&quot;#,##0.00"/>
      </dxf>
    </rfmt>
  </rrc>
  <rrc rId="438" sId="1" ref="A51:XFD51" action="deleteRow">
    <rfmt sheetId="1" xfDxf="1" sqref="A51:IV51" start="0" length="0">
      <dxf/>
    </rfmt>
    <rcc rId="0" sId="1" dxf="1">
      <nc r="A51">
        <v>49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1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1" t="inlineStr">
        <is>
          <t>M4 grub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1" start="0" length="0">
      <dxf>
        <numFmt numFmtId="168" formatCode="&quot;$&quot;#,##0.00"/>
      </dxf>
    </rfmt>
    <rfmt sheetId="1" sqref="G51" start="0" length="0">
      <dxf>
        <numFmt numFmtId="168" formatCode="&quot;$&quot;#,##0.00"/>
      </dxf>
    </rfmt>
  </rrc>
  <rcc rId="439" sId="1" xfDxf="1" dxf="1">
    <nc r="H113" t="inlineStr">
      <is>
        <t>http://www.trimcraftaviationrc.com/index.php?route=product/product&amp;path=7_29&amp;product_id=235</t>
      </is>
    </nc>
  </rcc>
  <rcc rId="440" sId="1" xfDxf="1" dxf="1">
    <nc r="H19" t="inlineStr">
      <is>
        <t>http://www.trimcraftaviationrc.com/index.php?route=product/product&amp;path=7_29&amp;product_id=234</t>
      </is>
    </nc>
  </rcc>
  <rcc rId="441" sId="1">
    <nc r="F19">
      <f>0.41/25</f>
    </nc>
  </rcc>
  <rcc rId="442" sId="1" numFmtId="11">
    <nc r="G19">
      <v>0.41</v>
    </nc>
  </rcc>
  <rcc rId="443" sId="1">
    <nc r="E19" t="inlineStr">
      <is>
        <t>Trimcraft Aviation RC</t>
      </is>
    </nc>
  </rcc>
  <rcc rId="444" sId="1" odxf="1" dxf="1">
    <nc r="E113" t="inlineStr">
      <is>
        <t>Trimcraft Aviation RC</t>
      </is>
    </nc>
    <odxf>
      <font>
        <sz val="13"/>
        <name val="Century Gothic"/>
        <scheme val="none"/>
      </font>
    </odxf>
    <ndxf>
      <font>
        <sz val="12"/>
        <name val="Century Gothic"/>
        <scheme val="none"/>
      </font>
    </ndxf>
  </rcc>
  <rcc rId="445" sId="1">
    <nc r="F113">
      <f>0.66/25</f>
    </nc>
  </rcc>
  <rcc rId="446" sId="1" numFmtId="11">
    <nc r="G113">
      <v>0.66</v>
    </nc>
  </rcc>
  <rcc rId="447" sId="1" xfDxf="1" dxf="1">
    <nc r="H39" t="inlineStr">
      <is>
        <t>http://www.trimcraftaviationrc.com/index.php?route=product/product&amp;path=6_52_57&amp;product_id=459</t>
      </is>
    </nc>
  </rcc>
  <rcc rId="448" sId="1">
    <nc r="F39">
      <f>0.64/25</f>
    </nc>
  </rcc>
  <rcc rId="449" sId="1" numFmtId="11">
    <nc r="G39">
      <v>0.64</v>
    </nc>
  </rcc>
  <rcc rId="450" sId="1">
    <nc r="E39" t="inlineStr">
      <is>
        <t>Trimcraft Aviation RC</t>
      </is>
    </nc>
  </rcc>
  <rcc rId="451" sId="1" xfDxf="1" dxf="1">
    <nc r="H40" t="inlineStr">
      <is>
        <t>http://www.trimcraftaviationrc.com/index.php?route=product/product&amp;path=6_52_57&amp;product_id=231</t>
      </is>
    </nc>
  </rcc>
  <rcc rId="452" sId="1">
    <nc r="F40">
      <f>0.2/25</f>
    </nc>
  </rcc>
  <rcc rId="453" sId="1" numFmtId="11">
    <nc r="G40">
      <v>0.2</v>
    </nc>
  </rcc>
  <rcc rId="454" sId="1">
    <nc r="E40" t="inlineStr">
      <is>
        <t>Trimcraft Aviation RC</t>
      </is>
    </nc>
  </rcc>
  <rcc rId="455" sId="1">
    <oc r="D77" t="inlineStr">
      <is>
        <t>M3 Flat Washer</t>
      </is>
    </oc>
    <nc r="D77" t="inlineStr">
      <is>
        <t>M3 Flat Washer SST (25pk)</t>
      </is>
    </nc>
  </rcc>
  <rcc rId="456" sId="1">
    <oc r="D19" t="inlineStr">
      <is>
        <t>Trimcraft M3 Nylock Nut</t>
      </is>
    </oc>
    <nc r="D19" t="inlineStr">
      <is>
        <t>M3 Nylock Nut SST (25pk)</t>
      </is>
    </nc>
  </rcc>
  <rcc rId="457" sId="1">
    <oc r="D113" t="inlineStr">
      <is>
        <t>M4 Nylock Nut</t>
      </is>
    </oc>
    <nc r="D113" t="inlineStr">
      <is>
        <t>M4 Nylock Nut SST (25pk)</t>
      </is>
    </nc>
  </rcc>
  <rcc rId="458" sId="1">
    <oc r="D39" t="inlineStr">
      <is>
        <t>M5 Flat Fender Washer</t>
      </is>
    </oc>
    <nc r="D39" t="inlineStr">
      <is>
        <t>M5 Flat Fender Washer SST (25pk)</t>
      </is>
    </nc>
  </rcc>
  <rcc rId="459" sId="1">
    <oc r="D40" t="inlineStr">
      <is>
        <t>Trimcraft M5 Flat Washer</t>
      </is>
    </oc>
    <nc r="D40" t="inlineStr">
      <is>
        <t>M5 Flat Washer SST (25pk)</t>
      </is>
    </nc>
  </rcc>
  <rcc rId="460" sId="1" xfDxf="1" dxf="1">
    <nc r="H24" t="inlineStr">
      <is>
        <t>https://www.trimcraftaviationrc.com/index.php?route=product/product&amp;product_id=466&amp;search=jam</t>
      </is>
    </nc>
  </rcc>
  <rcc rId="461" sId="1">
    <oc r="D24" t="inlineStr">
      <is>
        <t>M5 Jam Nut</t>
      </is>
    </oc>
    <nc r="D24" t="inlineStr">
      <is>
        <t>M5 Jam Nut SST (25pk)</t>
      </is>
    </nc>
  </rcc>
  <rcc rId="462" sId="1">
    <nc r="E24" t="inlineStr">
      <is>
        <t>Trimcraft Aviation RC</t>
      </is>
    </nc>
  </rcc>
  <rcc rId="463" sId="1">
    <nc r="F24">
      <f>0.56/25</f>
    </nc>
  </rcc>
  <rcc rId="464" sId="1" numFmtId="11">
    <nc r="G24">
      <v>0.56000000000000005</v>
    </nc>
  </rcc>
  <rcc rId="465" sId="1" xfDxf="1" dxf="1">
    <nc r="H30" t="inlineStr">
      <is>
        <t>http://www.trimcraftaviationrc.com/index.php?route=product/product&amp;path=7_29&amp;product_id=236</t>
      </is>
    </nc>
  </rcc>
  <rcc rId="466" sId="1">
    <nc r="F30">
      <f>0.69/25</f>
    </nc>
  </rcc>
  <rcc rId="467" sId="1" numFmtId="11">
    <nc r="G30">
      <v>0.69</v>
    </nc>
  </rcc>
  <rcc rId="468" sId="1">
    <nc r="E30" t="inlineStr">
      <is>
        <t>Trimcraft Aviation RC</t>
      </is>
    </nc>
  </rcc>
  <rcc rId="469" sId="1">
    <oc r="D30" t="inlineStr">
      <is>
        <t>Trimcraft M5 Nylock Nut</t>
      </is>
    </oc>
    <nc r="D30" t="inlineStr">
      <is>
        <t>M5 Nylock Nut SST (25pk)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0" sId="1" ref="A110:XFD110" action="deleteRow">
    <rfmt sheetId="1" xfDxf="1" sqref="A110:IV110" start="0" length="0">
      <dxf/>
    </rfmt>
    <rcc rId="0" sId="1" dxf="1">
      <nc r="A110">
        <v>127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10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10" t="inlineStr">
        <is>
          <t>M5 x 10mm BH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11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11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110" start="0" length="0">
      <dxf>
        <numFmt numFmtId="168" formatCode="&quot;$&quot;#,##0.00"/>
      </dxf>
    </rfmt>
    <rfmt sheetId="1" sqref="G110" start="0" length="0">
      <dxf>
        <numFmt numFmtId="168" formatCode="&quot;$&quot;#,##0.00"/>
      </dxf>
    </rfmt>
  </rrc>
  <rcc rId="471" sId="1">
    <nc r="H105" t="inlineStr">
      <is>
        <t>https://www.amazon.com/MEAN-WELL-LRS-200-24-211-2W-Switchable/dp/B00YMA7I7C/ref=sr_1_1?dchild=1&amp;keywords=Meanwell_LRS-200-24&amp;qid=1594483453&amp;s=industrial&amp;sr=1-1</t>
      </is>
    </nc>
  </rcc>
  <rcc rId="472" sId="1">
    <oc r="C105" t="inlineStr">
      <is>
        <r>
          <t>Meanwell_LRS-200-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24</t>
        </r>
      </is>
    </oc>
    <nc r="C105" t="inlineStr">
      <is>
        <r>
          <t>Meanwell LRS-200-</t>
        </r>
        <r>
          <rPr>
            <sz val="13"/>
            <color indexed="8"/>
            <rFont val="Century Gothic"/>
            <family val="2"/>
          </rPr>
          <t>24</t>
        </r>
      </is>
    </nc>
  </rcc>
  <rm rId="473" sheetId="1" source="H105" destination="I105" sourceSheetId="1"/>
  <rcc rId="474" sId="1" xfDxf="1" dxf="1">
    <nc r="H105" t="inlineStr">
      <is>
        <t>https://www.mouser.com/ProductDetail/MEAN-WELL/LRS-200-24?qs=ah3jBNVE1PQukNhKX3jUsA%3D%3D</t>
      </is>
    </nc>
  </rcc>
  <rcc rId="475" sId="1" numFmtId="11">
    <nc r="F105">
      <v>25.71</v>
    </nc>
  </rcc>
  <rcc rId="476" sId="1">
    <nc r="G105">
      <f>F105*B105</f>
    </nc>
  </rcc>
  <rcc rId="477" sId="1">
    <nc r="E105" t="inlineStr">
      <is>
        <t>Mouser Electronics</t>
      </is>
    </nc>
  </rcc>
  <rfmt sheetId="1" sqref="D105" start="0" length="0">
    <dxf>
      <alignment horizontal="left"/>
    </dxf>
  </rfmt>
  <rcc rId="478" sId="1">
    <nc r="D105" t="inlineStr">
      <is>
        <r>
          <t>Meanwell 24V 200W PSU (LRS-200-</t>
        </r>
        <r>
          <rPr>
            <sz val="13"/>
            <color indexed="8"/>
            <rFont val="Century Gothic"/>
            <family val="2"/>
          </rPr>
          <t>24)</t>
        </r>
      </is>
    </nc>
  </rcc>
  <rcc rId="479" sId="1" xfDxf="1" dxf="1">
    <nc r="H94" t="inlineStr">
      <is>
        <t>https://www.amazon.com/Switch-Action-250VAC-Terminals-Momentary/dp/B0778GPX39/ref=sr_1_8?dchild=1&amp;keywords=micro+switch&amp;qid=1594483598&amp;sr=8-8</t>
      </is>
    </nc>
  </rcc>
  <rcc rId="480" sId="1">
    <nc r="F94">
      <f>8.96/20</f>
    </nc>
  </rcc>
  <rcc rId="481" sId="1" numFmtId="11">
    <nc r="G94">
      <v>8.9600000000000009</v>
    </nc>
  </rcc>
  <rcc rId="482" sId="1">
    <nc r="E94" t="inlineStr">
      <is>
        <t>Amazon</t>
      </is>
    </nc>
  </rcc>
  <rcc rId="483" sId="1">
    <nc r="D94" t="inlineStr">
      <is>
        <t>Microwitch (Drill mounting holes out to 3mm)</t>
      </is>
    </nc>
  </rcc>
  <rcc rId="484" sId="1" odxf="1" dxf="1">
    <nc r="E107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485" sId="1" numFmtId="11">
    <nc r="F107">
      <v>0</v>
    </nc>
  </rcc>
  <rcc rId="486" sId="1" numFmtId="11">
    <nc r="G107">
      <v>0</v>
    </nc>
  </rcc>
  <rcc rId="487" sId="1">
    <nc r="H107" t="inlineStr">
      <is>
        <t>See STL's</t>
      </is>
    </nc>
  </rcc>
  <rcc rId="488" sId="1">
    <nc r="D107" t="inlineStr">
      <is>
        <t>3D printed IEC Fused Switched Mount</t>
      </is>
    </nc>
  </rcc>
  <rfmt sheetId="1" sqref="E15" start="0" length="0">
    <dxf>
      <font>
        <sz val="13"/>
        <name val="Century Gothic"/>
        <scheme val="none"/>
      </font>
    </dxf>
  </rfmt>
  <rfmt sheetId="1" xfDxf="1" sqref="H13" start="0" length="0">
    <dxf/>
  </rfmt>
  <rfmt sheetId="1" sqref="E13" start="0" length="0">
    <dxf>
      <font>
        <sz val="13"/>
        <name val="Century Gothic"/>
        <scheme val="none"/>
      </font>
    </dxf>
  </rfmt>
  <rcc rId="489" sId="1" numFmtId="11">
    <nc r="F13">
      <v>29.15</v>
    </nc>
  </rcc>
  <rcc rId="490" sId="1">
    <nc r="G13">
      <f>F13*B13</f>
    </nc>
  </rcc>
  <rcc rId="491" sId="1">
    <nc r="H13" t="inlineStr">
      <is>
        <t>https://www.amazon.com/24-Black-Acrylic-Plexiglass-Opaque/dp/B00IWACJ3Q</t>
      </is>
    </nc>
  </rcc>
  <rcc rId="492" sId="1">
    <nc r="G15">
      <f>F15*B15</f>
    </nc>
  </rcc>
  <rcc rId="493" sId="1">
    <nc r="H15" t="inlineStr">
      <is>
        <t>https://www.amazon.com/24-Black-Acrylic-Plexiglass-Opaque/dp/B00IWACJ3Q</t>
      </is>
    </nc>
  </rcc>
  <rcc rId="494" sId="1">
    <nc r="D13" t="inlineStr">
      <is>
        <t>Black Acrylic 1/4" (or 6mm) Panels</t>
      </is>
    </nc>
  </rcc>
  <rcc rId="495" sId="1" numFmtId="11">
    <nc r="F15">
      <f>29.15/4</f>
    </nc>
  </rcc>
  <rcc rId="496" sId="1">
    <nc r="D15" t="inlineStr">
      <is>
        <t xml:space="preserve">Black Acrylic 1/4" (or 6mm) Panels </t>
      </is>
    </nc>
  </rcc>
  <rcc rId="497" sId="1">
    <nc r="E15" t="inlineStr">
      <is>
        <t>Fabricated (laser cut or 1:1 template cutour by hand)</t>
      </is>
    </nc>
  </rcc>
  <rcc rId="498" sId="1">
    <nc r="E13" t="inlineStr">
      <is>
        <t>Fabricated (laser cut or 1:1 template cutour by hand)</t>
      </is>
    </nc>
  </rcc>
  <rcc rId="499" sId="1">
    <nc r="D17" t="inlineStr">
      <is>
        <t xml:space="preserve">Black Acrylic 1/4" (or 6mm) Panels </t>
      </is>
    </nc>
  </rcc>
  <rcc rId="500" sId="1" odxf="1" dxf="1">
    <nc r="E17" t="inlineStr">
      <is>
        <t>Fabricated (laser cut or 1:1 template cutour by hand)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01" sId="1">
    <nc r="F17">
      <f>29.15/4</f>
    </nc>
  </rcc>
  <rcc rId="502" sId="1">
    <nc r="G17">
      <f>F17*B17</f>
    </nc>
  </rcc>
  <rcc rId="503" sId="1">
    <nc r="H17" t="inlineStr">
      <is>
        <t>https://www.amazon.com/24-Black-Acrylic-Plexiglass-Opaque/dp/B00IWACJ3Q</t>
      </is>
    </nc>
  </rcc>
  <rcc rId="504" sId="1">
    <nc r="D16" t="inlineStr">
      <is>
        <t xml:space="preserve">Black Acrylic 1/4" (or 6mm) Panels </t>
      </is>
    </nc>
  </rcc>
  <rcc rId="505" sId="1" odxf="1" dxf="1">
    <nc r="E16" t="inlineStr">
      <is>
        <t>Fabricated (laser cut or 1:1 template cutour by hand)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06" sId="1">
    <nc r="F16">
      <f>29.15/4</f>
    </nc>
  </rcc>
  <rcc rId="507" sId="1">
    <nc r="G16">
      <f>F16*B16</f>
    </nc>
  </rcc>
  <rcc rId="508" sId="1">
    <nc r="H16" t="inlineStr">
      <is>
        <t>https://www.amazon.com/24-Black-Acrylic-Plexiglass-Opaque/dp/B00IWACJ3Q</t>
      </is>
    </nc>
  </rcc>
  <rcc rId="509" sId="1" odxf="1" dxf="1">
    <nc r="D14" t="inlineStr">
      <is>
        <t xml:space="preserve">Black Acrylic 1/4" (or 6mm) Panels </t>
      </is>
    </nc>
    <odxf>
      <font>
        <sz val="13"/>
        <name val="Century Gothic"/>
        <scheme val="none"/>
      </font>
    </odxf>
    <ndxf>
      <font>
        <sz val="12"/>
        <name val="Century Gothic"/>
        <scheme val="none"/>
      </font>
    </ndxf>
  </rcc>
  <rcc rId="510" sId="1">
    <nc r="E14" t="inlineStr">
      <is>
        <t>Fabricated (laser cut or 1:1 template cutour by hand)</t>
      </is>
    </nc>
  </rcc>
  <rcc rId="511" sId="1">
    <nc r="F14">
      <f>29.15/4</f>
    </nc>
  </rcc>
  <rcc rId="512" sId="1">
    <nc r="G14">
      <f>F14*B14</f>
    </nc>
  </rcc>
  <rcc rId="513" sId="1">
    <nc r="H14" t="inlineStr">
      <is>
        <t>https://www.amazon.com/24-Black-Acrylic-Plexiglass-Opaque/dp/B00IWACJ3Q</t>
      </is>
    </nc>
  </rcc>
  <rrc rId="514" sId="1" ref="A50:XFD50" action="deleteRow">
    <rfmt sheetId="1" xfDxf="1" sqref="A50:IV50" start="0" length="0">
      <dxf/>
    </rfmt>
    <rcc rId="0" sId="1" dxf="1">
      <nc r="A50">
        <v>47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0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0" t="inlineStr">
        <is>
          <t>Pin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0" start="0" length="0">
      <dxf>
        <numFmt numFmtId="168" formatCode="&quot;$&quot;#,##0.00"/>
      </dxf>
    </rfmt>
    <rfmt sheetId="1" sqref="G50" start="0" length="0">
      <dxf>
        <numFmt numFmtId="168" formatCode="&quot;$&quot;#,##0.00"/>
      </dxf>
    </rfmt>
  </rrc>
  <rcc rId="515" sId="1" numFmtId="11">
    <nc r="F27">
      <v>13.73</v>
    </nc>
  </rcc>
  <rcc rId="516" sId="1">
    <nc r="G27">
      <f>F27*B27</f>
    </nc>
  </rcc>
  <rcc rId="517" sId="1">
    <nc r="E27" t="inlineStr">
      <is>
        <t>Misumi</t>
      </is>
    </nc>
  </rcc>
  <rcc rId="518" sId="1">
    <nc r="E67" t="inlineStr">
      <is>
        <t>Misumi</t>
      </is>
    </nc>
  </rcc>
  <rcc rId="519" sId="1">
    <nc r="E72" t="inlineStr">
      <is>
        <t>Misumi</t>
      </is>
    </nc>
  </rcc>
  <rcc rId="520" sId="1" numFmtId="11">
    <nc r="F67">
      <v>13.73</v>
    </nc>
  </rcc>
  <rcc rId="521" sId="1">
    <nc r="G67">
      <f>F67*B67</f>
    </nc>
  </rcc>
  <rcc rId="522" sId="1" numFmtId="11">
    <nc r="F72">
      <v>13.73</v>
    </nc>
  </rcc>
  <rcc rId="523" sId="1">
    <nc r="G72">
      <f>F72*B72</f>
    </nc>
  </rcc>
  <rfmt sheetId="1" xfDxf="1" sqref="H27" start="0" length="0">
    <dxf/>
  </rfmt>
  <rcc rId="524" sId="1" xfDxf="1" dxf="1">
    <nc r="H27" t="inlineStr">
      <is>
        <t>https://us.misumi-ec.com/vona2/detail/110302634310/?PNSearch=SFJ10-435&amp;HissuCode=SFJ10-435&amp;searchFlow=suggest2products&amp;Keyword=SFJ10-435</t>
      </is>
    </nc>
  </rcc>
  <rcc rId="525" sId="1" xfDxf="1" dxf="1">
    <nc r="H67" t="inlineStr">
      <is>
        <t>https://us.misumi-ec.com/vona2/detail/110302634310/?PNSearch=SFJ10-458&amp;HissuCode=SFJ10-458&amp;searchFlow=suggest2products&amp;Keyword=SFJ10-458</t>
      </is>
    </nc>
  </rcc>
  <rcc rId="526" sId="1" xfDxf="1" dxf="1">
    <nc r="H72" t="inlineStr">
      <is>
        <t>https://us.misumi-ec.com/vona2/detail/110302634310/?PNSearch=SFJ10-483&amp;HissuCode=SFJ10-483&amp;searchFlow=suggest2products&amp;Keyword=SFJ10-483</t>
      </is>
    </nc>
  </rcc>
  <rcc rId="527" sId="1" xfDxf="1" dxf="1">
    <nc r="H80" t="inlineStr">
      <is>
        <t>https://us.misumi-ec.com/vona2/detail/110302634310/?PNSearch=SFJ8-410&amp;HissuCode=SFJ8-410&amp;searchFlow=suggest2products&amp;Keyword=SFJ8-410</t>
      </is>
    </nc>
  </rcc>
  <rcc rId="528" sId="1" numFmtId="11">
    <nc r="F80">
      <v>13.41</v>
    </nc>
  </rcc>
  <rcc rId="529" sId="1">
    <nc r="G80">
      <f>F80*B80</f>
    </nc>
  </rcc>
  <rcc rId="530" sId="1">
    <nc r="E80" t="inlineStr">
      <is>
        <t>Misumi</t>
      </is>
    </nc>
  </rcc>
  <rfmt sheetId="1" sqref="D80" start="0" length="0">
    <dxf>
      <font>
        <sz val="12"/>
        <name val="Century Gothic"/>
        <scheme val="none"/>
      </font>
    </dxf>
  </rfmt>
  <rcc rId="531" sId="1">
    <nc r="D80" t="inlineStr">
      <is>
        <t>8mm x 410mm Precision Linear Shaft (G6 Fit)</t>
      </is>
    </nc>
  </rcc>
  <rcc rId="532" sId="1">
    <nc r="D72" t="inlineStr">
      <is>
        <t>10mm x 483mm Precision Linear Shaft (G6 Fit)</t>
      </is>
    </nc>
  </rcc>
  <rcc rId="533" sId="1">
    <nc r="D67" t="inlineStr">
      <is>
        <t>10mm x 458mm Precision Linear Shaft (G6 Fit)</t>
      </is>
    </nc>
  </rcc>
  <rcc rId="534" sId="1">
    <nc r="D27" t="inlineStr">
      <is>
        <t>10mm x 435mm Precision Linear Shaft (G6 Fit)</t>
      </is>
    </nc>
  </rcc>
  <rrc rId="535" sId="1" ref="A85:XFD85" action="deleteRow">
    <rfmt sheetId="1" xfDxf="1" sqref="A85:IV85" start="0" length="0">
      <dxf/>
    </rfmt>
    <rcc rId="0" sId="1" dxf="1">
      <nc r="A85">
        <v>96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85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85" t="inlineStr">
        <is>
          <t>Shaft_60mm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8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8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85" start="0" length="0">
      <dxf>
        <numFmt numFmtId="168" formatCode="&quot;$&quot;#,##0.00"/>
      </dxf>
    </rfmt>
    <rfmt sheetId="1" sqref="G85" start="0" length="0">
      <dxf>
        <numFmt numFmtId="168" formatCode="&quot;$&quot;#,##0.00"/>
      </dxf>
    </rfmt>
  </rrc>
  <rcc rId="536" sId="1">
    <oc r="C99" t="inlineStr">
      <is>
        <r>
          <t xml:space="preserve">SKR_1.3_1.4 Controller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Mount</t>
        </r>
      </is>
    </oc>
    <nc r="C99" t="inlineStr">
      <is>
        <r>
          <t xml:space="preserve">SKR_1.3 / 1.4 Controller </t>
        </r>
        <r>
          <rPr>
            <sz val="12"/>
            <color indexed="8"/>
            <rFont val="Century Gothic"/>
            <family val="2"/>
          </rPr>
          <t>Mount</t>
        </r>
      </is>
    </nc>
  </rcc>
  <rcc rId="537" sId="1" odxf="1" dxf="1">
    <nc r="E99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38" sId="1" numFmtId="11">
    <nc r="F99">
      <v>0</v>
    </nc>
  </rcc>
  <rcc rId="539" sId="1" numFmtId="11">
    <nc r="G99">
      <v>0</v>
    </nc>
  </rcc>
  <rcc rId="540" sId="1">
    <nc r="H99" t="inlineStr">
      <is>
        <t>See STL's</t>
      </is>
    </nc>
  </rcc>
  <rcc rId="541" sId="1">
    <nc r="D99" t="inlineStr">
      <is>
        <t>3D printed SKR Controller Mount</t>
      </is>
    </nc>
  </rcc>
  <rcc rId="542" sId="1" odxf="1" dxf="1">
    <nc r="E44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43" sId="1" numFmtId="11">
    <nc r="F44">
      <v>0</v>
    </nc>
  </rcc>
  <rcc rId="544" sId="1" numFmtId="11">
    <nc r="G44">
      <v>0</v>
    </nc>
  </rcc>
  <rcc rId="545" sId="1">
    <nc r="H44" t="inlineStr">
      <is>
        <t>See STL's</t>
      </is>
    </nc>
  </rcc>
  <rcc rId="546" sId="1">
    <nc r="D44" t="inlineStr">
      <is>
        <t>3D Printed Spider Logo (Visual Only, Not Required)</t>
      </is>
    </nc>
  </rcc>
  <rrc rId="547" sId="1" ref="A47:XFD47" action="deleteRow">
    <rfmt sheetId="1" xfDxf="1" sqref="A47:IV47" start="0" length="0">
      <dxf/>
    </rfmt>
    <rcc rId="0" sId="1" dxf="1">
      <nc r="A47">
        <v>43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47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47" t="inlineStr">
        <is>
          <t>Spool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4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4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47" start="0" length="0">
      <dxf>
        <numFmt numFmtId="168" formatCode="&quot;$&quot;#,##0.00"/>
      </dxf>
    </rfmt>
    <rfmt sheetId="1" sqref="G47" start="0" length="0">
      <dxf>
        <numFmt numFmtId="168" formatCode="&quot;$&quot;#,##0.00"/>
      </dxf>
    </rfmt>
  </rrc>
  <rcc rId="548" sId="1">
    <nc r="D94" t="inlineStr">
      <is>
        <t>BigTreeTech TFT35 V3.0 (Recommended to get it in a bundle for cheaper pricing.</t>
      </is>
    </nc>
  </rcc>
  <rcc rId="549" sId="1">
    <nc r="H94" t="inlineStr">
      <is>
        <t>See SKR 1.3 / 1.4 Bundle Above</t>
      </is>
    </nc>
  </rcc>
  <rcc rId="550" sId="1" numFmtId="11">
    <nc r="F94">
      <v>0</v>
    </nc>
  </rcc>
  <rcc rId="551" sId="1" numFmtId="11">
    <nc r="G94">
      <v>0</v>
    </nc>
  </rcc>
  <rrc rId="552" sId="1" ref="A58:XFD58" action="deleteRow">
    <rfmt sheetId="1" xfDxf="1" sqref="A58:IV58" start="0" length="0">
      <dxf/>
    </rfmt>
    <rcc rId="0" sId="1" dxf="1">
      <nc r="A58">
        <v>64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8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8" t="inlineStr">
        <is>
          <t>Thermistor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8" start="0" length="0">
      <dxf>
        <numFmt numFmtId="168" formatCode="&quot;$&quot;#,##0.00"/>
      </dxf>
    </rfmt>
    <rfmt sheetId="1" sqref="G58" start="0" length="0">
      <dxf>
        <numFmt numFmtId="168" formatCode="&quot;$&quot;#,##0.00"/>
      </dxf>
    </rfmt>
  </rrc>
  <rcc rId="553" sId="1" numFmtId="11">
    <nc r="F99">
      <v>0</v>
    </nc>
  </rcc>
  <rcc rId="554" sId="1" numFmtId="11">
    <nc r="G99">
      <v>0</v>
    </nc>
  </rcc>
  <rcc rId="555" sId="1">
    <nc r="H99" t="inlineStr">
      <is>
        <t>See SKR 1.3 / 1.4 Bundle Above</t>
      </is>
    </nc>
  </rcc>
  <rcc rId="556" sId="1">
    <nc r="D99" t="inlineStr">
      <is>
        <t>TMC 2209 Drivers (Recommended to get it in a bundle for cheaper pricing)</t>
      </is>
    </nc>
  </rcc>
  <rcc rId="557" sId="1">
    <nc r="E99" t="inlineStr">
      <is>
        <t>BigTreeTech</t>
      </is>
    </nc>
  </rcc>
  <rcc rId="558" sId="1">
    <nc r="E93" t="inlineStr">
      <is>
        <t>BigTreeTech</t>
      </is>
    </nc>
  </rcc>
  <rrc rId="559" sId="1" ref="A58:XFD58" action="deleteRow">
    <rfmt sheetId="1" xfDxf="1" sqref="A58:IV58" start="0" length="0">
      <dxf/>
    </rfmt>
    <rcc rId="0" sId="1" dxf="1">
      <nc r="A58">
        <v>66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8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8" t="inlineStr">
        <is>
          <t>V6-175-Nozzle 0.4mm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8" start="0" length="0">
      <dxf>
        <numFmt numFmtId="168" formatCode="&quot;$&quot;#,##0.00"/>
      </dxf>
    </rfmt>
    <rfmt sheetId="1" sqref="G58" start="0" length="0">
      <dxf>
        <numFmt numFmtId="168" formatCode="&quot;$&quot;#,##0.00"/>
      </dxf>
    </rfmt>
  </rrc>
  <rrc rId="560" sId="1" ref="A54:XFD54" action="deleteRow">
    <rfmt sheetId="1" xfDxf="1" sqref="A54:IV54" start="0" length="0">
      <dxf/>
    </rfmt>
    <rcc rId="0" sId="1" dxf="1">
      <nc r="A54">
        <v>56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4">
        <v>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4" t="inlineStr">
        <is>
          <t>V6-175-SINK</t>
        </is>
      </nc>
      <ndxf>
        <font>
          <sz val="13"/>
          <color indexed="8"/>
          <name val="Century Gothic"/>
          <family val="2"/>
          <scheme val="none"/>
        </font>
        <alignment horizontal="left" vertical="center" wrapText="1"/>
      </ndxf>
    </rcc>
    <rfmt sheetId="1" sqref="D5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E54" start="0" length="0">
      <dxf>
        <font>
          <sz val="13"/>
          <color indexed="8"/>
          <name val="Century Gothic"/>
          <family val="2"/>
          <scheme val="none"/>
        </font>
        <alignment horizontal="center" vertical="center" wrapText="1"/>
      </dxf>
    </rfmt>
    <rfmt sheetId="1" sqref="F54" start="0" length="0">
      <dxf>
        <numFmt numFmtId="168" formatCode="&quot;$&quot;#,##0.00"/>
      </dxf>
    </rfmt>
    <rfmt sheetId="1" sqref="G54" start="0" length="0">
      <dxf>
        <numFmt numFmtId="168" formatCode="&quot;$&quot;#,##0.00"/>
      </dxf>
    </rfmt>
  </rrc>
  <rrc rId="561" sId="1" ref="A55:XFD55" action="deleteRow">
    <rfmt sheetId="1" xfDxf="1" sqref="A55:IV55" start="0" length="0">
      <dxf/>
    </rfmt>
    <rcc rId="0" sId="1" dxf="1">
      <nc r="A55">
        <v>61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5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5" t="inlineStr">
        <is>
          <t>V6-Heatblock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5" start="0" length="0">
      <dxf>
        <numFmt numFmtId="168" formatCode="&quot;$&quot;#,##0.00"/>
      </dxf>
    </rfmt>
    <rfmt sheetId="1" sqref="G55" start="0" length="0">
      <dxf>
        <numFmt numFmtId="168" formatCode="&quot;$&quot;#,##0.00"/>
      </dxf>
    </rfmt>
  </rrc>
  <rrc rId="562" sId="1" ref="A54:XFD54" action="deleteRow">
    <rfmt sheetId="1" xfDxf="1" sqref="A54:IV54" start="0" length="0">
      <dxf/>
    </rfmt>
    <rcc rId="0" sId="1" dxf="1">
      <nc r="A54">
        <v>60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54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54" t="inlineStr">
        <is>
          <t>V6-Heatbreak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fmt sheetId="1" sqref="D5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E5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F54" start="0" length="0">
      <dxf>
        <numFmt numFmtId="168" formatCode="&quot;$&quot;#,##0.00"/>
      </dxf>
    </rfmt>
    <rfmt sheetId="1" sqref="G54" start="0" length="0">
      <dxf>
        <numFmt numFmtId="168" formatCode="&quot;$&quot;#,##0.00"/>
      </dxf>
    </rfmt>
  </rrc>
  <rcc rId="563" sId="1" odxf="1" dxf="1">
    <nc r="E85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64" sId="1" numFmtId="11">
    <nc r="F85">
      <v>0</v>
    </nc>
  </rcc>
  <rcc rId="565" sId="1" numFmtId="11">
    <nc r="G85">
      <v>0</v>
    </nc>
  </rcc>
  <rcc rId="566" sId="1">
    <nc r="H85" t="inlineStr">
      <is>
        <t>See STL's</t>
      </is>
    </nc>
  </rcc>
  <rfmt sheetId="1" sqref="D67" start="0" length="0">
    <dxf>
      <font>
        <sz val="12"/>
        <name val="Century Gothic"/>
        <scheme val="none"/>
      </font>
    </dxf>
  </rfmt>
  <rcc rId="567" sId="1">
    <nc r="E67" t="inlineStr">
      <is>
        <t>3D Printed</t>
      </is>
    </nc>
  </rcc>
  <rcc rId="568" sId="1" numFmtId="11">
    <nc r="F67">
      <v>0</v>
    </nc>
  </rcc>
  <rcc rId="569" sId="1" numFmtId="11">
    <nc r="G67">
      <v>0</v>
    </nc>
  </rcc>
  <rcc rId="570" sId="1">
    <nc r="H67" t="inlineStr">
      <is>
        <t>See STL's</t>
      </is>
    </nc>
  </rcc>
  <rcc rId="571" sId="1">
    <nc r="D85" t="inlineStr">
      <is>
        <t>3D Printed  X Axis Endstop Mount (Not needed if Endstopless Homeing is Enabled on TMC 2209)</t>
      </is>
    </nc>
  </rcc>
  <rcc rId="572" sId="1">
    <nc r="D67" t="inlineStr">
      <is>
        <t>3D Printed X and Y Axis Gantry Side Carriages</t>
      </is>
    </nc>
  </rcc>
  <rcc rId="573" sId="1">
    <oc r="C67" t="inlineStr">
      <is>
        <r>
          <t>XY_Side_Carriage_Za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ne_V2.5_Rev2</t>
        </r>
      </is>
    </oc>
    <nc r="C67" t="inlineStr">
      <is>
        <r>
          <t>XY_Side_Carriage_Za</t>
        </r>
        <r>
          <rPr>
            <sz val="13"/>
            <color indexed="8"/>
            <rFont val="Century Gothic"/>
            <family val="2"/>
          </rPr>
          <t>ne_V2.5_Rev2</t>
        </r>
      </is>
    </nc>
  </rcc>
  <rcc rId="574" sId="1">
    <oc r="C72" t="inlineStr">
      <is>
        <r>
          <t>XY_Side_Carriage_Zan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e_V2.5_Rev2</t>
        </r>
      </is>
    </oc>
    <nc r="C72" t="inlineStr">
      <is>
        <r>
          <t>XY_Side_Carriage_Zan</t>
        </r>
        <r>
          <rPr>
            <sz val="12"/>
            <color indexed="8"/>
            <rFont val="Century Gothic"/>
            <family val="2"/>
          </rPr>
          <t>e_V2.5_Rev2 (Mirrored)</t>
        </r>
      </is>
    </nc>
  </rcc>
  <rcc rId="575" sId="1">
    <nc r="D72" t="inlineStr">
      <is>
        <t>3D Printed X and Y Axis Gantry Side Carriages</t>
      </is>
    </nc>
  </rcc>
  <rcc rId="576" sId="1" odxf="1" dxf="1">
    <nc r="E72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77" sId="1" numFmtId="11">
    <nc r="F72">
      <v>0</v>
    </nc>
  </rcc>
  <rcc rId="578" sId="1" numFmtId="11">
    <nc r="G72">
      <v>0</v>
    </nc>
  </rcc>
  <rcc rId="579" sId="1">
    <nc r="H72" t="inlineStr">
      <is>
        <t>See STL's</t>
      </is>
    </nc>
  </rcc>
  <rfmt sheetId="1" sqref="D88" start="0" length="0">
    <dxf>
      <font>
        <sz val="12"/>
        <name val="Century Gothic"/>
        <scheme val="none"/>
      </font>
    </dxf>
  </rfmt>
  <rcc rId="580" sId="1">
    <nc r="E88" t="inlineStr">
      <is>
        <t>3D Printed</t>
      </is>
    </nc>
  </rcc>
  <rcc rId="581" sId="1" numFmtId="11">
    <nc r="F88">
      <v>0</v>
    </nc>
  </rcc>
  <rcc rId="582" sId="1" numFmtId="11">
    <nc r="G88">
      <v>0</v>
    </nc>
  </rcc>
  <rcc rId="583" sId="1">
    <nc r="H88" t="inlineStr">
      <is>
        <t>See STL's</t>
      </is>
    </nc>
  </rcc>
  <rcc rId="584" sId="1">
    <nc r="D88" t="inlineStr">
      <is>
        <t>3D Printed  Y Axis Endstop Mount (Not needed if Endstopless Homeing is Enabled on TMC 2209)</t>
      </is>
    </nc>
  </rcc>
  <rcc rId="585" sId="1" odxf="1" dxf="1">
    <nc r="E101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86" sId="1" numFmtId="11">
    <nc r="F101">
      <v>0</v>
    </nc>
  </rcc>
  <rcc rId="587" sId="1" numFmtId="11">
    <nc r="G101">
      <v>0</v>
    </nc>
  </rcc>
  <rcc rId="588" sId="1">
    <nc r="H101" t="inlineStr">
      <is>
        <t>See STL's</t>
      </is>
    </nc>
  </rcc>
  <rcc rId="589" sId="1">
    <nc r="D101" t="inlineStr">
      <is>
        <t>3D Printed  Z Axis Endstop Mount (Not needed if BLTouch is wired as Z Probe)</t>
      </is>
    </nc>
  </rcc>
  <rfmt sheetId="1" sqref="D21" start="0" length="0">
    <dxf>
      <font>
        <sz val="12"/>
        <name val="Century Gothic"/>
        <scheme val="none"/>
      </font>
    </dxf>
  </rfmt>
  <rcc rId="590" sId="1">
    <nc r="E21" t="inlineStr">
      <is>
        <t>3D Printed</t>
      </is>
    </nc>
  </rcc>
  <rcc rId="591" sId="1" numFmtId="11">
    <nc r="F21">
      <v>0</v>
    </nc>
  </rcc>
  <rcc rId="592" sId="1" numFmtId="11">
    <nc r="G21">
      <v>0</v>
    </nc>
  </rcc>
  <rcc rId="593" sId="1">
    <nc r="H21" t="inlineStr">
      <is>
        <t>See STL's</t>
      </is>
    </nc>
  </rcc>
  <rcc rId="594" sId="1">
    <nc r="D21" t="inlineStr">
      <is>
        <t>3D Printed Z Axis Bed Support</t>
      </is>
    </nc>
  </rcc>
  <rcc rId="595" sId="1" odxf="1" dxf="1">
    <nc r="E28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596" sId="1" numFmtId="11">
    <nc r="F28">
      <v>0</v>
    </nc>
  </rcc>
  <rcc rId="597" sId="1" numFmtId="11">
    <nc r="G28">
      <v>0</v>
    </nc>
  </rcc>
  <rcc rId="598" sId="1">
    <nc r="H28" t="inlineStr">
      <is>
        <t>See STL's</t>
      </is>
    </nc>
  </rcc>
  <rcc rId="599" sId="1">
    <nc r="D28" t="inlineStr">
      <is>
        <t>3D Printed Z Axis Shaft Mount A</t>
      </is>
    </nc>
  </rcc>
  <rcc rId="600" sId="1">
    <nc r="D29" t="inlineStr">
      <is>
        <t>3D Printed Z Axis Shaft Mount A</t>
      </is>
    </nc>
  </rcc>
  <rcc rId="601" sId="1" odxf="1" dxf="1">
    <nc r="E29" t="inlineStr">
      <is>
        <t>3D Printed</t>
      </is>
    </nc>
    <odxf>
      <font>
        <sz val="12"/>
        <name val="Century Gothic"/>
        <scheme val="none"/>
      </font>
    </odxf>
    <ndxf>
      <font>
        <sz val="13"/>
        <name val="Century Gothic"/>
        <scheme val="none"/>
      </font>
    </ndxf>
  </rcc>
  <rcc rId="602" sId="1" numFmtId="11">
    <nc r="F29">
      <v>0</v>
    </nc>
  </rcc>
  <rcc rId="603" sId="1" numFmtId="11">
    <nc r="G29">
      <v>0</v>
    </nc>
  </rcc>
  <rcc rId="604" sId="1">
    <nc r="H29" t="inlineStr">
      <is>
        <t>See STL's</t>
      </is>
    </nc>
  </rcc>
  <rcc rId="605" sId="1">
    <oc r="C76" t="inlineStr">
      <is>
        <r>
          <t>Z_Integrated_Leadsc</t>
        </r>
        <r>
          <rPr>
            <sz val="13"/>
            <color indexed="8"/>
            <rFont val="SWGDT"/>
          </rPr>
          <t xml:space="preserve">
</t>
        </r>
        <r>
          <rPr>
            <sz val="13"/>
            <color indexed="8"/>
            <rFont val="Century Gothic"/>
            <family val="2"/>
          </rPr>
          <t>rew_Motor_Mount</t>
        </r>
      </is>
    </oc>
    <nc r="C76" t="inlineStr">
      <is>
        <r>
          <t>Z_Integrated_Leadsc</t>
        </r>
        <r>
          <rPr>
            <sz val="13"/>
            <color indexed="8"/>
            <rFont val="Century Gothic"/>
            <family val="2"/>
          </rPr>
          <t>rew_Motor_Mount</t>
        </r>
      </is>
    </nc>
  </rcc>
  <rfmt sheetId="1" sqref="D76" start="0" length="0">
    <dxf>
      <font>
        <sz val="12"/>
        <name val="Century Gothic"/>
        <scheme val="none"/>
      </font>
    </dxf>
  </rfmt>
  <rcc rId="606" sId="1">
    <nc r="E76" t="inlineStr">
      <is>
        <t>3D Printed</t>
      </is>
    </nc>
  </rcc>
  <rcc rId="607" sId="1" numFmtId="11">
    <nc r="F76">
      <v>0</v>
    </nc>
  </rcc>
  <rcc rId="608" sId="1">
    <nc r="H76" t="inlineStr">
      <is>
        <t>See STL's</t>
      </is>
    </nc>
  </rcc>
  <rcc rId="609" sId="1">
    <nc r="D76" t="inlineStr">
      <is>
        <t>3D Printed Z Axis Integrated Lead Screw Motor Mount</t>
      </is>
    </nc>
  </rcc>
  <rrc rId="610" sId="1" ref="A1:A1048576" action="deleteCol">
    <undo index="65535" exp="area" ref3D="1" dr="$A$1:$H$1" dn="_FilterDatabase" sId="1"/>
    <rfmt sheetId="1" xfDxf="1" sqref="A1:A65536" start="0" length="0">
      <dxf/>
    </rfmt>
    <rcc rId="0" sId="1" dxf="1">
      <nc r="A1" t="inlineStr">
        <is>
          <t>ITEM NO.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" t="inlineStr">
        <is>
          <t>54A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" t="inlineStr">
        <is>
          <t>54B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2" t="inlineStr">
        <is>
          <t>54C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" t="inlineStr">
        <is>
          <t>54D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4">
        <v>78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5">
        <v>79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">
        <v>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3">
        <v>55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8">
        <v>82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">
        <v>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">
        <v>2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4">
        <v>30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7">
        <v>91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3">
        <v>87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2">
        <v>115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9">
        <v>73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0">
        <v>74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7">
        <v>107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6">
        <v>119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6">
        <v>22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5">
        <v>69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8">
        <v>14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8">
        <v>72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9">
        <v>83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8">
        <v>45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5">
        <v>131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6">
        <v>42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3">
        <v>129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2">
        <v>128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">
        <v>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2">
        <v>28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5">
        <v>21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2">
        <v>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1">
        <v>27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1">
        <v>37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1">
        <v>114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3">
        <v>77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5">
        <v>89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7">
        <v>33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6">
        <v>32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1">
        <v>85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7">
        <v>71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8">
        <v>34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1">
        <v>7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3">
        <v>29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0">
        <v>124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2">
        <v>76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3">
        <v>39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2">
        <v>38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0">
        <v>100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1">
        <v>101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9">
        <v>50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3">
        <v>103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1">
        <v>104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4">
        <v>104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4">
        <v>117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7">
        <v>44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0">
        <v>53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4">
        <v>70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56">
        <v>70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5">
        <v>41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8">
        <v>92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8">
        <v>121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2">
        <v>102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9">
        <v>99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">
        <v>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0">
        <v>16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5">
        <v>31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0">
        <v>113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2">
        <v>18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0">
        <v>84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9">
        <v>15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4">
        <v>130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9">
        <v>35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0">
        <v>36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4">
        <v>20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30">
        <v>26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7">
        <v>120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6">
        <v>106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9">
        <v>123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5">
        <v>11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3">
        <v>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7">
        <v>13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6">
        <v>12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4">
        <v>10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7">
        <v>23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1">
        <v>75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6">
        <v>80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4">
        <v>88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3">
        <v>116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44">
        <v>40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9">
        <v>109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95">
        <v>118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3">
        <v>19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5">
        <v>105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67">
        <v>81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2">
        <v>86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88">
        <v>108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101">
        <v>125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1">
        <v>17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8">
        <v>24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29">
        <v>25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A76">
        <v>90</v>
      </nc>
      <ndxf>
        <font>
          <sz val="13"/>
          <color indexed="8"/>
          <name val="Century Gothic"/>
          <family val="2"/>
          <scheme val="none"/>
        </font>
        <alignment horizontal="center" vertical="center" wrapText="1"/>
      </ndxf>
    </rcc>
  </rrc>
  <rrc rId="611" sId="1" eol="1" ref="A107:XFD107" action="insertRow"/>
  <rcc rId="612" sId="1">
    <nc r="E107" t="inlineStr">
      <is>
        <t>Total</t>
      </is>
    </nc>
  </rcc>
  <rcc rId="613" sId="1" numFmtId="11">
    <nc r="F76">
      <v>0</v>
    </nc>
  </rcc>
  <rcc rId="614" sId="1">
    <nc r="F107">
      <f>SUM(F2:F105)</f>
    </nc>
  </rcc>
  <rfmt sheetId="1" sqref="E107" start="0" length="0">
    <dxf>
      <border>
        <left style="thin">
          <color indexed="64"/>
        </left>
      </border>
    </dxf>
  </rfmt>
  <rfmt sheetId="1" sqref="E107:F107" start="0" length="0">
    <dxf>
      <border>
        <top style="thin">
          <color indexed="64"/>
        </top>
      </border>
    </dxf>
  </rfmt>
  <rfmt sheetId="1" sqref="F107" start="0" length="0">
    <dxf>
      <border>
        <right style="thin">
          <color indexed="64"/>
        </right>
      </border>
    </dxf>
  </rfmt>
  <rfmt sheetId="1" sqref="E107:F107" start="0" length="0">
    <dxf>
      <border>
        <bottom style="thin">
          <color indexed="64"/>
        </bottom>
      </border>
    </dxf>
  </rfmt>
  <rfmt sheetId="1" sqref="E107:F10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558925EA-5CF7-4433-B1B3-D7D45C0B5112}" action="delete"/>
  <rdn rId="0" localSheetId="1" customView="1" name="Z_558925EA_5CF7_4433_B1B3_D7D45C0B5112_.wvu.FilterData" hidden="1" oldHidden="1">
    <formula>Sheet1!$A$1:$G$1</formula>
  </rdn>
  <rcv guid="{558925EA-5CF7-4433-B1B3-D7D45C0B511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H105" start="0" length="2147483647">
    <dxf>
      <font>
        <sz val="10"/>
      </font>
    </dxf>
  </rfmt>
  <rfmt sheetId="1" sqref="B1:B65536" start="0" length="0">
    <dxf>
      <alignment wrapText="0"/>
    </dxf>
  </rfmt>
  <rfmt sheetId="1" sqref="D1:D65536" start="0" length="0">
    <dxf>
      <alignment wrapText="0"/>
    </dxf>
  </rfmt>
  <rfmt sheetId="1" sqref="G79" start="0" length="0">
    <dxf>
      <font>
        <sz val="11"/>
        <color indexed="8"/>
        <name val="Calibri"/>
        <family val="2"/>
        <scheme val="none"/>
      </font>
    </dxf>
  </rfmt>
  <rcc rId="616" sId="1" xfDxf="1" dxf="1">
    <nc r="G79" t="inlineStr">
      <is>
        <t>https://www.printedsolid.com/products/ldo-2gt-pulley-with-5mm-bore</t>
      </is>
    </nc>
  </rcc>
  <rcc rId="617" sId="1">
    <nc r="D79" t="inlineStr">
      <is>
        <t>Printed Solid or Robotdigg</t>
      </is>
    </nc>
  </rcc>
  <rcc rId="618" sId="1" numFmtId="11">
    <nc r="E79">
      <v>5</v>
    </nc>
  </rcc>
  <rcc rId="619" sId="1">
    <nc r="F79">
      <f>E79*A79</f>
    </nc>
  </rcc>
  <rcc rId="620" sId="1">
    <oc r="B79" t="inlineStr">
      <is>
        <r>
          <t>GT2_Aluminum_Timing_</t>
        </r>
        <r>
          <rPr>
            <sz val="10"/>
            <color indexed="8"/>
            <rFont val="SWGDT"/>
          </rPr>
          <t xml:space="preserve">
</t>
        </r>
        <r>
          <rPr>
            <sz val="10"/>
            <color indexed="8"/>
            <rFont val="Century Gothic"/>
            <family val="2"/>
          </rPr>
          <t>Pulley_20_Tooth</t>
        </r>
      </is>
    </oc>
    <nc r="B79" t="inlineStr">
      <is>
        <r>
          <t>GT2_Aluminum_Timing_</t>
        </r>
        <r>
          <rPr>
            <sz val="10"/>
            <color indexed="8"/>
            <rFont val="Century Gothic"/>
            <family val="2"/>
          </rPr>
          <t>Pulley_20_Tooth</t>
        </r>
      </is>
    </nc>
  </rcc>
  <rcc rId="621" sId="1">
    <oc r="C79" t="inlineStr">
      <is>
        <r>
          <t>http://openbuildspartstore.com/gt2-</t>
        </r>
        <r>
          <rPr>
            <sz val="10"/>
            <color indexed="8"/>
            <rFont val="SWGDT"/>
          </rPr>
          <t xml:space="preserve">
</t>
        </r>
        <r>
          <rPr>
            <sz val="10"/>
            <color indexed="8"/>
            <rFont val="Century Gothic"/>
            <family val="2"/>
          </rPr>
          <t>2mm-aluminum-timing-pulley-20/</t>
        </r>
      </is>
    </oc>
    <nc r="C79" t="inlineStr">
      <is>
        <t>20 Tooth GT2 Pulley (5mm Bore)</t>
      </is>
    </nc>
  </rcc>
  <rfmt sheetId="1" sqref="H79" start="0" length="0">
    <dxf>
      <font>
        <sz val="11"/>
        <color indexed="8"/>
        <name val="Calibri"/>
        <family val="2"/>
        <scheme val="none"/>
      </font>
    </dxf>
  </rfmt>
  <rcc rId="622" sId="1" xfDxf="1" dxf="1">
    <nc r="H79" t="inlineStr">
      <is>
        <t>https://www.robotdigg.com/product/226/20-Tooth-2GT-Pulley-10pcs-per-lot</t>
      </is>
    </nc>
  </rcc>
  <rcc rId="623" sId="1">
    <oc r="D94" t="inlineStr">
      <is>
        <t>BiggTreeTech</t>
      </is>
    </oc>
    <nc r="D94" t="inlineStr">
      <is>
        <t>BigTreeTech</t>
      </is>
    </nc>
  </rcc>
  <rfmt sheetId="1" sqref="D15 D13 D17 D16 D14" start="0" length="0">
    <dxf>
      <alignment wrapText="1"/>
    </dxf>
  </rfmt>
  <rfmt sheetId="1" sqref="D33" start="0" length="0">
    <dxf>
      <alignment wrapText="1"/>
    </dxf>
  </rfmt>
  <rfmt sheetId="1" sqref="C1:C65536" start="0" length="0">
    <dxf>
      <alignment wrapText="0"/>
    </dxf>
  </rfmt>
  <rfmt sheetId="1" sqref="C1:C65536" start="0" length="0">
    <dxf>
      <alignment wrapText="1"/>
    </dxf>
  </rfmt>
  <rfmt sheetId="1" sqref="A2:H105" start="0" length="0">
    <dxf>
      <alignment horizontal="left"/>
    </dxf>
  </rfmt>
  <rcc rId="624" sId="1">
    <oc r="B50" t="inlineStr">
      <is>
        <t>cooling_duct_v2</t>
      </is>
    </oc>
    <nc r="B50" t="inlineStr">
      <is>
        <t>Cooling Duct v2</t>
      </is>
    </nc>
  </rcc>
  <rcc rId="625" sId="1">
    <oc r="B80" t="inlineStr">
      <is>
        <t>Belt_Guard</t>
      </is>
    </oc>
    <nc r="B80" t="inlineStr">
      <is>
        <t>Belt Guard</t>
      </is>
    </nc>
  </rcc>
  <rcc rId="626" sId="1">
    <oc r="B81" t="inlineStr">
      <is>
        <t>Belt_Guard (Mirrored)</t>
      </is>
    </oc>
    <nc r="B81" t="inlineStr">
      <is>
        <t>Belt Guard (Mirrored)</t>
      </is>
    </nc>
  </rcc>
  <rrc rId="627" sId="1" eol="1" ref="A108:XFD108" action="insertRow"/>
  <rcc rId="628" sId="1">
    <nc r="B108" t="inlineStr">
      <is>
        <t>Options</t>
      </is>
    </nc>
  </rcc>
  <rfmt sheetId="1" sqref="B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entury Gothic"/>
        <family val="2"/>
        <scheme val="none"/>
      </font>
      <alignment horizontal="left" vertical="center" textRotation="0" wrapText="0" indent="0" justifyLastLine="0" shrinkToFit="0" readingOrder="0"/>
    </dxf>
  </rfmt>
  <rrc rId="629" sId="1" eol="1" ref="A109:XFD109" action="insertRow"/>
  <rfmt sheetId="1" sqref="B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entury Gothic"/>
        <family val="2"/>
        <scheme val="none"/>
      </font>
      <alignment horizontal="left" vertical="center" textRotation="0" wrapText="0" indent="0" justifyLastLine="0" shrinkToFit="0" readingOrder="0"/>
    </dxf>
  </rfmt>
  <rfmt sheetId="1" xfDxf="1" sqref="G109" start="0" length="0">
    <dxf/>
  </rfmt>
  <rcc rId="630" sId="1">
    <nc r="A109">
      <v>1</v>
    </nc>
  </rcc>
  <rcc rId="631" sId="1">
    <nc r="F109">
      <f>E109*A109</f>
    </nc>
  </rcc>
  <rcc rId="632" sId="1">
    <nc r="C109" t="inlineStr">
      <is>
        <t>350 x 350 Spring Steel PEI Bed</t>
      </is>
    </nc>
  </rcc>
  <rcc rId="633" sId="1" numFmtId="11">
    <nc r="E109">
      <v>60.12</v>
    </nc>
  </rcc>
  <rcc rId="634" sId="1" xfDxf="1" dxf="1">
    <nc r="G109" t="inlineStr">
      <is>
        <t>https://www.aliexpress.com/item/4000182312858.html?spm=2114.12010612.8148356.55.720837a579aYPw</t>
      </is>
    </nc>
  </rcc>
  <rcc rId="635" sId="1">
    <nc r="D109" t="inlineStr">
      <is>
        <t>ENERGTIC 3D Store</t>
      </is>
    </nc>
  </rcc>
  <rcc rId="636" sId="1">
    <nc r="B109" t="inlineStr">
      <is>
        <t>350 x 350mm Sprint Steel PEI Bed and Magnet (One Side Smooth, One Side Textured)</t>
      </is>
    </nc>
  </rcc>
  <rfmt sheetId="1" sqref="B109" start="0" length="0">
    <dxf>
      <alignment wrapText="1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1">
    <oc r="B77" t="inlineStr">
      <is>
        <r>
          <t>380mm_TR8x8_42mm_</t>
        </r>
        <r>
          <rPr>
            <sz val="10"/>
            <color indexed="8"/>
            <rFont val="SWGDT"/>
          </rPr>
          <t xml:space="preserve">
</t>
        </r>
        <r>
          <rPr>
            <sz val="10"/>
            <color indexed="8"/>
            <rFont val="Century Gothic"/>
            <family val="2"/>
          </rPr>
          <t>Nema17</t>
        </r>
      </is>
    </oc>
    <nc r="B77" t="inlineStr">
      <is>
        <r>
          <t>380mm_TR8x8_42mm_</t>
        </r>
        <r>
          <rPr>
            <sz val="10"/>
            <color indexed="8"/>
            <rFont val="Century Gothic"/>
            <family val="2"/>
          </rPr>
          <t>Nema17</t>
        </r>
      </is>
    </nc>
  </rcc>
  <rcc rId="638" sId="1">
    <nc r="B111" t="inlineStr">
      <is>
        <t>Vitamines</t>
      </is>
    </nc>
  </rcc>
  <rrc rId="639" sId="1" eol="1" ref="A112:XFD112" action="insertRow"/>
  <rcc rId="640" sId="1">
    <nc r="B112" t="inlineStr">
      <is>
        <t>Misc Wiring (not specified)</t>
      </is>
    </nc>
  </rcc>
  <rfmt sheetId="1" sqref="B112" start="0" length="0">
    <dxf>
      <alignment horizontal="general" vertical="bottom" textRotation="0" wrapText="0" indent="0" justifyLastLine="0" shrinkToFit="0" readingOrder="0"/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8925EA-5CF7-4433-B1B3-D7D45C0B5112}" action="delete"/>
  <rdn rId="0" localSheetId="1" customView="1" name="Z_558925EA_5CF7_4433_B1B3_D7D45C0B5112_.wvu.FilterData" hidden="1" oldHidden="1">
    <formula>Sheet1!$A$1:$H$1</formula>
    <oldFormula>Sheet1!$A$1:$G$1</oldFormula>
  </rdn>
  <rcv guid="{558925EA-5CF7-4433-B1B3-D7D45C0B511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" sId="1">
    <oc r="B62" t="inlineStr">
      <is>
        <t>Bearing_Holder with Pass Through</t>
      </is>
    </oc>
    <nc r="B62" t="inlineStr">
      <is>
        <t>Bearing Holder with Pass Through</t>
      </is>
    </nc>
  </rcc>
  <rcc rId="643" sId="1">
    <oc r="B80" t="inlineStr">
      <is>
        <t>Belt Guard</t>
      </is>
    </oc>
    <nc r="B80" t="inlineStr">
      <is>
        <t>Belt Guard A</t>
      </is>
    </nc>
  </rcc>
  <rcc rId="644" sId="1">
    <oc r="B81" t="inlineStr">
      <is>
        <t>Belt Guard (Mirrored)</t>
      </is>
    </oc>
    <nc r="B81" t="inlineStr">
      <is>
        <t>Belt Guard B</t>
      </is>
    </nc>
  </rcc>
  <rcc rId="645" sId="1">
    <oc r="B78" t="inlineStr">
      <is>
        <t>XY_External_Motor_Mount</t>
      </is>
    </oc>
    <nc r="B78" t="inlineStr">
      <is>
        <t>XY External Motor Mount</t>
      </is>
    </nc>
  </rcc>
  <rcc rId="646" sId="1">
    <oc r="B99" t="inlineStr">
      <is>
        <t>Outlet_Switch_Mount</t>
      </is>
    </oc>
    <nc r="B99" t="inlineStr">
      <is>
        <t>Outlet Switch Mount</t>
      </is>
    </nc>
  </rcc>
  <rcc rId="647" sId="1">
    <oc r="B93" t="inlineStr">
      <is>
        <r>
          <t xml:space="preserve">SKR_1.3 / 1.4 Controller </t>
        </r>
        <r>
          <rPr>
            <sz val="10"/>
            <color indexed="8"/>
            <rFont val="Century Gothic"/>
            <family val="2"/>
          </rPr>
          <t>Mount</t>
        </r>
      </is>
    </oc>
    <nc r="B93" t="inlineStr">
      <is>
        <r>
          <t xml:space="preserve">SKR 1.3 / 1.4 Controller </t>
        </r>
        <r>
          <rPr>
            <sz val="10"/>
            <color indexed="8"/>
            <rFont val="Century Gothic"/>
            <family val="2"/>
          </rPr>
          <t>Mount</t>
        </r>
      </is>
    </nc>
  </rcc>
  <rcc rId="648" sId="1">
    <oc r="B67" t="inlineStr">
      <is>
        <r>
          <t>XY_Side_Carriage_Za</t>
        </r>
        <r>
          <rPr>
            <sz val="10"/>
            <color indexed="8"/>
            <rFont val="Century Gothic"/>
            <family val="2"/>
          </rPr>
          <t>ne_V2.5_Rev2</t>
        </r>
      </is>
    </oc>
    <nc r="B67" t="inlineStr">
      <is>
        <r>
          <t>XY Side Carriage Za</t>
        </r>
        <r>
          <rPr>
            <sz val="10"/>
            <color indexed="8"/>
            <rFont val="Century Gothic"/>
            <family val="2"/>
          </rPr>
          <t>ne V2.5 Rev2</t>
        </r>
      </is>
    </nc>
  </rcc>
  <rcc rId="649" sId="1">
    <oc r="B72" t="inlineStr">
      <is>
        <r>
          <t>XY_Side_Carriage_Zan</t>
        </r>
        <r>
          <rPr>
            <sz val="10"/>
            <color indexed="8"/>
            <rFont val="Century Gothic"/>
            <family val="2"/>
          </rPr>
          <t>e_V2.5_Rev2 (Mirrored)</t>
        </r>
      </is>
    </oc>
    <nc r="B72" t="inlineStr">
      <is>
        <r>
          <t>XY Side Carriage Zane V2.5 Rev2</t>
        </r>
        <r>
          <rPr>
            <sz val="10"/>
            <color indexed="8"/>
            <rFont val="Century Gothic"/>
            <family val="2"/>
          </rPr>
          <t xml:space="preserve"> (Mirrored)</t>
        </r>
      </is>
    </nc>
  </rcc>
  <rcc rId="650" sId="1">
    <oc r="B88" t="inlineStr">
      <is>
        <r>
          <t xml:space="preserve">Y (New) Endstop </t>
        </r>
        <r>
          <rPr>
            <sz val="10"/>
            <color indexed="8"/>
            <rFont val="SWGDT"/>
          </rPr>
          <t xml:space="preserve">
</t>
        </r>
        <r>
          <rPr>
            <sz val="10"/>
            <color indexed="8"/>
            <rFont val="Century Gothic"/>
            <family val="2"/>
          </rPr>
          <t>Mount</t>
        </r>
      </is>
    </oc>
    <nc r="B88" t="inlineStr">
      <is>
        <r>
          <t xml:space="preserve">Y (New) Endstop </t>
        </r>
        <r>
          <rPr>
            <sz val="10"/>
            <color indexed="8"/>
            <rFont val="Century Gothic"/>
            <family val="2"/>
          </rPr>
          <t>Mount</t>
        </r>
      </is>
    </nc>
  </rcc>
  <rcc rId="651" sId="1">
    <oc r="B85" t="inlineStr">
      <is>
        <t>X(NEW) Endstop Mount</t>
      </is>
    </oc>
    <nc r="B85" t="inlineStr">
      <is>
        <t>X (NEW) Endstop Mount</t>
      </is>
    </nc>
  </rcc>
  <rcc rId="652" sId="1">
    <oc r="B101" t="inlineStr">
      <is>
        <t>Z(NEW) Endstop Mount</t>
      </is>
    </oc>
    <nc r="B101" t="inlineStr">
      <is>
        <t>Z (NEW) Endstop Mount</t>
      </is>
    </nc>
  </rcc>
  <rcc rId="653" sId="1">
    <oc r="B21" t="inlineStr">
      <is>
        <r>
          <t xml:space="preserve">Z_Axis_Bed_Support </t>
        </r>
        <r>
          <rPr>
            <sz val="10"/>
            <color indexed="8"/>
            <rFont val="SWGDT"/>
          </rPr>
          <t xml:space="preserve">
</t>
        </r>
        <r>
          <rPr>
            <sz val="10"/>
            <color indexed="8"/>
            <rFont val="Century Gothic"/>
            <family val="2"/>
          </rPr>
          <t>V2.5</t>
        </r>
      </is>
    </oc>
    <nc r="B21" t="inlineStr">
      <is>
        <r>
          <t xml:space="preserve">Z Axis Bed Support </t>
        </r>
        <r>
          <rPr>
            <sz val="10"/>
            <color indexed="8"/>
            <rFont val="Century Gothic"/>
            <family val="2"/>
          </rPr>
          <t>V2.5</t>
        </r>
      </is>
    </nc>
  </rcc>
  <rcc rId="654" sId="1">
    <oc r="B28" t="inlineStr">
      <is>
        <t>Z_Axis_Shaft_Mount_A</t>
      </is>
    </oc>
    <nc r="B28" t="inlineStr">
      <is>
        <t>Z Axis Shaft Mount A</t>
      </is>
    </nc>
  </rcc>
  <rcc rId="655" sId="1">
    <oc r="B29" t="inlineStr">
      <is>
        <t>Z_Axis_Shaft_Mount_B</t>
      </is>
    </oc>
    <nc r="B29" t="inlineStr">
      <is>
        <t>Z Axis Shaft Mount B</t>
      </is>
    </nc>
  </rcc>
  <rcc rId="656" sId="1">
    <oc r="B76" t="inlineStr">
      <is>
        <r>
          <t>Z_Integrated_Leadsc</t>
        </r>
        <r>
          <rPr>
            <sz val="10"/>
            <color indexed="8"/>
            <rFont val="Century Gothic"/>
            <family val="2"/>
          </rPr>
          <t>rew_Motor_Mount</t>
        </r>
      </is>
    </oc>
    <nc r="B76" t="inlineStr">
      <is>
        <r>
          <t>Z Integrated Leadsc</t>
        </r>
        <r>
          <rPr>
            <sz val="10"/>
            <color indexed="8"/>
            <rFont val="Century Gothic"/>
            <family val="2"/>
          </rPr>
          <t>rew Motor Mount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2BC1796-B453-4B04-8755-6519EBD860EB}" name="eclsnowman" id="-237690872" dateTime="2020-07-11T16:17:2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6.5703125" bestFit="1" customWidth="1"/>
    <col min="2" max="2" width="52.85546875" style="10" bestFit="1" customWidth="1"/>
    <col min="3" max="3" width="42" style="11" customWidth="1"/>
    <col min="4" max="4" width="31.140625" style="10" customWidth="1"/>
    <col min="5" max="5" width="16.5703125" style="1" customWidth="1"/>
    <col min="6" max="6" width="14.85546875" style="1" customWidth="1"/>
    <col min="7" max="7" width="84.7109375" bestFit="1" customWidth="1"/>
    <col min="8" max="8" width="152.7109375" bestFit="1" customWidth="1"/>
  </cols>
  <sheetData>
    <row r="1" spans="1:8" x14ac:dyDescent="0.25">
      <c r="A1" s="3" t="s">
        <v>1</v>
      </c>
      <c r="B1" s="6" t="s">
        <v>55</v>
      </c>
      <c r="C1" s="3" t="s">
        <v>0</v>
      </c>
      <c r="D1" s="6" t="s">
        <v>57</v>
      </c>
      <c r="E1" s="4" t="s">
        <v>68</v>
      </c>
      <c r="F1" s="4" t="s">
        <v>69</v>
      </c>
      <c r="G1" s="3" t="s">
        <v>56</v>
      </c>
      <c r="H1" s="3" t="s">
        <v>73</v>
      </c>
    </row>
    <row r="2" spans="1:8" ht="27" x14ac:dyDescent="0.25">
      <c r="A2" s="5">
        <v>1</v>
      </c>
      <c r="B2" s="7" t="s">
        <v>283</v>
      </c>
      <c r="C2" s="5" t="s">
        <v>133</v>
      </c>
      <c r="D2" s="7" t="s">
        <v>132</v>
      </c>
      <c r="E2" s="12">
        <v>0</v>
      </c>
      <c r="F2" s="12">
        <v>0</v>
      </c>
      <c r="G2" s="13" t="s">
        <v>134</v>
      </c>
      <c r="H2" s="13"/>
    </row>
    <row r="3" spans="1:8" x14ac:dyDescent="0.25">
      <c r="A3" s="5">
        <v>8</v>
      </c>
      <c r="B3" s="7" t="s">
        <v>315</v>
      </c>
      <c r="C3" s="5" t="s">
        <v>178</v>
      </c>
      <c r="D3" s="7" t="s">
        <v>132</v>
      </c>
      <c r="E3" s="12">
        <v>0</v>
      </c>
      <c r="F3" s="12">
        <v>0</v>
      </c>
      <c r="G3" s="13" t="s">
        <v>134</v>
      </c>
      <c r="H3" s="13"/>
    </row>
    <row r="4" spans="1:8" x14ac:dyDescent="0.25">
      <c r="A4" s="5">
        <v>2</v>
      </c>
      <c r="B4" s="7" t="s">
        <v>26</v>
      </c>
      <c r="C4" s="5" t="s">
        <v>185</v>
      </c>
      <c r="D4" s="7" t="s">
        <v>132</v>
      </c>
      <c r="E4" s="12">
        <v>0</v>
      </c>
      <c r="F4" s="12">
        <v>0</v>
      </c>
      <c r="G4" s="13" t="s">
        <v>134</v>
      </c>
      <c r="H4" s="13"/>
    </row>
    <row r="5" spans="1:8" x14ac:dyDescent="0.25">
      <c r="A5" s="5">
        <v>2</v>
      </c>
      <c r="B5" s="7" t="s">
        <v>179</v>
      </c>
      <c r="C5" s="5" t="s">
        <v>185</v>
      </c>
      <c r="D5" s="7" t="s">
        <v>132</v>
      </c>
      <c r="E5" s="12">
        <v>0</v>
      </c>
      <c r="F5" s="12">
        <v>0</v>
      </c>
      <c r="G5" s="13" t="s">
        <v>134</v>
      </c>
      <c r="H5" s="13"/>
    </row>
    <row r="6" spans="1:8" x14ac:dyDescent="0.25">
      <c r="A6" s="5">
        <v>1</v>
      </c>
      <c r="B6" s="7" t="s">
        <v>316</v>
      </c>
      <c r="C6" s="5" t="s">
        <v>186</v>
      </c>
      <c r="D6" s="7" t="s">
        <v>132</v>
      </c>
      <c r="E6" s="12">
        <v>0</v>
      </c>
      <c r="F6" s="12">
        <v>0</v>
      </c>
      <c r="G6" s="13" t="s">
        <v>134</v>
      </c>
      <c r="H6" s="13"/>
    </row>
    <row r="7" spans="1:8" x14ac:dyDescent="0.25">
      <c r="A7" s="5">
        <v>1</v>
      </c>
      <c r="B7" s="7" t="s">
        <v>317</v>
      </c>
      <c r="C7" s="5" t="s">
        <v>187</v>
      </c>
      <c r="D7" s="7" t="s">
        <v>132</v>
      </c>
      <c r="E7" s="12">
        <v>0</v>
      </c>
      <c r="F7" s="12">
        <v>0</v>
      </c>
      <c r="G7" s="13" t="s">
        <v>134</v>
      </c>
      <c r="H7" s="13"/>
    </row>
    <row r="8" spans="1:8" x14ac:dyDescent="0.25">
      <c r="A8" s="5">
        <v>1</v>
      </c>
      <c r="B8" s="7" t="s">
        <v>44</v>
      </c>
      <c r="C8" s="5" t="s">
        <v>188</v>
      </c>
      <c r="D8" s="7" t="s">
        <v>132</v>
      </c>
      <c r="E8" s="12">
        <v>0</v>
      </c>
      <c r="F8" s="12">
        <v>0</v>
      </c>
      <c r="G8" s="13" t="s">
        <v>134</v>
      </c>
      <c r="H8" s="13"/>
    </row>
    <row r="9" spans="1:8" x14ac:dyDescent="0.25">
      <c r="A9" s="5">
        <v>1</v>
      </c>
      <c r="B9" s="7" t="s">
        <v>284</v>
      </c>
      <c r="C9" s="5" t="s">
        <v>200</v>
      </c>
      <c r="D9" s="7" t="s">
        <v>132</v>
      </c>
      <c r="E9" s="12">
        <v>0</v>
      </c>
      <c r="F9" s="12">
        <v>0</v>
      </c>
      <c r="G9" s="13" t="s">
        <v>134</v>
      </c>
      <c r="H9" s="13"/>
    </row>
    <row r="10" spans="1:8" x14ac:dyDescent="0.25">
      <c r="A10" s="5">
        <v>1</v>
      </c>
      <c r="B10" s="7" t="s">
        <v>306</v>
      </c>
      <c r="C10" s="5" t="s">
        <v>205</v>
      </c>
      <c r="D10" s="7" t="s">
        <v>132</v>
      </c>
      <c r="E10" s="12">
        <v>0</v>
      </c>
      <c r="F10" s="12">
        <v>0</v>
      </c>
      <c r="G10" s="13" t="s">
        <v>134</v>
      </c>
      <c r="H10" s="13"/>
    </row>
    <row r="11" spans="1:8" ht="27" x14ac:dyDescent="0.25">
      <c r="A11" s="5">
        <v>1</v>
      </c>
      <c r="B11" s="7" t="s">
        <v>285</v>
      </c>
      <c r="C11" s="5" t="s">
        <v>206</v>
      </c>
      <c r="D11" s="7" t="s">
        <v>132</v>
      </c>
      <c r="E11" s="12">
        <v>0</v>
      </c>
      <c r="F11" s="12">
        <v>0</v>
      </c>
      <c r="G11" s="13" t="s">
        <v>134</v>
      </c>
      <c r="H11" s="13"/>
    </row>
    <row r="12" spans="1:8" x14ac:dyDescent="0.25">
      <c r="A12" s="5">
        <v>2</v>
      </c>
      <c r="B12" s="7" t="s">
        <v>318</v>
      </c>
      <c r="C12" s="5" t="s">
        <v>211</v>
      </c>
      <c r="D12" s="7" t="s">
        <v>132</v>
      </c>
      <c r="E12" s="12">
        <v>0</v>
      </c>
      <c r="F12" s="12">
        <v>0</v>
      </c>
      <c r="G12" s="13" t="s">
        <v>134</v>
      </c>
      <c r="H12" s="13"/>
    </row>
    <row r="13" spans="1:8" x14ac:dyDescent="0.25">
      <c r="A13" s="5">
        <v>1</v>
      </c>
      <c r="B13" s="7" t="s">
        <v>286</v>
      </c>
      <c r="C13" s="5" t="s">
        <v>233</v>
      </c>
      <c r="D13" s="7" t="s">
        <v>132</v>
      </c>
      <c r="E13" s="12">
        <v>0</v>
      </c>
      <c r="F13" s="12">
        <v>0</v>
      </c>
      <c r="G13" s="13" t="s">
        <v>134</v>
      </c>
      <c r="H13" s="13"/>
    </row>
    <row r="14" spans="1:8" x14ac:dyDescent="0.25">
      <c r="A14" s="5">
        <v>1</v>
      </c>
      <c r="B14" s="7" t="s">
        <v>319</v>
      </c>
      <c r="C14" s="5" t="s">
        <v>256</v>
      </c>
      <c r="D14" s="7" t="s">
        <v>132</v>
      </c>
      <c r="E14" s="12">
        <v>0</v>
      </c>
      <c r="F14" s="12">
        <v>0</v>
      </c>
      <c r="G14" s="13" t="s">
        <v>134</v>
      </c>
      <c r="H14" s="13"/>
    </row>
    <row r="15" spans="1:8" x14ac:dyDescent="0.25">
      <c r="A15" s="5">
        <v>1</v>
      </c>
      <c r="B15" s="7" t="s">
        <v>320</v>
      </c>
      <c r="C15" s="5" t="s">
        <v>269</v>
      </c>
      <c r="D15" s="7" t="s">
        <v>132</v>
      </c>
      <c r="E15" s="12">
        <v>0</v>
      </c>
      <c r="F15" s="12">
        <v>0</v>
      </c>
      <c r="G15" s="13" t="s">
        <v>134</v>
      </c>
      <c r="H15" s="13"/>
    </row>
    <row r="16" spans="1:8" ht="27" x14ac:dyDescent="0.25">
      <c r="A16" s="5">
        <v>1</v>
      </c>
      <c r="B16" s="7" t="s">
        <v>27</v>
      </c>
      <c r="C16" s="5" t="s">
        <v>270</v>
      </c>
      <c r="D16" s="7" t="s">
        <v>132</v>
      </c>
      <c r="E16" s="12">
        <v>0</v>
      </c>
      <c r="F16" s="12">
        <v>0</v>
      </c>
      <c r="G16" s="13" t="s">
        <v>134</v>
      </c>
      <c r="H16" s="13"/>
    </row>
    <row r="17" spans="1:8" ht="40.5" x14ac:dyDescent="0.25">
      <c r="A17" s="5">
        <v>1</v>
      </c>
      <c r="B17" s="7" t="s">
        <v>324</v>
      </c>
      <c r="C17" s="5" t="s">
        <v>275</v>
      </c>
      <c r="D17" s="7" t="s">
        <v>132</v>
      </c>
      <c r="E17" s="12">
        <v>0</v>
      </c>
      <c r="F17" s="12">
        <v>0</v>
      </c>
      <c r="G17" s="13" t="s">
        <v>134</v>
      </c>
      <c r="H17" s="13"/>
    </row>
    <row r="18" spans="1:8" ht="27" x14ac:dyDescent="0.25">
      <c r="A18" s="5">
        <v>2</v>
      </c>
      <c r="B18" s="7" t="s">
        <v>321</v>
      </c>
      <c r="C18" s="5" t="s">
        <v>276</v>
      </c>
      <c r="D18" s="7" t="s">
        <v>132</v>
      </c>
      <c r="E18" s="12">
        <v>0</v>
      </c>
      <c r="F18" s="12">
        <v>0</v>
      </c>
      <c r="G18" s="13" t="s">
        <v>134</v>
      </c>
      <c r="H18" s="13"/>
    </row>
    <row r="19" spans="1:8" ht="27" x14ac:dyDescent="0.25">
      <c r="A19" s="5">
        <v>2</v>
      </c>
      <c r="B19" s="7" t="s">
        <v>322</v>
      </c>
      <c r="C19" s="5" t="s">
        <v>276</v>
      </c>
      <c r="D19" s="7" t="s">
        <v>132</v>
      </c>
      <c r="E19" s="12">
        <v>0</v>
      </c>
      <c r="F19" s="12">
        <v>0</v>
      </c>
      <c r="G19" s="13" t="s">
        <v>134</v>
      </c>
      <c r="H19" s="13"/>
    </row>
    <row r="20" spans="1:8" ht="40.5" x14ac:dyDescent="0.25">
      <c r="A20" s="5">
        <v>1</v>
      </c>
      <c r="B20" s="7" t="s">
        <v>323</v>
      </c>
      <c r="C20" s="5" t="s">
        <v>277</v>
      </c>
      <c r="D20" s="7" t="s">
        <v>132</v>
      </c>
      <c r="E20" s="12">
        <v>0</v>
      </c>
      <c r="F20" s="12">
        <v>0</v>
      </c>
      <c r="G20" s="13" t="s">
        <v>134</v>
      </c>
      <c r="H20" s="13"/>
    </row>
    <row r="21" spans="1:8" ht="27" x14ac:dyDescent="0.25">
      <c r="A21" s="5">
        <v>2</v>
      </c>
      <c r="B21" s="7" t="s">
        <v>325</v>
      </c>
      <c r="C21" s="5" t="s">
        <v>278</v>
      </c>
      <c r="D21" s="7" t="s">
        <v>132</v>
      </c>
      <c r="E21" s="12">
        <v>0</v>
      </c>
      <c r="F21" s="12">
        <v>0</v>
      </c>
      <c r="G21" s="13" t="s">
        <v>134</v>
      </c>
      <c r="H21" s="13"/>
    </row>
    <row r="22" spans="1:8" x14ac:dyDescent="0.25">
      <c r="A22" s="5">
        <v>2</v>
      </c>
      <c r="B22" s="7" t="s">
        <v>326</v>
      </c>
      <c r="C22" s="5" t="s">
        <v>279</v>
      </c>
      <c r="D22" s="7" t="s">
        <v>132</v>
      </c>
      <c r="E22" s="12">
        <v>0</v>
      </c>
      <c r="F22" s="12">
        <v>0</v>
      </c>
      <c r="G22" s="13" t="s">
        <v>134</v>
      </c>
      <c r="H22" s="13"/>
    </row>
    <row r="23" spans="1:8" x14ac:dyDescent="0.25">
      <c r="A23" s="5">
        <v>4</v>
      </c>
      <c r="B23" s="7" t="s">
        <v>327</v>
      </c>
      <c r="C23" s="5" t="s">
        <v>280</v>
      </c>
      <c r="D23" s="7" t="s">
        <v>132</v>
      </c>
      <c r="E23" s="12">
        <v>0</v>
      </c>
      <c r="F23" s="12">
        <v>0</v>
      </c>
      <c r="G23" s="13" t="s">
        <v>134</v>
      </c>
      <c r="H23" s="13"/>
    </row>
    <row r="24" spans="1:8" x14ac:dyDescent="0.25">
      <c r="A24" s="5">
        <v>4</v>
      </c>
      <c r="B24" s="7" t="s">
        <v>328</v>
      </c>
      <c r="C24" s="5" t="s">
        <v>280</v>
      </c>
      <c r="D24" s="7" t="s">
        <v>132</v>
      </c>
      <c r="E24" s="12">
        <v>0</v>
      </c>
      <c r="F24" s="12">
        <v>0</v>
      </c>
      <c r="G24" s="13" t="s">
        <v>134</v>
      </c>
      <c r="H24" s="13"/>
    </row>
    <row r="25" spans="1:8" ht="27" x14ac:dyDescent="0.25">
      <c r="A25" s="5">
        <v>2</v>
      </c>
      <c r="B25" s="7" t="s">
        <v>329</v>
      </c>
      <c r="C25" s="5" t="s">
        <v>281</v>
      </c>
      <c r="D25" s="7" t="s">
        <v>132</v>
      </c>
      <c r="E25" s="12">
        <v>0</v>
      </c>
      <c r="F25" s="12">
        <v>0</v>
      </c>
      <c r="G25" s="13" t="s">
        <v>134</v>
      </c>
      <c r="H25" s="13"/>
    </row>
    <row r="26" spans="1:8" ht="40.5" x14ac:dyDescent="0.25">
      <c r="A26" s="5">
        <v>1</v>
      </c>
      <c r="B26" s="7" t="s">
        <v>287</v>
      </c>
      <c r="C26" s="5" t="s">
        <v>288</v>
      </c>
      <c r="D26" s="7" t="s">
        <v>96</v>
      </c>
      <c r="E26" s="12">
        <f>25+22.5</f>
        <v>47.5</v>
      </c>
      <c r="F26" s="12">
        <f>E26*A26</f>
        <v>47.5</v>
      </c>
      <c r="G26" s="13" t="s">
        <v>97</v>
      </c>
      <c r="H26" s="13" t="s">
        <v>98</v>
      </c>
    </row>
    <row r="27" spans="1:8" x14ac:dyDescent="0.25">
      <c r="A27" s="5">
        <v>1</v>
      </c>
      <c r="B27" s="7" t="s">
        <v>127</v>
      </c>
      <c r="C27" s="5" t="s">
        <v>129</v>
      </c>
      <c r="D27" s="7" t="s">
        <v>103</v>
      </c>
      <c r="E27" s="12">
        <f>19.98/4</f>
        <v>4.9950000000000001</v>
      </c>
      <c r="F27" s="12">
        <v>19.98</v>
      </c>
      <c r="G27" s="13" t="s">
        <v>128</v>
      </c>
      <c r="H27" s="13"/>
    </row>
    <row r="28" spans="1:8" x14ac:dyDescent="0.25">
      <c r="A28" s="5">
        <v>2</v>
      </c>
      <c r="B28" s="7" t="s">
        <v>289</v>
      </c>
      <c r="C28" s="5" t="s">
        <v>131</v>
      </c>
      <c r="D28" s="7" t="s">
        <v>103</v>
      </c>
      <c r="E28" s="12">
        <f>19.98/5</f>
        <v>3.996</v>
      </c>
      <c r="F28" s="12">
        <v>19.98</v>
      </c>
      <c r="G28" s="13" t="s">
        <v>130</v>
      </c>
      <c r="H28" s="13"/>
    </row>
    <row r="29" spans="1:8" x14ac:dyDescent="0.25">
      <c r="A29" s="5">
        <v>1</v>
      </c>
      <c r="B29" s="7" t="s">
        <v>175</v>
      </c>
      <c r="C29" s="5" t="s">
        <v>177</v>
      </c>
      <c r="D29" s="7" t="s">
        <v>103</v>
      </c>
      <c r="E29" s="12">
        <v>6.99</v>
      </c>
      <c r="F29" s="12">
        <f>E29*A29</f>
        <v>6.99</v>
      </c>
      <c r="G29" s="13" t="s">
        <v>176</v>
      </c>
      <c r="H29" s="13"/>
    </row>
    <row r="30" spans="1:8" ht="27" x14ac:dyDescent="0.25">
      <c r="A30" s="5">
        <v>4</v>
      </c>
      <c r="B30" s="7" t="s">
        <v>46</v>
      </c>
      <c r="C30" s="5" t="s">
        <v>255</v>
      </c>
      <c r="D30" s="7" t="s">
        <v>103</v>
      </c>
      <c r="E30" s="12">
        <f>8.96/20</f>
        <v>0.44800000000000006</v>
      </c>
      <c r="F30" s="12">
        <v>8.9600000000000009</v>
      </c>
      <c r="G30" s="13" t="s">
        <v>254</v>
      </c>
      <c r="H30" s="13"/>
    </row>
    <row r="31" spans="1:8" x14ac:dyDescent="0.25">
      <c r="A31" s="5">
        <v>2</v>
      </c>
      <c r="B31" s="7" t="s">
        <v>13</v>
      </c>
      <c r="C31" s="5" t="s">
        <v>102</v>
      </c>
      <c r="D31" s="7" t="s">
        <v>103</v>
      </c>
      <c r="E31" s="12">
        <v>8.99</v>
      </c>
      <c r="F31" s="12"/>
      <c r="G31" s="13" t="s">
        <v>101</v>
      </c>
      <c r="H31" s="13"/>
    </row>
    <row r="32" spans="1:8" ht="27" x14ac:dyDescent="0.25">
      <c r="A32" s="5">
        <v>2</v>
      </c>
      <c r="B32" s="7" t="s">
        <v>312</v>
      </c>
      <c r="C32" s="5" t="s">
        <v>290</v>
      </c>
      <c r="D32" s="7" t="s">
        <v>99</v>
      </c>
      <c r="E32" s="12">
        <v>26.78</v>
      </c>
      <c r="F32" s="12">
        <f>E32*A32</f>
        <v>53.56</v>
      </c>
      <c r="G32" s="13" t="s">
        <v>100</v>
      </c>
      <c r="H32" s="13"/>
    </row>
    <row r="33" spans="1:8" ht="27" x14ac:dyDescent="0.25">
      <c r="A33" s="5">
        <v>1</v>
      </c>
      <c r="B33" s="7" t="s">
        <v>50</v>
      </c>
      <c r="C33" s="5" t="s">
        <v>197</v>
      </c>
      <c r="D33" s="7" t="s">
        <v>274</v>
      </c>
      <c r="E33" s="12">
        <v>73.45</v>
      </c>
      <c r="F33" s="12">
        <f>A33*E33</f>
        <v>73.45</v>
      </c>
      <c r="G33" s="13" t="s">
        <v>198</v>
      </c>
      <c r="H33" s="13" t="s">
        <v>199</v>
      </c>
    </row>
    <row r="34" spans="1:8" ht="27" x14ac:dyDescent="0.25">
      <c r="A34" s="5">
        <v>1</v>
      </c>
      <c r="B34" s="7" t="s">
        <v>48</v>
      </c>
      <c r="C34" s="5" t="s">
        <v>271</v>
      </c>
      <c r="D34" s="7" t="s">
        <v>274</v>
      </c>
      <c r="E34" s="12">
        <v>0</v>
      </c>
      <c r="F34" s="12">
        <v>0</v>
      </c>
      <c r="G34" s="13" t="s">
        <v>272</v>
      </c>
      <c r="H34" s="13"/>
    </row>
    <row r="35" spans="1:8" ht="27" x14ac:dyDescent="0.25">
      <c r="A35" s="5">
        <v>5</v>
      </c>
      <c r="B35" s="7" t="s">
        <v>51</v>
      </c>
      <c r="C35" s="5" t="s">
        <v>273</v>
      </c>
      <c r="D35" s="7" t="s">
        <v>274</v>
      </c>
      <c r="E35" s="12">
        <v>0</v>
      </c>
      <c r="F35" s="12">
        <v>0</v>
      </c>
      <c r="G35" s="13" t="s">
        <v>272</v>
      </c>
      <c r="H35" s="13"/>
    </row>
    <row r="36" spans="1:8" x14ac:dyDescent="0.25">
      <c r="A36" s="5">
        <v>1</v>
      </c>
      <c r="B36" s="7" t="s">
        <v>45</v>
      </c>
      <c r="C36" s="5" t="s">
        <v>190</v>
      </c>
      <c r="D36" s="7" t="s">
        <v>191</v>
      </c>
      <c r="E36" s="12">
        <v>80</v>
      </c>
      <c r="F36" s="12">
        <f t="shared" ref="F36:F45" si="0">E36*A36</f>
        <v>80</v>
      </c>
      <c r="G36" s="13" t="s">
        <v>189</v>
      </c>
      <c r="H36" s="13"/>
    </row>
    <row r="37" spans="1:8" ht="27" x14ac:dyDescent="0.25">
      <c r="A37" s="5">
        <v>1</v>
      </c>
      <c r="B37" s="8" t="s">
        <v>61</v>
      </c>
      <c r="C37" s="5" t="s">
        <v>59</v>
      </c>
      <c r="D37" s="7" t="s">
        <v>58</v>
      </c>
      <c r="E37" s="12">
        <v>0.51</v>
      </c>
      <c r="F37" s="12">
        <f t="shared" si="0"/>
        <v>0.51</v>
      </c>
      <c r="G37" s="13" t="s">
        <v>60</v>
      </c>
      <c r="H37" s="13"/>
    </row>
    <row r="38" spans="1:8" ht="27" x14ac:dyDescent="0.25">
      <c r="A38" s="5">
        <v>1</v>
      </c>
      <c r="B38" s="8" t="s">
        <v>63</v>
      </c>
      <c r="C38" s="5" t="s">
        <v>65</v>
      </c>
      <c r="D38" s="7" t="s">
        <v>58</v>
      </c>
      <c r="E38" s="12">
        <v>0.67</v>
      </c>
      <c r="F38" s="12">
        <f t="shared" si="0"/>
        <v>0.67</v>
      </c>
      <c r="G38" s="13" t="s">
        <v>62</v>
      </c>
      <c r="H38" s="13"/>
    </row>
    <row r="39" spans="1:8" x14ac:dyDescent="0.25">
      <c r="A39" s="5">
        <v>10</v>
      </c>
      <c r="B39" s="8" t="s">
        <v>64</v>
      </c>
      <c r="C39" s="5" t="s">
        <v>66</v>
      </c>
      <c r="D39" s="7" t="s">
        <v>58</v>
      </c>
      <c r="E39" s="12">
        <v>0.158</v>
      </c>
      <c r="F39" s="12">
        <f t="shared" si="0"/>
        <v>1.58</v>
      </c>
      <c r="G39" s="13" t="s">
        <v>67</v>
      </c>
      <c r="H39" s="13"/>
    </row>
    <row r="40" spans="1:8" x14ac:dyDescent="0.25">
      <c r="A40" s="5">
        <v>10</v>
      </c>
      <c r="B40" s="8" t="s">
        <v>70</v>
      </c>
      <c r="C40" s="5" t="s">
        <v>71</v>
      </c>
      <c r="D40" s="7" t="s">
        <v>58</v>
      </c>
      <c r="E40" s="12">
        <v>0.184</v>
      </c>
      <c r="F40" s="12">
        <f t="shared" si="0"/>
        <v>1.8399999999999999</v>
      </c>
      <c r="G40" s="13" t="s">
        <v>72</v>
      </c>
      <c r="H40" s="13"/>
    </row>
    <row r="41" spans="1:8" ht="27" x14ac:dyDescent="0.25">
      <c r="A41" s="5">
        <v>1</v>
      </c>
      <c r="B41" s="7" t="s">
        <v>7</v>
      </c>
      <c r="C41" s="5" t="s">
        <v>259</v>
      </c>
      <c r="D41" s="5" t="s">
        <v>260</v>
      </c>
      <c r="E41" s="12">
        <f>29.15/4</f>
        <v>7.2874999999999996</v>
      </c>
      <c r="F41" s="12">
        <f t="shared" si="0"/>
        <v>7.2874999999999996</v>
      </c>
      <c r="G41" s="13" t="s">
        <v>257</v>
      </c>
      <c r="H41" s="13"/>
    </row>
    <row r="42" spans="1:8" ht="27" x14ac:dyDescent="0.25">
      <c r="A42" s="5">
        <v>1</v>
      </c>
      <c r="B42" s="7" t="s">
        <v>5</v>
      </c>
      <c r="C42" s="5" t="s">
        <v>258</v>
      </c>
      <c r="D42" s="5" t="s">
        <v>260</v>
      </c>
      <c r="E42" s="12">
        <v>29.15</v>
      </c>
      <c r="F42" s="12">
        <f t="shared" si="0"/>
        <v>29.15</v>
      </c>
      <c r="G42" s="13" t="s">
        <v>257</v>
      </c>
      <c r="H42" s="13"/>
    </row>
    <row r="43" spans="1:8" ht="27" x14ac:dyDescent="0.25">
      <c r="A43" s="5">
        <v>1</v>
      </c>
      <c r="B43" s="7" t="s">
        <v>9</v>
      </c>
      <c r="C43" s="5" t="s">
        <v>259</v>
      </c>
      <c r="D43" s="5" t="s">
        <v>260</v>
      </c>
      <c r="E43" s="12">
        <f>29.15/4</f>
        <v>7.2874999999999996</v>
      </c>
      <c r="F43" s="12">
        <f t="shared" si="0"/>
        <v>7.2874999999999996</v>
      </c>
      <c r="G43" s="13" t="s">
        <v>257</v>
      </c>
      <c r="H43" s="13"/>
    </row>
    <row r="44" spans="1:8" ht="27" x14ac:dyDescent="0.25">
      <c r="A44" s="5">
        <v>1</v>
      </c>
      <c r="B44" s="7" t="s">
        <v>8</v>
      </c>
      <c r="C44" s="5" t="s">
        <v>259</v>
      </c>
      <c r="D44" s="5" t="s">
        <v>260</v>
      </c>
      <c r="E44" s="12">
        <f>29.15/4</f>
        <v>7.2874999999999996</v>
      </c>
      <c r="F44" s="12">
        <f t="shared" si="0"/>
        <v>7.2874999999999996</v>
      </c>
      <c r="G44" s="13" t="s">
        <v>257</v>
      </c>
      <c r="H44" s="13"/>
    </row>
    <row r="45" spans="1:8" ht="27" x14ac:dyDescent="0.25">
      <c r="A45" s="5">
        <v>1</v>
      </c>
      <c r="B45" s="7" t="s">
        <v>6</v>
      </c>
      <c r="C45" s="5" t="s">
        <v>259</v>
      </c>
      <c r="D45" s="5" t="s">
        <v>260</v>
      </c>
      <c r="E45" s="12">
        <f>29.15/4</f>
        <v>7.2874999999999996</v>
      </c>
      <c r="F45" s="12">
        <f t="shared" si="0"/>
        <v>7.2874999999999996</v>
      </c>
      <c r="G45" s="13" t="s">
        <v>257</v>
      </c>
      <c r="H45" s="13"/>
    </row>
    <row r="46" spans="1:8" x14ac:dyDescent="0.25">
      <c r="A46" s="5">
        <v>8</v>
      </c>
      <c r="B46" s="7" t="s">
        <v>35</v>
      </c>
      <c r="C46" s="5" t="s">
        <v>155</v>
      </c>
      <c r="D46" s="7" t="s">
        <v>154</v>
      </c>
      <c r="E46" s="12">
        <f>9.99/10</f>
        <v>0.999</v>
      </c>
      <c r="F46" s="12">
        <v>9.99</v>
      </c>
      <c r="G46" s="13" t="s">
        <v>153</v>
      </c>
      <c r="H46" s="13"/>
    </row>
    <row r="47" spans="1:8" ht="27" x14ac:dyDescent="0.25">
      <c r="A47" s="5">
        <v>1</v>
      </c>
      <c r="B47" s="7" t="s">
        <v>291</v>
      </c>
      <c r="C47" s="5" t="s">
        <v>174</v>
      </c>
      <c r="D47" s="5" t="s">
        <v>173</v>
      </c>
      <c r="E47" s="12">
        <v>42.72</v>
      </c>
      <c r="F47" s="12">
        <f>E47*A47</f>
        <v>42.72</v>
      </c>
      <c r="G47" s="13" t="s">
        <v>171</v>
      </c>
      <c r="H47" s="13" t="s">
        <v>172</v>
      </c>
    </row>
    <row r="48" spans="1:8" ht="27" x14ac:dyDescent="0.25">
      <c r="A48" s="5">
        <v>8</v>
      </c>
      <c r="B48" s="9" t="s">
        <v>78</v>
      </c>
      <c r="C48" s="5" t="s">
        <v>77</v>
      </c>
      <c r="D48" s="7" t="s">
        <v>79</v>
      </c>
      <c r="E48" s="12">
        <f>12.31/10</f>
        <v>1.2310000000000001</v>
      </c>
      <c r="F48" s="12">
        <v>12.31</v>
      </c>
      <c r="G48" s="13" t="s">
        <v>76</v>
      </c>
      <c r="H48" s="13"/>
    </row>
    <row r="49" spans="1:8" ht="27" x14ac:dyDescent="0.25">
      <c r="A49" s="5">
        <v>4</v>
      </c>
      <c r="B49" s="7" t="s">
        <v>28</v>
      </c>
      <c r="C49" s="5" t="s">
        <v>82</v>
      </c>
      <c r="D49" s="7" t="s">
        <v>79</v>
      </c>
      <c r="E49" s="12">
        <v>4.76</v>
      </c>
      <c r="F49" s="12">
        <f>E49*A49</f>
        <v>19.04</v>
      </c>
      <c r="G49" s="13" t="s">
        <v>83</v>
      </c>
      <c r="H49" s="13"/>
    </row>
    <row r="50" spans="1:8" ht="27" x14ac:dyDescent="0.25">
      <c r="A50" s="5">
        <v>8</v>
      </c>
      <c r="B50" s="7" t="s">
        <v>38</v>
      </c>
      <c r="C50" s="5" t="s">
        <v>84</v>
      </c>
      <c r="D50" s="7" t="s">
        <v>79</v>
      </c>
      <c r="E50" s="12">
        <v>4.41</v>
      </c>
      <c r="F50" s="12">
        <f>E50*A50</f>
        <v>35.28</v>
      </c>
      <c r="G50" s="13" t="s">
        <v>85</v>
      </c>
      <c r="H50" s="13"/>
    </row>
    <row r="51" spans="1:8" ht="27" x14ac:dyDescent="0.25">
      <c r="A51" s="5">
        <v>4</v>
      </c>
      <c r="B51" s="7" t="s">
        <v>21</v>
      </c>
      <c r="C51" s="5" t="s">
        <v>160</v>
      </c>
      <c r="D51" s="7" t="s">
        <v>79</v>
      </c>
      <c r="E51" s="12">
        <f>5.96/3</f>
        <v>1.9866666666666666</v>
      </c>
      <c r="F51" s="12">
        <f>5.96*2</f>
        <v>11.92</v>
      </c>
      <c r="G51" s="13" t="s">
        <v>158</v>
      </c>
      <c r="H51" s="13"/>
    </row>
    <row r="52" spans="1:8" x14ac:dyDescent="0.25">
      <c r="A52" s="5">
        <v>4</v>
      </c>
      <c r="B52" s="7" t="s">
        <v>20</v>
      </c>
      <c r="C52" s="5" t="s">
        <v>167</v>
      </c>
      <c r="D52" s="7" t="s">
        <v>79</v>
      </c>
      <c r="E52" s="12">
        <f>9.12/25</f>
        <v>0.36479999999999996</v>
      </c>
      <c r="F52" s="12">
        <v>9.1199999999999992</v>
      </c>
      <c r="G52" s="13" t="s">
        <v>159</v>
      </c>
      <c r="H52" s="13"/>
    </row>
    <row r="53" spans="1:8" x14ac:dyDescent="0.25">
      <c r="A53" s="5">
        <v>4</v>
      </c>
      <c r="B53" s="7" t="s">
        <v>41</v>
      </c>
      <c r="C53" s="5" t="s">
        <v>166</v>
      </c>
      <c r="D53" s="7" t="s">
        <v>79</v>
      </c>
      <c r="E53" s="12">
        <f>3.13/25</f>
        <v>0.12520000000000001</v>
      </c>
      <c r="F53" s="12">
        <v>3.13</v>
      </c>
      <c r="G53" s="13" t="s">
        <v>161</v>
      </c>
      <c r="H53" s="13"/>
    </row>
    <row r="54" spans="1:8" x14ac:dyDescent="0.25">
      <c r="A54" s="5">
        <v>13</v>
      </c>
      <c r="B54" s="7" t="s">
        <v>30</v>
      </c>
      <c r="C54" s="5" t="s">
        <v>163</v>
      </c>
      <c r="D54" s="7" t="s">
        <v>79</v>
      </c>
      <c r="E54" s="12">
        <f>16.69/100</f>
        <v>0.16690000000000002</v>
      </c>
      <c r="F54" s="12">
        <v>16.690000000000001</v>
      </c>
      <c r="G54" s="13" t="s">
        <v>162</v>
      </c>
      <c r="H54" s="13"/>
    </row>
    <row r="55" spans="1:8" x14ac:dyDescent="0.25">
      <c r="A55" s="5">
        <v>4</v>
      </c>
      <c r="B55" s="7" t="s">
        <v>22</v>
      </c>
      <c r="C55" s="5" t="s">
        <v>165</v>
      </c>
      <c r="D55" s="7" t="s">
        <v>79</v>
      </c>
      <c r="E55" s="12">
        <f>6.21/10</f>
        <v>0.621</v>
      </c>
      <c r="F55" s="12">
        <v>6.21</v>
      </c>
      <c r="G55" s="13" t="s">
        <v>164</v>
      </c>
      <c r="H55" s="13"/>
    </row>
    <row r="56" spans="1:8" x14ac:dyDescent="0.25">
      <c r="A56" s="5">
        <v>4</v>
      </c>
      <c r="B56" s="7" t="s">
        <v>168</v>
      </c>
      <c r="C56" s="5" t="s">
        <v>169</v>
      </c>
      <c r="D56" s="7" t="s">
        <v>79</v>
      </c>
      <c r="E56" s="12">
        <f>9.73/10</f>
        <v>0.97300000000000009</v>
      </c>
      <c r="F56" s="12">
        <v>9.73</v>
      </c>
      <c r="G56" s="13" t="s">
        <v>170</v>
      </c>
      <c r="H56" s="13"/>
    </row>
    <row r="57" spans="1:8" x14ac:dyDescent="0.25">
      <c r="A57" s="5">
        <v>16</v>
      </c>
      <c r="B57" s="7" t="s">
        <v>87</v>
      </c>
      <c r="C57" s="5" t="s">
        <v>88</v>
      </c>
      <c r="D57" s="7" t="s">
        <v>89</v>
      </c>
      <c r="E57" s="12">
        <v>1.98</v>
      </c>
      <c r="F57" s="12">
        <f>E57*A57</f>
        <v>31.68</v>
      </c>
      <c r="G57" s="13" t="s">
        <v>94</v>
      </c>
      <c r="H57" s="13" t="s">
        <v>86</v>
      </c>
    </row>
    <row r="58" spans="1:8" ht="27" x14ac:dyDescent="0.25">
      <c r="A58" s="5">
        <v>10</v>
      </c>
      <c r="B58" s="7" t="s">
        <v>90</v>
      </c>
      <c r="C58" s="5" t="s">
        <v>222</v>
      </c>
      <c r="D58" s="7" t="s">
        <v>89</v>
      </c>
      <c r="E58" s="12">
        <v>7.93</v>
      </c>
      <c r="F58" s="12">
        <f>E58*A58</f>
        <v>79.3</v>
      </c>
      <c r="G58" s="13" t="s">
        <v>93</v>
      </c>
      <c r="H58" s="13"/>
    </row>
    <row r="59" spans="1:8" x14ac:dyDescent="0.25">
      <c r="A59" s="5">
        <v>4</v>
      </c>
      <c r="B59" s="7" t="s">
        <v>91</v>
      </c>
      <c r="C59" s="5" t="s">
        <v>95</v>
      </c>
      <c r="D59" s="7" t="s">
        <v>89</v>
      </c>
      <c r="E59" s="12">
        <v>14.473000000000001</v>
      </c>
      <c r="F59" s="12">
        <f>E59*A59</f>
        <v>57.892000000000003</v>
      </c>
      <c r="G59" s="13" t="s">
        <v>92</v>
      </c>
      <c r="H59" s="13"/>
    </row>
    <row r="60" spans="1:8" ht="27" x14ac:dyDescent="0.25">
      <c r="A60" s="5">
        <v>4</v>
      </c>
      <c r="B60" s="7" t="s">
        <v>224</v>
      </c>
      <c r="C60" s="5" t="s">
        <v>223</v>
      </c>
      <c r="D60" s="7" t="s">
        <v>89</v>
      </c>
      <c r="E60" s="12">
        <v>1.97</v>
      </c>
      <c r="F60" s="12">
        <f>E60*A60</f>
        <v>7.88</v>
      </c>
      <c r="G60" s="13" t="s">
        <v>225</v>
      </c>
      <c r="H60" s="13" t="s">
        <v>226</v>
      </c>
    </row>
    <row r="61" spans="1:8" ht="27" x14ac:dyDescent="0.25">
      <c r="A61" s="5">
        <v>2</v>
      </c>
      <c r="B61" s="7" t="s">
        <v>227</v>
      </c>
      <c r="C61" s="5" t="s">
        <v>228</v>
      </c>
      <c r="D61" s="7" t="s">
        <v>89</v>
      </c>
      <c r="E61" s="12">
        <v>6.68</v>
      </c>
      <c r="F61" s="12">
        <f>A61*E61</f>
        <v>13.36</v>
      </c>
      <c r="G61" s="13" t="s">
        <v>229</v>
      </c>
      <c r="H61" s="13"/>
    </row>
    <row r="62" spans="1:8" x14ac:dyDescent="0.25">
      <c r="A62" s="5">
        <v>2</v>
      </c>
      <c r="B62" s="7" t="s">
        <v>230</v>
      </c>
      <c r="C62" s="5" t="s">
        <v>231</v>
      </c>
      <c r="D62" s="7" t="s">
        <v>89</v>
      </c>
      <c r="E62" s="12">
        <v>3.27</v>
      </c>
      <c r="F62" s="12">
        <f>A62*E62</f>
        <v>6.54</v>
      </c>
      <c r="G62" s="13" t="s">
        <v>232</v>
      </c>
      <c r="H62" s="13"/>
    </row>
    <row r="63" spans="1:8" ht="27" x14ac:dyDescent="0.25">
      <c r="A63" s="5">
        <v>2</v>
      </c>
      <c r="B63" s="7" t="s">
        <v>17</v>
      </c>
      <c r="C63" s="5" t="s">
        <v>268</v>
      </c>
      <c r="D63" s="7" t="s">
        <v>89</v>
      </c>
      <c r="E63" s="12">
        <v>13.73</v>
      </c>
      <c r="F63" s="12">
        <f t="shared" ref="F63:F69" si="1">E63*A63</f>
        <v>27.46</v>
      </c>
      <c r="G63" s="13" t="s">
        <v>261</v>
      </c>
      <c r="H63" s="13"/>
    </row>
    <row r="64" spans="1:8" ht="27" x14ac:dyDescent="0.25">
      <c r="A64" s="5">
        <v>2</v>
      </c>
      <c r="B64" s="7" t="s">
        <v>34</v>
      </c>
      <c r="C64" s="5" t="s">
        <v>267</v>
      </c>
      <c r="D64" s="7" t="s">
        <v>89</v>
      </c>
      <c r="E64" s="12">
        <v>13.73</v>
      </c>
      <c r="F64" s="12">
        <f t="shared" si="1"/>
        <v>27.46</v>
      </c>
      <c r="G64" s="13" t="s">
        <v>262</v>
      </c>
      <c r="H64" s="13"/>
    </row>
    <row r="65" spans="1:8" ht="27" x14ac:dyDescent="0.25">
      <c r="A65" s="5">
        <v>2</v>
      </c>
      <c r="B65" s="7" t="s">
        <v>37</v>
      </c>
      <c r="C65" s="5" t="s">
        <v>266</v>
      </c>
      <c r="D65" s="7" t="s">
        <v>89</v>
      </c>
      <c r="E65" s="12">
        <v>13.73</v>
      </c>
      <c r="F65" s="12">
        <f t="shared" si="1"/>
        <v>27.46</v>
      </c>
      <c r="G65" s="13" t="s">
        <v>263</v>
      </c>
      <c r="H65" s="13"/>
    </row>
    <row r="66" spans="1:8" ht="27" x14ac:dyDescent="0.25">
      <c r="A66" s="5">
        <v>2</v>
      </c>
      <c r="B66" s="7" t="s">
        <v>43</v>
      </c>
      <c r="C66" s="5" t="s">
        <v>265</v>
      </c>
      <c r="D66" s="7" t="s">
        <v>89</v>
      </c>
      <c r="E66" s="12">
        <v>13.41</v>
      </c>
      <c r="F66" s="12">
        <f t="shared" si="1"/>
        <v>26.82</v>
      </c>
      <c r="G66" s="13" t="s">
        <v>264</v>
      </c>
      <c r="H66" s="13"/>
    </row>
    <row r="67" spans="1:8" x14ac:dyDescent="0.25">
      <c r="A67" s="5">
        <v>1</v>
      </c>
      <c r="B67" s="7" t="s">
        <v>292</v>
      </c>
      <c r="C67" s="5" t="s">
        <v>293</v>
      </c>
      <c r="D67" s="7" t="s">
        <v>253</v>
      </c>
      <c r="E67" s="12">
        <v>25.71</v>
      </c>
      <c r="F67" s="12">
        <f t="shared" si="1"/>
        <v>25.71</v>
      </c>
      <c r="G67" s="13" t="s">
        <v>252</v>
      </c>
      <c r="H67" s="13" t="s">
        <v>251</v>
      </c>
    </row>
    <row r="68" spans="1:8" x14ac:dyDescent="0.25">
      <c r="A68" s="5">
        <v>1</v>
      </c>
      <c r="B68" s="7" t="s">
        <v>212</v>
      </c>
      <c r="C68" s="5" t="s">
        <v>213</v>
      </c>
      <c r="D68" s="7" t="s">
        <v>214</v>
      </c>
      <c r="E68" s="12">
        <v>30.52</v>
      </c>
      <c r="F68" s="12">
        <f t="shared" si="1"/>
        <v>30.52</v>
      </c>
      <c r="G68" s="13" t="s">
        <v>215</v>
      </c>
      <c r="H68" s="13" t="s">
        <v>216</v>
      </c>
    </row>
    <row r="69" spans="1:8" x14ac:dyDescent="0.25">
      <c r="A69" s="5">
        <v>2</v>
      </c>
      <c r="B69" s="7" t="s">
        <v>303</v>
      </c>
      <c r="C69" s="5" t="s">
        <v>304</v>
      </c>
      <c r="D69" s="7" t="s">
        <v>302</v>
      </c>
      <c r="E69" s="12">
        <v>5</v>
      </c>
      <c r="F69" s="12">
        <f t="shared" si="1"/>
        <v>10</v>
      </c>
      <c r="G69" s="14" t="s">
        <v>301</v>
      </c>
      <c r="H69" s="14" t="s">
        <v>305</v>
      </c>
    </row>
    <row r="70" spans="1:8" x14ac:dyDescent="0.25">
      <c r="A70" s="5">
        <v>1</v>
      </c>
      <c r="B70" s="7" t="s">
        <v>180</v>
      </c>
      <c r="C70" s="5" t="s">
        <v>181</v>
      </c>
      <c r="D70" s="7" t="s">
        <v>184</v>
      </c>
      <c r="E70" s="12">
        <v>34.979999999999997</v>
      </c>
      <c r="F70" s="12">
        <f>A70*E70</f>
        <v>34.979999999999997</v>
      </c>
      <c r="G70" s="13" t="s">
        <v>183</v>
      </c>
      <c r="H70" s="13" t="s">
        <v>182</v>
      </c>
    </row>
    <row r="71" spans="1:8" x14ac:dyDescent="0.25">
      <c r="A71" s="5">
        <v>1</v>
      </c>
      <c r="B71" s="7" t="s">
        <v>207</v>
      </c>
      <c r="C71" s="5" t="s">
        <v>208</v>
      </c>
      <c r="D71" s="7" t="s">
        <v>184</v>
      </c>
      <c r="E71" s="12">
        <v>10.99</v>
      </c>
      <c r="F71" s="12">
        <f>E71*A71</f>
        <v>10.99</v>
      </c>
      <c r="G71" s="13" t="s">
        <v>209</v>
      </c>
      <c r="H71" s="13" t="s">
        <v>210</v>
      </c>
    </row>
    <row r="72" spans="1:8" x14ac:dyDescent="0.25">
      <c r="A72" s="5">
        <v>1</v>
      </c>
      <c r="B72" s="7" t="s">
        <v>201</v>
      </c>
      <c r="C72" s="5" t="s">
        <v>202</v>
      </c>
      <c r="D72" s="7" t="s">
        <v>184</v>
      </c>
      <c r="E72" s="12">
        <v>61.9</v>
      </c>
      <c r="F72" s="12">
        <f>E72*A72</f>
        <v>61.9</v>
      </c>
      <c r="G72" s="13" t="s">
        <v>203</v>
      </c>
      <c r="H72" s="13" t="s">
        <v>204</v>
      </c>
    </row>
    <row r="73" spans="1:8" x14ac:dyDescent="0.25">
      <c r="A73" s="5">
        <v>10</v>
      </c>
      <c r="B73" s="7" t="s">
        <v>294</v>
      </c>
      <c r="C73" s="5" t="s">
        <v>36</v>
      </c>
      <c r="D73" s="7" t="s">
        <v>74</v>
      </c>
      <c r="E73" s="12">
        <v>1.6</v>
      </c>
      <c r="F73" s="12">
        <f>E73*A73</f>
        <v>16</v>
      </c>
      <c r="G73" s="13" t="s">
        <v>75</v>
      </c>
      <c r="H73" s="13" t="s">
        <v>221</v>
      </c>
    </row>
    <row r="74" spans="1:8" x14ac:dyDescent="0.25">
      <c r="A74" s="5">
        <v>138</v>
      </c>
      <c r="B74" s="7" t="s">
        <v>3</v>
      </c>
      <c r="C74" s="5" t="s">
        <v>156</v>
      </c>
      <c r="D74" s="7" t="s">
        <v>74</v>
      </c>
      <c r="E74" s="12">
        <f>7.5/100</f>
        <v>7.4999999999999997E-2</v>
      </c>
      <c r="F74" s="12">
        <f>7.5*2</f>
        <v>15</v>
      </c>
      <c r="G74" s="13" t="s">
        <v>80</v>
      </c>
      <c r="H74" s="13" t="s">
        <v>81</v>
      </c>
    </row>
    <row r="75" spans="1:8" x14ac:dyDescent="0.25">
      <c r="A75" s="5">
        <v>4</v>
      </c>
      <c r="B75" s="7" t="s">
        <v>295</v>
      </c>
      <c r="C75" s="5" t="s">
        <v>296</v>
      </c>
      <c r="D75" s="7" t="s">
        <v>74</v>
      </c>
      <c r="E75" s="12">
        <f>(0.85/5)*6</f>
        <v>1.02</v>
      </c>
      <c r="F75" s="12">
        <v>6</v>
      </c>
      <c r="G75" s="13" t="s">
        <v>157</v>
      </c>
      <c r="H75" s="13" t="s">
        <v>220</v>
      </c>
    </row>
    <row r="76" spans="1:8" ht="27" x14ac:dyDescent="0.25">
      <c r="A76" s="5">
        <v>2</v>
      </c>
      <c r="B76" s="7" t="s">
        <v>297</v>
      </c>
      <c r="C76" s="5" t="s">
        <v>218</v>
      </c>
      <c r="D76" s="7" t="s">
        <v>74</v>
      </c>
      <c r="E76" s="12">
        <v>0.35</v>
      </c>
      <c r="F76" s="12">
        <f>E76*A76</f>
        <v>0.7</v>
      </c>
      <c r="G76" s="13" t="s">
        <v>217</v>
      </c>
      <c r="H76" s="13" t="s">
        <v>219</v>
      </c>
    </row>
    <row r="77" spans="1:8" ht="27" x14ac:dyDescent="0.25">
      <c r="A77" s="5">
        <v>2</v>
      </c>
      <c r="B77" s="7" t="s">
        <v>12</v>
      </c>
      <c r="C77" s="5" t="s">
        <v>234</v>
      </c>
      <c r="D77" s="7" t="s">
        <v>74</v>
      </c>
      <c r="E77" s="12">
        <v>1.5</v>
      </c>
      <c r="F77" s="12">
        <f>E77*A77</f>
        <v>3</v>
      </c>
      <c r="G77" s="13" t="s">
        <v>235</v>
      </c>
      <c r="H77" s="13" t="s">
        <v>236</v>
      </c>
    </row>
    <row r="78" spans="1:8" x14ac:dyDescent="0.25">
      <c r="A78" s="5">
        <v>1</v>
      </c>
      <c r="B78" s="7" t="s">
        <v>192</v>
      </c>
      <c r="C78" s="5" t="s">
        <v>193</v>
      </c>
      <c r="D78" s="7" t="s">
        <v>194</v>
      </c>
      <c r="E78" s="12">
        <v>6.6</v>
      </c>
      <c r="F78" s="12">
        <f>E78*A78</f>
        <v>6.6</v>
      </c>
      <c r="G78" s="13" t="s">
        <v>196</v>
      </c>
      <c r="H78" s="13" t="s">
        <v>195</v>
      </c>
    </row>
    <row r="79" spans="1:8" x14ac:dyDescent="0.25">
      <c r="A79" s="5">
        <v>2</v>
      </c>
      <c r="B79" s="7" t="s">
        <v>42</v>
      </c>
      <c r="C79" s="5" t="s">
        <v>105</v>
      </c>
      <c r="D79" s="7" t="s">
        <v>106</v>
      </c>
      <c r="E79" s="12">
        <f>0.62/25</f>
        <v>2.4799999999999999E-2</v>
      </c>
      <c r="F79" s="12">
        <v>0.62</v>
      </c>
      <c r="G79" s="13" t="s">
        <v>104</v>
      </c>
      <c r="H79" s="13"/>
    </row>
    <row r="80" spans="1:8" x14ac:dyDescent="0.25">
      <c r="A80" s="5">
        <v>4</v>
      </c>
      <c r="B80" s="7" t="s">
        <v>49</v>
      </c>
      <c r="C80" s="5" t="s">
        <v>108</v>
      </c>
      <c r="D80" s="7" t="s">
        <v>106</v>
      </c>
      <c r="E80" s="12">
        <f>0.49/25</f>
        <v>1.9599999999999999E-2</v>
      </c>
      <c r="F80" s="12">
        <v>0.49</v>
      </c>
      <c r="G80" s="13" t="s">
        <v>107</v>
      </c>
      <c r="H80" s="13"/>
    </row>
    <row r="81" spans="1:8" x14ac:dyDescent="0.25">
      <c r="A81" s="5">
        <v>10</v>
      </c>
      <c r="B81" s="7" t="s">
        <v>32</v>
      </c>
      <c r="C81" s="5" t="s">
        <v>110</v>
      </c>
      <c r="D81" s="7" t="s">
        <v>106</v>
      </c>
      <c r="E81" s="12">
        <f>0.64/25</f>
        <v>2.5600000000000001E-2</v>
      </c>
      <c r="F81" s="12">
        <v>0.64</v>
      </c>
      <c r="G81" s="13" t="s">
        <v>109</v>
      </c>
      <c r="H81" s="13"/>
    </row>
    <row r="82" spans="1:8" x14ac:dyDescent="0.25">
      <c r="A82" s="5">
        <v>16</v>
      </c>
      <c r="B82" s="7" t="s">
        <v>33</v>
      </c>
      <c r="C82" s="5" t="s">
        <v>112</v>
      </c>
      <c r="D82" s="7" t="s">
        <v>106</v>
      </c>
      <c r="E82" s="12">
        <f>0.67/25</f>
        <v>2.6800000000000001E-2</v>
      </c>
      <c r="F82" s="12">
        <v>0.67</v>
      </c>
      <c r="G82" s="13" t="s">
        <v>111</v>
      </c>
      <c r="H82" s="13"/>
    </row>
    <row r="83" spans="1:8" x14ac:dyDescent="0.25">
      <c r="A83" s="5">
        <v>8</v>
      </c>
      <c r="B83" s="7" t="s">
        <v>47</v>
      </c>
      <c r="C83" s="5" t="s">
        <v>114</v>
      </c>
      <c r="D83" s="7" t="s">
        <v>106</v>
      </c>
      <c r="E83" s="12">
        <f>0.83/25</f>
        <v>3.32E-2</v>
      </c>
      <c r="F83" s="12">
        <v>0.83</v>
      </c>
      <c r="G83" s="13" t="s">
        <v>113</v>
      </c>
      <c r="H83" s="13"/>
    </row>
    <row r="84" spans="1:8" x14ac:dyDescent="0.25">
      <c r="A84" s="5">
        <v>2</v>
      </c>
      <c r="B84" s="7" t="s">
        <v>298</v>
      </c>
      <c r="C84" s="5" t="s">
        <v>117</v>
      </c>
      <c r="D84" s="7" t="s">
        <v>106</v>
      </c>
      <c r="E84" s="12">
        <f>0.65/25</f>
        <v>2.6000000000000002E-2</v>
      </c>
      <c r="F84" s="12">
        <v>0.65</v>
      </c>
      <c r="G84" s="13" t="s">
        <v>115</v>
      </c>
      <c r="H84" s="13"/>
    </row>
    <row r="85" spans="1:8" x14ac:dyDescent="0.25">
      <c r="A85" s="5">
        <v>8</v>
      </c>
      <c r="B85" s="7" t="s">
        <v>16</v>
      </c>
      <c r="C85" s="5" t="s">
        <v>118</v>
      </c>
      <c r="D85" s="7" t="s">
        <v>106</v>
      </c>
      <c r="E85" s="12">
        <f>0.62/25</f>
        <v>2.4799999999999999E-2</v>
      </c>
      <c r="F85" s="12">
        <v>0.62</v>
      </c>
      <c r="G85" s="13" t="s">
        <v>116</v>
      </c>
      <c r="H85" s="13"/>
    </row>
    <row r="86" spans="1:8" x14ac:dyDescent="0.25">
      <c r="A86" s="5">
        <v>8</v>
      </c>
      <c r="B86" s="7" t="s">
        <v>29</v>
      </c>
      <c r="C86" s="5" t="s">
        <v>121</v>
      </c>
      <c r="D86" s="7" t="s">
        <v>106</v>
      </c>
      <c r="E86" s="12">
        <f>0.87/25</f>
        <v>3.4799999999999998E-2</v>
      </c>
      <c r="F86" s="12">
        <v>0.87</v>
      </c>
      <c r="G86" s="13" t="s">
        <v>119</v>
      </c>
      <c r="H86" s="13"/>
    </row>
    <row r="87" spans="1:8" x14ac:dyDescent="0.25">
      <c r="A87" s="5">
        <v>6</v>
      </c>
      <c r="B87" s="7" t="s">
        <v>10</v>
      </c>
      <c r="C87" s="5" t="s">
        <v>122</v>
      </c>
      <c r="D87" s="7" t="s">
        <v>106</v>
      </c>
      <c r="E87" s="12">
        <f>1/25</f>
        <v>0.04</v>
      </c>
      <c r="F87" s="12">
        <v>1</v>
      </c>
      <c r="G87" s="13" t="s">
        <v>120</v>
      </c>
      <c r="H87" s="13"/>
    </row>
    <row r="88" spans="1:8" x14ac:dyDescent="0.25">
      <c r="A88" s="5">
        <v>1</v>
      </c>
      <c r="B88" s="7" t="s">
        <v>31</v>
      </c>
      <c r="C88" s="5" t="s">
        <v>124</v>
      </c>
      <c r="D88" s="7" t="s">
        <v>106</v>
      </c>
      <c r="E88" s="12">
        <f>1.04/25</f>
        <v>4.1599999999999998E-2</v>
      </c>
      <c r="F88" s="12">
        <v>1.04</v>
      </c>
      <c r="G88" s="13" t="s">
        <v>123</v>
      </c>
      <c r="H88" s="13"/>
    </row>
    <row r="89" spans="1:8" x14ac:dyDescent="0.25">
      <c r="A89" s="5">
        <v>2</v>
      </c>
      <c r="B89" s="7" t="s">
        <v>39</v>
      </c>
      <c r="C89" s="5" t="s">
        <v>126</v>
      </c>
      <c r="D89" s="7" t="s">
        <v>106</v>
      </c>
      <c r="E89" s="12">
        <f>0.72/12</f>
        <v>0.06</v>
      </c>
      <c r="F89" s="12">
        <v>0.72</v>
      </c>
      <c r="G89" s="13" t="s">
        <v>125</v>
      </c>
      <c r="H89" s="13"/>
    </row>
    <row r="90" spans="1:8" x14ac:dyDescent="0.25">
      <c r="A90" s="5">
        <v>4</v>
      </c>
      <c r="B90" s="7" t="s">
        <v>53</v>
      </c>
      <c r="C90" s="5" t="s">
        <v>136</v>
      </c>
      <c r="D90" s="7" t="s">
        <v>106</v>
      </c>
      <c r="E90" s="12">
        <f>0.58/25</f>
        <v>2.3199999999999998E-2</v>
      </c>
      <c r="F90" s="12">
        <v>0.57999999999999996</v>
      </c>
      <c r="G90" s="13" t="s">
        <v>135</v>
      </c>
      <c r="H90" s="13"/>
    </row>
    <row r="91" spans="1:8" x14ac:dyDescent="0.25">
      <c r="A91" s="5">
        <v>2</v>
      </c>
      <c r="B91" s="7" t="s">
        <v>52</v>
      </c>
      <c r="C91" s="5" t="s">
        <v>137</v>
      </c>
      <c r="D91" s="7" t="s">
        <v>106</v>
      </c>
      <c r="E91" s="12">
        <f>0.93/25</f>
        <v>3.7200000000000004E-2</v>
      </c>
      <c r="F91" s="12">
        <v>0.93</v>
      </c>
      <c r="G91" s="13" t="s">
        <v>138</v>
      </c>
      <c r="H91" s="13"/>
    </row>
    <row r="92" spans="1:8" x14ac:dyDescent="0.25">
      <c r="A92" s="5">
        <v>121</v>
      </c>
      <c r="B92" s="7" t="s">
        <v>2</v>
      </c>
      <c r="C92" s="5" t="s">
        <v>140</v>
      </c>
      <c r="D92" s="7" t="s">
        <v>106</v>
      </c>
      <c r="E92" s="12">
        <f>0.56/12</f>
        <v>4.6666666666666669E-2</v>
      </c>
      <c r="F92" s="12">
        <f>11*0.56</f>
        <v>6.16</v>
      </c>
      <c r="G92" s="13" t="s">
        <v>139</v>
      </c>
      <c r="H92" s="13"/>
    </row>
    <row r="93" spans="1:8" x14ac:dyDescent="0.25">
      <c r="A93" s="5">
        <v>26</v>
      </c>
      <c r="B93" s="7" t="s">
        <v>19</v>
      </c>
      <c r="C93" s="5" t="s">
        <v>142</v>
      </c>
      <c r="D93" s="7" t="s">
        <v>106</v>
      </c>
      <c r="E93" s="12">
        <f>0.66/12</f>
        <v>5.5E-2</v>
      </c>
      <c r="F93" s="12">
        <f>3*0.66</f>
        <v>1.98</v>
      </c>
      <c r="G93" s="13" t="s">
        <v>141</v>
      </c>
      <c r="H93" s="13"/>
    </row>
    <row r="94" spans="1:8" x14ac:dyDescent="0.25">
      <c r="A94" s="5">
        <v>7</v>
      </c>
      <c r="B94" s="7" t="s">
        <v>15</v>
      </c>
      <c r="C94" s="5" t="s">
        <v>144</v>
      </c>
      <c r="D94" s="7" t="s">
        <v>106</v>
      </c>
      <c r="E94" s="12">
        <f>0.67/12</f>
        <v>5.5833333333333339E-2</v>
      </c>
      <c r="F94" s="12">
        <v>0.67</v>
      </c>
      <c r="G94" s="13" t="s">
        <v>143</v>
      </c>
      <c r="H94" s="13"/>
    </row>
    <row r="95" spans="1:8" x14ac:dyDescent="0.25">
      <c r="A95" s="5">
        <v>4</v>
      </c>
      <c r="B95" s="7" t="s">
        <v>4</v>
      </c>
      <c r="C95" s="5" t="s">
        <v>146</v>
      </c>
      <c r="D95" s="7" t="s">
        <v>106</v>
      </c>
      <c r="E95" s="12">
        <f>0.67/12</f>
        <v>5.5833333333333339E-2</v>
      </c>
      <c r="F95" s="12">
        <v>0.67</v>
      </c>
      <c r="G95" s="13" t="s">
        <v>145</v>
      </c>
      <c r="H95" s="13"/>
    </row>
    <row r="96" spans="1:8" x14ac:dyDescent="0.25">
      <c r="A96" s="5">
        <v>8</v>
      </c>
      <c r="B96" s="7" t="s">
        <v>299</v>
      </c>
      <c r="C96" s="5" t="s">
        <v>300</v>
      </c>
      <c r="D96" s="7" t="s">
        <v>106</v>
      </c>
      <c r="E96" s="12">
        <f>0.69/12</f>
        <v>5.7499999999999996E-2</v>
      </c>
      <c r="F96" s="12">
        <v>0.69</v>
      </c>
      <c r="G96" s="13" t="s">
        <v>147</v>
      </c>
      <c r="H96" s="13"/>
    </row>
    <row r="97" spans="1:8" x14ac:dyDescent="0.25">
      <c r="A97" s="5">
        <v>4</v>
      </c>
      <c r="B97" s="7" t="s">
        <v>25</v>
      </c>
      <c r="C97" s="5" t="s">
        <v>149</v>
      </c>
      <c r="D97" s="7" t="s">
        <v>106</v>
      </c>
      <c r="E97" s="12">
        <f>0.84/12</f>
        <v>6.9999999999999993E-2</v>
      </c>
      <c r="F97" s="12">
        <v>0.84</v>
      </c>
      <c r="G97" s="13" t="s">
        <v>148</v>
      </c>
      <c r="H97" s="13"/>
    </row>
    <row r="98" spans="1:8" x14ac:dyDescent="0.25">
      <c r="A98" s="5">
        <v>6</v>
      </c>
      <c r="B98" s="7" t="s">
        <v>150</v>
      </c>
      <c r="C98" s="5" t="s">
        <v>152</v>
      </c>
      <c r="D98" s="7" t="s">
        <v>106</v>
      </c>
      <c r="E98" s="12">
        <f>0.56/12</f>
        <v>4.6666666666666669E-2</v>
      </c>
      <c r="F98" s="12">
        <v>0.56000000000000005</v>
      </c>
      <c r="G98" s="13" t="s">
        <v>151</v>
      </c>
      <c r="H98" s="13"/>
    </row>
    <row r="99" spans="1:8" x14ac:dyDescent="0.25">
      <c r="A99" s="5">
        <v>8</v>
      </c>
      <c r="B99" s="7" t="s">
        <v>40</v>
      </c>
      <c r="C99" s="5" t="s">
        <v>242</v>
      </c>
      <c r="D99" s="7" t="s">
        <v>106</v>
      </c>
      <c r="E99" s="12">
        <f>0.15/25</f>
        <v>6.0000000000000001E-3</v>
      </c>
      <c r="F99" s="12">
        <v>0.15</v>
      </c>
      <c r="G99" s="13" t="s">
        <v>237</v>
      </c>
      <c r="H99" s="13"/>
    </row>
    <row r="100" spans="1:8" x14ac:dyDescent="0.25">
      <c r="A100" s="5">
        <v>8</v>
      </c>
      <c r="B100" s="7" t="s">
        <v>11</v>
      </c>
      <c r="C100" s="5" t="s">
        <v>243</v>
      </c>
      <c r="D100" s="7" t="s">
        <v>106</v>
      </c>
      <c r="E100" s="12">
        <f>0.41/25</f>
        <v>1.6399999999999998E-2</v>
      </c>
      <c r="F100" s="12">
        <v>0.41</v>
      </c>
      <c r="G100" s="13" t="s">
        <v>239</v>
      </c>
      <c r="H100" s="13"/>
    </row>
    <row r="101" spans="1:8" x14ac:dyDescent="0.25">
      <c r="A101" s="5">
        <v>2</v>
      </c>
      <c r="B101" s="7" t="s">
        <v>54</v>
      </c>
      <c r="C101" s="5" t="s">
        <v>244</v>
      </c>
      <c r="D101" s="7" t="s">
        <v>106</v>
      </c>
      <c r="E101" s="12">
        <f>0.66/25</f>
        <v>2.64E-2</v>
      </c>
      <c r="F101" s="12">
        <v>0.66</v>
      </c>
      <c r="G101" s="13" t="s">
        <v>238</v>
      </c>
      <c r="H101" s="13"/>
    </row>
    <row r="102" spans="1:8" x14ac:dyDescent="0.25">
      <c r="A102" s="5">
        <v>4</v>
      </c>
      <c r="B102" s="7" t="s">
        <v>23</v>
      </c>
      <c r="C102" s="5" t="s">
        <v>245</v>
      </c>
      <c r="D102" s="7" t="s">
        <v>106</v>
      </c>
      <c r="E102" s="12">
        <f>0.64/25</f>
        <v>2.5600000000000001E-2</v>
      </c>
      <c r="F102" s="12">
        <v>0.64</v>
      </c>
      <c r="G102" s="13" t="s">
        <v>240</v>
      </c>
      <c r="H102" s="13"/>
    </row>
    <row r="103" spans="1:8" x14ac:dyDescent="0.25">
      <c r="A103" s="5">
        <v>8</v>
      </c>
      <c r="B103" s="7" t="s">
        <v>24</v>
      </c>
      <c r="C103" s="5" t="s">
        <v>246</v>
      </c>
      <c r="D103" s="7" t="s">
        <v>106</v>
      </c>
      <c r="E103" s="12">
        <f>0.2/25</f>
        <v>8.0000000000000002E-3</v>
      </c>
      <c r="F103" s="12">
        <v>0.2</v>
      </c>
      <c r="G103" s="13" t="s">
        <v>241</v>
      </c>
      <c r="H103" s="13"/>
    </row>
    <row r="104" spans="1:8" x14ac:dyDescent="0.25">
      <c r="A104" s="5">
        <v>2</v>
      </c>
      <c r="B104" s="7" t="s">
        <v>14</v>
      </c>
      <c r="C104" s="5" t="s">
        <v>248</v>
      </c>
      <c r="D104" s="7" t="s">
        <v>106</v>
      </c>
      <c r="E104" s="12">
        <f>0.56/25</f>
        <v>2.2400000000000003E-2</v>
      </c>
      <c r="F104" s="12">
        <v>0.56000000000000005</v>
      </c>
      <c r="G104" s="13" t="s">
        <v>247</v>
      </c>
      <c r="H104" s="13"/>
    </row>
    <row r="105" spans="1:8" x14ac:dyDescent="0.25">
      <c r="A105" s="5">
        <v>12</v>
      </c>
      <c r="B105" s="7" t="s">
        <v>18</v>
      </c>
      <c r="C105" s="5" t="s">
        <v>250</v>
      </c>
      <c r="D105" s="7" t="s">
        <v>106</v>
      </c>
      <c r="E105" s="12">
        <f>0.69/25</f>
        <v>2.76E-2</v>
      </c>
      <c r="F105" s="12">
        <v>0.69</v>
      </c>
      <c r="G105" s="13" t="s">
        <v>249</v>
      </c>
      <c r="H105" s="13"/>
    </row>
    <row r="107" spans="1:8" x14ac:dyDescent="0.25">
      <c r="E107" s="2" t="s">
        <v>282</v>
      </c>
      <c r="F107" s="2">
        <f>SUM(F2:F105)</f>
        <v>1101.2520000000006</v>
      </c>
    </row>
    <row r="108" spans="1:8" x14ac:dyDescent="0.25">
      <c r="B108" s="7" t="s">
        <v>307</v>
      </c>
    </row>
    <row r="109" spans="1:8" ht="27" x14ac:dyDescent="0.25">
      <c r="A109">
        <v>1</v>
      </c>
      <c r="B109" s="5" t="s">
        <v>311</v>
      </c>
      <c r="C109" s="11" t="s">
        <v>308</v>
      </c>
      <c r="D109" s="10" t="s">
        <v>310</v>
      </c>
      <c r="E109" s="1">
        <v>60.12</v>
      </c>
      <c r="F109" s="1">
        <f>E109*A109</f>
        <v>60.12</v>
      </c>
      <c r="G109" t="s">
        <v>309</v>
      </c>
    </row>
    <row r="111" spans="1:8" x14ac:dyDescent="0.25">
      <c r="B111" s="10" t="s">
        <v>313</v>
      </c>
    </row>
    <row r="112" spans="1:8" x14ac:dyDescent="0.25">
      <c r="B112" s="10" t="s">
        <v>314</v>
      </c>
    </row>
  </sheetData>
  <autoFilter ref="A1:H105" xr:uid="{00000000-0009-0000-0000-000000000000}"/>
  <customSheetViews>
    <customSheetView guid="{558925EA-5CF7-4433-B1B3-D7D45C0B5112}" showAutoFilter="1">
      <pane ySplit="1" topLeftCell="A2" activePane="bottomLeft" state="frozen"/>
      <selection pane="bottomLeft" activeCell="B3" sqref="B3"/>
      <pageMargins left="0.7" right="0.7" top="0.75" bottom="0.75" header="0.3" footer="0.3"/>
      <pageSetup orientation="portrait" horizontalDpi="0" verticalDpi="0" r:id="rId1"/>
      <autoFilter ref="A1:H1" xr:uid="{00000000-0000-0000-0000-000000000000}"/>
    </customSheetView>
  </customSheetViews>
  <pageMargins left="0.7" right="0.7" top="0.75" bottom="0.75" header="0.3" footer="0.3"/>
  <pageSetup orientation="portrait" horizontalDpi="0" verticalDpi="0" r:id="rId2"/>
</worksheet>
</file>

<file path=xl/worksheets/wsSortMap1.xml><?xml version="1.0" encoding="utf-8"?>
<worksheetSortMap xmlns="http://schemas.microsoft.com/office/excel/2006/main">
  <rowSortMap ref="A2:IV105" count="103">
    <row newVal="1" oldVal="45"/>
    <row newVal="2" oldVal="61"/>
    <row newVal="3" oldVal="42"/>
    <row newVal="4" oldVal="41"/>
    <row newVal="5" oldVal="79"/>
    <row newVal="6" oldVal="80"/>
    <row newVal="7" oldVal="82"/>
    <row newVal="8" oldVal="46"/>
    <row newVal="9" oldVal="49"/>
    <row newVal="10" oldVal="44"/>
    <row newVal="11" oldVal="77"/>
    <row newVal="12" oldVal="89"/>
    <row newVal="13" oldVal="98"/>
    <row newVal="14" oldVal="92"/>
    <row newVal="15" oldVal="43"/>
    <row newVal="16" oldVal="84"/>
    <row newVal="17" oldVal="66"/>
    <row newVal="18" oldVal="71"/>
    <row newVal="19" oldVal="87"/>
    <row newVal="20" oldVal="100"/>
    <row newVal="21" oldVal="20"/>
    <row newVal="22" oldVal="27"/>
    <row newVal="23" oldVal="28"/>
    <row newVal="24" oldVal="75"/>
    <row newVal="25" oldVal="33"/>
    <row newVal="26" oldVal="47"/>
    <row newVal="27" oldVal="104"/>
    <row newVal="28" oldVal="99"/>
    <row newVal="29" oldVal="85"/>
    <row newVal="30" oldVal="22"/>
    <row newVal="31" oldVal="76"/>
    <row newVal="32" oldVal="93"/>
    <row newVal="33" oldVal="88"/>
    <row newVal="34" oldVal="94"/>
    <row newVal="35" oldVal="50"/>
    <row newVal="36" oldVal="1"/>
    <row newVal="37" oldVal="2"/>
    <row newVal="38" oldVal="51"/>
    <row newVal="39" oldVal="4"/>
    <row newVal="40" oldVal="14"/>
    <row newVal="41" oldVal="12"/>
    <row newVal="42" oldVal="16"/>
    <row newVal="43" oldVal="15"/>
    <row newVal="44" oldVal="13"/>
    <row newVal="45" oldVal="62"/>
    <row newVal="46" oldVal="32"/>
    <row newVal="47" oldVal="64"/>
    <row newVal="48" oldVal="52"/>
    <row newVal="49" oldVal="67"/>
    <row newVal="50" oldVal="36"/>
    <row newVal="51" oldVal="35"/>
    <row newVal="52" oldVal="70"/>
    <row newVal="53" oldVal="56"/>
    <row newVal="54" oldVal="37"/>
    <row newVal="55" oldVal="10"/>
    <row newVal="56" oldVal="8"/>
    <row newVal="57" oldVal="5"/>
    <row newVal="58" oldVal="3"/>
    <row newVal="59" oldVal="7"/>
    <row newVal="60" oldVal="19"/>
    <row newVal="61" oldVal="34"/>
    <row newVal="62" oldVal="26"/>
    <row newVal="63" oldVal="60"/>
    <row newVal="64" oldVal="65"/>
    <row newVal="65" oldVal="73"/>
    <row newVal="66" oldVal="96"/>
    <row newVal="67" oldVal="97"/>
    <row newVal="68" oldVal="78"/>
    <row newVal="69" oldVal="48"/>
    <row newVal="70" oldVal="53"/>
    <row newVal="71" oldVal="55"/>
    <row newVal="72" oldVal="63"/>
    <row newVal="73" oldVal="9"/>
    <row newVal="75" oldVal="81"/>
    <row newVal="76" oldVal="21"/>
    <row newVal="77" oldVal="83"/>
    <row newVal="78" oldVal="72"/>
    <row newVal="79" oldVal="91"/>
    <row newVal="80" oldVal="58"/>
    <row newVal="81" oldVal="59"/>
    <row newVal="82" oldVal="86"/>
    <row newVal="83" oldVal="95"/>
    <row newVal="84" oldVal="25"/>
    <row newVal="85" oldVal="54"/>
    <row newVal="86" oldVal="17"/>
    <row newVal="87" oldVal="57"/>
    <row newVal="88" oldVal="68"/>
    <row newVal="89" oldVal="102"/>
    <row newVal="90" oldVal="101"/>
    <row newVal="91" oldVal="6"/>
    <row newVal="92" oldVal="31"/>
    <row newVal="93" oldVal="24"/>
    <row newVal="94" oldVal="11"/>
    <row newVal="95" oldVal="30"/>
    <row newVal="96" oldVal="40"/>
    <row newVal="97" oldVal="90"/>
    <row newVal="98" oldVal="69"/>
    <row newVal="99" oldVal="18"/>
    <row newVal="100" oldVal="103"/>
    <row newVal="101" oldVal="38"/>
    <row newVal="102" oldVal="39"/>
    <row newVal="103" oldVal="23"/>
    <row newVal="104" oldVal="29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eclsnowman</dc:creator>
  <cp:lastModifiedBy>eclsnowman</cp:lastModifiedBy>
  <dcterms:created xsi:type="dcterms:W3CDTF">2020-07-11T01:59:57Z</dcterms:created>
  <dcterms:modified xsi:type="dcterms:W3CDTF">2020-07-11T21:53:24Z</dcterms:modified>
</cp:coreProperties>
</file>