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9E72DB65-7DFD-4D45-AB86-FD7753905AC8}" xr6:coauthVersionLast="45" xr6:coauthVersionMax="46" xr10:uidLastSave="{00000000-0000-0000-0000-000000000000}"/>
  <bookViews>
    <workbookView xWindow="-120" yWindow="-120" windowWidth="29040" windowHeight="15840" activeTab="1"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<sst xmlns="http://schemas.openxmlformats.org/spreadsheetml/2006/main" count="4470" uniqueCount="990">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</sst>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abSelected="1" topLeftCell="A34" workbookViewId="0">
      <selection activeCell="J48" sqref="J48"/>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0999999999999996" customHeight="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2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2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2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2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2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2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2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2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2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2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2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2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2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2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2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2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2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2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2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0999999999999996" customHeight="1" x14ac:dyDescent="0.2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4.95" customHeight="1" x14ac:dyDescent="0.2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2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2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0999999999999996" customHeight="1" thickBot="1" x14ac:dyDescent="0.3">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0999999999999996" customHeight="1" x14ac:dyDescent="0.2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2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2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2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2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0999999999999996" customHeight="1" x14ac:dyDescent="0.2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4.95" customHeight="1" x14ac:dyDescent="0.2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2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2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0999999999999996" customHeight="1" thickBot="1" x14ac:dyDescent="0.3">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0999999999999996" customHeight="1" x14ac:dyDescent="0.2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2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2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2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2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2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2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2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2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2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2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2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2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2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2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2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2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2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2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2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2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0999999999999996" customHeight="1" x14ac:dyDescent="0.2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4.95" customHeight="1" x14ac:dyDescent="0.2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2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2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0999999999999996" customHeight="1" thickBot="1" x14ac:dyDescent="0.3">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0999999999999996" customHeight="1" x14ac:dyDescent="0.2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2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2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2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2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2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2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2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2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2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2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2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2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2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2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2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2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2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2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2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0999999999999996" customHeight="1" x14ac:dyDescent="0.2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4.95" customHeight="1" x14ac:dyDescent="0.2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2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75"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2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2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2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2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2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2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2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2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2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2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2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2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2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2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2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2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2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2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0999999999999996" customHeight="1" thickBot="1" x14ac:dyDescent="0.3">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0999999999999996" customHeight="1" x14ac:dyDescent="0.2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2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2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2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2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2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2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2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2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2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2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2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4.95" customHeight="1" x14ac:dyDescent="0.2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2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3">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2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2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2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2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2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2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2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2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2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2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2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25">
      <c r="A49" s="298"/>
      <c r="B49" s="259"/>
      <c r="C49" s="269"/>
      <c r="D49" s="269"/>
      <c r="E49" s="269"/>
      <c r="F49" s="277"/>
      <c r="I49" s="311"/>
      <c r="J49" s="312"/>
      <c r="K49" s="312"/>
      <c r="L49" s="312"/>
      <c r="M49" s="312"/>
      <c r="N49" s="312"/>
      <c r="O49" s="312"/>
      <c r="P49" s="312"/>
      <c r="W49" s="268"/>
      <c r="X49" s="260"/>
      <c r="Y49" s="260"/>
      <c r="Z49" s="260"/>
    </row>
    <row r="50" spans="1:26" ht="12.75" customHeight="1" x14ac:dyDescent="0.2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2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2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2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2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2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2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2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2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2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2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2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2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2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2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2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2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2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2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2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2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2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2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2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2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2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2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2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2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5" outlineLevel="1" x14ac:dyDescent="0.2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5" outlineLevel="1" x14ac:dyDescent="0.2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5" outlineLevel="1" x14ac:dyDescent="0.2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5" outlineLevel="1" x14ac:dyDescent="0.2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5" outlineLevel="1" x14ac:dyDescent="0.2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5" outlineLevel="1" x14ac:dyDescent="0.2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5" outlineLevel="1" x14ac:dyDescent="0.2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5" outlineLevel="1" x14ac:dyDescent="0.2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5" outlineLevel="1" x14ac:dyDescent="0.2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5" outlineLevel="1" x14ac:dyDescent="0.2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5" outlineLevel="1" x14ac:dyDescent="0.2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5" outlineLevel="1" x14ac:dyDescent="0.2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5" outlineLevel="1" x14ac:dyDescent="0.2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5" outlineLevel="1" x14ac:dyDescent="0.2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5" outlineLevel="1" x14ac:dyDescent="0.2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5" outlineLevel="1" x14ac:dyDescent="0.2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5" outlineLevel="1" x14ac:dyDescent="0.2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5" outlineLevel="1" x14ac:dyDescent="0.2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5" outlineLevel="1" x14ac:dyDescent="0.2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5" outlineLevel="1" x14ac:dyDescent="0.2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5" outlineLevel="1" x14ac:dyDescent="0.2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5" outlineLevel="1" x14ac:dyDescent="0.2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5" outlineLevel="1" x14ac:dyDescent="0.2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5" outlineLevel="1" x14ac:dyDescent="0.2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5" outlineLevel="1" x14ac:dyDescent="0.2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5" outlineLevel="1" x14ac:dyDescent="0.2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5" outlineLevel="1" x14ac:dyDescent="0.2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5" outlineLevel="1" x14ac:dyDescent="0.2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5" outlineLevel="1" x14ac:dyDescent="0.2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5" outlineLevel="1" x14ac:dyDescent="0.2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5" outlineLevel="1" x14ac:dyDescent="0.2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5" outlineLevel="1" x14ac:dyDescent="0.2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5" outlineLevel="1" x14ac:dyDescent="0.2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35" customHeight="1" outlineLevel="1" x14ac:dyDescent="0.2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2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5" outlineLevel="1" x14ac:dyDescent="0.2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2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2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2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2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25">
      <c r="A101" s="4"/>
      <c r="B101" s="5"/>
      <c r="C101" s="16"/>
      <c r="D101" s="16"/>
      <c r="E101" s="16"/>
      <c r="F101" s="16"/>
      <c r="G101" s="16"/>
      <c r="H101" s="768" t="s">
        <v>430</v>
      </c>
      <c r="I101" s="768"/>
      <c r="J101" s="768"/>
      <c r="K101" s="331"/>
      <c r="L101" s="346"/>
      <c r="M101" s="767" t="s">
        <v>322</v>
      </c>
      <c r="N101" s="767"/>
      <c r="O101" s="767"/>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2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2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5" outlineLevel="1" x14ac:dyDescent="0.2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5" outlineLevel="1" x14ac:dyDescent="0.2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5" outlineLevel="1" x14ac:dyDescent="0.2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5" outlineLevel="1" x14ac:dyDescent="0.2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5" outlineLevel="1" x14ac:dyDescent="0.2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5" outlineLevel="1" x14ac:dyDescent="0.2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5" outlineLevel="1" x14ac:dyDescent="0.2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5" outlineLevel="1" x14ac:dyDescent="0.2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5" outlineLevel="1" x14ac:dyDescent="0.2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5" outlineLevel="1" x14ac:dyDescent="0.2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5" outlineLevel="1" x14ac:dyDescent="0.2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5" outlineLevel="1" x14ac:dyDescent="0.2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5" outlineLevel="1" x14ac:dyDescent="0.2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5" outlineLevel="1" x14ac:dyDescent="0.2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5" outlineLevel="1" x14ac:dyDescent="0.2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5" outlineLevel="1" x14ac:dyDescent="0.2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5" outlineLevel="1" x14ac:dyDescent="0.2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5" outlineLevel="1" x14ac:dyDescent="0.2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5" outlineLevel="1" x14ac:dyDescent="0.2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5" outlineLevel="1" x14ac:dyDescent="0.2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5" outlineLevel="1" x14ac:dyDescent="0.2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5" outlineLevel="1" x14ac:dyDescent="0.2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5" outlineLevel="1" x14ac:dyDescent="0.2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5" outlineLevel="1" x14ac:dyDescent="0.2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5" outlineLevel="1" x14ac:dyDescent="0.2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5" outlineLevel="1" x14ac:dyDescent="0.2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2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2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2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2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2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5" outlineLevel="1" x14ac:dyDescent="0.2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5" outlineLevel="1" x14ac:dyDescent="0.2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5" outlineLevel="1" x14ac:dyDescent="0.2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5" outlineLevel="1" x14ac:dyDescent="0.2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5" outlineLevel="1" x14ac:dyDescent="0.2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5" outlineLevel="1" x14ac:dyDescent="0.2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5" outlineLevel="1" x14ac:dyDescent="0.2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5" outlineLevel="1" x14ac:dyDescent="0.2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5" outlineLevel="1" x14ac:dyDescent="0.2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5" outlineLevel="1" x14ac:dyDescent="0.2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5" outlineLevel="1" x14ac:dyDescent="0.2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5" outlineLevel="1" x14ac:dyDescent="0.2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5" outlineLevel="1" x14ac:dyDescent="0.2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5" outlineLevel="1" x14ac:dyDescent="0.2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5" outlineLevel="1" x14ac:dyDescent="0.2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5" outlineLevel="1" x14ac:dyDescent="0.2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5" outlineLevel="1" x14ac:dyDescent="0.2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5" outlineLevel="1" x14ac:dyDescent="0.2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5" outlineLevel="1" x14ac:dyDescent="0.2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5" outlineLevel="1" x14ac:dyDescent="0.2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5" outlineLevel="1" x14ac:dyDescent="0.2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5" outlineLevel="1" x14ac:dyDescent="0.2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5" outlineLevel="1" x14ac:dyDescent="0.2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5" outlineLevel="1" x14ac:dyDescent="0.2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5" outlineLevel="1" x14ac:dyDescent="0.2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5" outlineLevel="1" x14ac:dyDescent="0.2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5" outlineLevel="1" x14ac:dyDescent="0.2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5" outlineLevel="1" x14ac:dyDescent="0.2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2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2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2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2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2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2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5" outlineLevel="1" x14ac:dyDescent="0.2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5" outlineLevel="1" x14ac:dyDescent="0.2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5" outlineLevel="1" x14ac:dyDescent="0.2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5" outlineLevel="1" x14ac:dyDescent="0.2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5" outlineLevel="1" x14ac:dyDescent="0.2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5" outlineLevel="1" x14ac:dyDescent="0.2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5" outlineLevel="1" x14ac:dyDescent="0.25">
      <c r="A195" s="258"/>
      <c r="B195" s="259"/>
      <c r="C195" s="269"/>
      <c r="D195" s="269"/>
      <c r="E195" s="269"/>
      <c r="F195" s="277"/>
      <c r="BR195" s="268"/>
      <c r="BS195" s="260"/>
      <c r="BT195" s="260"/>
      <c r="BU195" s="260"/>
    </row>
    <row r="196" spans="1:73" s="79" customFormat="1" ht="15" outlineLevel="1" x14ac:dyDescent="0.25">
      <c r="A196" s="258"/>
      <c r="B196" s="259"/>
      <c r="C196" s="269"/>
      <c r="D196" s="269"/>
      <c r="E196" s="269"/>
      <c r="F196" s="277"/>
      <c r="BR196" s="268"/>
      <c r="BS196" s="260"/>
      <c r="BT196" s="260"/>
      <c r="BU196" s="260"/>
    </row>
    <row r="197" spans="1:73" ht="15" outlineLevel="1" x14ac:dyDescent="0.2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5" outlineLevel="1" x14ac:dyDescent="0.2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5" outlineLevel="1" x14ac:dyDescent="0.2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5" outlineLevel="1" x14ac:dyDescent="0.2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5" outlineLevel="1" x14ac:dyDescent="0.2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5" outlineLevel="1" x14ac:dyDescent="0.2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5" outlineLevel="1" x14ac:dyDescent="0.2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5" outlineLevel="1" x14ac:dyDescent="0.2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5" outlineLevel="1" x14ac:dyDescent="0.2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5" outlineLevel="1" x14ac:dyDescent="0.2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5" outlineLevel="1" x14ac:dyDescent="0.2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5" outlineLevel="1" x14ac:dyDescent="0.2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5" outlineLevel="1" x14ac:dyDescent="0.2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5" outlineLevel="1" x14ac:dyDescent="0.2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5" outlineLevel="1" x14ac:dyDescent="0.2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5" outlineLevel="1" x14ac:dyDescent="0.2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5" outlineLevel="1" x14ac:dyDescent="0.2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5" outlineLevel="1" x14ac:dyDescent="0.2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5" outlineLevel="1" x14ac:dyDescent="0.2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5" outlineLevel="1" x14ac:dyDescent="0.2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5" outlineLevel="1" x14ac:dyDescent="0.2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5" outlineLevel="1" x14ac:dyDescent="0.2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5" outlineLevel="1" x14ac:dyDescent="0.2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5" outlineLevel="1" x14ac:dyDescent="0.2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5" outlineLevel="1" x14ac:dyDescent="0.2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5" outlineLevel="1" x14ac:dyDescent="0.2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5" outlineLevel="1" x14ac:dyDescent="0.2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5" outlineLevel="1" x14ac:dyDescent="0.2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5" outlineLevel="1" x14ac:dyDescent="0.2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5" outlineLevel="1" x14ac:dyDescent="0.2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5" outlineLevel="1" x14ac:dyDescent="0.2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5" outlineLevel="1" x14ac:dyDescent="0.2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5" outlineLevel="1" x14ac:dyDescent="0.2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5" outlineLevel="1" x14ac:dyDescent="0.2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5" outlineLevel="1" x14ac:dyDescent="0.2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5" outlineLevel="1" x14ac:dyDescent="0.2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5" outlineLevel="1" x14ac:dyDescent="0.2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5" outlineLevel="1" x14ac:dyDescent="0.2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5" outlineLevel="1" x14ac:dyDescent="0.2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5" outlineLevel="1" x14ac:dyDescent="0.2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2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2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0999999999999996" customHeight="1" outlineLevel="1" x14ac:dyDescent="0.2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4.95" customHeight="1" outlineLevel="1" x14ac:dyDescent="0.2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2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2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0999999999999996" customHeight="1" outlineLevel="1" thickBot="1" x14ac:dyDescent="0.3">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0999999999999996" customHeight="1" outlineLevel="1" x14ac:dyDescent="0.2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2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2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2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2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2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2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2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2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5" outlineLevel="1" x14ac:dyDescent="0.2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5" outlineLevel="1" x14ac:dyDescent="0.2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5" outlineLevel="1" x14ac:dyDescent="0.2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5" outlineLevel="1" x14ac:dyDescent="0.2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5" outlineLevel="1" x14ac:dyDescent="0.2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5" outlineLevel="1" x14ac:dyDescent="0.2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5" outlineLevel="1" x14ac:dyDescent="0.2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5" outlineLevel="1" x14ac:dyDescent="0.2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5" outlineLevel="1" x14ac:dyDescent="0.2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5" outlineLevel="1" x14ac:dyDescent="0.2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5" outlineLevel="1" x14ac:dyDescent="0.2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5" outlineLevel="1" x14ac:dyDescent="0.2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5" outlineLevel="1" x14ac:dyDescent="0.2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5" outlineLevel="1" x14ac:dyDescent="0.2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5" outlineLevel="1" x14ac:dyDescent="0.2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5" outlineLevel="1" x14ac:dyDescent="0.2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5" outlineLevel="1" x14ac:dyDescent="0.2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5" outlineLevel="1" x14ac:dyDescent="0.2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5" outlineLevel="1" x14ac:dyDescent="0.2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5" outlineLevel="1" x14ac:dyDescent="0.2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5" outlineLevel="1" x14ac:dyDescent="0.2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5" outlineLevel="1" x14ac:dyDescent="0.2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5" outlineLevel="1" x14ac:dyDescent="0.2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5" outlineLevel="1" x14ac:dyDescent="0.2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5" outlineLevel="1" x14ac:dyDescent="0.2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5" outlineLevel="1" x14ac:dyDescent="0.2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2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2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0999999999999996" customHeight="1" outlineLevel="1" x14ac:dyDescent="0.2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4.95" customHeight="1" outlineLevel="1" x14ac:dyDescent="0.2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2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2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0999999999999996" customHeight="1" outlineLevel="1" thickBot="1" x14ac:dyDescent="0.3">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0999999999999996" customHeight="1" outlineLevel="1" x14ac:dyDescent="0.2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2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2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2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2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2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2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2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2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5" outlineLevel="1" x14ac:dyDescent="0.2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5" outlineLevel="1" x14ac:dyDescent="0.2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2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2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2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2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2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2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2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2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2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2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2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2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0999999999999996" customHeight="1" outlineLevel="1" x14ac:dyDescent="0.2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4.95" customHeight="1" outlineLevel="1" x14ac:dyDescent="0.2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2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2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0999999999999996" customHeight="1" outlineLevel="1" thickBot="1" x14ac:dyDescent="0.3">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0999999999999996" customHeight="1" outlineLevel="1" x14ac:dyDescent="0.2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2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2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2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2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2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2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2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2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5" outlineLevel="1" x14ac:dyDescent="0.2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5" outlineLevel="1" x14ac:dyDescent="0.2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2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2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2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2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2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2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2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2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2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2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2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0999999999999996" customHeight="1" outlineLevel="1" x14ac:dyDescent="0.2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4.95" customHeight="1" outlineLevel="1" x14ac:dyDescent="0.2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2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2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0999999999999996" customHeight="1" outlineLevel="1" thickBot="1" x14ac:dyDescent="0.3">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0999999999999996" customHeight="1" outlineLevel="1" x14ac:dyDescent="0.2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2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2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2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2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2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2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2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2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2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2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2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2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2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2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0999999999999996" customHeight="1" outlineLevel="1" x14ac:dyDescent="0.2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4.95" customHeight="1" outlineLevel="1" x14ac:dyDescent="0.2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2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2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0999999999999996" customHeight="1" outlineLevel="1" thickBot="1" x14ac:dyDescent="0.3">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0999999999999996" customHeight="1" outlineLevel="1" x14ac:dyDescent="0.2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2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2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2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2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2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2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2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2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2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2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2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2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2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2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2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2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2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0999999999999996" customHeight="1" outlineLevel="1" x14ac:dyDescent="0.2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4.95" customHeight="1" outlineLevel="1" x14ac:dyDescent="0.2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2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2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0999999999999996" customHeight="1" outlineLevel="1" thickBot="1" x14ac:dyDescent="0.3">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0999999999999996" customHeight="1" outlineLevel="1" x14ac:dyDescent="0.2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2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2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2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2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2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2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2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2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5" outlineLevel="1" x14ac:dyDescent="0.2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5" outlineLevel="1" x14ac:dyDescent="0.2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5" outlineLevel="1" x14ac:dyDescent="0.2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5" outlineLevel="1" x14ac:dyDescent="0.2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5" outlineLevel="1" x14ac:dyDescent="0.2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5" outlineLevel="1" x14ac:dyDescent="0.2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2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0999999999999996" customHeight="1" outlineLevel="1" x14ac:dyDescent="0.2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4.95" customHeight="1" outlineLevel="1" x14ac:dyDescent="0.2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2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2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0999999999999996" customHeight="1" outlineLevel="1" thickBot="1" x14ac:dyDescent="0.3">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0999999999999996" customHeight="1" outlineLevel="1" x14ac:dyDescent="0.2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2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2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2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2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2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2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2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2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5" outlineLevel="1" x14ac:dyDescent="0.2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5" outlineLevel="1" x14ac:dyDescent="0.2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5" outlineLevel="1" x14ac:dyDescent="0.2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5" outlineLevel="1" x14ac:dyDescent="0.2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2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5" outlineLevel="1" x14ac:dyDescent="0.2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2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0999999999999996" customHeight="1" outlineLevel="1" x14ac:dyDescent="0.2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4.95" customHeight="1" outlineLevel="1" x14ac:dyDescent="0.2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2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2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thickBot="1" x14ac:dyDescent="0.3">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0999999999999996" customHeight="1" outlineLevel="1" x14ac:dyDescent="0.2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2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2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2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2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2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25">
      <c r="A432" s="4"/>
      <c r="B432" s="5"/>
      <c r="C432" s="16"/>
      <c r="D432" s="16"/>
      <c r="E432" s="16"/>
      <c r="F432" s="16"/>
      <c r="G432" s="16"/>
      <c r="H432" s="766"/>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25">
      <c r="A433" s="4"/>
      <c r="B433" s="5"/>
      <c r="C433" s="16"/>
      <c r="D433" s="16"/>
      <c r="E433" s="16"/>
      <c r="F433" s="16"/>
      <c r="G433" s="16"/>
      <c r="H433" s="766"/>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25">
      <c r="A434" s="4"/>
      <c r="B434" s="5"/>
      <c r="C434" s="16"/>
      <c r="D434" s="16"/>
      <c r="E434" s="16"/>
      <c r="F434" s="16"/>
      <c r="G434" s="16" t="s">
        <v>43</v>
      </c>
      <c r="H434" s="766"/>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2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2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2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2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2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2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2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2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2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2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2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2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2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2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2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2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2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2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2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0999999999999996" customHeight="1" outlineLevel="1" x14ac:dyDescent="0.2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4.95" customHeight="1" outlineLevel="1" x14ac:dyDescent="0.2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2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0999999999999996" customHeight="1" thickBot="1" x14ac:dyDescent="0.3">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0999999999999996" customHeight="1" x14ac:dyDescent="0.2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2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2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2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2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2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2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2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2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2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2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2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2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2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2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2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2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2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2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2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2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2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2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2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2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2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2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2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0999999999999996" customHeight="1" x14ac:dyDescent="0.2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4.95" customHeight="1" x14ac:dyDescent="0.2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2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2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0999999999999996" customHeight="1" outlineLevel="1" thickBot="1" x14ac:dyDescent="0.3">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0999999999999996" customHeight="1" outlineLevel="1" x14ac:dyDescent="0.2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2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2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2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2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2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2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2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2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0999999999999996" customHeight="1" outlineLevel="1" x14ac:dyDescent="0.2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0999999999999996" customHeight="1" outlineLevel="1" x14ac:dyDescent="0.2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5" outlineLevel="1" x14ac:dyDescent="0.2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5" outlineLevel="1" x14ac:dyDescent="0.2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2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2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2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2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2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2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2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2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2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0999999999999996" customHeight="1" outlineLevel="1" x14ac:dyDescent="0.2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4.95" customHeight="1" outlineLevel="1" x14ac:dyDescent="0.2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2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2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0999999999999996" customHeight="1" outlineLevel="1" thickBot="1" x14ac:dyDescent="0.3">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0999999999999996" customHeight="1" outlineLevel="1" x14ac:dyDescent="0.2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2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2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2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2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2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2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2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2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5" outlineLevel="1" x14ac:dyDescent="0.2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5" outlineLevel="1" x14ac:dyDescent="0.2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2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2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2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2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2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2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2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2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2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0999999999999996" customHeight="1" outlineLevel="1" x14ac:dyDescent="0.2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4.95" customHeight="1" outlineLevel="1" x14ac:dyDescent="0.2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2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8" width="10.140625" customWidth="1"/>
  </cols>
  <sheetData>
    <row r="1" spans="1:30" s="79" customFormat="1" ht="12" customHeight="1" outlineLevel="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0999999999999996" customHeight="1" outlineLevel="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0999999999999996" customHeight="1" outlineLevel="1" x14ac:dyDescent="0.2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2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2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2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2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2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2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2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2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2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2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2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2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2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2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2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2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2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2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2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2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2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2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2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2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2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2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2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2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2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2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2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0999999999999996" customHeight="1" outlineLevel="1" x14ac:dyDescent="0.2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4.95" customHeight="1" x14ac:dyDescent="0.2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2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2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0999999999999996" customHeight="1" outlineLevel="1" thickBot="1" x14ac:dyDescent="0.3">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0999999999999996" customHeight="1" outlineLevel="1" x14ac:dyDescent="0.2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2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2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2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2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2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2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2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2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2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2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2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2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2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2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2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2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2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2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2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0999999999999996" customHeight="1" outlineLevel="1" x14ac:dyDescent="0.2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4.95" customHeight="1" x14ac:dyDescent="0.2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2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2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0999999999999996" customHeight="1" outlineLevel="1" thickBot="1" x14ac:dyDescent="0.3">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0999999999999996" customHeight="1" outlineLevel="1" x14ac:dyDescent="0.2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2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2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2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25">
      <c r="A70" s="258"/>
      <c r="B70" s="259"/>
      <c r="C70" s="269"/>
      <c r="D70" s="269"/>
      <c r="E70" s="269"/>
      <c r="F70" s="723" t="s">
        <v>934</v>
      </c>
      <c r="G70" s="723"/>
      <c r="H70" s="723"/>
      <c r="I70" s="769" t="s">
        <v>935</v>
      </c>
      <c r="J70" s="769"/>
      <c r="K70" s="769"/>
      <c r="L70" s="769" t="s">
        <v>936</v>
      </c>
      <c r="M70" s="769"/>
      <c r="N70" s="769"/>
      <c r="O70" s="712"/>
      <c r="P70" s="712"/>
      <c r="Q70" s="712"/>
      <c r="R70" s="712"/>
      <c r="S70" s="714"/>
      <c r="T70" s="714"/>
      <c r="U70" s="714"/>
      <c r="V70" s="714"/>
      <c r="W70" s="712"/>
      <c r="X70" s="712"/>
      <c r="Y70" s="268"/>
      <c r="Z70" s="260"/>
      <c r="AA70" s="260"/>
      <c r="AB70" s="260"/>
    </row>
    <row r="71" spans="1:28" s="79" customFormat="1" ht="12" customHeight="1" outlineLevel="1" x14ac:dyDescent="0.2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2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2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2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2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2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2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2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2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2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2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2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2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2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2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2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2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2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0999999999999996" customHeight="1" outlineLevel="1" x14ac:dyDescent="0.2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4.95" customHeight="1" x14ac:dyDescent="0.2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2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2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2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2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2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2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2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2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2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2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2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2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2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2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2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2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2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2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2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2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2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2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2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69" t="s">
        <v>312</v>
      </c>
      <c r="G68" s="770"/>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2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2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2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2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2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2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2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2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2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2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2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2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2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2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2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2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25">
      <c r="A85" s="4"/>
      <c r="B85" s="5"/>
      <c r="C85" s="16"/>
      <c r="D85" s="32"/>
      <c r="E85" s="33"/>
      <c r="F85" s="33"/>
      <c r="K85" s="228"/>
      <c r="L85" s="228"/>
      <c r="M85" s="228"/>
      <c r="N85" s="231"/>
      <c r="O85" s="231"/>
      <c r="P85" s="231"/>
      <c r="Q85" s="231"/>
      <c r="R85" s="231"/>
      <c r="S85" s="231"/>
      <c r="T85" s="230"/>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69"/>
      <c r="F96" s="770"/>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2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2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2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2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2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2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2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2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2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2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2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2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2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2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2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2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2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2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2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2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2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2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2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2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2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2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2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2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2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2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2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2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2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2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2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2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2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2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2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2.95"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133</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0999999999999996"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2.95"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2.95"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25">
      <c r="A46" s="258"/>
      <c r="B46" s="130"/>
      <c r="C46" s="111"/>
      <c r="D46" s="111"/>
      <c r="E46" s="111"/>
      <c r="F46" s="113"/>
      <c r="G46" s="115"/>
      <c r="H46" s="773" t="s">
        <v>460</v>
      </c>
      <c r="I46" s="774"/>
      <c r="J46" s="774"/>
      <c r="K46" s="774"/>
      <c r="L46" s="774"/>
      <c r="M46" s="774"/>
      <c r="N46" s="774"/>
      <c r="O46" s="774"/>
      <c r="P46" s="774"/>
      <c r="Q46" s="774"/>
      <c r="R46" s="774"/>
      <c r="S46" s="774"/>
      <c r="T46" s="775"/>
      <c r="U46" s="115"/>
      <c r="V46" s="113"/>
      <c r="W46" s="268"/>
      <c r="X46" s="260"/>
    </row>
    <row r="47" spans="1:24"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2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0999999999999996"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0999999999999996"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2.95"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2.95"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2.95"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2.95"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2.95"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2.95"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2.95"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2.95" customHeight="1" outlineLevel="1" x14ac:dyDescent="0.2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0999999999999996"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0999999999999996"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2.95" customHeight="1" outlineLevel="1" x14ac:dyDescent="0.2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2.95" customHeight="1" outlineLevel="1" x14ac:dyDescent="0.2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2.95" customHeight="1" outlineLevel="1" x14ac:dyDescent="0.2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2.95"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2.95"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2.95"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0999999999999996"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2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0999999999999996"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0999999999999996"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2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2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2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2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2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2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0999999999999996" customHeight="1" outlineLevel="1" x14ac:dyDescent="0.2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0999999999999996" customHeight="1" outlineLevel="1" x14ac:dyDescent="0.2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2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2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2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2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2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2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2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2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2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2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2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0999999999999996" customHeight="1" outlineLevel="1" x14ac:dyDescent="0.2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2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0999999999999996"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0999999999999996"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2.95" customHeight="1" outlineLevel="1" collapsed="1" x14ac:dyDescent="0.2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2.95" customHeight="1" outlineLevel="1" x14ac:dyDescent="0.2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2.95"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2.95"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2.95"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2.95"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2.95"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2.95" customHeight="1" outlineLevel="1" x14ac:dyDescent="0.2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0999999999999996"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0999999999999996"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2.95" customHeight="1" outlineLevel="1" x14ac:dyDescent="0.2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2.95" customHeight="1" outlineLevel="1" x14ac:dyDescent="0.2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2.95" customHeight="1" outlineLevel="1" x14ac:dyDescent="0.2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2.95" customHeight="1" outlineLevel="1" x14ac:dyDescent="0.2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2.95" customHeight="1" outlineLevel="1" x14ac:dyDescent="0.2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2.95" customHeight="1" outlineLevel="1" x14ac:dyDescent="0.2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2.95"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2.95" customHeight="1" outlineLevel="1" x14ac:dyDescent="0.2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2.95" customHeight="1" outlineLevel="1" x14ac:dyDescent="0.2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2.95"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2.95" customHeight="1" outlineLevel="1" x14ac:dyDescent="0.2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2.95" customHeight="1" outlineLevel="1" x14ac:dyDescent="0.2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2.95" customHeight="1" outlineLevel="1" x14ac:dyDescent="0.2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2.95" customHeight="1" outlineLevel="1" x14ac:dyDescent="0.2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2.95" customHeight="1" outlineLevel="1" x14ac:dyDescent="0.2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2.95" customHeight="1" outlineLevel="1" x14ac:dyDescent="0.2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0999999999999996"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2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0999999999999996"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0999999999999996"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2.95" customHeight="1" outlineLevel="1" collapsed="1" x14ac:dyDescent="0.2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2.95" customHeight="1" outlineLevel="1" x14ac:dyDescent="0.2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2.95" customHeight="1" outlineLevel="1" x14ac:dyDescent="0.2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2.95" customHeight="1" outlineLevel="1" x14ac:dyDescent="0.2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2.95"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2.95"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2.95" customHeight="1" outlineLevel="1" x14ac:dyDescent="0.2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2.95" customHeight="1" outlineLevel="1" x14ac:dyDescent="0.2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2.95" customHeight="1" outlineLevel="1" x14ac:dyDescent="0.2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2.95" customHeight="1" outlineLevel="1" x14ac:dyDescent="0.2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2.95" customHeight="1" outlineLevel="1" x14ac:dyDescent="0.2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2.95" customHeight="1" outlineLevel="1" x14ac:dyDescent="0.2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2.95" customHeight="1" outlineLevel="1" x14ac:dyDescent="0.2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2.95" customHeight="1" outlineLevel="1" x14ac:dyDescent="0.2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2.95" customHeight="1" outlineLevel="1" x14ac:dyDescent="0.2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2.95" customHeight="1" outlineLevel="1" x14ac:dyDescent="0.2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2.95" customHeight="1" outlineLevel="1" x14ac:dyDescent="0.2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2.95" customHeight="1" outlineLevel="1" x14ac:dyDescent="0.2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0999999999999996"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2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2.95" customHeight="1" outlineLevel="1" collapsed="1" x14ac:dyDescent="0.2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2.95" customHeight="1" outlineLevel="1" x14ac:dyDescent="0.2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2.95" customHeight="1" outlineLevel="1" x14ac:dyDescent="0.2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2.95" customHeight="1" outlineLevel="1" x14ac:dyDescent="0.2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2.95" customHeight="1" outlineLevel="1" x14ac:dyDescent="0.2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2.95" customHeight="1" outlineLevel="1" x14ac:dyDescent="0.2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2.95" customHeight="1" outlineLevel="1" x14ac:dyDescent="0.2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2.95" customHeight="1" outlineLevel="1" x14ac:dyDescent="0.2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2.95" customHeight="1" outlineLevel="1" x14ac:dyDescent="0.2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2.95" customHeight="1" outlineLevel="1" x14ac:dyDescent="0.2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2.95" customHeight="1" outlineLevel="1" x14ac:dyDescent="0.2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2.95" customHeight="1" outlineLevel="1" x14ac:dyDescent="0.2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2.95" customHeight="1" outlineLevel="1" x14ac:dyDescent="0.2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2.95" customHeight="1" outlineLevel="1" x14ac:dyDescent="0.2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2.95" customHeight="1" outlineLevel="1" x14ac:dyDescent="0.2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2.95" customHeight="1" outlineLevel="1" x14ac:dyDescent="0.2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2.95" customHeight="1" outlineLevel="1" x14ac:dyDescent="0.2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2.95" customHeight="1" outlineLevel="1" x14ac:dyDescent="0.2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2.95" customHeight="1" outlineLevel="1" x14ac:dyDescent="0.2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2.95" customHeight="1" outlineLevel="1" x14ac:dyDescent="0.2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2.95" customHeight="1" outlineLevel="1" x14ac:dyDescent="0.2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2.95" customHeight="1" outlineLevel="1" x14ac:dyDescent="0.2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2.95" customHeight="1" outlineLevel="1" x14ac:dyDescent="0.2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2.95" customHeight="1" outlineLevel="1" x14ac:dyDescent="0.2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2.95" customHeight="1" outlineLevel="1" x14ac:dyDescent="0.2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2.95" customHeight="1" outlineLevel="1" x14ac:dyDescent="0.2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2.95" customHeight="1" outlineLevel="1" x14ac:dyDescent="0.2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2.95" customHeight="1" outlineLevel="1" x14ac:dyDescent="0.2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2.95" customHeight="1" outlineLevel="1" x14ac:dyDescent="0.2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2.95" customHeight="1" outlineLevel="1" x14ac:dyDescent="0.2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2.95" customHeight="1" outlineLevel="1" x14ac:dyDescent="0.2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2.95" customHeight="1" outlineLevel="1" x14ac:dyDescent="0.2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2.95" customHeight="1" outlineLevel="1" x14ac:dyDescent="0.2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2.95" customHeight="1" outlineLevel="1" x14ac:dyDescent="0.2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2.95" customHeight="1" outlineLevel="1" x14ac:dyDescent="0.2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2.95" customHeight="1" outlineLevel="1" x14ac:dyDescent="0.2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2.95" customHeight="1" outlineLevel="1" x14ac:dyDescent="0.2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2.95" customHeight="1" outlineLevel="1" x14ac:dyDescent="0.2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2.95" customHeight="1" outlineLevel="1" x14ac:dyDescent="0.2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2.95" customHeight="1" outlineLevel="1" x14ac:dyDescent="0.2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2.95" customHeight="1" outlineLevel="1" x14ac:dyDescent="0.2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2.95" customHeight="1" outlineLevel="1" x14ac:dyDescent="0.2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2.95" customHeight="1" outlineLevel="1" x14ac:dyDescent="0.2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2.95" customHeight="1" outlineLevel="1" x14ac:dyDescent="0.2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2.95" customHeight="1" outlineLevel="1" x14ac:dyDescent="0.2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2.95" customHeight="1" outlineLevel="1" x14ac:dyDescent="0.2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2.95" customHeight="1" outlineLevel="1" x14ac:dyDescent="0.2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2.95" customHeight="1" outlineLevel="1" x14ac:dyDescent="0.2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2.95" customHeight="1" outlineLevel="1" x14ac:dyDescent="0.2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2.95" customHeight="1" outlineLevel="1" x14ac:dyDescent="0.2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2.95" customHeight="1" outlineLevel="1" x14ac:dyDescent="0.2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2.95" customHeight="1" outlineLevel="1" x14ac:dyDescent="0.2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2.95" customHeight="1" outlineLevel="1" x14ac:dyDescent="0.2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2.95" customHeight="1" outlineLevel="1" x14ac:dyDescent="0.2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2.95" customHeight="1" outlineLevel="1" x14ac:dyDescent="0.2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2.95" customHeight="1" outlineLevel="1" x14ac:dyDescent="0.2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2.95" customHeight="1" outlineLevel="1" x14ac:dyDescent="0.2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2.95" customHeight="1" outlineLevel="1" x14ac:dyDescent="0.2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2.95" customHeight="1" outlineLevel="1" x14ac:dyDescent="0.2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2.95" customHeight="1" outlineLevel="1" x14ac:dyDescent="0.2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2.95" customHeight="1" outlineLevel="1" x14ac:dyDescent="0.2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2.95" customHeight="1" outlineLevel="1" x14ac:dyDescent="0.2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2.95" customHeight="1" outlineLevel="1" x14ac:dyDescent="0.2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2.95" customHeight="1" outlineLevel="1" x14ac:dyDescent="0.2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2.95" customHeight="1" outlineLevel="1" x14ac:dyDescent="0.2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2.95" customHeight="1" outlineLevel="1" x14ac:dyDescent="0.2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2.95" customHeight="1" outlineLevel="1" x14ac:dyDescent="0.2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2.95" customHeight="1" outlineLevel="1" x14ac:dyDescent="0.2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2.95" customHeight="1" outlineLevel="1" x14ac:dyDescent="0.2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2.95" customHeight="1" outlineLevel="1" x14ac:dyDescent="0.2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2.95" customHeight="1" outlineLevel="1" x14ac:dyDescent="0.2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2.95" customHeight="1" outlineLevel="1" x14ac:dyDescent="0.2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2.95" customHeight="1" outlineLevel="1" x14ac:dyDescent="0.2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2.95" customHeight="1" outlineLevel="1" x14ac:dyDescent="0.2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2.95" customHeight="1" outlineLevel="1" x14ac:dyDescent="0.2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2.95" customHeight="1" outlineLevel="1" x14ac:dyDescent="0.2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2.95" customHeight="1" outlineLevel="1" x14ac:dyDescent="0.2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2.95" customHeight="1" outlineLevel="1" x14ac:dyDescent="0.2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2.95" customHeight="1" outlineLevel="1" x14ac:dyDescent="0.2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2.95" customHeight="1" outlineLevel="1" x14ac:dyDescent="0.2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2.95" customHeight="1" outlineLevel="1" x14ac:dyDescent="0.2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2.95" customHeight="1" outlineLevel="1" x14ac:dyDescent="0.2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2.95" customHeight="1" outlineLevel="1" x14ac:dyDescent="0.2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2.95" customHeight="1" outlineLevel="1" x14ac:dyDescent="0.2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2.95" customHeight="1" outlineLevel="1" x14ac:dyDescent="0.2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2.95" customHeight="1" outlineLevel="1" x14ac:dyDescent="0.2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2.95" customHeight="1" outlineLevel="1" x14ac:dyDescent="0.2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2.95" customHeight="1" outlineLevel="1" x14ac:dyDescent="0.2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2.95" customHeight="1" outlineLevel="1" x14ac:dyDescent="0.2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2.95" customHeight="1" outlineLevel="1" x14ac:dyDescent="0.2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2.95" customHeight="1" outlineLevel="1" x14ac:dyDescent="0.2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2.95" customHeight="1" outlineLevel="1" x14ac:dyDescent="0.2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2.95" customHeight="1" outlineLevel="1" x14ac:dyDescent="0.2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2.95" customHeight="1" outlineLevel="1" x14ac:dyDescent="0.2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2.95" customHeight="1" outlineLevel="1" x14ac:dyDescent="0.2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2.95" customHeight="1" outlineLevel="1" x14ac:dyDescent="0.2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2.95" customHeight="1" outlineLevel="1" x14ac:dyDescent="0.2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2.95" customHeight="1" outlineLevel="1" x14ac:dyDescent="0.2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2.95" customHeight="1" outlineLevel="1" x14ac:dyDescent="0.2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2.95" customHeight="1" outlineLevel="1" x14ac:dyDescent="0.2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2.95" customHeight="1" outlineLevel="1" x14ac:dyDescent="0.2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2.95" customHeight="1" outlineLevel="1" x14ac:dyDescent="0.2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2.95" customHeight="1" outlineLevel="1" x14ac:dyDescent="0.2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2.95" customHeight="1" outlineLevel="1" x14ac:dyDescent="0.2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2.95" customHeight="1" outlineLevel="1" x14ac:dyDescent="0.2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2.95" customHeight="1" outlineLevel="1" collapsed="1" x14ac:dyDescent="0.2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2.95" customHeight="1" outlineLevel="1" x14ac:dyDescent="0.2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2.95" customHeight="1" outlineLevel="1" x14ac:dyDescent="0.2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2.95" customHeight="1" outlineLevel="1" x14ac:dyDescent="0.2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2.95" customHeight="1" outlineLevel="1" x14ac:dyDescent="0.2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2.95" customHeight="1" outlineLevel="1" x14ac:dyDescent="0.2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2.95" customHeight="1" outlineLevel="1" x14ac:dyDescent="0.2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2.95" customHeight="1" outlineLevel="1" x14ac:dyDescent="0.2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2.95" customHeight="1" outlineLevel="1" x14ac:dyDescent="0.2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2.95" customHeight="1" outlineLevel="1" x14ac:dyDescent="0.2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2.95" customHeight="1" outlineLevel="1" x14ac:dyDescent="0.2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2.95" customHeight="1" outlineLevel="1" x14ac:dyDescent="0.2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2.95" customHeight="1" outlineLevel="1" x14ac:dyDescent="0.2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2.95" customHeight="1" outlineLevel="1" x14ac:dyDescent="0.2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2.95" customHeight="1" outlineLevel="1" x14ac:dyDescent="0.2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2.95" customHeight="1" outlineLevel="1" x14ac:dyDescent="0.2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2.95" customHeight="1" outlineLevel="1" x14ac:dyDescent="0.2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2.95" customHeight="1" outlineLevel="1" x14ac:dyDescent="0.2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2.95" customHeight="1" outlineLevel="1" x14ac:dyDescent="0.2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2.95" customHeight="1" outlineLevel="1" x14ac:dyDescent="0.2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2.95" customHeight="1" outlineLevel="1" x14ac:dyDescent="0.2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2.95" customHeight="1" outlineLevel="1" x14ac:dyDescent="0.2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2.95" customHeight="1" outlineLevel="1" x14ac:dyDescent="0.2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2.95" customHeight="1" outlineLevel="1" x14ac:dyDescent="0.2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2.95" customHeight="1" outlineLevel="1" x14ac:dyDescent="0.2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2.95" customHeight="1" outlineLevel="1" x14ac:dyDescent="0.2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2.95" customHeight="1" outlineLevel="1" x14ac:dyDescent="0.2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2.95" customHeight="1" outlineLevel="1" x14ac:dyDescent="0.2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2.95" customHeight="1" outlineLevel="1" x14ac:dyDescent="0.2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2.95" customHeight="1" outlineLevel="1" x14ac:dyDescent="0.2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2.95" customHeight="1" outlineLevel="1" x14ac:dyDescent="0.2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2.95" customHeight="1" outlineLevel="1" x14ac:dyDescent="0.2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2.95" customHeight="1" outlineLevel="1" x14ac:dyDescent="0.2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2.95" customHeight="1" outlineLevel="1" x14ac:dyDescent="0.2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2.95" customHeight="1" outlineLevel="1" x14ac:dyDescent="0.2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2.95" customHeight="1" outlineLevel="1" x14ac:dyDescent="0.2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2.95" customHeight="1" outlineLevel="1" x14ac:dyDescent="0.2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2.95" customHeight="1" outlineLevel="1" x14ac:dyDescent="0.2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2.95" customHeight="1" outlineLevel="1" x14ac:dyDescent="0.2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2.95" customHeight="1" outlineLevel="1" x14ac:dyDescent="0.2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2.95" customHeight="1" outlineLevel="1" x14ac:dyDescent="0.2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2.95" customHeight="1" outlineLevel="1" x14ac:dyDescent="0.2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2.95" customHeight="1" outlineLevel="1" x14ac:dyDescent="0.2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2.95" customHeight="1" outlineLevel="1" x14ac:dyDescent="0.2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2.95" customHeight="1" outlineLevel="1" x14ac:dyDescent="0.2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2.95" customHeight="1" outlineLevel="1" x14ac:dyDescent="0.2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2.95" customHeight="1" outlineLevel="1" x14ac:dyDescent="0.2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2.95" customHeight="1" outlineLevel="1" x14ac:dyDescent="0.2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2.95" customHeight="1" outlineLevel="1" x14ac:dyDescent="0.2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2.95" customHeight="1" outlineLevel="1" x14ac:dyDescent="0.2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2.95" customHeight="1" outlineLevel="1" x14ac:dyDescent="0.2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2.95" customHeight="1" outlineLevel="1" x14ac:dyDescent="0.2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2.95" customHeight="1" outlineLevel="1" x14ac:dyDescent="0.2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2.95" customHeight="1" outlineLevel="1" x14ac:dyDescent="0.2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2.95" customHeight="1" outlineLevel="1" x14ac:dyDescent="0.2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2.95" customHeight="1" outlineLevel="1" x14ac:dyDescent="0.2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2.95" customHeight="1" outlineLevel="1" x14ac:dyDescent="0.2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2.95" customHeight="1" outlineLevel="1" x14ac:dyDescent="0.2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2.95" customHeight="1" outlineLevel="1" x14ac:dyDescent="0.2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2.95" customHeight="1" outlineLevel="1" x14ac:dyDescent="0.2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2.95" customHeight="1" outlineLevel="1" x14ac:dyDescent="0.2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2.95" customHeight="1" outlineLevel="1" x14ac:dyDescent="0.2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2.95" customHeight="1" outlineLevel="1" x14ac:dyDescent="0.2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2.95" customHeight="1" outlineLevel="1" x14ac:dyDescent="0.2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2.95" customHeight="1" outlineLevel="1" x14ac:dyDescent="0.2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2.95" customHeight="1" outlineLevel="1" x14ac:dyDescent="0.2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2.95" customHeight="1" outlineLevel="1" x14ac:dyDescent="0.2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2.95" customHeight="1" outlineLevel="1" x14ac:dyDescent="0.2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2.95" customHeight="1" outlineLevel="1" x14ac:dyDescent="0.2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2.95" customHeight="1" outlineLevel="1" x14ac:dyDescent="0.2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2.95" customHeight="1" outlineLevel="1" x14ac:dyDescent="0.2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2.95" customHeight="1" outlineLevel="1" x14ac:dyDescent="0.2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2.95" customHeight="1" outlineLevel="1" x14ac:dyDescent="0.2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2.95" customHeight="1" outlineLevel="1" x14ac:dyDescent="0.2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2.95" customHeight="1" outlineLevel="1" x14ac:dyDescent="0.2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2.95" customHeight="1" outlineLevel="1" x14ac:dyDescent="0.2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2.95" customHeight="1" outlineLevel="1" x14ac:dyDescent="0.2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2.95" customHeight="1" outlineLevel="1" x14ac:dyDescent="0.2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2.95" customHeight="1" outlineLevel="1" x14ac:dyDescent="0.2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2.95" customHeight="1" outlineLevel="1" x14ac:dyDescent="0.2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2.95" customHeight="1" outlineLevel="1" x14ac:dyDescent="0.2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2.95" customHeight="1" outlineLevel="1" x14ac:dyDescent="0.2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2.95" customHeight="1" outlineLevel="1" x14ac:dyDescent="0.2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2.95" customHeight="1" outlineLevel="1" x14ac:dyDescent="0.2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2.95" customHeight="1" outlineLevel="1" x14ac:dyDescent="0.2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2.95" customHeight="1" outlineLevel="1" x14ac:dyDescent="0.2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2.95" customHeight="1" outlineLevel="1" x14ac:dyDescent="0.2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2.95" customHeight="1" outlineLevel="1" x14ac:dyDescent="0.2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2.95" customHeight="1" outlineLevel="1" x14ac:dyDescent="0.2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2.95" customHeight="1" outlineLevel="1" x14ac:dyDescent="0.2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2.95" customHeight="1" outlineLevel="1" x14ac:dyDescent="0.2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2.95" customHeight="1" outlineLevel="1" x14ac:dyDescent="0.2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2.95" customHeight="1" outlineLevel="1" x14ac:dyDescent="0.2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2.95" customHeight="1" outlineLevel="1" x14ac:dyDescent="0.2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2.95" customHeight="1" outlineLevel="1" x14ac:dyDescent="0.2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2.95" customHeight="1" outlineLevel="1" x14ac:dyDescent="0.2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2.95" customHeight="1" outlineLevel="1" x14ac:dyDescent="0.2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2.95" customHeight="1" outlineLevel="1" x14ac:dyDescent="0.2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2.95" customHeight="1" outlineLevel="1" x14ac:dyDescent="0.2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2.95" customHeight="1" outlineLevel="1" x14ac:dyDescent="0.2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2.95" customHeight="1" outlineLevel="1" x14ac:dyDescent="0.2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2.95" customHeight="1" outlineLevel="1" x14ac:dyDescent="0.2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2.95" customHeight="1" outlineLevel="1" x14ac:dyDescent="0.2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2.95" customHeight="1" outlineLevel="1" x14ac:dyDescent="0.2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2.95" customHeight="1" outlineLevel="1" x14ac:dyDescent="0.2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0999999999999996"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2.95" customHeight="1" outlineLevel="1" collapsed="1" x14ac:dyDescent="0.2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2.95" customHeight="1" outlineLevel="1" x14ac:dyDescent="0.2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2.95" customHeight="1" outlineLevel="1" x14ac:dyDescent="0.2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2.95" customHeight="1" outlineLevel="1" x14ac:dyDescent="0.2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2.95" customHeight="1" outlineLevel="1" x14ac:dyDescent="0.2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0999999999999996" customHeight="1" outlineLevel="1" x14ac:dyDescent="0.2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2.95" customHeight="1" outlineLevel="1" x14ac:dyDescent="0.2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2.95" customHeight="1" outlineLevel="1" x14ac:dyDescent="0.2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2.95" customHeight="1" outlineLevel="1" x14ac:dyDescent="0.2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2.95" customHeight="1" outlineLevel="1" x14ac:dyDescent="0.2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2.95" customHeight="1" outlineLevel="1" x14ac:dyDescent="0.2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2.95" customHeight="1" outlineLevel="1" x14ac:dyDescent="0.2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2.95" customHeight="1" outlineLevel="1" x14ac:dyDescent="0.2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2.95" customHeight="1" outlineLevel="1" x14ac:dyDescent="0.2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2.95" customHeight="1" outlineLevel="1" x14ac:dyDescent="0.2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2.95" customHeight="1" outlineLevel="1" x14ac:dyDescent="0.2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2.95" customHeight="1" outlineLevel="1" x14ac:dyDescent="0.2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2.95" customHeight="1" outlineLevel="1" x14ac:dyDescent="0.2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2.95" customHeight="1" outlineLevel="1" x14ac:dyDescent="0.2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2.95" customHeight="1" outlineLevel="1" x14ac:dyDescent="0.2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2.95" customHeight="1" outlineLevel="1" x14ac:dyDescent="0.2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0999999999999996"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2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0999999999999996"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0999999999999996"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2.95" customHeight="1" outlineLevel="1" collapsed="1" x14ac:dyDescent="0.2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2.95" customHeight="1" outlineLevel="1" x14ac:dyDescent="0.2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2.95"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2.95"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2.95" customHeight="1" outlineLevel="1" x14ac:dyDescent="0.2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2.95" customHeight="1" outlineLevel="1" x14ac:dyDescent="0.2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2.95" customHeight="1" outlineLevel="1" x14ac:dyDescent="0.2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2.95" customHeight="1" outlineLevel="1" x14ac:dyDescent="0.2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0999999999999996" customHeight="1" outlineLevel="1" x14ac:dyDescent="0.2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0999999999999996"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2.95" customHeight="1" outlineLevel="1" x14ac:dyDescent="0.2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2.95" customHeight="1" outlineLevel="1" x14ac:dyDescent="0.2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2.95" customHeight="1" outlineLevel="1" x14ac:dyDescent="0.2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2.95" customHeight="1" outlineLevel="1" x14ac:dyDescent="0.2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2.95" customHeight="1" outlineLevel="1" x14ac:dyDescent="0.2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2.95" customHeight="1" outlineLevel="1" x14ac:dyDescent="0.2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2.95" customHeight="1" outlineLevel="1" x14ac:dyDescent="0.2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2.95" customHeight="1" outlineLevel="1" x14ac:dyDescent="0.2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2.95" customHeight="1" outlineLevel="1" x14ac:dyDescent="0.2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2.95" customHeight="1" outlineLevel="1" x14ac:dyDescent="0.2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0999999999999996"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2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2.95" customHeight="1" outlineLevel="1" collapsed="1" x14ac:dyDescent="0.2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2.95" customHeight="1" outlineLevel="1" x14ac:dyDescent="0.2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2.95" customHeight="1" outlineLevel="1" x14ac:dyDescent="0.2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2.95" customHeight="1" outlineLevel="1" x14ac:dyDescent="0.2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2.95" customHeight="1" outlineLevel="1" x14ac:dyDescent="0.2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2.95" customHeight="1" outlineLevel="1" x14ac:dyDescent="0.2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2.95" customHeight="1" outlineLevel="1" x14ac:dyDescent="0.2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2.95" customHeight="1" outlineLevel="1" x14ac:dyDescent="0.2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2.95" customHeight="1" outlineLevel="1" x14ac:dyDescent="0.2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2.95" customHeight="1" outlineLevel="1" x14ac:dyDescent="0.2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2.95" customHeight="1" outlineLevel="1" x14ac:dyDescent="0.2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2.95" customHeight="1" outlineLevel="1" x14ac:dyDescent="0.2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2.95" customHeight="1" outlineLevel="1" x14ac:dyDescent="0.2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2.95" customHeight="1" outlineLevel="1" x14ac:dyDescent="0.2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2.95" customHeight="1" outlineLevel="1" x14ac:dyDescent="0.2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2.95" customHeight="1" outlineLevel="1" x14ac:dyDescent="0.2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2.95" customHeight="1" outlineLevel="1" x14ac:dyDescent="0.2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2.95" customHeight="1" outlineLevel="1" x14ac:dyDescent="0.2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2.95" customHeight="1" outlineLevel="1" x14ac:dyDescent="0.2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2.95" customHeight="1" outlineLevel="1" x14ac:dyDescent="0.2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2.95" customHeight="1" outlineLevel="1" x14ac:dyDescent="0.2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2.95" customHeight="1" outlineLevel="1" x14ac:dyDescent="0.2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2.95" customHeight="1" outlineLevel="1" x14ac:dyDescent="0.2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2.95" customHeight="1" outlineLevel="1" x14ac:dyDescent="0.2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2.95" customHeight="1" outlineLevel="1" x14ac:dyDescent="0.2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2.95" customHeight="1" outlineLevel="1" x14ac:dyDescent="0.2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2.95" customHeight="1" outlineLevel="1" x14ac:dyDescent="0.2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2.95" customHeight="1" outlineLevel="1" x14ac:dyDescent="0.2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2.95" customHeight="1" outlineLevel="1" x14ac:dyDescent="0.2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2.95" customHeight="1" outlineLevel="1" x14ac:dyDescent="0.2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2.95" customHeight="1" outlineLevel="1" x14ac:dyDescent="0.2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2.95" customHeight="1" outlineLevel="1" x14ac:dyDescent="0.2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2.95" customHeight="1" outlineLevel="1" x14ac:dyDescent="0.2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2.95" customHeight="1" outlineLevel="1" x14ac:dyDescent="0.2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2.95" customHeight="1" outlineLevel="1" x14ac:dyDescent="0.2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2.95" customHeight="1" outlineLevel="1" x14ac:dyDescent="0.2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2.95" customHeight="1" outlineLevel="1" x14ac:dyDescent="0.2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2.95" customHeight="1" outlineLevel="1" x14ac:dyDescent="0.2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2.95" customHeight="1" outlineLevel="1" x14ac:dyDescent="0.2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2.95" customHeight="1" outlineLevel="1" x14ac:dyDescent="0.2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2.95" customHeight="1" outlineLevel="1" x14ac:dyDescent="0.2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2.95" customHeight="1" outlineLevel="1" x14ac:dyDescent="0.2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2.95" customHeight="1" outlineLevel="1" x14ac:dyDescent="0.2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2.95" customHeight="1" outlineLevel="1" x14ac:dyDescent="0.2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2.95" customHeight="1" outlineLevel="1" x14ac:dyDescent="0.2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2.95" customHeight="1" outlineLevel="1" x14ac:dyDescent="0.2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2.95" customHeight="1" outlineLevel="1" x14ac:dyDescent="0.2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2.95" customHeight="1" outlineLevel="1" x14ac:dyDescent="0.2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2.95" customHeight="1" outlineLevel="1" x14ac:dyDescent="0.2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2.95" customHeight="1" outlineLevel="1" x14ac:dyDescent="0.2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2.95" customHeight="1" outlineLevel="1" x14ac:dyDescent="0.2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2.95" customHeight="1" outlineLevel="1" x14ac:dyDescent="0.2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2.95" customHeight="1" outlineLevel="1" x14ac:dyDescent="0.2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2.95" customHeight="1" outlineLevel="1" x14ac:dyDescent="0.2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2.95" customHeight="1" outlineLevel="1" x14ac:dyDescent="0.2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2.95" customHeight="1" outlineLevel="1" x14ac:dyDescent="0.2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2.95" customHeight="1" outlineLevel="1" x14ac:dyDescent="0.2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2.95" customHeight="1" outlineLevel="1" x14ac:dyDescent="0.2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2.95" customHeight="1" outlineLevel="1" x14ac:dyDescent="0.2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2.95" customHeight="1" outlineLevel="1" x14ac:dyDescent="0.2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2.95" customHeight="1" outlineLevel="1" x14ac:dyDescent="0.2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2.95" customHeight="1" outlineLevel="1" x14ac:dyDescent="0.2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2.95" customHeight="1" outlineLevel="1" x14ac:dyDescent="0.2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2.95" customHeight="1" outlineLevel="1" x14ac:dyDescent="0.2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2.95" customHeight="1" outlineLevel="1" x14ac:dyDescent="0.2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2.95" customHeight="1" outlineLevel="1" x14ac:dyDescent="0.2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2.95" customHeight="1" outlineLevel="1" x14ac:dyDescent="0.2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2.95" customHeight="1" outlineLevel="1" x14ac:dyDescent="0.2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2.95" customHeight="1" outlineLevel="1" x14ac:dyDescent="0.2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2.95" customHeight="1" outlineLevel="1" x14ac:dyDescent="0.2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2.95" customHeight="1" outlineLevel="1" x14ac:dyDescent="0.2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2.95" customHeight="1" outlineLevel="1" x14ac:dyDescent="0.2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2.95" customHeight="1" outlineLevel="1" x14ac:dyDescent="0.2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2.95" customHeight="1" outlineLevel="1" x14ac:dyDescent="0.2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2.95" customHeight="1" outlineLevel="1" x14ac:dyDescent="0.2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2.95" customHeight="1" outlineLevel="1" x14ac:dyDescent="0.2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2.95" customHeight="1" outlineLevel="1" x14ac:dyDescent="0.2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2.95" customHeight="1" outlineLevel="1" x14ac:dyDescent="0.2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2.95" customHeight="1" outlineLevel="1" x14ac:dyDescent="0.2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2.95" customHeight="1" outlineLevel="1" x14ac:dyDescent="0.2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2.95" customHeight="1" outlineLevel="1" x14ac:dyDescent="0.2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2.95" customHeight="1" outlineLevel="1" x14ac:dyDescent="0.2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2.95" customHeight="1" outlineLevel="1" x14ac:dyDescent="0.2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2.95" customHeight="1" outlineLevel="1" x14ac:dyDescent="0.2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2.95" customHeight="1" outlineLevel="1" x14ac:dyDescent="0.2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2.95" customHeight="1" outlineLevel="1" x14ac:dyDescent="0.2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2.95" customHeight="1" outlineLevel="1" x14ac:dyDescent="0.2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2.95" customHeight="1" outlineLevel="1" x14ac:dyDescent="0.2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2.95" customHeight="1" outlineLevel="1" x14ac:dyDescent="0.2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2.95" customHeight="1" outlineLevel="1" x14ac:dyDescent="0.2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2.95" customHeight="1" outlineLevel="1" x14ac:dyDescent="0.2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2.95" customHeight="1" outlineLevel="1" x14ac:dyDescent="0.2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2.95" customHeight="1" outlineLevel="1" x14ac:dyDescent="0.2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2.95" customHeight="1" outlineLevel="1" x14ac:dyDescent="0.2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2.95" customHeight="1" outlineLevel="1" x14ac:dyDescent="0.2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2.95" customHeight="1" outlineLevel="1" x14ac:dyDescent="0.2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2.95" customHeight="1" outlineLevel="1" x14ac:dyDescent="0.2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2.95" customHeight="1" outlineLevel="1" x14ac:dyDescent="0.2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2.95" customHeight="1" outlineLevel="1" x14ac:dyDescent="0.2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2.95" customHeight="1" outlineLevel="1" x14ac:dyDescent="0.2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2.95" customHeight="1" outlineLevel="1" x14ac:dyDescent="0.2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2.95" customHeight="1" outlineLevel="1" x14ac:dyDescent="0.2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2.95" customHeight="1" outlineLevel="1" x14ac:dyDescent="0.2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2.95" customHeight="1" outlineLevel="1" x14ac:dyDescent="0.2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2.95" customHeight="1" outlineLevel="1" x14ac:dyDescent="0.2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0999999999999996"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2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2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0999999999999996" customHeight="1" outlineLevel="1" collapsed="1" thickBot="1" x14ac:dyDescent="0.3">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0999999999999996" customHeight="1" outlineLevel="1" x14ac:dyDescent="0.2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2.95" customHeight="1" outlineLevel="1" collapsed="1" x14ac:dyDescent="0.2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2.95" customHeight="1" outlineLevel="1" x14ac:dyDescent="0.2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2.95" customHeight="1" outlineLevel="1" x14ac:dyDescent="0.2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2.95" customHeight="1" outlineLevel="1" x14ac:dyDescent="0.2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2.95" customHeight="1" outlineLevel="1" x14ac:dyDescent="0.2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2.95" customHeight="1" outlineLevel="1" x14ac:dyDescent="0.2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0999999999999996" customHeight="1" outlineLevel="1" x14ac:dyDescent="0.2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2.95" customHeight="1" outlineLevel="1" x14ac:dyDescent="0.2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2.95" customHeight="1" outlineLevel="1" x14ac:dyDescent="0.2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2.95" customHeight="1" outlineLevel="1" x14ac:dyDescent="0.2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2.95" customHeight="1" outlineLevel="1" x14ac:dyDescent="0.2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2.95" customHeight="1" outlineLevel="1" x14ac:dyDescent="0.2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2.95" customHeight="1" outlineLevel="1" x14ac:dyDescent="0.2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2.95" customHeight="1" outlineLevel="1" x14ac:dyDescent="0.2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2.95" customHeight="1" outlineLevel="1" x14ac:dyDescent="0.2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2.95" customHeight="1" outlineLevel="1" x14ac:dyDescent="0.2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2.95" customHeight="1" outlineLevel="1" x14ac:dyDescent="0.2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2.95" customHeight="1" outlineLevel="1" x14ac:dyDescent="0.2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2.95" customHeight="1" outlineLevel="1" x14ac:dyDescent="0.2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2.95" customHeight="1" outlineLevel="1" x14ac:dyDescent="0.2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2.95" customHeight="1" outlineLevel="1" x14ac:dyDescent="0.2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2.95" customHeight="1" outlineLevel="1" x14ac:dyDescent="0.2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2.95" customHeight="1" outlineLevel="1" x14ac:dyDescent="0.2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2.95" customHeight="1" outlineLevel="1" x14ac:dyDescent="0.2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2.95" customHeight="1" outlineLevel="1" x14ac:dyDescent="0.2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2.95" customHeight="1" outlineLevel="1" x14ac:dyDescent="0.2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2.95" customHeight="1" outlineLevel="1" x14ac:dyDescent="0.2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2.95" customHeight="1" outlineLevel="1" x14ac:dyDescent="0.2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2.95" customHeight="1" outlineLevel="1" x14ac:dyDescent="0.2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2.95" customHeight="1" outlineLevel="1" x14ac:dyDescent="0.2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2.95" customHeight="1" outlineLevel="1" x14ac:dyDescent="0.2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2.95" customHeight="1" outlineLevel="1" x14ac:dyDescent="0.2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2.95" customHeight="1" outlineLevel="1" x14ac:dyDescent="0.2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2.95" customHeight="1" outlineLevel="1" x14ac:dyDescent="0.2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2.95" customHeight="1" outlineLevel="1" x14ac:dyDescent="0.2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2.95" customHeight="1" outlineLevel="1" x14ac:dyDescent="0.2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2.95" customHeight="1" outlineLevel="1" x14ac:dyDescent="0.2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2.95" customHeight="1" outlineLevel="1" x14ac:dyDescent="0.2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2.95" customHeight="1" outlineLevel="1" x14ac:dyDescent="0.2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2.95" customHeight="1" outlineLevel="1" x14ac:dyDescent="0.2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2.95" customHeight="1" outlineLevel="1" x14ac:dyDescent="0.2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2.95" customHeight="1" outlineLevel="1" x14ac:dyDescent="0.2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2.95" customHeight="1" outlineLevel="1" x14ac:dyDescent="0.2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2.95" customHeight="1" outlineLevel="1" x14ac:dyDescent="0.2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2.95" customHeight="1" outlineLevel="1" x14ac:dyDescent="0.2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2.95" customHeight="1" outlineLevel="1" x14ac:dyDescent="0.2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2.95" customHeight="1" outlineLevel="1" x14ac:dyDescent="0.2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2.95" customHeight="1" outlineLevel="1" x14ac:dyDescent="0.2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2.95" customHeight="1" outlineLevel="1" x14ac:dyDescent="0.2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2.95" customHeight="1" outlineLevel="1" x14ac:dyDescent="0.2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2.95" customHeight="1" outlineLevel="1" x14ac:dyDescent="0.2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2.95" customHeight="1" outlineLevel="1" x14ac:dyDescent="0.2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2.95" customHeight="1" outlineLevel="1" x14ac:dyDescent="0.2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2.95" customHeight="1" outlineLevel="1" x14ac:dyDescent="0.2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2.95" customHeight="1" outlineLevel="1" x14ac:dyDescent="0.2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2.95" customHeight="1" outlineLevel="1" x14ac:dyDescent="0.2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2.95" customHeight="1" outlineLevel="1" x14ac:dyDescent="0.2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2.95" customHeight="1" outlineLevel="1" x14ac:dyDescent="0.2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2.95" customHeight="1" outlineLevel="1" x14ac:dyDescent="0.2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2.95" customHeight="1" outlineLevel="1" x14ac:dyDescent="0.2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2.95" customHeight="1" outlineLevel="1" x14ac:dyDescent="0.2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2.95" customHeight="1" outlineLevel="1" x14ac:dyDescent="0.2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2.95" customHeight="1" outlineLevel="1" x14ac:dyDescent="0.2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2.95" customHeight="1" outlineLevel="1" x14ac:dyDescent="0.2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2.95" customHeight="1" outlineLevel="1" x14ac:dyDescent="0.2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2.95" customHeight="1" outlineLevel="1" x14ac:dyDescent="0.2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2.95" customHeight="1" outlineLevel="1" x14ac:dyDescent="0.2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2.95" customHeight="1" outlineLevel="1" x14ac:dyDescent="0.2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2.95" customHeight="1" outlineLevel="1" x14ac:dyDescent="0.2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2.95" customHeight="1" outlineLevel="1" x14ac:dyDescent="0.2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2.95" customHeight="1" outlineLevel="1" x14ac:dyDescent="0.2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2.95" customHeight="1" outlineLevel="1" x14ac:dyDescent="0.2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2.95" customHeight="1" outlineLevel="1" x14ac:dyDescent="0.2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2.95" customHeight="1" outlineLevel="1" x14ac:dyDescent="0.2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2.95" customHeight="1" outlineLevel="1" x14ac:dyDescent="0.2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2.95" customHeight="1" outlineLevel="1" x14ac:dyDescent="0.2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2.95" customHeight="1" outlineLevel="1" x14ac:dyDescent="0.2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2.95" customHeight="1" outlineLevel="1" x14ac:dyDescent="0.2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2.95" customHeight="1" outlineLevel="1" x14ac:dyDescent="0.2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2.95" customHeight="1" outlineLevel="1" x14ac:dyDescent="0.2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2.95" customHeight="1" outlineLevel="1" x14ac:dyDescent="0.2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2.95" customHeight="1" outlineLevel="1" x14ac:dyDescent="0.2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2.95" customHeight="1" outlineLevel="1" x14ac:dyDescent="0.2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2.95" customHeight="1" outlineLevel="1" x14ac:dyDescent="0.2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2.95" customHeight="1" outlineLevel="1" x14ac:dyDescent="0.2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2.95" customHeight="1" outlineLevel="1" x14ac:dyDescent="0.2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2.95" customHeight="1" outlineLevel="1" x14ac:dyDescent="0.2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2.95" customHeight="1" outlineLevel="1" x14ac:dyDescent="0.2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2.95" customHeight="1" outlineLevel="1" x14ac:dyDescent="0.2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2.95" customHeight="1" outlineLevel="1" x14ac:dyDescent="0.2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2.95" customHeight="1" outlineLevel="1" x14ac:dyDescent="0.2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2.95" customHeight="1" outlineLevel="1" x14ac:dyDescent="0.2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2.95" customHeight="1" outlineLevel="1" x14ac:dyDescent="0.2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2.95" customHeight="1" outlineLevel="1" x14ac:dyDescent="0.2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2.95" customHeight="1" outlineLevel="1" x14ac:dyDescent="0.2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2.95" customHeight="1" outlineLevel="1" x14ac:dyDescent="0.2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2.95" customHeight="1" outlineLevel="1" x14ac:dyDescent="0.2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2.95" customHeight="1" outlineLevel="1" x14ac:dyDescent="0.2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2.95" customHeight="1" outlineLevel="1" x14ac:dyDescent="0.2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2.95" customHeight="1" outlineLevel="1" x14ac:dyDescent="0.2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2.95" customHeight="1" outlineLevel="1" x14ac:dyDescent="0.2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2.95" customHeight="1" outlineLevel="1" x14ac:dyDescent="0.2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2.95" customHeight="1" outlineLevel="1" x14ac:dyDescent="0.2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2.95" customHeight="1" outlineLevel="1" x14ac:dyDescent="0.2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2.95" customHeight="1" outlineLevel="1" x14ac:dyDescent="0.2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2.95" customHeight="1" outlineLevel="1" x14ac:dyDescent="0.2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2.95" customHeight="1" outlineLevel="1" x14ac:dyDescent="0.2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2.95"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2.95" customHeight="1" outlineLevel="1" x14ac:dyDescent="0.2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2.95" customHeight="1" outlineLevel="1" x14ac:dyDescent="0.2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0999999999999996"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2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2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0999999999999996"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0999999999999996"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2.95" customHeight="1" outlineLevel="1" collapsed="1" x14ac:dyDescent="0.2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2.95" customHeight="1" outlineLevel="1" x14ac:dyDescent="0.2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2.95"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2.95"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2.95"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2.95"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2.95" customHeight="1" outlineLevel="1" x14ac:dyDescent="0.25">
      <c r="A683" s="77"/>
      <c r="B683" s="130"/>
      <c r="C683" s="95"/>
      <c r="D683" s="95"/>
      <c r="E683" s="95"/>
      <c r="F683" s="95"/>
      <c r="G683" s="95"/>
      <c r="H683" s="95"/>
      <c r="I683" s="207"/>
      <c r="J683" s="207"/>
      <c r="K683" s="110"/>
      <c r="L683" s="771"/>
      <c r="M683" s="772"/>
      <c r="N683" s="772"/>
      <c r="O683" s="110"/>
      <c r="P683" s="110"/>
      <c r="Q683" s="110"/>
      <c r="R683" s="110"/>
      <c r="S683" s="110"/>
      <c r="T683" s="110"/>
      <c r="U683" s="110"/>
      <c r="V683" s="207"/>
      <c r="W683" s="93"/>
      <c r="X683" s="131"/>
    </row>
    <row r="684" spans="1:56" ht="12.95"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0999999999999996" customHeight="1" outlineLevel="1" x14ac:dyDescent="0.2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0999999999999996" customHeight="1" outlineLevel="1" x14ac:dyDescent="0.2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2.95" customHeight="1" outlineLevel="1" x14ac:dyDescent="0.2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2.95" customHeight="1" outlineLevel="1" x14ac:dyDescent="0.2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2.95" customHeight="1" outlineLevel="1" x14ac:dyDescent="0.2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2.95" customHeight="1" outlineLevel="1" x14ac:dyDescent="0.2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2.95" customHeight="1" outlineLevel="1" x14ac:dyDescent="0.2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2.95" customHeight="1" outlineLevel="1" x14ac:dyDescent="0.2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2.95" customHeight="1" outlineLevel="1" x14ac:dyDescent="0.2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2.95" customHeight="1" outlineLevel="1" x14ac:dyDescent="0.2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2.95" customHeight="1" outlineLevel="1" x14ac:dyDescent="0.2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2.95" customHeight="1" outlineLevel="1" x14ac:dyDescent="0.2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2.95" customHeight="1" outlineLevel="1" x14ac:dyDescent="0.2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2.95" customHeight="1" outlineLevel="1" x14ac:dyDescent="0.2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2.95"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0999999999999996"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2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0999999999999996"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0999999999999996"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2.95" customHeight="1" outlineLevel="1" collapsed="1" x14ac:dyDescent="0.2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2.95" customHeight="1" outlineLevel="1" x14ac:dyDescent="0.2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2.95" customHeight="1" outlineLevel="1" x14ac:dyDescent="0.2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2.95"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2.95"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2.95"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2.95" customHeight="1" outlineLevel="1" x14ac:dyDescent="0.2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2.95" customHeight="1" outlineLevel="1" x14ac:dyDescent="0.2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0999999999999996"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0999999999999996"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2.95" customHeight="1" outlineLevel="1" x14ac:dyDescent="0.2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2.95" customHeight="1" outlineLevel="1" x14ac:dyDescent="0.2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2.95" customHeight="1" outlineLevel="1" x14ac:dyDescent="0.2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2.95" customHeight="1" outlineLevel="1" x14ac:dyDescent="0.2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2.95" customHeight="1" outlineLevel="1" x14ac:dyDescent="0.2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2.95" customHeight="1" outlineLevel="1" x14ac:dyDescent="0.2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2.95" customHeight="1" outlineLevel="1" x14ac:dyDescent="0.2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2.95" customHeight="1" outlineLevel="1" x14ac:dyDescent="0.2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2.95" customHeight="1" outlineLevel="1" x14ac:dyDescent="0.2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2.95" customHeight="1" outlineLevel="1" x14ac:dyDescent="0.2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2.95"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2.95"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0999999999999996"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2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2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2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2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2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2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2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2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2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2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2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2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2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2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2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2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0999999999999996"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0999999999999996"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2.95" customHeight="1" outlineLevel="1" collapsed="1" x14ac:dyDescent="0.2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2.95" customHeight="1" outlineLevel="1" x14ac:dyDescent="0.2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2.95"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2.95" customHeight="1" outlineLevel="1" x14ac:dyDescent="0.2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2.95" customHeight="1" outlineLevel="1" x14ac:dyDescent="0.2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2.95" customHeight="1" outlineLevel="1" x14ac:dyDescent="0.2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2.95" customHeight="1" outlineLevel="1" x14ac:dyDescent="0.2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2.95" customHeight="1" outlineLevel="1" x14ac:dyDescent="0.2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2.95" customHeight="1" outlineLevel="1" x14ac:dyDescent="0.2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2.95" customHeight="1" outlineLevel="1" x14ac:dyDescent="0.2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2.95" customHeight="1" outlineLevel="1" x14ac:dyDescent="0.2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2.95" customHeight="1" outlineLevel="1" x14ac:dyDescent="0.2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2.95" customHeight="1" outlineLevel="1" x14ac:dyDescent="0.2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2.95" customHeight="1" outlineLevel="1" x14ac:dyDescent="0.2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2.95" customHeight="1" outlineLevel="1" x14ac:dyDescent="0.2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2.95" customHeight="1" outlineLevel="1" x14ac:dyDescent="0.2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2.95" customHeight="1" outlineLevel="1" x14ac:dyDescent="0.2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2.95" customHeight="1" outlineLevel="1" x14ac:dyDescent="0.2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2.95" customHeight="1" outlineLevel="1" x14ac:dyDescent="0.2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2.95"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2.95" customHeight="1" outlineLevel="1" x14ac:dyDescent="0.2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2.95"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0999999999999996"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2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2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2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2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2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2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2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2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2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2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365" workbookViewId="0">
      <pane xSplit="10" topLeftCell="K1" activePane="topRight" state="frozen"/>
      <selection activeCell="C2" sqref="C2"/>
      <selection pane="topRight" activeCell="P386" sqref="P386"/>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2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0999999999999996" customHeight="1" thickBot="1" x14ac:dyDescent="0.3">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0999999999999996" customHeight="1" outlineLevel="1" x14ac:dyDescent="0.2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2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00000000000001" customHeight="1" x14ac:dyDescent="0.2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00000000000001" customHeight="1" outlineLevel="1" x14ac:dyDescent="0.2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0999999999999996" customHeight="1" outlineLevel="2" x14ac:dyDescent="0.2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2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2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2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2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45" customHeight="1" outlineLevel="3" x14ac:dyDescent="0.2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2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2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0999999999999996" customHeight="1" outlineLevel="1" x14ac:dyDescent="0.2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2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25">
      <c r="A18" s="444"/>
      <c r="B18" s="453"/>
      <c r="C18" s="446">
        <f>INT($C$6)+1.045</f>
        <v>2.0449999999999999</v>
      </c>
      <c r="D18" s="475"/>
      <c r="E18" s="471"/>
      <c r="F18" s="471"/>
      <c r="G18" s="475"/>
      <c r="H18" s="480" t="s">
        <v>508</v>
      </c>
      <c r="I18" s="713">
        <v>44203</v>
      </c>
      <c r="J18" s="791" t="s">
        <v>509</v>
      </c>
      <c r="K18" s="792"/>
      <c r="L18" s="792"/>
      <c r="M18" s="792"/>
      <c r="N18" s="792"/>
      <c r="O18" s="792"/>
      <c r="P18" s="792"/>
      <c r="Q18" s="792"/>
      <c r="R18" s="792"/>
      <c r="S18" s="792"/>
      <c r="T18" s="792"/>
      <c r="U18" s="792"/>
      <c r="V18" s="792"/>
      <c r="W18" s="792"/>
      <c r="X18" s="793"/>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2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2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25">
      <c r="A21" s="444"/>
      <c r="B21" s="453"/>
      <c r="C21" s="446">
        <f>INT($C$6)+1.045</f>
        <v>2.0449999999999999</v>
      </c>
      <c r="D21" s="475"/>
      <c r="E21" s="471"/>
      <c r="F21" s="471"/>
      <c r="G21" s="475"/>
      <c r="H21" s="480" t="s">
        <v>510</v>
      </c>
      <c r="I21" s="481">
        <v>27</v>
      </c>
      <c r="J21" s="794" t="s">
        <v>511</v>
      </c>
      <c r="K21" s="795"/>
      <c r="L21" s="795"/>
      <c r="M21" s="795"/>
      <c r="N21" s="795"/>
      <c r="O21" s="795"/>
      <c r="P21" s="795"/>
      <c r="Q21" s="795"/>
      <c r="R21" s="795"/>
      <c r="S21" s="795"/>
      <c r="T21" s="795"/>
      <c r="U21" s="795"/>
      <c r="V21" s="795"/>
      <c r="W21" s="795"/>
      <c r="X21" s="795"/>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2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2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0999999999999996" customHeight="1" outlineLevel="3" x14ac:dyDescent="0.2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0999999999999996" customHeight="1" outlineLevel="3" x14ac:dyDescent="0.2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2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2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2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2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2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0999999999999996" customHeight="1" outlineLevel="3" x14ac:dyDescent="0.2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0999999999999996" customHeight="1" outlineLevel="2" x14ac:dyDescent="0.2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0999999999999996" customHeight="1" outlineLevel="1" x14ac:dyDescent="0.2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0999999999999996" customHeight="1" x14ac:dyDescent="0.2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2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2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0999999999999996" customHeight="1" thickBot="1" x14ac:dyDescent="0.3">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0999999999999996" customHeight="1" outlineLevel="1" x14ac:dyDescent="0.2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2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00000000000001" customHeight="1" x14ac:dyDescent="0.2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00000000000001" customHeight="1" outlineLevel="1" x14ac:dyDescent="0.2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0999999999999996" customHeight="1" outlineLevel="2" x14ac:dyDescent="0.2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2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2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2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2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45" customHeight="1" outlineLevel="2" x14ac:dyDescent="0.2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2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2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2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0999999999999996" customHeight="1" outlineLevel="3" x14ac:dyDescent="0.2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2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2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2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2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2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2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2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2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2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2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2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2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2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2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2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0999999999999996" customHeight="1" outlineLevel="2" x14ac:dyDescent="0.2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2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2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0999999999999996" hidden="1" customHeight="1" outlineLevel="3" x14ac:dyDescent="0.2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2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2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2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25">
      <c r="A74" s="444"/>
      <c r="B74" s="453"/>
      <c r="C74" s="446">
        <f>INT($C$40)+2</f>
        <v>3</v>
      </c>
      <c r="D74" s="475"/>
      <c r="E74" s="471"/>
      <c r="F74" s="471"/>
      <c r="G74" s="475"/>
      <c r="H74" s="497"/>
      <c r="I74" s="497" t="s">
        <v>960</v>
      </c>
      <c r="J74" s="497">
        <v>0</v>
      </c>
      <c r="K74" s="710">
        <f>Periods!F10</f>
        <v>43579</v>
      </c>
      <c r="L74" s="711">
        <f ca="1">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25">
      <c r="A75" s="444"/>
      <c r="B75" s="453"/>
      <c r="C75" s="446">
        <f>INT($C$40)+2</f>
        <v>3</v>
      </c>
      <c r="D75" s="475"/>
      <c r="E75" s="471"/>
      <c r="F75" s="471"/>
      <c r="G75" s="475"/>
      <c r="H75" s="497"/>
      <c r="I75" s="497"/>
      <c r="J75" s="497">
        <v>1</v>
      </c>
      <c r="K75" s="710">
        <f>Periods!F11</f>
        <v>43600</v>
      </c>
      <c r="L75" s="711">
        <f ca="1">IF(K76-K75&gt;0,K76-K75,OFFSET(K76,-i_p6_len,0)+365-K75)</f>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25">
      <c r="A76" s="444"/>
      <c r="B76" s="453"/>
      <c r="C76" s="446">
        <f t="shared" ref="C76:C173" si="0">INT($C$40)+3</f>
        <v>4</v>
      </c>
      <c r="D76" s="475"/>
      <c r="E76" s="471"/>
      <c r="F76" s="471"/>
      <c r="G76" s="475"/>
      <c r="H76" s="497"/>
      <c r="I76" s="497"/>
      <c r="J76" s="497">
        <v>2</v>
      </c>
      <c r="K76" s="710">
        <f>Periods!F12</f>
        <v>43628</v>
      </c>
      <c r="L76" s="711">
        <f ca="1">IF(K77-K76&gt;0,K77-K76,OFFSET(K77,-i_p6_len,0)+365-K76)</f>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25">
      <c r="A77" s="444"/>
      <c r="B77" s="453"/>
      <c r="C77" s="446">
        <f t="shared" si="0"/>
        <v>4</v>
      </c>
      <c r="D77" s="475"/>
      <c r="E77" s="471"/>
      <c r="F77" s="471"/>
      <c r="G77" s="475"/>
      <c r="H77" s="497"/>
      <c r="I77" s="497"/>
      <c r="J77" s="497">
        <v>3</v>
      </c>
      <c r="K77" s="710">
        <f>Periods!F13</f>
        <v>43684</v>
      </c>
      <c r="L77" s="711">
        <f ca="1">IF(K78-K77&gt;0,K78-K77,OFFSET(K78,-i_p6_len,0)+365-K77)</f>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25">
      <c r="A78" s="444"/>
      <c r="B78" s="453"/>
      <c r="C78" s="446">
        <f t="shared" si="0"/>
        <v>4</v>
      </c>
      <c r="D78" s="475"/>
      <c r="E78" s="471"/>
      <c r="F78" s="471"/>
      <c r="G78" s="475"/>
      <c r="H78" s="497"/>
      <c r="I78" s="497"/>
      <c r="J78" s="497">
        <v>4</v>
      </c>
      <c r="K78" s="710">
        <f>Periods!F14</f>
        <v>43733</v>
      </c>
      <c r="L78" s="711">
        <f ca="1">IF(K79-K78&gt;0,K79-K78,OFFSET(K79,-i_p6_len,0)+365-K78)</f>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25">
      <c r="A79" s="444"/>
      <c r="B79" s="453"/>
      <c r="C79" s="446">
        <f t="shared" si="0"/>
        <v>4</v>
      </c>
      <c r="D79" s="475"/>
      <c r="E79" s="471"/>
      <c r="F79" s="471"/>
      <c r="G79" s="475"/>
      <c r="H79" s="497"/>
      <c r="I79" s="497"/>
      <c r="J79" s="497">
        <v>5</v>
      </c>
      <c r="K79" s="710">
        <f>Periods!F15</f>
        <v>43768</v>
      </c>
      <c r="L79" s="711">
        <f ca="1">IF(K80-K79&gt;0,K80-K79,OFFSET(K80,-i_p6_len,0)+365-K79)</f>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25">
      <c r="A80" s="444"/>
      <c r="B80" s="453"/>
      <c r="C80" s="446">
        <f t="shared" si="0"/>
        <v>4</v>
      </c>
      <c r="D80" s="475"/>
      <c r="E80" s="471"/>
      <c r="F80" s="471"/>
      <c r="G80" s="475"/>
      <c r="H80" s="497"/>
      <c r="I80" s="497"/>
      <c r="J80" s="497">
        <v>6</v>
      </c>
      <c r="K80" s="710">
        <f>Periods!F16</f>
        <v>43796</v>
      </c>
      <c r="L80" s="711">
        <f ca="1">IF(K81-K80&gt;0,K81-K80,OFFSET(K81,-i_p6_len,0)+365-K80)</f>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25">
      <c r="A81" s="444"/>
      <c r="B81" s="453"/>
      <c r="C81" s="446">
        <f t="shared" si="0"/>
        <v>4</v>
      </c>
      <c r="D81" s="475"/>
      <c r="E81" s="471"/>
      <c r="F81" s="471"/>
      <c r="G81" s="475"/>
      <c r="H81" s="497"/>
      <c r="I81" s="497"/>
      <c r="J81" s="497">
        <v>7</v>
      </c>
      <c r="K81" s="710">
        <f>Periods!F17</f>
        <v>43852</v>
      </c>
      <c r="L81" s="711">
        <f ca="1">IF(K82-K81&gt;0,K82-K81,OFFSET(K82,-i_p6_len,0)+365-K81)</f>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25">
      <c r="A82" s="444"/>
      <c r="B82" s="453"/>
      <c r="C82" s="446">
        <f t="shared" si="0"/>
        <v>4</v>
      </c>
      <c r="D82" s="475"/>
      <c r="E82" s="471"/>
      <c r="F82" s="471"/>
      <c r="G82" s="475"/>
      <c r="H82" s="497"/>
      <c r="I82" s="497"/>
      <c r="J82" s="497">
        <v>8</v>
      </c>
      <c r="K82" s="710">
        <f>Periods!F18</f>
        <v>43902</v>
      </c>
      <c r="L82" s="711">
        <f ca="1">IF(K83-K82&gt;0,K83-K82,OFFSET(K83,-i_p6_len,0)+365-K82)</f>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25">
      <c r="A83" s="444"/>
      <c r="B83" s="453"/>
      <c r="C83" s="446">
        <f t="shared" si="0"/>
        <v>4</v>
      </c>
      <c r="D83" s="475"/>
      <c r="E83" s="825"/>
      <c r="F83" s="825"/>
      <c r="G83" s="475"/>
      <c r="H83" s="553"/>
      <c r="I83" s="553"/>
      <c r="J83" s="553">
        <v>9</v>
      </c>
      <c r="K83" s="826">
        <f>Periods!F19</f>
        <v>43930</v>
      </c>
      <c r="L83" s="711">
        <f ca="1">IF(K84-K83&gt;0,K84-K83,OFFSET(K84,-i_p6_len,0)+365-K83)</f>
        <v>14</v>
      </c>
      <c r="M83" s="827"/>
      <c r="N83" s="554"/>
      <c r="O83" s="554">
        <v>100</v>
      </c>
      <c r="P83" s="828">
        <v>425</v>
      </c>
      <c r="Q83" s="828">
        <v>850</v>
      </c>
      <c r="R83" s="829">
        <v>0.48</v>
      </c>
      <c r="S83" s="830">
        <v>0.5</v>
      </c>
      <c r="T83" s="830">
        <v>0.53</v>
      </c>
      <c r="U83" s="828">
        <v>1</v>
      </c>
      <c r="V83" s="830">
        <v>0.3</v>
      </c>
      <c r="W83" s="828">
        <v>10</v>
      </c>
      <c r="X83" s="554"/>
      <c r="Y83" s="831">
        <v>0.33</v>
      </c>
      <c r="Z83" s="832">
        <v>50</v>
      </c>
      <c r="AA83" s="828">
        <v>50</v>
      </c>
      <c r="AB83" s="828">
        <v>400</v>
      </c>
      <c r="AC83" s="828">
        <v>400</v>
      </c>
      <c r="AD83" s="828">
        <v>400</v>
      </c>
      <c r="AE83" s="833">
        <v>400</v>
      </c>
      <c r="AF83" s="834"/>
      <c r="AG83" s="554"/>
      <c r="AH83" s="554"/>
      <c r="AI83" s="554"/>
      <c r="AJ83" s="554"/>
      <c r="AK83" s="554"/>
      <c r="AL83" s="554"/>
      <c r="AM83" s="554"/>
      <c r="AN83" s="554"/>
      <c r="AO83" s="554"/>
      <c r="AP83" s="475"/>
      <c r="AQ83" s="456"/>
      <c r="AR83" s="444"/>
      <c r="AS83" s="444"/>
      <c r="AT83" s="444"/>
    </row>
    <row r="84" spans="1:46" s="850" customFormat="1" hidden="1" outlineLevel="2" x14ac:dyDescent="0.25">
      <c r="A84" s="490"/>
      <c r="B84" s="835"/>
      <c r="C84" s="491">
        <f>INT($C$40)+2</f>
        <v>3</v>
      </c>
      <c r="D84" s="836"/>
      <c r="E84" s="837"/>
      <c r="F84" s="837"/>
      <c r="G84" s="836"/>
      <c r="H84" s="838"/>
      <c r="I84" s="838" t="s">
        <v>927</v>
      </c>
      <c r="J84" s="838">
        <v>0</v>
      </c>
      <c r="K84" s="839">
        <f>Periods!G10</f>
        <v>43560</v>
      </c>
      <c r="L84" s="711">
        <f ca="1">IF(K85-K84&gt;0,K85-K84,OFFSET(K85,-i_p6_len,0)+365-K84)</f>
        <v>40</v>
      </c>
      <c r="M84" s="840"/>
      <c r="N84" s="841"/>
      <c r="O84" s="841">
        <v>100</v>
      </c>
      <c r="P84" s="842">
        <v>250</v>
      </c>
      <c r="Q84" s="842">
        <v>450</v>
      </c>
      <c r="R84" s="843">
        <f>S84</f>
        <v>0.8</v>
      </c>
      <c r="S84" s="844">
        <v>0.8</v>
      </c>
      <c r="T84" s="844">
        <v>0.8</v>
      </c>
      <c r="U84" s="842">
        <v>0</v>
      </c>
      <c r="V84" s="844">
        <v>0.3</v>
      </c>
      <c r="W84" s="842">
        <v>10</v>
      </c>
      <c r="X84" s="841"/>
      <c r="Y84" s="845">
        <v>1</v>
      </c>
      <c r="Z84" s="846">
        <v>50</v>
      </c>
      <c r="AA84" s="842">
        <v>50</v>
      </c>
      <c r="AB84" s="842">
        <v>400</v>
      </c>
      <c r="AC84" s="842">
        <v>400</v>
      </c>
      <c r="AD84" s="842">
        <v>400</v>
      </c>
      <c r="AE84" s="847">
        <v>400</v>
      </c>
      <c r="AF84" s="848"/>
      <c r="AG84" s="841"/>
      <c r="AH84" s="841"/>
      <c r="AI84" s="841"/>
      <c r="AJ84" s="841"/>
      <c r="AK84" s="841"/>
      <c r="AL84" s="841"/>
      <c r="AM84" s="841"/>
      <c r="AN84" s="841"/>
      <c r="AO84" s="841"/>
      <c r="AP84" s="836"/>
      <c r="AQ84" s="849"/>
      <c r="AR84" s="490"/>
      <c r="AS84" s="490"/>
      <c r="AT84" s="490"/>
    </row>
    <row r="85" spans="1:46" hidden="1" outlineLevel="2" x14ac:dyDescent="0.25">
      <c r="A85" s="444"/>
      <c r="B85" s="453"/>
      <c r="C85" s="446">
        <f>INT($C$40)+2</f>
        <v>3</v>
      </c>
      <c r="D85" s="475"/>
      <c r="E85" s="471"/>
      <c r="F85" s="471"/>
      <c r="G85" s="475"/>
      <c r="H85" s="497"/>
      <c r="I85" s="497"/>
      <c r="J85" s="497">
        <v>1</v>
      </c>
      <c r="K85" s="710">
        <f>Periods!G11</f>
        <v>43600</v>
      </c>
      <c r="L85" s="711">
        <f ca="1">IF(K86-K85&gt;0,K86-K85,OFFSET(K86,-i_p6_len,0)+365-K85)</f>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25">
      <c r="A86" s="444"/>
      <c r="B86" s="453"/>
      <c r="C86" s="446">
        <f t="shared" si="0"/>
        <v>4</v>
      </c>
      <c r="D86" s="475"/>
      <c r="E86" s="471"/>
      <c r="F86" s="471"/>
      <c r="G86" s="475"/>
      <c r="H86" s="497"/>
      <c r="I86" s="497"/>
      <c r="J86" s="497">
        <v>2</v>
      </c>
      <c r="K86" s="710">
        <f>Periods!G12</f>
        <v>43628</v>
      </c>
      <c r="L86" s="711">
        <f ca="1">IF(K87-K86&gt;0,K87-K86,OFFSET(K87,-i_p6_len,0)+365-K86)</f>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25">
      <c r="A87" s="444"/>
      <c r="B87" s="453"/>
      <c r="C87" s="446">
        <f t="shared" si="0"/>
        <v>4</v>
      </c>
      <c r="D87" s="475"/>
      <c r="E87" s="471"/>
      <c r="F87" s="471"/>
      <c r="G87" s="475"/>
      <c r="H87" s="497"/>
      <c r="I87" s="497"/>
      <c r="J87" s="497">
        <v>3</v>
      </c>
      <c r="K87" s="710">
        <f>Periods!G13</f>
        <v>43684</v>
      </c>
      <c r="L87" s="711">
        <f ca="1">IF(K88-K87&gt;0,K88-K87,OFFSET(K88,-i_p6_len,0)+365-K87)</f>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25">
      <c r="A88" s="444"/>
      <c r="B88" s="453"/>
      <c r="C88" s="446">
        <f t="shared" si="0"/>
        <v>4</v>
      </c>
      <c r="D88" s="475"/>
      <c r="E88" s="471"/>
      <c r="F88" s="471"/>
      <c r="G88" s="475"/>
      <c r="H88" s="497"/>
      <c r="I88" s="497"/>
      <c r="J88" s="497">
        <v>4</v>
      </c>
      <c r="K88" s="710">
        <f>Periods!G14</f>
        <v>43733</v>
      </c>
      <c r="L88" s="711">
        <f ca="1">IF(K89-K88&gt;0,K89-K88,OFFSET(K89,-i_p6_len,0)+365-K88)</f>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25">
      <c r="A89" s="444"/>
      <c r="B89" s="453"/>
      <c r="C89" s="446">
        <f t="shared" si="0"/>
        <v>4</v>
      </c>
      <c r="D89" s="475"/>
      <c r="E89" s="471"/>
      <c r="F89" s="471"/>
      <c r="G89" s="475"/>
      <c r="H89" s="497"/>
      <c r="I89" s="497"/>
      <c r="J89" s="497">
        <v>5</v>
      </c>
      <c r="K89" s="710">
        <f>Periods!G15</f>
        <v>43768</v>
      </c>
      <c r="L89" s="711">
        <f ca="1">IF(K90-K89&gt;0,K90-K89,OFFSET(K90,-i_p6_len,0)+365-K89)</f>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25">
      <c r="A90" s="444"/>
      <c r="B90" s="453"/>
      <c r="C90" s="446">
        <f t="shared" si="0"/>
        <v>4</v>
      </c>
      <c r="D90" s="475"/>
      <c r="E90" s="471"/>
      <c r="F90" s="471"/>
      <c r="G90" s="475"/>
      <c r="H90" s="497"/>
      <c r="I90" s="497"/>
      <c r="J90" s="497">
        <v>6</v>
      </c>
      <c r="K90" s="710">
        <f>Periods!G16</f>
        <v>43796</v>
      </c>
      <c r="L90" s="711">
        <f ca="1">IF(K91-K90&gt;0,K91-K90,OFFSET(K91,-i_p6_len,0)+365-K90)</f>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25">
      <c r="A91" s="444"/>
      <c r="B91" s="453"/>
      <c r="C91" s="446">
        <f t="shared" si="0"/>
        <v>4</v>
      </c>
      <c r="D91" s="475"/>
      <c r="E91" s="471"/>
      <c r="F91" s="471"/>
      <c r="G91" s="475"/>
      <c r="H91" s="497"/>
      <c r="I91" s="497"/>
      <c r="J91" s="497">
        <v>7</v>
      </c>
      <c r="K91" s="710">
        <f>Periods!G17</f>
        <v>43852</v>
      </c>
      <c r="L91" s="711">
        <f ca="1">IF(K92-K91&gt;0,K92-K91,OFFSET(K92,-i_p6_len,0)+365-K91)</f>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25">
      <c r="A92" s="444"/>
      <c r="B92" s="453"/>
      <c r="C92" s="446">
        <f t="shared" si="0"/>
        <v>4</v>
      </c>
      <c r="D92" s="475"/>
      <c r="E92" s="471"/>
      <c r="F92" s="471"/>
      <c r="G92" s="475"/>
      <c r="H92" s="497"/>
      <c r="I92" s="497"/>
      <c r="J92" s="497">
        <v>8</v>
      </c>
      <c r="K92" s="710">
        <f>Periods!G18</f>
        <v>43902</v>
      </c>
      <c r="L92" s="711">
        <f ca="1">IF(K93-K92&gt;0,K93-K92,OFFSET(K93,-i_p6_len,0)+365-K92)</f>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25">
      <c r="A93" s="444"/>
      <c r="B93" s="453"/>
      <c r="C93" s="446">
        <f t="shared" si="0"/>
        <v>4</v>
      </c>
      <c r="D93" s="475"/>
      <c r="E93" s="825"/>
      <c r="F93" s="825"/>
      <c r="G93" s="475"/>
      <c r="H93" s="553"/>
      <c r="I93" s="553"/>
      <c r="J93" s="553">
        <v>9</v>
      </c>
      <c r="K93" s="826">
        <f>Periods!G19</f>
        <v>43922</v>
      </c>
      <c r="L93" s="711">
        <f ca="1">IF(K94-K93&gt;0,K94-K93,OFFSET(K94,-i_p6_len,0)+365-K93)</f>
        <v>3</v>
      </c>
      <c r="M93" s="827"/>
      <c r="N93" s="554"/>
      <c r="O93" s="554">
        <v>100</v>
      </c>
      <c r="P93" s="828">
        <v>425</v>
      </c>
      <c r="Q93" s="828">
        <v>850</v>
      </c>
      <c r="R93" s="829">
        <v>0.48</v>
      </c>
      <c r="S93" s="830">
        <v>0.5</v>
      </c>
      <c r="T93" s="830">
        <v>0.53</v>
      </c>
      <c r="U93" s="828">
        <v>1</v>
      </c>
      <c r="V93" s="830">
        <v>0.3</v>
      </c>
      <c r="W93" s="828">
        <v>10</v>
      </c>
      <c r="X93" s="554"/>
      <c r="Y93" s="831">
        <v>0.33</v>
      </c>
      <c r="Z93" s="832">
        <v>50</v>
      </c>
      <c r="AA93" s="828">
        <v>50</v>
      </c>
      <c r="AB93" s="828">
        <v>400</v>
      </c>
      <c r="AC93" s="828">
        <v>400</v>
      </c>
      <c r="AD93" s="828">
        <v>400</v>
      </c>
      <c r="AE93" s="833">
        <v>400</v>
      </c>
      <c r="AF93" s="834"/>
      <c r="AG93" s="554"/>
      <c r="AH93" s="554"/>
      <c r="AI93" s="554"/>
      <c r="AJ93" s="554"/>
      <c r="AK93" s="554"/>
      <c r="AL93" s="554"/>
      <c r="AM93" s="554"/>
      <c r="AN93" s="554"/>
      <c r="AO93" s="554"/>
      <c r="AP93" s="475"/>
      <c r="AQ93" s="456"/>
      <c r="AR93" s="444"/>
      <c r="AS93" s="444"/>
      <c r="AT93" s="444"/>
    </row>
    <row r="94" spans="1:46" s="850" customFormat="1" hidden="1" outlineLevel="2" x14ac:dyDescent="0.25">
      <c r="A94" s="490"/>
      <c r="B94" s="835"/>
      <c r="C94" s="491">
        <f>INT($C$40)+2</f>
        <v>3</v>
      </c>
      <c r="D94" s="836"/>
      <c r="E94" s="837"/>
      <c r="F94" s="837"/>
      <c r="G94" s="836"/>
      <c r="H94" s="838"/>
      <c r="I94" s="838" t="s">
        <v>919</v>
      </c>
      <c r="J94" s="838">
        <v>0</v>
      </c>
      <c r="K94" s="839">
        <f>Periods!H10</f>
        <v>43560</v>
      </c>
      <c r="L94" s="711">
        <f ca="1">IF(K95-K94&gt;0,K95-K94,OFFSET(K95,-i_p6_len,0)+365-K94)</f>
        <v>40</v>
      </c>
      <c r="M94" s="840"/>
      <c r="N94" s="841"/>
      <c r="O94" s="841">
        <v>100</v>
      </c>
      <c r="P94" s="842">
        <v>250</v>
      </c>
      <c r="Q94" s="842">
        <v>450</v>
      </c>
      <c r="R94" s="843">
        <f>S94</f>
        <v>0.8</v>
      </c>
      <c r="S94" s="844">
        <v>0.8</v>
      </c>
      <c r="T94" s="844">
        <v>0.8</v>
      </c>
      <c r="U94" s="842">
        <v>0</v>
      </c>
      <c r="V94" s="844">
        <v>0.3</v>
      </c>
      <c r="W94" s="842">
        <v>10</v>
      </c>
      <c r="X94" s="841"/>
      <c r="Y94" s="845">
        <v>1</v>
      </c>
      <c r="Z94" s="846">
        <v>50</v>
      </c>
      <c r="AA94" s="842">
        <v>50</v>
      </c>
      <c r="AB94" s="842">
        <v>400</v>
      </c>
      <c r="AC94" s="842">
        <v>400</v>
      </c>
      <c r="AD94" s="842">
        <v>400</v>
      </c>
      <c r="AE94" s="847">
        <v>400</v>
      </c>
      <c r="AF94" s="848"/>
      <c r="AG94" s="841"/>
      <c r="AH94" s="841"/>
      <c r="AI94" s="841"/>
      <c r="AJ94" s="841"/>
      <c r="AK94" s="841"/>
      <c r="AL94" s="841"/>
      <c r="AM94" s="841"/>
      <c r="AN94" s="841"/>
      <c r="AO94" s="841"/>
      <c r="AP94" s="836"/>
      <c r="AQ94" s="849"/>
      <c r="AR94" s="490"/>
      <c r="AS94" s="490"/>
      <c r="AT94" s="490"/>
    </row>
    <row r="95" spans="1:46" hidden="1" outlineLevel="2" x14ac:dyDescent="0.25">
      <c r="A95" s="444"/>
      <c r="B95" s="453"/>
      <c r="C95" s="446">
        <f>INT($C$40)+2</f>
        <v>3</v>
      </c>
      <c r="D95" s="475"/>
      <c r="E95" s="471"/>
      <c r="F95" s="471"/>
      <c r="G95" s="475"/>
      <c r="H95" s="497"/>
      <c r="I95" s="497"/>
      <c r="J95" s="497">
        <v>1</v>
      </c>
      <c r="K95" s="710">
        <f>Periods!H11</f>
        <v>43600</v>
      </c>
      <c r="L95" s="711">
        <f ca="1">IF(K96-K95&gt;0,K96-K95,OFFSET(K96,-i_p6_len,0)+365-K95)</f>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25">
      <c r="A96" s="444"/>
      <c r="B96" s="453"/>
      <c r="C96" s="446">
        <f t="shared" si="0"/>
        <v>4</v>
      </c>
      <c r="D96" s="475"/>
      <c r="E96" s="471"/>
      <c r="F96" s="471"/>
      <c r="G96" s="475"/>
      <c r="H96" s="497"/>
      <c r="I96" s="497"/>
      <c r="J96" s="497">
        <v>2</v>
      </c>
      <c r="K96" s="710">
        <f>Periods!H12</f>
        <v>43628</v>
      </c>
      <c r="L96" s="711">
        <f ca="1">IF(K97-K96&gt;0,K97-K96,OFFSET(K97,-i_p6_len,0)+365-K96)</f>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25">
      <c r="A97" s="444"/>
      <c r="B97" s="453"/>
      <c r="C97" s="446">
        <f t="shared" si="0"/>
        <v>4</v>
      </c>
      <c r="D97" s="475"/>
      <c r="E97" s="471"/>
      <c r="F97" s="471"/>
      <c r="G97" s="475"/>
      <c r="H97" s="497"/>
      <c r="I97" s="497"/>
      <c r="J97" s="497">
        <v>3</v>
      </c>
      <c r="K97" s="710">
        <f>Periods!H13</f>
        <v>43684</v>
      </c>
      <c r="L97" s="711">
        <f ca="1">IF(K98-K97&gt;0,K98-K97,OFFSET(K98,-i_p6_len,0)+365-K97)</f>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25">
      <c r="A98" s="444"/>
      <c r="B98" s="453"/>
      <c r="C98" s="446">
        <f t="shared" si="0"/>
        <v>4</v>
      </c>
      <c r="D98" s="475"/>
      <c r="E98" s="471"/>
      <c r="F98" s="471"/>
      <c r="G98" s="475"/>
      <c r="H98" s="497"/>
      <c r="I98" s="497"/>
      <c r="J98" s="497">
        <v>4</v>
      </c>
      <c r="K98" s="710">
        <f>Periods!H14</f>
        <v>43733</v>
      </c>
      <c r="L98" s="711">
        <f ca="1">IF(K99-K98&gt;0,K99-K98,OFFSET(K99,-i_p6_len,0)+365-K98)</f>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25">
      <c r="A99" s="444"/>
      <c r="B99" s="453"/>
      <c r="C99" s="446">
        <f t="shared" si="0"/>
        <v>4</v>
      </c>
      <c r="D99" s="475"/>
      <c r="E99" s="471"/>
      <c r="F99" s="471"/>
      <c r="G99" s="475"/>
      <c r="H99" s="497"/>
      <c r="I99" s="497"/>
      <c r="J99" s="497">
        <v>5</v>
      </c>
      <c r="K99" s="710">
        <f>Periods!H15</f>
        <v>43768</v>
      </c>
      <c r="L99" s="711">
        <f ca="1">IF(K100-K99&gt;0,K100-K99,OFFSET(K100,-i_p6_len,0)+365-K99)</f>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25">
      <c r="A100" s="444"/>
      <c r="B100" s="453"/>
      <c r="C100" s="446">
        <f t="shared" si="0"/>
        <v>4</v>
      </c>
      <c r="D100" s="475"/>
      <c r="E100" s="471"/>
      <c r="F100" s="471"/>
      <c r="G100" s="475"/>
      <c r="H100" s="497"/>
      <c r="I100" s="497"/>
      <c r="J100" s="497">
        <v>6</v>
      </c>
      <c r="K100" s="710">
        <f>Periods!H16</f>
        <v>43796</v>
      </c>
      <c r="L100" s="711">
        <f ca="1">IF(K101-K100&gt;0,K101-K100,OFFSET(K101,-i_p6_len,0)+365-K100)</f>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25">
      <c r="A101" s="444"/>
      <c r="B101" s="453"/>
      <c r="C101" s="446">
        <f t="shared" si="0"/>
        <v>4</v>
      </c>
      <c r="D101" s="475"/>
      <c r="E101" s="471"/>
      <c r="F101" s="471"/>
      <c r="G101" s="475"/>
      <c r="H101" s="497"/>
      <c r="I101" s="497"/>
      <c r="J101" s="497">
        <v>7</v>
      </c>
      <c r="K101" s="710">
        <f>Periods!H17</f>
        <v>43852</v>
      </c>
      <c r="L101" s="711">
        <f ca="1">IF(K102-K101&gt;0,K102-K101,OFFSET(K102,-i_p6_len,0)+365-K101)</f>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25">
      <c r="A102" s="444"/>
      <c r="B102" s="453"/>
      <c r="C102" s="446">
        <f t="shared" si="0"/>
        <v>4</v>
      </c>
      <c r="D102" s="475"/>
      <c r="E102" s="471"/>
      <c r="F102" s="471"/>
      <c r="G102" s="475"/>
      <c r="H102" s="497"/>
      <c r="I102" s="497"/>
      <c r="J102" s="497">
        <v>8</v>
      </c>
      <c r="K102" s="710">
        <f>Periods!H18</f>
        <v>43902</v>
      </c>
      <c r="L102" s="711">
        <f ca="1">IF(K103-K102&gt;0,K103-K102,OFFSET(K103,-i_p6_len,0)+365-K102)</f>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25">
      <c r="A103" s="444"/>
      <c r="B103" s="453"/>
      <c r="C103" s="446">
        <f t="shared" si="0"/>
        <v>4</v>
      </c>
      <c r="D103" s="475"/>
      <c r="E103" s="825"/>
      <c r="F103" s="825"/>
      <c r="G103" s="475"/>
      <c r="H103" s="553"/>
      <c r="I103" s="553"/>
      <c r="J103" s="553">
        <v>9</v>
      </c>
      <c r="K103" s="826">
        <f>Periods!H19</f>
        <v>43923</v>
      </c>
      <c r="L103" s="711">
        <f ca="1">IF(K104-K103&gt;0,K104-K103,OFFSET(K104,-i_p6_len,0)+365-K103)</f>
        <v>2</v>
      </c>
      <c r="M103" s="827"/>
      <c r="N103" s="554"/>
      <c r="O103" s="554">
        <v>100</v>
      </c>
      <c r="P103" s="828">
        <v>425</v>
      </c>
      <c r="Q103" s="828">
        <v>850</v>
      </c>
      <c r="R103" s="829">
        <v>0.48</v>
      </c>
      <c r="S103" s="830">
        <v>0.5</v>
      </c>
      <c r="T103" s="830">
        <v>0.53</v>
      </c>
      <c r="U103" s="828">
        <v>1</v>
      </c>
      <c r="V103" s="830">
        <v>0.3</v>
      </c>
      <c r="W103" s="828">
        <v>10</v>
      </c>
      <c r="X103" s="554"/>
      <c r="Y103" s="831">
        <v>0.33</v>
      </c>
      <c r="Z103" s="832">
        <v>50</v>
      </c>
      <c r="AA103" s="828">
        <v>50</v>
      </c>
      <c r="AB103" s="828">
        <v>400</v>
      </c>
      <c r="AC103" s="828">
        <v>400</v>
      </c>
      <c r="AD103" s="828">
        <v>400</v>
      </c>
      <c r="AE103" s="833">
        <v>400</v>
      </c>
      <c r="AF103" s="834"/>
      <c r="AG103" s="554"/>
      <c r="AH103" s="554"/>
      <c r="AI103" s="554"/>
      <c r="AJ103" s="554"/>
      <c r="AK103" s="554"/>
      <c r="AL103" s="554"/>
      <c r="AM103" s="554"/>
      <c r="AN103" s="554"/>
      <c r="AO103" s="554"/>
      <c r="AP103" s="475"/>
      <c r="AQ103" s="456"/>
      <c r="AR103" s="444"/>
      <c r="AS103" s="444"/>
      <c r="AT103" s="444"/>
    </row>
    <row r="104" spans="1:46" s="850" customFormat="1" hidden="1" outlineLevel="2" x14ac:dyDescent="0.25">
      <c r="A104" s="490"/>
      <c r="B104" s="835"/>
      <c r="C104" s="491">
        <f>INT($C$40)+2</f>
        <v>3</v>
      </c>
      <c r="D104" s="836"/>
      <c r="E104" s="837"/>
      <c r="F104" s="837"/>
      <c r="G104" s="836"/>
      <c r="H104" s="838"/>
      <c r="I104" s="838" t="s">
        <v>920</v>
      </c>
      <c r="J104" s="838">
        <v>0</v>
      </c>
      <c r="K104" s="839">
        <f>Periods!I10</f>
        <v>43560</v>
      </c>
      <c r="L104" s="711">
        <f ca="1">IF(K105-K104&gt;0,K105-K104,OFFSET(K105,-i_p6_len,0)+365-K104)</f>
        <v>40</v>
      </c>
      <c r="M104" s="840"/>
      <c r="N104" s="841"/>
      <c r="O104" s="841">
        <v>100</v>
      </c>
      <c r="P104" s="842">
        <v>250</v>
      </c>
      <c r="Q104" s="842">
        <v>450</v>
      </c>
      <c r="R104" s="843">
        <f>S104</f>
        <v>0.8</v>
      </c>
      <c r="S104" s="844">
        <v>0.8</v>
      </c>
      <c r="T104" s="844">
        <v>0.8</v>
      </c>
      <c r="U104" s="842">
        <v>0</v>
      </c>
      <c r="V104" s="844">
        <v>0.3</v>
      </c>
      <c r="W104" s="842">
        <v>10</v>
      </c>
      <c r="X104" s="841"/>
      <c r="Y104" s="845">
        <v>1</v>
      </c>
      <c r="Z104" s="846">
        <v>50</v>
      </c>
      <c r="AA104" s="842">
        <v>50</v>
      </c>
      <c r="AB104" s="842">
        <v>400</v>
      </c>
      <c r="AC104" s="842">
        <v>400</v>
      </c>
      <c r="AD104" s="842">
        <v>400</v>
      </c>
      <c r="AE104" s="847">
        <v>400</v>
      </c>
      <c r="AF104" s="848"/>
      <c r="AG104" s="841"/>
      <c r="AH104" s="841"/>
      <c r="AI104" s="841"/>
      <c r="AJ104" s="841"/>
      <c r="AK104" s="841"/>
      <c r="AL104" s="841"/>
      <c r="AM104" s="841"/>
      <c r="AN104" s="841"/>
      <c r="AO104" s="841"/>
      <c r="AP104" s="836"/>
      <c r="AQ104" s="849"/>
      <c r="AR104" s="490"/>
      <c r="AS104" s="490"/>
      <c r="AT104" s="490"/>
    </row>
    <row r="105" spans="1:46" hidden="1" outlineLevel="2" x14ac:dyDescent="0.25">
      <c r="A105" s="444"/>
      <c r="B105" s="453"/>
      <c r="C105" s="446">
        <f>INT($C$40)+2</f>
        <v>3</v>
      </c>
      <c r="D105" s="475"/>
      <c r="E105" s="471"/>
      <c r="F105" s="471"/>
      <c r="G105" s="475"/>
      <c r="H105" s="497"/>
      <c r="I105" s="497"/>
      <c r="J105" s="497">
        <v>1</v>
      </c>
      <c r="K105" s="710">
        <f>Periods!I11</f>
        <v>43600</v>
      </c>
      <c r="L105" s="711">
        <f ca="1">IF(K106-K105&gt;0,K106-K105,OFFSET(K106,-i_p6_len,0)+365-K105)</f>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25">
      <c r="A106" s="444"/>
      <c r="B106" s="453"/>
      <c r="C106" s="446">
        <f t="shared" si="0"/>
        <v>4</v>
      </c>
      <c r="D106" s="475"/>
      <c r="E106" s="471"/>
      <c r="F106" s="471"/>
      <c r="G106" s="475"/>
      <c r="H106" s="497"/>
      <c r="I106" s="497"/>
      <c r="J106" s="497">
        <v>2</v>
      </c>
      <c r="K106" s="710">
        <f>Periods!I12</f>
        <v>43628</v>
      </c>
      <c r="L106" s="711">
        <f ca="1">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25">
      <c r="A107" s="444"/>
      <c r="B107" s="453"/>
      <c r="C107" s="446">
        <f t="shared" si="0"/>
        <v>4</v>
      </c>
      <c r="D107" s="475"/>
      <c r="E107" s="471"/>
      <c r="F107" s="471"/>
      <c r="G107" s="475"/>
      <c r="H107" s="497"/>
      <c r="I107" s="497"/>
      <c r="J107" s="497">
        <v>3</v>
      </c>
      <c r="K107" s="710">
        <f>Periods!I13</f>
        <v>43684</v>
      </c>
      <c r="L107" s="711">
        <f ca="1">IF(K108-K107&gt;0,K108-K107,OFFSET(K108,-i_p6_len,0)+365-K107)</f>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25">
      <c r="A108" s="444"/>
      <c r="B108" s="453"/>
      <c r="C108" s="446">
        <f t="shared" si="0"/>
        <v>4</v>
      </c>
      <c r="D108" s="475"/>
      <c r="E108" s="471"/>
      <c r="F108" s="471"/>
      <c r="G108" s="475"/>
      <c r="H108" s="497"/>
      <c r="I108" s="497"/>
      <c r="J108" s="497">
        <v>4</v>
      </c>
      <c r="K108" s="710">
        <f>Periods!I14</f>
        <v>43733</v>
      </c>
      <c r="L108" s="711">
        <f ca="1">IF(K109-K108&gt;0,K109-K108,OFFSET(K109,-i_p6_len,0)+365-K108)</f>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25">
      <c r="A109" s="444"/>
      <c r="B109" s="453"/>
      <c r="C109" s="446">
        <f t="shared" si="0"/>
        <v>4</v>
      </c>
      <c r="D109" s="475"/>
      <c r="E109" s="471"/>
      <c r="F109" s="471"/>
      <c r="G109" s="475"/>
      <c r="H109" s="497"/>
      <c r="I109" s="497"/>
      <c r="J109" s="497">
        <v>5</v>
      </c>
      <c r="K109" s="710">
        <f>Periods!I15</f>
        <v>43768</v>
      </c>
      <c r="L109" s="711">
        <f ca="1">IF(K110-K109&gt;0,K110-K109,OFFSET(K110,-i_p6_len,0)+365-K109)</f>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25">
      <c r="A110" s="444"/>
      <c r="B110" s="453"/>
      <c r="C110" s="446">
        <f t="shared" si="0"/>
        <v>4</v>
      </c>
      <c r="D110" s="475"/>
      <c r="E110" s="471"/>
      <c r="F110" s="471"/>
      <c r="G110" s="475"/>
      <c r="H110" s="497"/>
      <c r="I110" s="497"/>
      <c r="J110" s="497">
        <v>6</v>
      </c>
      <c r="K110" s="710">
        <f>Periods!I16</f>
        <v>43796</v>
      </c>
      <c r="L110" s="711">
        <f ca="1">IF(K111-K110&gt;0,K111-K110,OFFSET(K111,-i_p6_len,0)+365-K110)</f>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25">
      <c r="A111" s="444"/>
      <c r="B111" s="453"/>
      <c r="C111" s="446">
        <f t="shared" si="0"/>
        <v>4</v>
      </c>
      <c r="D111" s="475"/>
      <c r="E111" s="471"/>
      <c r="F111" s="471"/>
      <c r="G111" s="475"/>
      <c r="H111" s="497"/>
      <c r="I111" s="497"/>
      <c r="J111" s="497">
        <v>7</v>
      </c>
      <c r="K111" s="710">
        <f>Periods!I17</f>
        <v>43852</v>
      </c>
      <c r="L111" s="711">
        <f ca="1">IF(K112-K111&gt;0,K112-K111,OFFSET(K112,-i_p6_len,0)+365-K111)</f>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25">
      <c r="A112" s="444"/>
      <c r="B112" s="453"/>
      <c r="C112" s="446">
        <f t="shared" si="0"/>
        <v>4</v>
      </c>
      <c r="D112" s="475"/>
      <c r="E112" s="471"/>
      <c r="F112" s="471"/>
      <c r="G112" s="475"/>
      <c r="H112" s="497"/>
      <c r="I112" s="497"/>
      <c r="J112" s="497">
        <v>8</v>
      </c>
      <c r="K112" s="710">
        <f>Periods!I18</f>
        <v>43902</v>
      </c>
      <c r="L112" s="711">
        <f ca="1">IF(K113-K112&gt;0,K113-K112,OFFSET(K113,-i_p6_len,0)+365-K112)</f>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25">
      <c r="A113" s="444"/>
      <c r="B113" s="453"/>
      <c r="C113" s="446">
        <f t="shared" si="0"/>
        <v>4</v>
      </c>
      <c r="D113" s="475"/>
      <c r="E113" s="825"/>
      <c r="F113" s="825"/>
      <c r="G113" s="475"/>
      <c r="H113" s="553"/>
      <c r="I113" s="553"/>
      <c r="J113" s="553">
        <v>9</v>
      </c>
      <c r="K113" s="826">
        <f>Periods!I19</f>
        <v>43924</v>
      </c>
      <c r="L113" s="711">
        <f ca="1">IF(K114-K113&gt;0,K114-K113,OFFSET(K114,-i_p6_len,0)+365-K113)</f>
        <v>1</v>
      </c>
      <c r="M113" s="827"/>
      <c r="N113" s="554"/>
      <c r="O113" s="554">
        <v>100</v>
      </c>
      <c r="P113" s="828">
        <v>425</v>
      </c>
      <c r="Q113" s="828">
        <v>850</v>
      </c>
      <c r="R113" s="829">
        <v>0.48</v>
      </c>
      <c r="S113" s="830">
        <v>0.5</v>
      </c>
      <c r="T113" s="830">
        <v>0.53</v>
      </c>
      <c r="U113" s="828">
        <v>1</v>
      </c>
      <c r="V113" s="830">
        <v>0.3</v>
      </c>
      <c r="W113" s="828">
        <v>10</v>
      </c>
      <c r="X113" s="554"/>
      <c r="Y113" s="831">
        <v>0.33</v>
      </c>
      <c r="Z113" s="832">
        <v>50</v>
      </c>
      <c r="AA113" s="828">
        <v>50</v>
      </c>
      <c r="AB113" s="828">
        <v>400</v>
      </c>
      <c r="AC113" s="828">
        <v>400</v>
      </c>
      <c r="AD113" s="828">
        <v>400</v>
      </c>
      <c r="AE113" s="833">
        <v>400</v>
      </c>
      <c r="AF113" s="834"/>
      <c r="AG113" s="554"/>
      <c r="AH113" s="554"/>
      <c r="AI113" s="554"/>
      <c r="AJ113" s="554"/>
      <c r="AK113" s="554"/>
      <c r="AL113" s="554"/>
      <c r="AM113" s="554"/>
      <c r="AN113" s="554"/>
      <c r="AO113" s="554"/>
      <c r="AP113" s="475"/>
      <c r="AQ113" s="456"/>
      <c r="AR113" s="444"/>
      <c r="AS113" s="444"/>
      <c r="AT113" s="444"/>
    </row>
    <row r="114" spans="1:46" s="850" customFormat="1" hidden="1" outlineLevel="2" x14ac:dyDescent="0.25">
      <c r="A114" s="490"/>
      <c r="B114" s="835"/>
      <c r="C114" s="491">
        <f>INT($C$40)+2</f>
        <v>3</v>
      </c>
      <c r="D114" s="836"/>
      <c r="E114" s="837"/>
      <c r="F114" s="837"/>
      <c r="G114" s="836"/>
      <c r="H114" s="838"/>
      <c r="I114" s="838" t="s">
        <v>921</v>
      </c>
      <c r="J114" s="838">
        <v>0</v>
      </c>
      <c r="K114" s="839">
        <f>Periods!J10</f>
        <v>43579</v>
      </c>
      <c r="L114" s="711">
        <f ca="1">IF(K115-K114&gt;0,K115-K114,OFFSET(K115,-i_p6_len,0)+365-K114)</f>
        <v>21</v>
      </c>
      <c r="M114" s="840"/>
      <c r="N114" s="841"/>
      <c r="O114" s="841">
        <v>100</v>
      </c>
      <c r="P114" s="842">
        <v>250</v>
      </c>
      <c r="Q114" s="842">
        <v>450</v>
      </c>
      <c r="R114" s="843">
        <f>S114</f>
        <v>0.8</v>
      </c>
      <c r="S114" s="844">
        <v>0.8</v>
      </c>
      <c r="T114" s="844">
        <v>0.8</v>
      </c>
      <c r="U114" s="842">
        <v>0</v>
      </c>
      <c r="V114" s="844">
        <v>0.3</v>
      </c>
      <c r="W114" s="842">
        <v>10</v>
      </c>
      <c r="X114" s="841"/>
      <c r="Y114" s="845">
        <v>1</v>
      </c>
      <c r="Z114" s="846">
        <v>50</v>
      </c>
      <c r="AA114" s="842">
        <v>50</v>
      </c>
      <c r="AB114" s="842">
        <v>400</v>
      </c>
      <c r="AC114" s="842">
        <v>400</v>
      </c>
      <c r="AD114" s="842">
        <v>400</v>
      </c>
      <c r="AE114" s="847">
        <v>400</v>
      </c>
      <c r="AF114" s="848"/>
      <c r="AG114" s="841"/>
      <c r="AH114" s="841"/>
      <c r="AI114" s="841"/>
      <c r="AJ114" s="841"/>
      <c r="AK114" s="841"/>
      <c r="AL114" s="841"/>
      <c r="AM114" s="841"/>
      <c r="AN114" s="841"/>
      <c r="AO114" s="841"/>
      <c r="AP114" s="836"/>
      <c r="AQ114" s="849"/>
      <c r="AR114" s="490"/>
      <c r="AS114" s="490"/>
      <c r="AT114" s="490"/>
    </row>
    <row r="115" spans="1:46" hidden="1" outlineLevel="2" x14ac:dyDescent="0.25">
      <c r="A115" s="444"/>
      <c r="B115" s="453"/>
      <c r="C115" s="446">
        <f>INT($C$40)+2</f>
        <v>3</v>
      </c>
      <c r="D115" s="475"/>
      <c r="E115" s="471"/>
      <c r="F115" s="471"/>
      <c r="G115" s="475"/>
      <c r="H115" s="497"/>
      <c r="I115" s="497"/>
      <c r="J115" s="497">
        <v>1</v>
      </c>
      <c r="K115" s="710">
        <f>Periods!J11</f>
        <v>43600</v>
      </c>
      <c r="L115" s="711">
        <f ca="1">IF(K116-K115&gt;0,K116-K115,OFFSET(K116,-i_p6_len,0)+365-K115)</f>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25">
      <c r="A116" s="444"/>
      <c r="B116" s="453"/>
      <c r="C116" s="446">
        <f t="shared" si="0"/>
        <v>4</v>
      </c>
      <c r="D116" s="475"/>
      <c r="E116" s="471"/>
      <c r="F116" s="471"/>
      <c r="G116" s="475"/>
      <c r="H116" s="497"/>
      <c r="I116" s="497"/>
      <c r="J116" s="497">
        <v>2</v>
      </c>
      <c r="K116" s="710">
        <f>Periods!J12</f>
        <v>43628</v>
      </c>
      <c r="L116" s="711">
        <f ca="1">IF(K117-K116&gt;0,K117-K116,OFFSET(K117,-i_p6_len,0)+365-K116)</f>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25">
      <c r="A117" s="444"/>
      <c r="B117" s="453"/>
      <c r="C117" s="446">
        <f t="shared" si="0"/>
        <v>4</v>
      </c>
      <c r="D117" s="475"/>
      <c r="E117" s="471"/>
      <c r="F117" s="471"/>
      <c r="G117" s="475"/>
      <c r="H117" s="497"/>
      <c r="I117" s="497"/>
      <c r="J117" s="497">
        <v>3</v>
      </c>
      <c r="K117" s="710">
        <f>Periods!J13</f>
        <v>43684</v>
      </c>
      <c r="L117" s="711">
        <f ca="1">IF(K118-K117&gt;0,K118-K117,OFFSET(K118,-i_p6_len,0)+365-K117)</f>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25">
      <c r="A118" s="444"/>
      <c r="B118" s="453"/>
      <c r="C118" s="446">
        <f t="shared" si="0"/>
        <v>4</v>
      </c>
      <c r="D118" s="475"/>
      <c r="E118" s="471"/>
      <c r="F118" s="471"/>
      <c r="G118" s="475"/>
      <c r="H118" s="497"/>
      <c r="I118" s="497"/>
      <c r="J118" s="497">
        <v>4</v>
      </c>
      <c r="K118" s="710">
        <f>Periods!J14</f>
        <v>43733</v>
      </c>
      <c r="L118" s="711">
        <f ca="1">IF(K119-K118&gt;0,K119-K118,OFFSET(K119,-i_p6_len,0)+365-K118)</f>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25">
      <c r="A119" s="444"/>
      <c r="B119" s="453"/>
      <c r="C119" s="446">
        <f t="shared" si="0"/>
        <v>4</v>
      </c>
      <c r="D119" s="475"/>
      <c r="E119" s="471"/>
      <c r="F119" s="471"/>
      <c r="G119" s="475"/>
      <c r="H119" s="497"/>
      <c r="I119" s="497"/>
      <c r="J119" s="497">
        <v>5</v>
      </c>
      <c r="K119" s="710">
        <f>Periods!J15</f>
        <v>43768</v>
      </c>
      <c r="L119" s="711">
        <f ca="1">IF(K120-K119&gt;0,K120-K119,OFFSET(K120,-i_p6_len,0)+365-K119)</f>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25">
      <c r="A120" s="444"/>
      <c r="B120" s="453"/>
      <c r="C120" s="446">
        <f t="shared" si="0"/>
        <v>4</v>
      </c>
      <c r="D120" s="475"/>
      <c r="E120" s="471"/>
      <c r="F120" s="471"/>
      <c r="G120" s="475"/>
      <c r="H120" s="497"/>
      <c r="I120" s="497"/>
      <c r="J120" s="497">
        <v>6</v>
      </c>
      <c r="K120" s="710">
        <f>Periods!J16</f>
        <v>43796</v>
      </c>
      <c r="L120" s="711">
        <f ca="1">IF(K121-K120&gt;0,K121-K120,OFFSET(K121,-i_p6_len,0)+365-K120)</f>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25">
      <c r="A121" s="444"/>
      <c r="B121" s="453"/>
      <c r="C121" s="446">
        <f t="shared" si="0"/>
        <v>4</v>
      </c>
      <c r="D121" s="475"/>
      <c r="E121" s="471"/>
      <c r="F121" s="471"/>
      <c r="G121" s="475"/>
      <c r="H121" s="497"/>
      <c r="I121" s="497"/>
      <c r="J121" s="497">
        <v>7</v>
      </c>
      <c r="K121" s="710">
        <f>Periods!J17</f>
        <v>43852</v>
      </c>
      <c r="L121" s="711">
        <f ca="1">IF(K122-K121&gt;0,K122-K121,OFFSET(K122,-i_p6_len,0)+365-K121)</f>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25">
      <c r="A122" s="444"/>
      <c r="B122" s="453"/>
      <c r="C122" s="446">
        <f t="shared" si="0"/>
        <v>4</v>
      </c>
      <c r="D122" s="475"/>
      <c r="E122" s="471"/>
      <c r="F122" s="471"/>
      <c r="G122" s="475"/>
      <c r="H122" s="497"/>
      <c r="I122" s="497"/>
      <c r="J122" s="497">
        <v>8</v>
      </c>
      <c r="K122" s="710">
        <f>Periods!J18</f>
        <v>43902</v>
      </c>
      <c r="L122" s="711">
        <f ca="1">IF(K123-K122&gt;0,K123-K122,OFFSET(K123,-i_p6_len,0)+365-K122)</f>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25">
      <c r="A123" s="444"/>
      <c r="B123" s="453"/>
      <c r="C123" s="446">
        <f t="shared" si="0"/>
        <v>4</v>
      </c>
      <c r="D123" s="475"/>
      <c r="E123" s="825"/>
      <c r="F123" s="825"/>
      <c r="G123" s="475"/>
      <c r="H123" s="553"/>
      <c r="I123" s="553"/>
      <c r="J123" s="553">
        <v>9</v>
      </c>
      <c r="K123" s="826">
        <f>Periods!J19</f>
        <v>43930</v>
      </c>
      <c r="L123" s="711">
        <f ca="1">IF(K124-K123&gt;0,K124-K123,OFFSET(K124,-i_p6_len,0)+365-K123)</f>
        <v>14</v>
      </c>
      <c r="M123" s="827"/>
      <c r="N123" s="554"/>
      <c r="O123" s="554">
        <v>100</v>
      </c>
      <c r="P123" s="828">
        <v>425</v>
      </c>
      <c r="Q123" s="828">
        <v>850</v>
      </c>
      <c r="R123" s="829">
        <v>0.48</v>
      </c>
      <c r="S123" s="830">
        <v>0.5</v>
      </c>
      <c r="T123" s="830">
        <v>0.53</v>
      </c>
      <c r="U123" s="828">
        <v>1</v>
      </c>
      <c r="V123" s="830">
        <v>0.3</v>
      </c>
      <c r="W123" s="828">
        <v>10</v>
      </c>
      <c r="X123" s="554"/>
      <c r="Y123" s="831">
        <v>0.33</v>
      </c>
      <c r="Z123" s="832">
        <v>50</v>
      </c>
      <c r="AA123" s="828">
        <v>50</v>
      </c>
      <c r="AB123" s="828">
        <v>400</v>
      </c>
      <c r="AC123" s="828">
        <v>400</v>
      </c>
      <c r="AD123" s="828">
        <v>400</v>
      </c>
      <c r="AE123" s="833">
        <v>400</v>
      </c>
      <c r="AF123" s="834"/>
      <c r="AG123" s="554"/>
      <c r="AH123" s="554"/>
      <c r="AI123" s="554"/>
      <c r="AJ123" s="554"/>
      <c r="AK123" s="554"/>
      <c r="AL123" s="554"/>
      <c r="AM123" s="554"/>
      <c r="AN123" s="554"/>
      <c r="AO123" s="554"/>
      <c r="AP123" s="475"/>
      <c r="AQ123" s="456"/>
      <c r="AR123" s="444"/>
      <c r="AS123" s="444"/>
      <c r="AT123" s="444"/>
    </row>
    <row r="124" spans="1:46" s="850" customFormat="1" hidden="1" outlineLevel="2" x14ac:dyDescent="0.25">
      <c r="A124" s="490"/>
      <c r="B124" s="835"/>
      <c r="C124" s="491">
        <f>INT($C$40)+2</f>
        <v>3</v>
      </c>
      <c r="D124" s="836"/>
      <c r="E124" s="837"/>
      <c r="F124" s="837"/>
      <c r="G124" s="836"/>
      <c r="H124" s="838"/>
      <c r="I124" s="838" t="s">
        <v>922</v>
      </c>
      <c r="J124" s="838">
        <v>0</v>
      </c>
      <c r="K124" s="839">
        <f>Periods!K10</f>
        <v>43579</v>
      </c>
      <c r="L124" s="711">
        <f ca="1">IF(K125-K124&gt;0,K125-K124,OFFSET(K125,-i_p6_len,0)+365-K124)</f>
        <v>21</v>
      </c>
      <c r="M124" s="840"/>
      <c r="N124" s="841"/>
      <c r="O124" s="841">
        <v>100</v>
      </c>
      <c r="P124" s="842">
        <v>250</v>
      </c>
      <c r="Q124" s="842">
        <v>450</v>
      </c>
      <c r="R124" s="843">
        <f>S124</f>
        <v>0.8</v>
      </c>
      <c r="S124" s="844">
        <v>0.8</v>
      </c>
      <c r="T124" s="844">
        <v>0.8</v>
      </c>
      <c r="U124" s="842">
        <v>0</v>
      </c>
      <c r="V124" s="844">
        <v>0.3</v>
      </c>
      <c r="W124" s="842">
        <v>10</v>
      </c>
      <c r="X124" s="841"/>
      <c r="Y124" s="845">
        <v>1</v>
      </c>
      <c r="Z124" s="846">
        <v>50</v>
      </c>
      <c r="AA124" s="842">
        <v>50</v>
      </c>
      <c r="AB124" s="842">
        <v>400</v>
      </c>
      <c r="AC124" s="842">
        <v>400</v>
      </c>
      <c r="AD124" s="842">
        <v>400</v>
      </c>
      <c r="AE124" s="847">
        <v>400</v>
      </c>
      <c r="AF124" s="848"/>
      <c r="AG124" s="841"/>
      <c r="AH124" s="841"/>
      <c r="AI124" s="841"/>
      <c r="AJ124" s="841"/>
      <c r="AK124" s="841"/>
      <c r="AL124" s="841"/>
      <c r="AM124" s="841"/>
      <c r="AN124" s="841"/>
      <c r="AO124" s="841"/>
      <c r="AP124" s="836"/>
      <c r="AQ124" s="849"/>
      <c r="AR124" s="490"/>
      <c r="AS124" s="490"/>
      <c r="AT124" s="490"/>
    </row>
    <row r="125" spans="1:46" hidden="1" outlineLevel="2" x14ac:dyDescent="0.25">
      <c r="A125" s="444"/>
      <c r="B125" s="453"/>
      <c r="C125" s="446">
        <f>INT($C$40)+2</f>
        <v>3</v>
      </c>
      <c r="D125" s="475"/>
      <c r="E125" s="471"/>
      <c r="F125" s="471"/>
      <c r="G125" s="475"/>
      <c r="H125" s="497"/>
      <c r="I125" s="497"/>
      <c r="J125" s="497">
        <v>1</v>
      </c>
      <c r="K125" s="710">
        <f>Periods!K11</f>
        <v>43600</v>
      </c>
      <c r="L125" s="711">
        <f ca="1">IF(K126-K125&gt;0,K126-K125,OFFSET(K126,-i_p6_len,0)+365-K125)</f>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25">
      <c r="A126" s="444"/>
      <c r="B126" s="453"/>
      <c r="C126" s="446">
        <f t="shared" si="0"/>
        <v>4</v>
      </c>
      <c r="D126" s="475"/>
      <c r="E126" s="471"/>
      <c r="F126" s="471"/>
      <c r="G126" s="475"/>
      <c r="H126" s="497"/>
      <c r="I126" s="497"/>
      <c r="J126" s="497">
        <v>2</v>
      </c>
      <c r="K126" s="710">
        <f>Periods!K12</f>
        <v>43628</v>
      </c>
      <c r="L126" s="711">
        <f ca="1">IF(K127-K126&gt;0,K127-K126,OFFSET(K127,-i_p6_len,0)+365-K126)</f>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25">
      <c r="A127" s="444"/>
      <c r="B127" s="453"/>
      <c r="C127" s="446">
        <f t="shared" si="0"/>
        <v>4</v>
      </c>
      <c r="D127" s="475"/>
      <c r="E127" s="471"/>
      <c r="F127" s="471"/>
      <c r="G127" s="475"/>
      <c r="H127" s="497"/>
      <c r="I127" s="497"/>
      <c r="J127" s="497">
        <v>3</v>
      </c>
      <c r="K127" s="710">
        <f>Periods!K13</f>
        <v>43684</v>
      </c>
      <c r="L127" s="711">
        <f ca="1">IF(K128-K127&gt;0,K128-K127,OFFSET(K128,-i_p6_len,0)+365-K127)</f>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25">
      <c r="A128" s="444"/>
      <c r="B128" s="453"/>
      <c r="C128" s="446">
        <f t="shared" si="0"/>
        <v>4</v>
      </c>
      <c r="D128" s="475"/>
      <c r="E128" s="471"/>
      <c r="F128" s="471"/>
      <c r="G128" s="475"/>
      <c r="H128" s="497"/>
      <c r="I128" s="497"/>
      <c r="J128" s="497">
        <v>4</v>
      </c>
      <c r="K128" s="710">
        <f>Periods!K14</f>
        <v>43733</v>
      </c>
      <c r="L128" s="711">
        <f ca="1">IF(K129-K128&gt;0,K129-K128,OFFSET(K129,-i_p6_len,0)+365-K128)</f>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25">
      <c r="A129" s="444"/>
      <c r="B129" s="453"/>
      <c r="C129" s="446">
        <f t="shared" si="0"/>
        <v>4</v>
      </c>
      <c r="D129" s="475"/>
      <c r="E129" s="471"/>
      <c r="F129" s="471"/>
      <c r="G129" s="475"/>
      <c r="H129" s="497"/>
      <c r="I129" s="497"/>
      <c r="J129" s="497">
        <v>5</v>
      </c>
      <c r="K129" s="710">
        <f>Periods!K15</f>
        <v>43768</v>
      </c>
      <c r="L129" s="711">
        <f ca="1">IF(K130-K129&gt;0,K130-K129,OFFSET(K130,-i_p6_len,0)+365-K129)</f>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25">
      <c r="A130" s="444"/>
      <c r="B130" s="453"/>
      <c r="C130" s="446">
        <f t="shared" si="0"/>
        <v>4</v>
      </c>
      <c r="D130" s="475"/>
      <c r="E130" s="471"/>
      <c r="F130" s="471"/>
      <c r="G130" s="475"/>
      <c r="H130" s="497"/>
      <c r="I130" s="497"/>
      <c r="J130" s="497">
        <v>6</v>
      </c>
      <c r="K130" s="710">
        <f>Periods!K16</f>
        <v>43796</v>
      </c>
      <c r="L130" s="711">
        <f ca="1">IF(K131-K130&gt;0,K131-K130,OFFSET(K131,-i_p6_len,0)+365-K130)</f>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25">
      <c r="A131" s="444"/>
      <c r="B131" s="453"/>
      <c r="C131" s="446">
        <f t="shared" si="0"/>
        <v>4</v>
      </c>
      <c r="D131" s="475"/>
      <c r="E131" s="471"/>
      <c r="F131" s="471"/>
      <c r="G131" s="475"/>
      <c r="H131" s="497"/>
      <c r="I131" s="497"/>
      <c r="J131" s="497">
        <v>7</v>
      </c>
      <c r="K131" s="710">
        <f>Periods!K17</f>
        <v>43852</v>
      </c>
      <c r="L131" s="711">
        <f ca="1">IF(K132-K131&gt;0,K132-K131,OFFSET(K132,-i_p6_len,0)+365-K131)</f>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25">
      <c r="A132" s="444"/>
      <c r="B132" s="453"/>
      <c r="C132" s="446">
        <f t="shared" si="0"/>
        <v>4</v>
      </c>
      <c r="D132" s="475"/>
      <c r="E132" s="471"/>
      <c r="F132" s="471"/>
      <c r="G132" s="475"/>
      <c r="H132" s="497"/>
      <c r="I132" s="497"/>
      <c r="J132" s="497">
        <v>8</v>
      </c>
      <c r="K132" s="710">
        <f>Periods!K18</f>
        <v>43902</v>
      </c>
      <c r="L132" s="711">
        <f ca="1">IF(K133-K132&gt;0,K133-K132,OFFSET(K133,-i_p6_len,0)+365-K132)</f>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25">
      <c r="A133" s="444"/>
      <c r="B133" s="453"/>
      <c r="C133" s="446">
        <f t="shared" si="0"/>
        <v>4</v>
      </c>
      <c r="D133" s="475"/>
      <c r="E133" s="825"/>
      <c r="F133" s="825"/>
      <c r="G133" s="475"/>
      <c r="H133" s="553"/>
      <c r="I133" s="553"/>
      <c r="J133" s="553">
        <v>9</v>
      </c>
      <c r="K133" s="826">
        <f>Periods!K19</f>
        <v>43930</v>
      </c>
      <c r="L133" s="711">
        <f ca="1">IF(K134-K133&gt;0,K134-K133,OFFSET(K134,-i_p6_len,0)+365-K133)</f>
        <v>14</v>
      </c>
      <c r="M133" s="827"/>
      <c r="N133" s="554"/>
      <c r="O133" s="554">
        <v>100</v>
      </c>
      <c r="P133" s="828">
        <v>425</v>
      </c>
      <c r="Q133" s="828">
        <v>850</v>
      </c>
      <c r="R133" s="829">
        <v>0.48</v>
      </c>
      <c r="S133" s="830">
        <v>0.5</v>
      </c>
      <c r="T133" s="830">
        <v>0.53</v>
      </c>
      <c r="U133" s="828">
        <v>1</v>
      </c>
      <c r="V133" s="830">
        <v>0.3</v>
      </c>
      <c r="W133" s="828">
        <v>10</v>
      </c>
      <c r="X133" s="554"/>
      <c r="Y133" s="831">
        <v>0.33</v>
      </c>
      <c r="Z133" s="832">
        <v>50</v>
      </c>
      <c r="AA133" s="828">
        <v>50</v>
      </c>
      <c r="AB133" s="828">
        <v>400</v>
      </c>
      <c r="AC133" s="828">
        <v>400</v>
      </c>
      <c r="AD133" s="828">
        <v>400</v>
      </c>
      <c r="AE133" s="833">
        <v>400</v>
      </c>
      <c r="AF133" s="834"/>
      <c r="AG133" s="554"/>
      <c r="AH133" s="554"/>
      <c r="AI133" s="554"/>
      <c r="AJ133" s="554"/>
      <c r="AK133" s="554"/>
      <c r="AL133" s="554"/>
      <c r="AM133" s="554"/>
      <c r="AN133" s="554"/>
      <c r="AO133" s="554"/>
      <c r="AP133" s="475"/>
      <c r="AQ133" s="456"/>
      <c r="AR133" s="444"/>
      <c r="AS133" s="444"/>
      <c r="AT133" s="444"/>
    </row>
    <row r="134" spans="1:46" s="850" customFormat="1" hidden="1" outlineLevel="2" x14ac:dyDescent="0.25">
      <c r="A134" s="490"/>
      <c r="B134" s="835"/>
      <c r="C134" s="491">
        <f>INT($C$40)+2</f>
        <v>3</v>
      </c>
      <c r="D134" s="836"/>
      <c r="E134" s="837"/>
      <c r="F134" s="837"/>
      <c r="G134" s="836"/>
      <c r="H134" s="838"/>
      <c r="I134" s="838" t="s">
        <v>923</v>
      </c>
      <c r="J134" s="838">
        <v>0</v>
      </c>
      <c r="K134" s="839">
        <f>Periods!L10</f>
        <v>43579</v>
      </c>
      <c r="L134" s="711">
        <f ca="1">IF(K135-K134&gt;0,K135-K134,OFFSET(K135,-i_p6_len,0)+365-K134)</f>
        <v>21</v>
      </c>
      <c r="M134" s="840"/>
      <c r="N134" s="841"/>
      <c r="O134" s="841">
        <v>100</v>
      </c>
      <c r="P134" s="842">
        <v>250</v>
      </c>
      <c r="Q134" s="842">
        <v>450</v>
      </c>
      <c r="R134" s="843">
        <f>S134</f>
        <v>0.8</v>
      </c>
      <c r="S134" s="844">
        <v>0.8</v>
      </c>
      <c r="T134" s="844">
        <v>0.8</v>
      </c>
      <c r="U134" s="842">
        <v>0</v>
      </c>
      <c r="V134" s="844">
        <v>0.3</v>
      </c>
      <c r="W134" s="842">
        <v>10</v>
      </c>
      <c r="X134" s="841"/>
      <c r="Y134" s="845">
        <v>1</v>
      </c>
      <c r="Z134" s="846">
        <v>50</v>
      </c>
      <c r="AA134" s="842">
        <v>50</v>
      </c>
      <c r="AB134" s="842">
        <v>400</v>
      </c>
      <c r="AC134" s="842">
        <v>400</v>
      </c>
      <c r="AD134" s="842">
        <v>400</v>
      </c>
      <c r="AE134" s="847">
        <v>400</v>
      </c>
      <c r="AF134" s="848"/>
      <c r="AG134" s="841"/>
      <c r="AH134" s="841"/>
      <c r="AI134" s="841"/>
      <c r="AJ134" s="841"/>
      <c r="AK134" s="841"/>
      <c r="AL134" s="841"/>
      <c r="AM134" s="841"/>
      <c r="AN134" s="841"/>
      <c r="AO134" s="841"/>
      <c r="AP134" s="836"/>
      <c r="AQ134" s="849"/>
      <c r="AR134" s="490"/>
      <c r="AS134" s="490"/>
      <c r="AT134" s="490"/>
    </row>
    <row r="135" spans="1:46" hidden="1" outlineLevel="2" x14ac:dyDescent="0.25">
      <c r="A135" s="444"/>
      <c r="B135" s="453"/>
      <c r="C135" s="446">
        <f>INT($C$40)+2</f>
        <v>3</v>
      </c>
      <c r="D135" s="475"/>
      <c r="E135" s="471"/>
      <c r="F135" s="471"/>
      <c r="G135" s="475"/>
      <c r="H135" s="497"/>
      <c r="I135" s="497"/>
      <c r="J135" s="497">
        <v>1</v>
      </c>
      <c r="K135" s="710">
        <f>Periods!L11</f>
        <v>43600</v>
      </c>
      <c r="L135" s="711">
        <f ca="1">IF(K136-K135&gt;0,K136-K135,OFFSET(K136,-i_p6_len,0)+365-K135)</f>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25">
      <c r="A136" s="444"/>
      <c r="B136" s="453"/>
      <c r="C136" s="446">
        <f t="shared" si="0"/>
        <v>4</v>
      </c>
      <c r="D136" s="475"/>
      <c r="E136" s="471"/>
      <c r="F136" s="471"/>
      <c r="G136" s="475"/>
      <c r="H136" s="497"/>
      <c r="I136" s="497"/>
      <c r="J136" s="497">
        <v>2</v>
      </c>
      <c r="K136" s="710">
        <f>Periods!L12</f>
        <v>43628</v>
      </c>
      <c r="L136" s="711">
        <f ca="1">IF(K137-K136&gt;0,K137-K136,OFFSET(K137,-i_p6_len,0)+365-K136)</f>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25">
      <c r="A137" s="444"/>
      <c r="B137" s="453"/>
      <c r="C137" s="446">
        <f t="shared" si="0"/>
        <v>4</v>
      </c>
      <c r="D137" s="475"/>
      <c r="E137" s="471"/>
      <c r="F137" s="471"/>
      <c r="G137" s="475"/>
      <c r="H137" s="497"/>
      <c r="I137" s="497"/>
      <c r="J137" s="497">
        <v>3</v>
      </c>
      <c r="K137" s="710">
        <f>Periods!L13</f>
        <v>43684</v>
      </c>
      <c r="L137" s="711">
        <f ca="1">IF(K138-K137&gt;0,K138-K137,OFFSET(K138,-i_p6_len,0)+365-K137)</f>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25">
      <c r="A138" s="444"/>
      <c r="B138" s="453"/>
      <c r="C138" s="446">
        <f t="shared" si="0"/>
        <v>4</v>
      </c>
      <c r="D138" s="475"/>
      <c r="E138" s="471"/>
      <c r="F138" s="471"/>
      <c r="G138" s="475"/>
      <c r="H138" s="497"/>
      <c r="I138" s="497"/>
      <c r="J138" s="497">
        <v>4</v>
      </c>
      <c r="K138" s="710">
        <f>Periods!L14</f>
        <v>43733</v>
      </c>
      <c r="L138" s="711">
        <f ca="1">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25">
      <c r="A139" s="444"/>
      <c r="B139" s="453"/>
      <c r="C139" s="446">
        <f t="shared" si="0"/>
        <v>4</v>
      </c>
      <c r="D139" s="475"/>
      <c r="E139" s="471"/>
      <c r="F139" s="471"/>
      <c r="G139" s="475"/>
      <c r="H139" s="497"/>
      <c r="I139" s="497"/>
      <c r="J139" s="497">
        <v>5</v>
      </c>
      <c r="K139" s="710">
        <f>Periods!L15</f>
        <v>43768</v>
      </c>
      <c r="L139" s="711">
        <f ca="1">IF(K140-K139&gt;0,K140-K139,OFFSET(K140,-i_p6_len,0)+365-K139)</f>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25">
      <c r="A140" s="444"/>
      <c r="B140" s="453"/>
      <c r="C140" s="446">
        <f t="shared" si="0"/>
        <v>4</v>
      </c>
      <c r="D140" s="475"/>
      <c r="E140" s="471"/>
      <c r="F140" s="471"/>
      <c r="G140" s="475"/>
      <c r="H140" s="497"/>
      <c r="I140" s="497"/>
      <c r="J140" s="497">
        <v>6</v>
      </c>
      <c r="K140" s="710">
        <f>Periods!L16</f>
        <v>43796</v>
      </c>
      <c r="L140" s="711">
        <f ca="1">IF(K141-K140&gt;0,K141-K140,OFFSET(K141,-i_p6_len,0)+365-K140)</f>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25">
      <c r="A141" s="444"/>
      <c r="B141" s="453"/>
      <c r="C141" s="446">
        <f t="shared" si="0"/>
        <v>4</v>
      </c>
      <c r="D141" s="475"/>
      <c r="E141" s="471"/>
      <c r="F141" s="471"/>
      <c r="G141" s="475"/>
      <c r="H141" s="497"/>
      <c r="I141" s="497"/>
      <c r="J141" s="497">
        <v>7</v>
      </c>
      <c r="K141" s="710">
        <f>Periods!L17</f>
        <v>43852</v>
      </c>
      <c r="L141" s="711">
        <f ca="1">IF(K142-K141&gt;0,K142-K141,OFFSET(K142,-i_p6_len,0)+365-K141)</f>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25">
      <c r="A142" s="444"/>
      <c r="B142" s="453"/>
      <c r="C142" s="446">
        <f t="shared" si="0"/>
        <v>4</v>
      </c>
      <c r="D142" s="475"/>
      <c r="E142" s="471"/>
      <c r="F142" s="471"/>
      <c r="G142" s="475"/>
      <c r="H142" s="497"/>
      <c r="I142" s="497"/>
      <c r="J142" s="497">
        <v>8</v>
      </c>
      <c r="K142" s="710">
        <f>Periods!L18</f>
        <v>43902</v>
      </c>
      <c r="L142" s="711">
        <f ca="1">IF(K143-K142&gt;0,K143-K142,OFFSET(K143,-i_p6_len,0)+365-K142)</f>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25">
      <c r="A143" s="444"/>
      <c r="B143" s="453"/>
      <c r="C143" s="446">
        <f t="shared" si="0"/>
        <v>4</v>
      </c>
      <c r="D143" s="475"/>
      <c r="E143" s="825"/>
      <c r="F143" s="825"/>
      <c r="G143" s="475"/>
      <c r="H143" s="553"/>
      <c r="I143" s="553"/>
      <c r="J143" s="553">
        <v>9</v>
      </c>
      <c r="K143" s="826">
        <f>Periods!L19</f>
        <v>43930</v>
      </c>
      <c r="L143" s="711">
        <f ca="1">IF(K144-K143&gt;0,K144-K143,OFFSET(K144,-i_p6_len,0)+365-K143)</f>
        <v>14</v>
      </c>
      <c r="M143" s="827"/>
      <c r="N143" s="554"/>
      <c r="O143" s="554">
        <v>100</v>
      </c>
      <c r="P143" s="828">
        <v>425</v>
      </c>
      <c r="Q143" s="828">
        <v>850</v>
      </c>
      <c r="R143" s="829">
        <v>0.48</v>
      </c>
      <c r="S143" s="830">
        <v>0.5</v>
      </c>
      <c r="T143" s="830">
        <v>0.53</v>
      </c>
      <c r="U143" s="828">
        <v>1</v>
      </c>
      <c r="V143" s="830">
        <v>0.3</v>
      </c>
      <c r="W143" s="828">
        <v>10</v>
      </c>
      <c r="X143" s="554"/>
      <c r="Y143" s="831">
        <v>0.33</v>
      </c>
      <c r="Z143" s="832">
        <v>50</v>
      </c>
      <c r="AA143" s="828">
        <v>50</v>
      </c>
      <c r="AB143" s="828">
        <v>400</v>
      </c>
      <c r="AC143" s="828">
        <v>400</v>
      </c>
      <c r="AD143" s="828">
        <v>400</v>
      </c>
      <c r="AE143" s="833">
        <v>400</v>
      </c>
      <c r="AF143" s="834"/>
      <c r="AG143" s="554"/>
      <c r="AH143" s="554"/>
      <c r="AI143" s="554"/>
      <c r="AJ143" s="554"/>
      <c r="AK143" s="554"/>
      <c r="AL143" s="554"/>
      <c r="AM143" s="554"/>
      <c r="AN143" s="554"/>
      <c r="AO143" s="554"/>
      <c r="AP143" s="475"/>
      <c r="AQ143" s="456"/>
      <c r="AR143" s="444"/>
      <c r="AS143" s="444"/>
      <c r="AT143" s="444"/>
    </row>
    <row r="144" spans="1:46" s="850" customFormat="1" hidden="1" outlineLevel="2" x14ac:dyDescent="0.25">
      <c r="A144" s="490"/>
      <c r="B144" s="835"/>
      <c r="C144" s="491">
        <f>INT($C$40)+2</f>
        <v>3</v>
      </c>
      <c r="D144" s="836"/>
      <c r="E144" s="837"/>
      <c r="F144" s="837"/>
      <c r="G144" s="836"/>
      <c r="H144" s="838"/>
      <c r="I144" s="838" t="s">
        <v>924</v>
      </c>
      <c r="J144" s="838">
        <v>0</v>
      </c>
      <c r="K144" s="839">
        <f>Periods!M10</f>
        <v>43599</v>
      </c>
      <c r="L144" s="711">
        <f ca="1">IF(K145-K144&gt;0,K145-K144,OFFSET(K145,-i_p6_len,0)+365-K144)</f>
        <v>1</v>
      </c>
      <c r="M144" s="840"/>
      <c r="N144" s="841"/>
      <c r="O144" s="841">
        <v>100</v>
      </c>
      <c r="P144" s="842">
        <v>250</v>
      </c>
      <c r="Q144" s="842">
        <v>450</v>
      </c>
      <c r="R144" s="843">
        <f>S144</f>
        <v>0.8</v>
      </c>
      <c r="S144" s="844">
        <v>0.8</v>
      </c>
      <c r="T144" s="844">
        <v>0.8</v>
      </c>
      <c r="U144" s="842">
        <v>0</v>
      </c>
      <c r="V144" s="844">
        <v>0.3</v>
      </c>
      <c r="W144" s="842">
        <v>10</v>
      </c>
      <c r="X144" s="841"/>
      <c r="Y144" s="845">
        <v>1</v>
      </c>
      <c r="Z144" s="846">
        <v>50</v>
      </c>
      <c r="AA144" s="842">
        <v>50</v>
      </c>
      <c r="AB144" s="842">
        <v>400</v>
      </c>
      <c r="AC144" s="842">
        <v>400</v>
      </c>
      <c r="AD144" s="842">
        <v>400</v>
      </c>
      <c r="AE144" s="847">
        <v>400</v>
      </c>
      <c r="AF144" s="848"/>
      <c r="AG144" s="841"/>
      <c r="AH144" s="841"/>
      <c r="AI144" s="841"/>
      <c r="AJ144" s="841"/>
      <c r="AK144" s="841"/>
      <c r="AL144" s="841"/>
      <c r="AM144" s="841"/>
      <c r="AN144" s="841"/>
      <c r="AO144" s="841"/>
      <c r="AP144" s="836"/>
      <c r="AQ144" s="849"/>
      <c r="AR144" s="490"/>
      <c r="AS144" s="490"/>
      <c r="AT144" s="490"/>
    </row>
    <row r="145" spans="1:46" hidden="1" outlineLevel="2" x14ac:dyDescent="0.25">
      <c r="A145" s="444"/>
      <c r="B145" s="453"/>
      <c r="C145" s="446">
        <f>INT($C$40)+2</f>
        <v>3</v>
      </c>
      <c r="D145" s="475"/>
      <c r="E145" s="471"/>
      <c r="F145" s="471"/>
      <c r="G145" s="475"/>
      <c r="H145" s="497"/>
      <c r="I145" s="497"/>
      <c r="J145" s="497">
        <v>1</v>
      </c>
      <c r="K145" s="710">
        <f>Periods!M11</f>
        <v>43600</v>
      </c>
      <c r="L145" s="711">
        <f ca="1">IF(K146-K145&gt;0,K146-K145,OFFSET(K146,-i_p6_len,0)+365-K145)</f>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25">
      <c r="A146" s="444"/>
      <c r="B146" s="453"/>
      <c r="C146" s="446">
        <f t="shared" si="0"/>
        <v>4</v>
      </c>
      <c r="D146" s="475"/>
      <c r="E146" s="471"/>
      <c r="F146" s="471"/>
      <c r="G146" s="475"/>
      <c r="H146" s="497"/>
      <c r="I146" s="497"/>
      <c r="J146" s="497">
        <v>2</v>
      </c>
      <c r="K146" s="710">
        <f>Periods!M12</f>
        <v>43628</v>
      </c>
      <c r="L146" s="711">
        <f ca="1">IF(K147-K146&gt;0,K147-K146,OFFSET(K147,-i_p6_len,0)+365-K146)</f>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25">
      <c r="A147" s="444"/>
      <c r="B147" s="453"/>
      <c r="C147" s="446">
        <f t="shared" si="0"/>
        <v>4</v>
      </c>
      <c r="D147" s="475"/>
      <c r="E147" s="471"/>
      <c r="F147" s="471"/>
      <c r="G147" s="475"/>
      <c r="H147" s="497"/>
      <c r="I147" s="497"/>
      <c r="J147" s="497">
        <v>3</v>
      </c>
      <c r="K147" s="710">
        <f>Periods!M13</f>
        <v>43684</v>
      </c>
      <c r="L147" s="711">
        <f ca="1">IF(K148-K147&gt;0,K148-K147,OFFSET(K148,-i_p6_len,0)+365-K147)</f>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25">
      <c r="A148" s="444"/>
      <c r="B148" s="453"/>
      <c r="C148" s="446">
        <f t="shared" si="0"/>
        <v>4</v>
      </c>
      <c r="D148" s="475"/>
      <c r="E148" s="471"/>
      <c r="F148" s="471"/>
      <c r="G148" s="475"/>
      <c r="H148" s="497"/>
      <c r="I148" s="497"/>
      <c r="J148" s="497">
        <v>4</v>
      </c>
      <c r="K148" s="710">
        <f>Periods!M14</f>
        <v>43733</v>
      </c>
      <c r="L148" s="711">
        <f ca="1">IF(K149-K148&gt;0,K149-K148,OFFSET(K149,-i_p6_len,0)+365-K148)</f>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25">
      <c r="A149" s="444"/>
      <c r="B149" s="453"/>
      <c r="C149" s="446">
        <f t="shared" si="0"/>
        <v>4</v>
      </c>
      <c r="D149" s="475"/>
      <c r="E149" s="471"/>
      <c r="F149" s="471"/>
      <c r="G149" s="475"/>
      <c r="H149" s="497"/>
      <c r="I149" s="497"/>
      <c r="J149" s="497">
        <v>5</v>
      </c>
      <c r="K149" s="710">
        <f>Periods!M15</f>
        <v>43768</v>
      </c>
      <c r="L149" s="711">
        <f ca="1">IF(K150-K149&gt;0,K150-K149,OFFSET(K150,-i_p6_len,0)+365-K149)</f>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25">
      <c r="A150" s="444"/>
      <c r="B150" s="453"/>
      <c r="C150" s="446">
        <f t="shared" si="0"/>
        <v>4</v>
      </c>
      <c r="D150" s="475"/>
      <c r="E150" s="471"/>
      <c r="F150" s="471"/>
      <c r="G150" s="475"/>
      <c r="H150" s="497"/>
      <c r="I150" s="497"/>
      <c r="J150" s="497">
        <v>6</v>
      </c>
      <c r="K150" s="710">
        <f>Periods!M16</f>
        <v>43796</v>
      </c>
      <c r="L150" s="711">
        <f ca="1">IF(K151-K150&gt;0,K151-K150,OFFSET(K151,-i_p6_len,0)+365-K150)</f>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25">
      <c r="A151" s="444"/>
      <c r="B151" s="453"/>
      <c r="C151" s="446">
        <f t="shared" si="0"/>
        <v>4</v>
      </c>
      <c r="D151" s="475"/>
      <c r="E151" s="471"/>
      <c r="F151" s="471"/>
      <c r="G151" s="475"/>
      <c r="H151" s="497"/>
      <c r="I151" s="497"/>
      <c r="J151" s="497">
        <v>7</v>
      </c>
      <c r="K151" s="710">
        <f>Periods!M17</f>
        <v>43852</v>
      </c>
      <c r="L151" s="711">
        <f ca="1">IF(K152-K151&gt;0,K152-K151,OFFSET(K152,-i_p6_len,0)+365-K151)</f>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25">
      <c r="A152" s="444"/>
      <c r="B152" s="453"/>
      <c r="C152" s="446">
        <f t="shared" si="0"/>
        <v>4</v>
      </c>
      <c r="D152" s="475"/>
      <c r="E152" s="471"/>
      <c r="F152" s="471"/>
      <c r="G152" s="475"/>
      <c r="H152" s="497"/>
      <c r="I152" s="497"/>
      <c r="J152" s="497">
        <v>8</v>
      </c>
      <c r="K152" s="710">
        <f>Periods!M18</f>
        <v>43902</v>
      </c>
      <c r="L152" s="711">
        <f ca="1">IF(K153-K152&gt;0,K153-K152,OFFSET(K153,-i_p6_len,0)+365-K152)</f>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25">
      <c r="A153" s="444"/>
      <c r="B153" s="453"/>
      <c r="C153" s="446">
        <f t="shared" si="0"/>
        <v>4</v>
      </c>
      <c r="D153" s="475"/>
      <c r="E153" s="825"/>
      <c r="F153" s="825"/>
      <c r="G153" s="475"/>
      <c r="H153" s="553"/>
      <c r="I153" s="553"/>
      <c r="J153" s="553">
        <v>9</v>
      </c>
      <c r="K153" s="826">
        <f>Periods!M19</f>
        <v>43930</v>
      </c>
      <c r="L153" s="711">
        <f ca="1">IF(K154-K153&gt;0,K154-K153,OFFSET(K154,-i_p6_len,0)+365-K153)</f>
        <v>34</v>
      </c>
      <c r="M153" s="827"/>
      <c r="N153" s="554"/>
      <c r="O153" s="554">
        <v>100</v>
      </c>
      <c r="P153" s="828">
        <v>425</v>
      </c>
      <c r="Q153" s="828">
        <v>850</v>
      </c>
      <c r="R153" s="829">
        <v>0.48</v>
      </c>
      <c r="S153" s="830">
        <v>0.5</v>
      </c>
      <c r="T153" s="830">
        <v>0.53</v>
      </c>
      <c r="U153" s="828">
        <v>1</v>
      </c>
      <c r="V153" s="830">
        <v>0.3</v>
      </c>
      <c r="W153" s="828">
        <v>10</v>
      </c>
      <c r="X153" s="554"/>
      <c r="Y153" s="831">
        <v>0.33</v>
      </c>
      <c r="Z153" s="832">
        <v>50</v>
      </c>
      <c r="AA153" s="828">
        <v>50</v>
      </c>
      <c r="AB153" s="828">
        <v>400</v>
      </c>
      <c r="AC153" s="828">
        <v>400</v>
      </c>
      <c r="AD153" s="828">
        <v>400</v>
      </c>
      <c r="AE153" s="833">
        <v>400</v>
      </c>
      <c r="AF153" s="834"/>
      <c r="AG153" s="554"/>
      <c r="AH153" s="554"/>
      <c r="AI153" s="554"/>
      <c r="AJ153" s="554"/>
      <c r="AK153" s="554"/>
      <c r="AL153" s="554"/>
      <c r="AM153" s="554"/>
      <c r="AN153" s="554"/>
      <c r="AO153" s="554"/>
      <c r="AP153" s="475"/>
      <c r="AQ153" s="456"/>
      <c r="AR153" s="444"/>
      <c r="AS153" s="444"/>
      <c r="AT153" s="444"/>
    </row>
    <row r="154" spans="1:46" s="850" customFormat="1" hidden="1" outlineLevel="2" x14ac:dyDescent="0.25">
      <c r="A154" s="490"/>
      <c r="B154" s="835"/>
      <c r="C154" s="491">
        <f>INT($C$40)+2</f>
        <v>3</v>
      </c>
      <c r="D154" s="836"/>
      <c r="E154" s="837"/>
      <c r="F154" s="837"/>
      <c r="G154" s="836"/>
      <c r="H154" s="838"/>
      <c r="I154" s="838" t="s">
        <v>925</v>
      </c>
      <c r="J154" s="838">
        <v>0</v>
      </c>
      <c r="K154" s="839">
        <f>Periods!N10</f>
        <v>43599</v>
      </c>
      <c r="L154" s="711">
        <f ca="1">IF(K155-K154&gt;0,K155-K154,OFFSET(K155,-i_p6_len,0)+365-K154)</f>
        <v>1</v>
      </c>
      <c r="M154" s="840"/>
      <c r="N154" s="841"/>
      <c r="O154" s="841">
        <v>100</v>
      </c>
      <c r="P154" s="842">
        <v>250</v>
      </c>
      <c r="Q154" s="842">
        <v>450</v>
      </c>
      <c r="R154" s="843">
        <f>S154</f>
        <v>0.8</v>
      </c>
      <c r="S154" s="844">
        <v>0.8</v>
      </c>
      <c r="T154" s="844">
        <v>0.8</v>
      </c>
      <c r="U154" s="842">
        <v>0</v>
      </c>
      <c r="V154" s="844">
        <v>0.3</v>
      </c>
      <c r="W154" s="842">
        <v>10</v>
      </c>
      <c r="X154" s="841"/>
      <c r="Y154" s="845">
        <v>1</v>
      </c>
      <c r="Z154" s="846">
        <v>50</v>
      </c>
      <c r="AA154" s="842">
        <v>50</v>
      </c>
      <c r="AB154" s="842">
        <v>400</v>
      </c>
      <c r="AC154" s="842">
        <v>400</v>
      </c>
      <c r="AD154" s="842">
        <v>400</v>
      </c>
      <c r="AE154" s="847">
        <v>400</v>
      </c>
      <c r="AF154" s="848"/>
      <c r="AG154" s="841"/>
      <c r="AH154" s="841"/>
      <c r="AI154" s="841"/>
      <c r="AJ154" s="841"/>
      <c r="AK154" s="841"/>
      <c r="AL154" s="841"/>
      <c r="AM154" s="841"/>
      <c r="AN154" s="841"/>
      <c r="AO154" s="841"/>
      <c r="AP154" s="836"/>
      <c r="AQ154" s="849"/>
      <c r="AR154" s="490"/>
      <c r="AS154" s="490"/>
      <c r="AT154" s="490"/>
    </row>
    <row r="155" spans="1:46" hidden="1" outlineLevel="2" x14ac:dyDescent="0.25">
      <c r="A155" s="444"/>
      <c r="B155" s="453"/>
      <c r="C155" s="446">
        <f>INT($C$40)+2</f>
        <v>3</v>
      </c>
      <c r="D155" s="475"/>
      <c r="E155" s="471"/>
      <c r="F155" s="471"/>
      <c r="G155" s="475"/>
      <c r="H155" s="497"/>
      <c r="I155" s="497"/>
      <c r="J155" s="497">
        <v>1</v>
      </c>
      <c r="K155" s="710">
        <f>Periods!N11</f>
        <v>43600</v>
      </c>
      <c r="L155" s="711">
        <f ca="1">IF(K156-K155&gt;0,K156-K155,OFFSET(K156,-i_p6_len,0)+365-K155)</f>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25">
      <c r="A156" s="444"/>
      <c r="B156" s="453"/>
      <c r="C156" s="446">
        <f t="shared" si="0"/>
        <v>4</v>
      </c>
      <c r="D156" s="475"/>
      <c r="E156" s="471"/>
      <c r="F156" s="471"/>
      <c r="G156" s="475"/>
      <c r="H156" s="497"/>
      <c r="I156" s="497"/>
      <c r="J156" s="497">
        <v>2</v>
      </c>
      <c r="K156" s="710">
        <f>Periods!N12</f>
        <v>43628</v>
      </c>
      <c r="L156" s="711">
        <f ca="1">IF(K157-K156&gt;0,K157-K156,OFFSET(K157,-i_p6_len,0)+365-K156)</f>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25">
      <c r="A157" s="444"/>
      <c r="B157" s="453"/>
      <c r="C157" s="446">
        <f t="shared" si="0"/>
        <v>4</v>
      </c>
      <c r="D157" s="475"/>
      <c r="E157" s="471"/>
      <c r="F157" s="471"/>
      <c r="G157" s="475"/>
      <c r="H157" s="497"/>
      <c r="I157" s="497"/>
      <c r="J157" s="497">
        <v>3</v>
      </c>
      <c r="K157" s="710">
        <f>Periods!N13</f>
        <v>43684</v>
      </c>
      <c r="L157" s="711">
        <f ca="1">IF(K158-K157&gt;0,K158-K157,OFFSET(K158,-i_p6_len,0)+365-K157)</f>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25">
      <c r="A158" s="444"/>
      <c r="B158" s="453"/>
      <c r="C158" s="446">
        <f t="shared" si="0"/>
        <v>4</v>
      </c>
      <c r="D158" s="475"/>
      <c r="E158" s="471"/>
      <c r="F158" s="471"/>
      <c r="G158" s="475"/>
      <c r="H158" s="497"/>
      <c r="I158" s="497"/>
      <c r="J158" s="497">
        <v>4</v>
      </c>
      <c r="K158" s="710">
        <f>Periods!N14</f>
        <v>43733</v>
      </c>
      <c r="L158" s="711">
        <f ca="1">IF(K159-K158&gt;0,K159-K158,OFFSET(K159,-i_p6_len,0)+365-K158)</f>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25">
      <c r="A159" s="444"/>
      <c r="B159" s="453"/>
      <c r="C159" s="446">
        <f t="shared" si="0"/>
        <v>4</v>
      </c>
      <c r="D159" s="475"/>
      <c r="E159" s="471"/>
      <c r="F159" s="471"/>
      <c r="G159" s="475"/>
      <c r="H159" s="497"/>
      <c r="I159" s="497"/>
      <c r="J159" s="497">
        <v>5</v>
      </c>
      <c r="K159" s="710">
        <f>Periods!N15</f>
        <v>43768</v>
      </c>
      <c r="L159" s="711">
        <f ca="1">IF(K160-K159&gt;0,K160-K159,OFFSET(K160,-i_p6_len,0)+365-K159)</f>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25">
      <c r="A160" s="444"/>
      <c r="B160" s="453"/>
      <c r="C160" s="446">
        <f t="shared" si="0"/>
        <v>4</v>
      </c>
      <c r="D160" s="475"/>
      <c r="E160" s="471"/>
      <c r="F160" s="471"/>
      <c r="G160" s="475"/>
      <c r="H160" s="497"/>
      <c r="I160" s="497"/>
      <c r="J160" s="497">
        <v>6</v>
      </c>
      <c r="K160" s="710">
        <f>Periods!N16</f>
        <v>43796</v>
      </c>
      <c r="L160" s="711">
        <f ca="1">IF(K161-K160&gt;0,K161-K160,OFFSET(K161,-i_p6_len,0)+365-K160)</f>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25">
      <c r="A161" s="444"/>
      <c r="B161" s="453"/>
      <c r="C161" s="446">
        <f t="shared" si="0"/>
        <v>4</v>
      </c>
      <c r="D161" s="475"/>
      <c r="E161" s="471"/>
      <c r="F161" s="471"/>
      <c r="G161" s="475"/>
      <c r="H161" s="497"/>
      <c r="I161" s="497"/>
      <c r="J161" s="497">
        <v>7</v>
      </c>
      <c r="K161" s="710">
        <f>Periods!N17</f>
        <v>43852</v>
      </c>
      <c r="L161" s="711">
        <f ca="1">IF(K162-K161&gt;0,K162-K161,OFFSET(K162,-i_p6_len,0)+365-K161)</f>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25">
      <c r="A162" s="444"/>
      <c r="B162" s="453"/>
      <c r="C162" s="446">
        <f t="shared" si="0"/>
        <v>4</v>
      </c>
      <c r="D162" s="475"/>
      <c r="E162" s="471"/>
      <c r="F162" s="471"/>
      <c r="G162" s="475"/>
      <c r="H162" s="497"/>
      <c r="I162" s="497"/>
      <c r="J162" s="497">
        <v>8</v>
      </c>
      <c r="K162" s="710">
        <f>Periods!N18</f>
        <v>43902</v>
      </c>
      <c r="L162" s="711">
        <f ca="1">IF(K163-K162&gt;0,K163-K162,OFFSET(K163,-i_p6_len,0)+365-K162)</f>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25">
      <c r="A163" s="444"/>
      <c r="B163" s="453"/>
      <c r="C163" s="446">
        <f t="shared" si="0"/>
        <v>4</v>
      </c>
      <c r="D163" s="475"/>
      <c r="E163" s="825"/>
      <c r="F163" s="825"/>
      <c r="G163" s="475"/>
      <c r="H163" s="553"/>
      <c r="I163" s="553"/>
      <c r="J163" s="553">
        <v>9</v>
      </c>
      <c r="K163" s="826">
        <f>Periods!N19</f>
        <v>43930</v>
      </c>
      <c r="L163" s="711">
        <f ca="1">IF(K164-K163&gt;0,K164-K163,OFFSET(K164,-i_p6_len,0)+365-K163)</f>
        <v>34</v>
      </c>
      <c r="M163" s="827"/>
      <c r="N163" s="554"/>
      <c r="O163" s="554">
        <v>100</v>
      </c>
      <c r="P163" s="828">
        <v>425</v>
      </c>
      <c r="Q163" s="828">
        <v>850</v>
      </c>
      <c r="R163" s="829">
        <v>0.48</v>
      </c>
      <c r="S163" s="830">
        <v>0.5</v>
      </c>
      <c r="T163" s="830">
        <v>0.53</v>
      </c>
      <c r="U163" s="828">
        <v>1</v>
      </c>
      <c r="V163" s="830">
        <v>0.3</v>
      </c>
      <c r="W163" s="828">
        <v>10</v>
      </c>
      <c r="X163" s="554"/>
      <c r="Y163" s="831">
        <v>0.33</v>
      </c>
      <c r="Z163" s="832">
        <v>50</v>
      </c>
      <c r="AA163" s="828">
        <v>50</v>
      </c>
      <c r="AB163" s="828">
        <v>400</v>
      </c>
      <c r="AC163" s="828">
        <v>400</v>
      </c>
      <c r="AD163" s="828">
        <v>400</v>
      </c>
      <c r="AE163" s="833">
        <v>400</v>
      </c>
      <c r="AF163" s="834"/>
      <c r="AG163" s="554"/>
      <c r="AH163" s="554"/>
      <c r="AI163" s="554"/>
      <c r="AJ163" s="554"/>
      <c r="AK163" s="554"/>
      <c r="AL163" s="554"/>
      <c r="AM163" s="554"/>
      <c r="AN163" s="554"/>
      <c r="AO163" s="554"/>
      <c r="AP163" s="475"/>
      <c r="AQ163" s="456"/>
      <c r="AR163" s="444"/>
      <c r="AS163" s="444"/>
      <c r="AT163" s="444"/>
    </row>
    <row r="164" spans="1:46" s="850" customFormat="1" hidden="1" outlineLevel="2" x14ac:dyDescent="0.25">
      <c r="A164" s="490"/>
      <c r="B164" s="835"/>
      <c r="C164" s="491">
        <f>INT($C$40)+2</f>
        <v>3</v>
      </c>
      <c r="D164" s="836"/>
      <c r="E164" s="837"/>
      <c r="F164" s="837"/>
      <c r="G164" s="836"/>
      <c r="H164" s="838"/>
      <c r="I164" s="838" t="s">
        <v>926</v>
      </c>
      <c r="J164" s="838">
        <v>0</v>
      </c>
      <c r="K164" s="839">
        <f>Periods!O10</f>
        <v>43599</v>
      </c>
      <c r="L164" s="711">
        <f ca="1">IF(K165-K164&gt;0,K165-K164,OFFSET(K165,-i_p6_len,0)+365-K164)</f>
        <v>1</v>
      </c>
      <c r="M164" s="840"/>
      <c r="N164" s="841"/>
      <c r="O164" s="841">
        <v>100</v>
      </c>
      <c r="P164" s="842">
        <v>250</v>
      </c>
      <c r="Q164" s="842">
        <v>450</v>
      </c>
      <c r="R164" s="843">
        <f>S164</f>
        <v>0.8</v>
      </c>
      <c r="S164" s="844">
        <v>0.8</v>
      </c>
      <c r="T164" s="844">
        <v>0.8</v>
      </c>
      <c r="U164" s="842">
        <v>0</v>
      </c>
      <c r="V164" s="844">
        <v>0.3</v>
      </c>
      <c r="W164" s="842">
        <v>10</v>
      </c>
      <c r="X164" s="841"/>
      <c r="Y164" s="845">
        <v>1</v>
      </c>
      <c r="Z164" s="846">
        <v>50</v>
      </c>
      <c r="AA164" s="842">
        <v>50</v>
      </c>
      <c r="AB164" s="842">
        <v>400</v>
      </c>
      <c r="AC164" s="842">
        <v>400</v>
      </c>
      <c r="AD164" s="842">
        <v>400</v>
      </c>
      <c r="AE164" s="847">
        <v>400</v>
      </c>
      <c r="AF164" s="848"/>
      <c r="AG164" s="841"/>
      <c r="AH164" s="841"/>
      <c r="AI164" s="841"/>
      <c r="AJ164" s="841"/>
      <c r="AK164" s="841"/>
      <c r="AL164" s="841"/>
      <c r="AM164" s="841"/>
      <c r="AN164" s="841"/>
      <c r="AO164" s="841"/>
      <c r="AP164" s="836"/>
      <c r="AQ164" s="849"/>
      <c r="AR164" s="490"/>
      <c r="AS164" s="490"/>
      <c r="AT164" s="490"/>
    </row>
    <row r="165" spans="1:46" hidden="1" outlineLevel="2" x14ac:dyDescent="0.25">
      <c r="A165" s="444"/>
      <c r="B165" s="453"/>
      <c r="C165" s="446">
        <f>INT($C$40)+2</f>
        <v>3</v>
      </c>
      <c r="D165" s="475"/>
      <c r="E165" s="471"/>
      <c r="F165" s="471"/>
      <c r="G165" s="475"/>
      <c r="H165" s="497"/>
      <c r="I165" s="497"/>
      <c r="J165" s="497">
        <v>1</v>
      </c>
      <c r="K165" s="710">
        <f>Periods!O11</f>
        <v>43600</v>
      </c>
      <c r="L165" s="711">
        <f ca="1">IF(K166-K165&gt;0,K166-K165,OFFSET(K166,-i_p6_len,0)+365-K165)</f>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25">
      <c r="A166" s="444"/>
      <c r="B166" s="453"/>
      <c r="C166" s="446">
        <f t="shared" si="0"/>
        <v>4</v>
      </c>
      <c r="D166" s="475"/>
      <c r="E166" s="471"/>
      <c r="F166" s="471"/>
      <c r="G166" s="475"/>
      <c r="H166" s="497"/>
      <c r="I166" s="497"/>
      <c r="J166" s="497">
        <v>2</v>
      </c>
      <c r="K166" s="710">
        <f>Periods!O12</f>
        <v>43628</v>
      </c>
      <c r="L166" s="711">
        <f ca="1">IF(K167-K166&gt;0,K167-K166,OFFSET(K167,-i_p6_len,0)+365-K166)</f>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25">
      <c r="A167" s="444"/>
      <c r="B167" s="453"/>
      <c r="C167" s="446">
        <f t="shared" si="0"/>
        <v>4</v>
      </c>
      <c r="D167" s="475"/>
      <c r="E167" s="471"/>
      <c r="F167" s="471"/>
      <c r="G167" s="475"/>
      <c r="H167" s="497"/>
      <c r="I167" s="497"/>
      <c r="J167" s="497">
        <v>3</v>
      </c>
      <c r="K167" s="710">
        <f>Periods!O13</f>
        <v>43684</v>
      </c>
      <c r="L167" s="711">
        <f ca="1">IF(K168-K167&gt;0,K168-K167,OFFSET(K168,-i_p6_len,0)+365-K167)</f>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25">
      <c r="A168" s="444"/>
      <c r="B168" s="453"/>
      <c r="C168" s="446">
        <f t="shared" si="0"/>
        <v>4</v>
      </c>
      <c r="D168" s="475"/>
      <c r="E168" s="471"/>
      <c r="F168" s="471"/>
      <c r="G168" s="475"/>
      <c r="H168" s="497"/>
      <c r="I168" s="497"/>
      <c r="J168" s="497">
        <v>4</v>
      </c>
      <c r="K168" s="710">
        <f>Periods!O14</f>
        <v>43733</v>
      </c>
      <c r="L168" s="711">
        <f ca="1">IF(K169-K168&gt;0,K169-K168,OFFSET(K169,-i_p6_len,0)+365-K168)</f>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25">
      <c r="A169" s="444"/>
      <c r="B169" s="453"/>
      <c r="C169" s="446">
        <f t="shared" si="0"/>
        <v>4</v>
      </c>
      <c r="D169" s="475"/>
      <c r="E169" s="471"/>
      <c r="F169" s="471"/>
      <c r="G169" s="475"/>
      <c r="H169" s="497"/>
      <c r="I169" s="497"/>
      <c r="J169" s="497">
        <v>5</v>
      </c>
      <c r="K169" s="710">
        <f>Periods!O15</f>
        <v>43768</v>
      </c>
      <c r="L169" s="711">
        <f ca="1">IF(K170-K169&gt;0,K170-K169,OFFSET(K170,-i_p6_len,0)+365-K169)</f>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25">
      <c r="A170" s="444"/>
      <c r="B170" s="453"/>
      <c r="C170" s="446">
        <f t="shared" si="0"/>
        <v>4</v>
      </c>
      <c r="D170" s="475"/>
      <c r="E170" s="471"/>
      <c r="F170" s="471"/>
      <c r="G170" s="475"/>
      <c r="H170" s="497"/>
      <c r="I170" s="497"/>
      <c r="J170" s="497">
        <v>6</v>
      </c>
      <c r="K170" s="710">
        <f>Periods!O16</f>
        <v>43796</v>
      </c>
      <c r="L170" s="711">
        <f ca="1">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25">
      <c r="A171" s="444"/>
      <c r="B171" s="453"/>
      <c r="C171" s="446">
        <f t="shared" si="0"/>
        <v>4</v>
      </c>
      <c r="D171" s="475"/>
      <c r="E171" s="471"/>
      <c r="F171" s="471"/>
      <c r="G171" s="475"/>
      <c r="H171" s="497"/>
      <c r="I171" s="497"/>
      <c r="J171" s="497">
        <v>7</v>
      </c>
      <c r="K171" s="710">
        <f>Periods!O17</f>
        <v>43852</v>
      </c>
      <c r="L171" s="711">
        <f ca="1">IF(K172-K171&gt;0,K172-K171,OFFSET(K172,-i_p6_len,0)+365-K171)</f>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25">
      <c r="A172" s="444"/>
      <c r="B172" s="453"/>
      <c r="C172" s="446">
        <f t="shared" si="0"/>
        <v>4</v>
      </c>
      <c r="D172" s="475"/>
      <c r="E172" s="471"/>
      <c r="F172" s="471"/>
      <c r="G172" s="475"/>
      <c r="H172" s="497"/>
      <c r="I172" s="497"/>
      <c r="J172" s="497">
        <v>8</v>
      </c>
      <c r="K172" s="710">
        <f>Periods!O18</f>
        <v>43902</v>
      </c>
      <c r="L172" s="711">
        <f ca="1">IF(K173-K172&gt;0,K173-K172,OFFSET(K173,-i_p6_len,0)+365-K172)</f>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25">
      <c r="A173" s="444"/>
      <c r="B173" s="453"/>
      <c r="C173" s="446">
        <f t="shared" si="0"/>
        <v>4</v>
      </c>
      <c r="D173" s="475"/>
      <c r="E173" s="471"/>
      <c r="F173" s="471"/>
      <c r="G173" s="475"/>
      <c r="H173" s="497"/>
      <c r="I173" s="497"/>
      <c r="J173" s="497">
        <v>9</v>
      </c>
      <c r="K173" s="710">
        <f>Periods!O19</f>
        <v>43930</v>
      </c>
      <c r="L173" s="711">
        <f ca="1">IF(K174-K173&gt;0,K174-K173,OFFSET(K174,-i_p6_len,0)+365-K173)</f>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2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0999999999999996" hidden="1" customHeight="1" outlineLevel="2" x14ac:dyDescent="0.2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0999999999999996" hidden="1" customHeight="1" outlineLevel="3" x14ac:dyDescent="0.2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2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0999999999999996" hidden="1" customHeight="1" outlineLevel="2" x14ac:dyDescent="0.2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2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0999999999999996" customHeight="1" outlineLevel="3" x14ac:dyDescent="0.2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2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2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2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0999999999999996" customHeight="1" outlineLevel="2" x14ac:dyDescent="0.2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2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2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0999999999999996" customHeight="1" outlineLevel="3" x14ac:dyDescent="0.2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2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1">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2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1"/>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25">
      <c r="A190" s="444"/>
      <c r="B190" s="453"/>
      <c r="C190" s="446">
        <f t="shared" ref="C190:C199" si="2">INT($C$40)+3</f>
        <v>4</v>
      </c>
      <c r="D190" s="475"/>
      <c r="E190" s="471"/>
      <c r="F190" s="471"/>
      <c r="G190" s="475"/>
      <c r="H190" s="497" t="s">
        <v>588</v>
      </c>
      <c r="I190" s="497"/>
      <c r="J190" s="498">
        <v>2</v>
      </c>
      <c r="K190" s="498">
        <v>0.4</v>
      </c>
      <c r="L190" s="498">
        <v>0.4</v>
      </c>
      <c r="M190" s="498">
        <v>0.4</v>
      </c>
      <c r="N190" s="480"/>
      <c r="O190" s="498">
        <v>12.7</v>
      </c>
      <c r="P190" s="498">
        <v>26.2</v>
      </c>
      <c r="Q190" s="480">
        <f t="shared" si="1"/>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25">
      <c r="A191" s="444"/>
      <c r="B191" s="453"/>
      <c r="C191" s="446">
        <f t="shared" si="2"/>
        <v>4</v>
      </c>
      <c r="D191" s="475"/>
      <c r="E191" s="471"/>
      <c r="F191" s="471"/>
      <c r="G191" s="475"/>
      <c r="H191" s="497" t="s">
        <v>589</v>
      </c>
      <c r="I191" s="497"/>
      <c r="J191" s="498">
        <v>2.1</v>
      </c>
      <c r="K191" s="498">
        <v>0.4</v>
      </c>
      <c r="L191" s="498">
        <v>0.4</v>
      </c>
      <c r="M191" s="498">
        <v>0.3</v>
      </c>
      <c r="N191" s="480"/>
      <c r="O191" s="498">
        <v>10.6</v>
      </c>
      <c r="P191" s="498">
        <v>22.2</v>
      </c>
      <c r="Q191" s="480">
        <f t="shared" si="1"/>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25">
      <c r="A192" s="444"/>
      <c r="B192" s="453"/>
      <c r="C192" s="446">
        <f t="shared" si="2"/>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1"/>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25">
      <c r="A193" s="444"/>
      <c r="B193" s="453"/>
      <c r="C193" s="446">
        <f t="shared" si="2"/>
        <v>4</v>
      </c>
      <c r="D193" s="475"/>
      <c r="E193" s="471"/>
      <c r="F193" s="471"/>
      <c r="G193" s="475"/>
      <c r="H193" s="497" t="s">
        <v>591</v>
      </c>
      <c r="I193" s="497"/>
      <c r="J193" s="498">
        <v>2</v>
      </c>
      <c r="K193" s="498">
        <v>0.4</v>
      </c>
      <c r="L193" s="498">
        <v>0.4</v>
      </c>
      <c r="M193" s="498">
        <v>0.3</v>
      </c>
      <c r="N193" s="480"/>
      <c r="O193" s="498">
        <v>6.7</v>
      </c>
      <c r="P193" s="498">
        <v>15.2</v>
      </c>
      <c r="Q193" s="480">
        <f t="shared" si="1"/>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25">
      <c r="A194" s="444"/>
      <c r="B194" s="453"/>
      <c r="C194" s="446">
        <f t="shared" si="2"/>
        <v>4</v>
      </c>
      <c r="D194" s="475"/>
      <c r="E194" s="471"/>
      <c r="F194" s="471"/>
      <c r="G194" s="475"/>
      <c r="H194" s="497" t="s">
        <v>592</v>
      </c>
      <c r="I194" s="497"/>
      <c r="J194" s="498">
        <v>1.9</v>
      </c>
      <c r="K194" s="498">
        <v>0.4</v>
      </c>
      <c r="L194" s="498">
        <v>0.4</v>
      </c>
      <c r="M194" s="498">
        <v>0.5</v>
      </c>
      <c r="N194" s="480"/>
      <c r="O194" s="498">
        <v>5.8</v>
      </c>
      <c r="P194" s="498">
        <v>14.4</v>
      </c>
      <c r="Q194" s="480">
        <f t="shared" si="1"/>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25">
      <c r="A195" s="444"/>
      <c r="B195" s="453"/>
      <c r="C195" s="446">
        <f t="shared" si="2"/>
        <v>4</v>
      </c>
      <c r="D195" s="475"/>
      <c r="E195" s="471"/>
      <c r="F195" s="471"/>
      <c r="G195" s="475"/>
      <c r="H195" s="497" t="s">
        <v>593</v>
      </c>
      <c r="I195" s="497"/>
      <c r="J195" s="498">
        <v>1.8</v>
      </c>
      <c r="K195" s="498">
        <v>0.4</v>
      </c>
      <c r="L195" s="498">
        <v>0.4</v>
      </c>
      <c r="M195" s="498">
        <v>0.65</v>
      </c>
      <c r="N195" s="480"/>
      <c r="O195" s="498">
        <v>5.6</v>
      </c>
      <c r="P195" s="498">
        <v>14.9</v>
      </c>
      <c r="Q195" s="480">
        <f t="shared" si="1"/>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25">
      <c r="A196" s="444"/>
      <c r="B196" s="453"/>
      <c r="C196" s="446">
        <f t="shared" si="2"/>
        <v>4</v>
      </c>
      <c r="D196" s="475"/>
      <c r="E196" s="471"/>
      <c r="F196" s="471"/>
      <c r="G196" s="475"/>
      <c r="H196" s="497" t="s">
        <v>594</v>
      </c>
      <c r="I196" s="497"/>
      <c r="J196" s="498">
        <v>1.6</v>
      </c>
      <c r="K196" s="498">
        <v>0.4</v>
      </c>
      <c r="L196" s="498">
        <v>0.4</v>
      </c>
      <c r="M196" s="498">
        <v>0.8</v>
      </c>
      <c r="N196" s="480"/>
      <c r="O196" s="498">
        <v>6.3</v>
      </c>
      <c r="P196" s="498">
        <v>17</v>
      </c>
      <c r="Q196" s="480">
        <f t="shared" si="1"/>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25">
      <c r="A197" s="444"/>
      <c r="B197" s="453"/>
      <c r="C197" s="446">
        <f t="shared" si="2"/>
        <v>4</v>
      </c>
      <c r="D197" s="475"/>
      <c r="E197" s="471"/>
      <c r="F197" s="471"/>
      <c r="G197" s="475"/>
      <c r="H197" s="497" t="s">
        <v>595</v>
      </c>
      <c r="I197" s="497"/>
      <c r="J197" s="498">
        <v>1.3</v>
      </c>
      <c r="K197" s="498">
        <v>0.4</v>
      </c>
      <c r="L197" s="498">
        <v>0.4</v>
      </c>
      <c r="M197" s="498">
        <v>0.8</v>
      </c>
      <c r="N197" s="480"/>
      <c r="O197" s="498">
        <v>7.5</v>
      </c>
      <c r="P197" s="498">
        <v>19.899999999999999</v>
      </c>
      <c r="Q197" s="480">
        <f t="shared" si="1"/>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25">
      <c r="A198" s="444"/>
      <c r="B198" s="453"/>
      <c r="C198" s="446">
        <f t="shared" si="2"/>
        <v>4</v>
      </c>
      <c r="D198" s="475"/>
      <c r="E198" s="471"/>
      <c r="F198" s="471"/>
      <c r="G198" s="475"/>
      <c r="H198" s="497" t="s">
        <v>596</v>
      </c>
      <c r="I198" s="497"/>
      <c r="J198" s="498">
        <v>1.3</v>
      </c>
      <c r="K198" s="498">
        <v>0.4</v>
      </c>
      <c r="L198" s="498">
        <v>0.4</v>
      </c>
      <c r="M198" s="498">
        <v>0.7</v>
      </c>
      <c r="N198" s="480"/>
      <c r="O198" s="498">
        <v>9.6999999999999993</v>
      </c>
      <c r="P198" s="498">
        <v>23.7</v>
      </c>
      <c r="Q198" s="480">
        <f t="shared" si="1"/>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25">
      <c r="A199" s="444"/>
      <c r="B199" s="453"/>
      <c r="C199" s="446">
        <f t="shared" si="2"/>
        <v>4</v>
      </c>
      <c r="D199" s="475"/>
      <c r="E199" s="471"/>
      <c r="F199" s="471"/>
      <c r="G199" s="475"/>
      <c r="H199" s="497" t="s">
        <v>597</v>
      </c>
      <c r="I199" s="497"/>
      <c r="J199" s="498">
        <v>1.4</v>
      </c>
      <c r="K199" s="498">
        <v>0.4</v>
      </c>
      <c r="L199" s="498">
        <v>0.4</v>
      </c>
      <c r="M199" s="498">
        <v>0.65</v>
      </c>
      <c r="N199" s="480"/>
      <c r="O199" s="498">
        <v>11.8</v>
      </c>
      <c r="P199" s="498">
        <v>27.6</v>
      </c>
      <c r="Q199" s="480">
        <f t="shared" si="1"/>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0999999999999996" customHeight="1" outlineLevel="2" x14ac:dyDescent="0.2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0999999999999996" customHeight="1" outlineLevel="3" x14ac:dyDescent="0.2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2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0999999999999996" customHeight="1" outlineLevel="2" x14ac:dyDescent="0.2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2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0999999999999996" customHeight="1" outlineLevel="3" x14ac:dyDescent="0.2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8" outlineLevel="2" x14ac:dyDescent="0.2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2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2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25">
      <c r="A209" s="444"/>
      <c r="B209" s="453"/>
      <c r="C209" s="446">
        <f t="shared" ref="C209:C217" si="3">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25">
      <c r="A210" s="444"/>
      <c r="B210" s="453"/>
      <c r="C210" s="446">
        <f t="shared" si="3"/>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25">
      <c r="A211" s="444"/>
      <c r="B211" s="453"/>
      <c r="C211" s="446">
        <f t="shared" si="3"/>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25">
      <c r="A212" s="444"/>
      <c r="B212" s="453"/>
      <c r="C212" s="446">
        <f t="shared" si="3"/>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25">
      <c r="A213" s="444"/>
      <c r="B213" s="453"/>
      <c r="C213" s="446">
        <f t="shared" si="3"/>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25">
      <c r="A214" s="444"/>
      <c r="B214" s="453"/>
      <c r="C214" s="446">
        <f t="shared" si="3"/>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25">
      <c r="A215" s="444"/>
      <c r="B215" s="453"/>
      <c r="C215" s="446">
        <f t="shared" si="3"/>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25">
      <c r="A216" s="444"/>
      <c r="B216" s="453"/>
      <c r="C216" s="446">
        <f t="shared" si="3"/>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25">
      <c r="A217" s="444"/>
      <c r="B217" s="453"/>
      <c r="C217" s="446">
        <f t="shared" si="3"/>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0999999999999996" customHeight="1" outlineLevel="2" x14ac:dyDescent="0.2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2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0999999999999996" customHeight="1" outlineLevel="3" x14ac:dyDescent="0.2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2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0999999999999996" customHeight="1" outlineLevel="2" x14ac:dyDescent="0.2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2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0999999999999996" customHeight="1" outlineLevel="3" x14ac:dyDescent="0.2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2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2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2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2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2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0999999999999996" customHeight="1" outlineLevel="2" x14ac:dyDescent="0.2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0999999999999996" customHeight="1" outlineLevel="2" x14ac:dyDescent="0.2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0999999999999996" customHeight="1" outlineLevel="1" x14ac:dyDescent="0.2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0999999999999996" customHeight="1" x14ac:dyDescent="0.2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2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2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0999999999999996" customHeight="1" thickBot="1" x14ac:dyDescent="0.3">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0999999999999996" customHeight="1" outlineLevel="1" x14ac:dyDescent="0.2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2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00000000000001" customHeight="1" x14ac:dyDescent="0.2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00000000000001" customHeight="1" outlineLevel="1" x14ac:dyDescent="0.2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0999999999999996" customHeight="1" outlineLevel="2" x14ac:dyDescent="0.2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2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2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2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2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45" customHeight="1" outlineLevel="2" x14ac:dyDescent="0.2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2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2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2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2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0999999999999996" customHeight="1" outlineLevel="3" x14ac:dyDescent="0.2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2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2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2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0999999999999996" customHeight="1" outlineLevel="2" x14ac:dyDescent="0.2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2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0999999999999996" customHeight="1" outlineLevel="3" x14ac:dyDescent="0.2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25">
      <c r="A258" s="444"/>
      <c r="B258" s="453"/>
      <c r="C258" s="446">
        <f>INT($C$239)+2</f>
        <v>3</v>
      </c>
      <c r="D258" s="475"/>
      <c r="E258" s="534"/>
      <c r="F258" s="534"/>
      <c r="G258" s="475"/>
      <c r="H258" s="541" t="s">
        <v>590</v>
      </c>
      <c r="I258" s="542" t="b">
        <v>0</v>
      </c>
      <c r="J258" s="498" t="b">
        <v>0</v>
      </c>
      <c r="K258" s="543">
        <f t="shared" ref="K258:Q258" si="4">DATE($I$260,MONTH(INDEX($N$266:$Q$266,1,K$247+1)),DAY(INDEX($N$266:$Q$266,1,K$247+1)))</f>
        <v>43600</v>
      </c>
      <c r="L258" s="543">
        <f t="shared" si="4"/>
        <v>43600</v>
      </c>
      <c r="M258" s="543">
        <f t="shared" si="4"/>
        <v>43600</v>
      </c>
      <c r="N258" s="543">
        <f t="shared" si="4"/>
        <v>43600</v>
      </c>
      <c r="O258" s="543">
        <f t="shared" si="4"/>
        <v>43600</v>
      </c>
      <c r="P258" s="543">
        <f t="shared" si="4"/>
        <v>43600</v>
      </c>
      <c r="Q258" s="543">
        <f t="shared" si="4"/>
        <v>43570</v>
      </c>
      <c r="R258" s="480"/>
      <c r="S258" s="480"/>
      <c r="T258" s="480"/>
      <c r="U258" s="480"/>
      <c r="V258" s="480"/>
      <c r="W258" s="503" t="s">
        <v>634</v>
      </c>
      <c r="X258" s="503"/>
      <c r="Y258" s="503"/>
      <c r="Z258" s="503"/>
      <c r="AA258" s="503"/>
      <c r="AB258" s="480"/>
      <c r="AC258" s="796" t="s">
        <v>635</v>
      </c>
      <c r="AD258" s="797"/>
      <c r="AE258" s="797"/>
      <c r="AF258" s="798"/>
      <c r="AG258" s="480"/>
      <c r="AH258" s="544" t="s">
        <v>636</v>
      </c>
      <c r="AI258" s="544"/>
      <c r="AJ258" s="544"/>
      <c r="AK258" s="544"/>
      <c r="AL258" s="480"/>
      <c r="AM258" s="480"/>
      <c r="AN258" s="480"/>
      <c r="AO258" s="480"/>
      <c r="AP258" s="475"/>
      <c r="AQ258" s="456"/>
      <c r="AR258" s="444"/>
      <c r="AS258" s="444"/>
      <c r="AT258" s="444"/>
    </row>
    <row r="259" spans="1:46" outlineLevel="2" x14ac:dyDescent="0.25">
      <c r="A259" s="444"/>
      <c r="B259" s="453"/>
      <c r="C259" s="446">
        <f>INT($C$239)+2</f>
        <v>3</v>
      </c>
      <c r="D259" s="475"/>
      <c r="E259" s="534"/>
      <c r="F259" s="534"/>
      <c r="G259" s="475"/>
      <c r="H259" s="545" t="s">
        <v>637</v>
      </c>
      <c r="I259" s="546" t="b">
        <f>NOT(I258)</f>
        <v>1</v>
      </c>
      <c r="J259" s="498" t="b">
        <v>1</v>
      </c>
      <c r="K259" s="547">
        <f t="shared" ref="K259:Q259" si="5">DATE($I$260,MONTH(INDEX($N$274:$Q$274,1,K$247+1)),DAY(INDEX($N$274:$Q$274,1,K$247+1)))</f>
        <v>43669</v>
      </c>
      <c r="L259" s="547">
        <f t="shared" si="5"/>
        <v>43669</v>
      </c>
      <c r="M259" s="547">
        <f t="shared" si="5"/>
        <v>43669</v>
      </c>
      <c r="N259" s="547">
        <f t="shared" si="5"/>
        <v>43669</v>
      </c>
      <c r="O259" s="547">
        <f t="shared" si="5"/>
        <v>43669</v>
      </c>
      <c r="P259" s="547">
        <f t="shared" si="5"/>
        <v>43669</v>
      </c>
      <c r="Q259" s="547">
        <f t="shared" si="5"/>
        <v>43617</v>
      </c>
      <c r="R259" s="480"/>
      <c r="S259" s="480"/>
      <c r="T259" s="480"/>
      <c r="U259" s="480"/>
      <c r="V259" s="480"/>
      <c r="W259" s="497"/>
      <c r="X259" s="497"/>
      <c r="Y259" s="497"/>
      <c r="Z259" s="497"/>
      <c r="AA259" s="497"/>
      <c r="AB259" s="497"/>
      <c r="AC259" s="799"/>
      <c r="AD259" s="800"/>
      <c r="AE259" s="800"/>
      <c r="AF259" s="801"/>
      <c r="AG259" s="497"/>
      <c r="AH259" s="548"/>
      <c r="AI259" s="548"/>
      <c r="AJ259" s="548"/>
      <c r="AK259" s="548"/>
      <c r="AL259" s="497"/>
      <c r="AM259" s="497"/>
      <c r="AN259" s="497"/>
      <c r="AO259" s="497"/>
      <c r="AP259" s="475"/>
      <c r="AQ259" s="456"/>
      <c r="AR259" s="444"/>
      <c r="AS259" s="444"/>
      <c r="AT259" s="444"/>
    </row>
    <row r="260" spans="1:46" outlineLevel="2" x14ac:dyDescent="0.2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796" t="s">
        <v>639</v>
      </c>
      <c r="AD260" s="797"/>
      <c r="AE260" s="797"/>
      <c r="AF260" s="798"/>
      <c r="AG260" s="480"/>
      <c r="AH260" s="549" t="s">
        <v>640</v>
      </c>
      <c r="AI260" s="544"/>
      <c r="AJ260" s="544"/>
      <c r="AK260" s="544"/>
      <c r="AL260" s="480"/>
      <c r="AM260" s="480"/>
      <c r="AN260" s="480"/>
      <c r="AO260" s="480"/>
      <c r="AP260" s="475"/>
      <c r="AQ260" s="456"/>
      <c r="AR260" s="444"/>
      <c r="AS260" s="444"/>
      <c r="AT260" s="444"/>
    </row>
    <row r="261" spans="1:46" outlineLevel="2" x14ac:dyDescent="0.2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799"/>
      <c r="AD261" s="800"/>
      <c r="AE261" s="800"/>
      <c r="AF261" s="801"/>
      <c r="AG261" s="480"/>
      <c r="AH261" s="544"/>
      <c r="AI261" s="544"/>
      <c r="AJ261" s="544"/>
      <c r="AK261" s="544"/>
      <c r="AL261" s="480"/>
      <c r="AM261" s="480"/>
      <c r="AN261" s="480"/>
      <c r="AO261" s="480"/>
      <c r="AP261" s="475"/>
      <c r="AQ261" s="456"/>
      <c r="AR261" s="444"/>
      <c r="AS261" s="444"/>
      <c r="AT261" s="444"/>
    </row>
    <row r="262" spans="1:46" outlineLevel="2" x14ac:dyDescent="0.2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2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6">DATE($I$260,MONTH(INDEX($N263:$Q263,1,R$247+1)),DAY(INDEX($N263:$Q263,1,R$247+1)))</f>
        <v>43647</v>
      </c>
      <c r="S263" s="560">
        <f t="shared" si="6"/>
        <v>43647</v>
      </c>
      <c r="T263" s="560">
        <f t="shared" si="6"/>
        <v>43647</v>
      </c>
      <c r="U263" s="560">
        <f t="shared" si="6"/>
        <v>43616</v>
      </c>
      <c r="V263" s="480"/>
      <c r="W263" s="561">
        <f t="shared" ref="W263:Z278" si="7">((N263-150)-INDEX(N$258:N$259,$E263,1))/30.5</f>
        <v>8.6229508196721305</v>
      </c>
      <c r="X263" s="561">
        <f t="shared" si="7"/>
        <v>8.6229508196721305</v>
      </c>
      <c r="Y263" s="561">
        <f t="shared" si="7"/>
        <v>8.6229508196721305</v>
      </c>
      <c r="Z263" s="561">
        <f t="shared" si="7"/>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2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6"/>
        <v>43600</v>
      </c>
      <c r="S264" s="560">
        <f t="shared" si="6"/>
        <v>43570</v>
      </c>
      <c r="T264" s="560">
        <f t="shared" si="6"/>
        <v>43570</v>
      </c>
      <c r="U264" s="560">
        <f t="shared" si="6"/>
        <v>43570</v>
      </c>
      <c r="V264" s="480"/>
      <c r="W264" s="570">
        <f t="shared" si="7"/>
        <v>19.049180327868854</v>
      </c>
      <c r="X264" s="570">
        <f t="shared" si="7"/>
        <v>18.065573770491802</v>
      </c>
      <c r="Y264" s="570">
        <f t="shared" si="7"/>
        <v>18.065573770491802</v>
      </c>
      <c r="Z264" s="570">
        <f t="shared" si="7"/>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25">
      <c r="A265" s="444"/>
      <c r="B265" s="453"/>
      <c r="C265" s="446">
        <f t="shared" ref="C265:C270" si="8">INT($C$239+3)</f>
        <v>4</v>
      </c>
      <c r="D265" s="475"/>
      <c r="E265" s="534">
        <v>1</v>
      </c>
      <c r="F265" s="534"/>
      <c r="G265" s="475"/>
      <c r="H265" s="480"/>
      <c r="I265" s="556">
        <v>2</v>
      </c>
      <c r="J265" s="578" t="s">
        <v>652</v>
      </c>
      <c r="K265" s="579"/>
      <c r="L265" s="480"/>
      <c r="M265" s="480"/>
      <c r="N265" s="580">
        <f t="shared" ref="N265:Q270" si="9">DATEVALUE(DAY(N264)&amp;"/"&amp;MONTH(N264)&amp;"/"&amp;YEAR(N264)+1)</f>
        <v>44696</v>
      </c>
      <c r="O265" s="580">
        <f t="shared" si="9"/>
        <v>44666</v>
      </c>
      <c r="P265" s="580">
        <f t="shared" si="9"/>
        <v>44666</v>
      </c>
      <c r="Q265" s="580">
        <f t="shared" si="9"/>
        <v>44666</v>
      </c>
      <c r="R265" s="560">
        <f t="shared" si="6"/>
        <v>43600</v>
      </c>
      <c r="S265" s="560">
        <f t="shared" si="6"/>
        <v>43570</v>
      </c>
      <c r="T265" s="560">
        <f t="shared" si="6"/>
        <v>43570</v>
      </c>
      <c r="U265" s="560">
        <f t="shared" si="6"/>
        <v>43570</v>
      </c>
      <c r="V265" s="480"/>
      <c r="W265" s="570">
        <f t="shared" si="7"/>
        <v>31.016393442622952</v>
      </c>
      <c r="X265" s="570">
        <f t="shared" si="7"/>
        <v>30.032786885245901</v>
      </c>
      <c r="Y265" s="570">
        <f t="shared" si="7"/>
        <v>30.032786885245901</v>
      </c>
      <c r="Z265" s="570">
        <f t="shared" si="7"/>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25">
      <c r="A266" s="444"/>
      <c r="B266" s="453"/>
      <c r="C266" s="446">
        <f t="shared" si="8"/>
        <v>4</v>
      </c>
      <c r="D266" s="475"/>
      <c r="E266" s="534">
        <v>1</v>
      </c>
      <c r="F266" s="534"/>
      <c r="G266" s="475"/>
      <c r="H266" s="480"/>
      <c r="I266" s="480">
        <v>3</v>
      </c>
      <c r="J266" s="479" t="s">
        <v>653</v>
      </c>
      <c r="K266" s="480"/>
      <c r="L266" s="480"/>
      <c r="M266" s="480"/>
      <c r="N266" s="580">
        <f t="shared" si="9"/>
        <v>45061</v>
      </c>
      <c r="O266" s="580">
        <f t="shared" si="9"/>
        <v>45031</v>
      </c>
      <c r="P266" s="580">
        <f t="shared" si="9"/>
        <v>45031</v>
      </c>
      <c r="Q266" s="580">
        <f t="shared" si="9"/>
        <v>45031</v>
      </c>
      <c r="R266" s="560">
        <f t="shared" si="6"/>
        <v>43600</v>
      </c>
      <c r="S266" s="560">
        <f t="shared" si="6"/>
        <v>43570</v>
      </c>
      <c r="T266" s="560">
        <f t="shared" si="6"/>
        <v>43570</v>
      </c>
      <c r="U266" s="560">
        <f t="shared" si="6"/>
        <v>43570</v>
      </c>
      <c r="V266" s="480"/>
      <c r="W266" s="570">
        <f t="shared" si="7"/>
        <v>42.983606557377051</v>
      </c>
      <c r="X266" s="570">
        <f t="shared" si="7"/>
        <v>42</v>
      </c>
      <c r="Y266" s="570">
        <f t="shared" si="7"/>
        <v>42</v>
      </c>
      <c r="Z266" s="570">
        <f t="shared" si="7"/>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25">
      <c r="A267" s="444"/>
      <c r="B267" s="453"/>
      <c r="C267" s="446">
        <f t="shared" si="8"/>
        <v>4</v>
      </c>
      <c r="D267" s="475"/>
      <c r="E267" s="534">
        <v>1</v>
      </c>
      <c r="F267" s="534"/>
      <c r="G267" s="475"/>
      <c r="H267" s="480"/>
      <c r="I267" s="480">
        <v>4</v>
      </c>
      <c r="J267" s="480" t="s">
        <v>654</v>
      </c>
      <c r="K267" s="480"/>
      <c r="L267" s="480"/>
      <c r="M267" s="480"/>
      <c r="N267" s="580">
        <f t="shared" si="9"/>
        <v>45427</v>
      </c>
      <c r="O267" s="580">
        <f t="shared" si="9"/>
        <v>45397</v>
      </c>
      <c r="P267" s="580">
        <f t="shared" si="9"/>
        <v>45397</v>
      </c>
      <c r="Q267" s="580">
        <f t="shared" si="9"/>
        <v>45397</v>
      </c>
      <c r="R267" s="560">
        <f t="shared" si="6"/>
        <v>43600</v>
      </c>
      <c r="S267" s="560">
        <f t="shared" si="6"/>
        <v>43570</v>
      </c>
      <c r="T267" s="560">
        <f t="shared" si="6"/>
        <v>43570</v>
      </c>
      <c r="U267" s="560">
        <f t="shared" si="6"/>
        <v>43570</v>
      </c>
      <c r="V267" s="480"/>
      <c r="W267" s="570">
        <f t="shared" si="7"/>
        <v>54.983606557377051</v>
      </c>
      <c r="X267" s="570">
        <f t="shared" si="7"/>
        <v>54</v>
      </c>
      <c r="Y267" s="570">
        <f t="shared" si="7"/>
        <v>54</v>
      </c>
      <c r="Z267" s="570">
        <f t="shared" si="7"/>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25">
      <c r="A268" s="444"/>
      <c r="B268" s="453"/>
      <c r="C268" s="446">
        <f t="shared" si="8"/>
        <v>4</v>
      </c>
      <c r="D268" s="475"/>
      <c r="E268" s="534">
        <v>1</v>
      </c>
      <c r="F268" s="534"/>
      <c r="G268" s="475"/>
      <c r="H268" s="480"/>
      <c r="I268" s="480">
        <v>5</v>
      </c>
      <c r="J268" s="480" t="s">
        <v>655</v>
      </c>
      <c r="K268" s="480"/>
      <c r="L268" s="480"/>
      <c r="M268" s="480"/>
      <c r="N268" s="580">
        <f t="shared" si="9"/>
        <v>45792</v>
      </c>
      <c r="O268" s="580">
        <f t="shared" si="9"/>
        <v>45762</v>
      </c>
      <c r="P268" s="580">
        <f t="shared" si="9"/>
        <v>45762</v>
      </c>
      <c r="Q268" s="580">
        <f t="shared" si="9"/>
        <v>45762</v>
      </c>
      <c r="R268" s="560">
        <f t="shared" si="6"/>
        <v>43600</v>
      </c>
      <c r="S268" s="560">
        <f t="shared" si="6"/>
        <v>43570</v>
      </c>
      <c r="T268" s="560">
        <f t="shared" si="6"/>
        <v>43570</v>
      </c>
      <c r="U268" s="560">
        <f t="shared" si="6"/>
        <v>43570</v>
      </c>
      <c r="V268" s="480"/>
      <c r="W268" s="570">
        <f t="shared" si="7"/>
        <v>66.950819672131146</v>
      </c>
      <c r="X268" s="570">
        <f t="shared" si="7"/>
        <v>65.967213114754102</v>
      </c>
      <c r="Y268" s="570">
        <f t="shared" si="7"/>
        <v>65.967213114754102</v>
      </c>
      <c r="Z268" s="570">
        <f t="shared" si="7"/>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25">
      <c r="A269" s="444"/>
      <c r="B269" s="453"/>
      <c r="C269" s="446">
        <f t="shared" si="8"/>
        <v>4</v>
      </c>
      <c r="D269" s="475"/>
      <c r="E269" s="534">
        <v>1</v>
      </c>
      <c r="F269" s="534"/>
      <c r="G269" s="475"/>
      <c r="H269" s="480"/>
      <c r="I269" s="480">
        <v>6</v>
      </c>
      <c r="J269" s="480" t="s">
        <v>656</v>
      </c>
      <c r="K269" s="480"/>
      <c r="L269" s="480"/>
      <c r="M269" s="480"/>
      <c r="N269" s="580">
        <f t="shared" si="9"/>
        <v>46157</v>
      </c>
      <c r="O269" s="580">
        <f t="shared" si="9"/>
        <v>46127</v>
      </c>
      <c r="P269" s="580">
        <f t="shared" si="9"/>
        <v>46127</v>
      </c>
      <c r="Q269" s="580">
        <f t="shared" si="9"/>
        <v>46127</v>
      </c>
      <c r="R269" s="560">
        <f t="shared" si="6"/>
        <v>43600</v>
      </c>
      <c r="S269" s="560">
        <f t="shared" si="6"/>
        <v>43570</v>
      </c>
      <c r="T269" s="560">
        <f t="shared" si="6"/>
        <v>43570</v>
      </c>
      <c r="U269" s="560">
        <f t="shared" si="6"/>
        <v>43570</v>
      </c>
      <c r="V269" s="480"/>
      <c r="W269" s="570">
        <f t="shared" si="7"/>
        <v>78.918032786885249</v>
      </c>
      <c r="X269" s="570">
        <f t="shared" si="7"/>
        <v>77.93442622950819</v>
      </c>
      <c r="Y269" s="570">
        <f t="shared" si="7"/>
        <v>77.93442622950819</v>
      </c>
      <c r="Z269" s="570">
        <f t="shared" si="7"/>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25">
      <c r="A270" s="444"/>
      <c r="B270" s="453"/>
      <c r="C270" s="446">
        <f t="shared" si="8"/>
        <v>4</v>
      </c>
      <c r="D270" s="475"/>
      <c r="E270" s="534">
        <v>1</v>
      </c>
      <c r="F270" s="534"/>
      <c r="G270" s="475"/>
      <c r="H270" s="480"/>
      <c r="I270" s="480">
        <v>7</v>
      </c>
      <c r="J270" s="480" t="s">
        <v>657</v>
      </c>
      <c r="K270" s="480"/>
      <c r="L270" s="480"/>
      <c r="M270" s="480"/>
      <c r="N270" s="580">
        <f t="shared" si="9"/>
        <v>46522</v>
      </c>
      <c r="O270" s="580">
        <f t="shared" si="9"/>
        <v>46492</v>
      </c>
      <c r="P270" s="580">
        <f t="shared" si="9"/>
        <v>46492</v>
      </c>
      <c r="Q270" s="580">
        <f t="shared" si="9"/>
        <v>46492</v>
      </c>
      <c r="R270" s="560">
        <f t="shared" si="6"/>
        <v>43600</v>
      </c>
      <c r="S270" s="560">
        <f t="shared" si="6"/>
        <v>43570</v>
      </c>
      <c r="T270" s="560">
        <f t="shared" si="6"/>
        <v>43570</v>
      </c>
      <c r="U270" s="560">
        <f t="shared" si="6"/>
        <v>43570</v>
      </c>
      <c r="V270" s="480"/>
      <c r="W270" s="581">
        <f t="shared" si="7"/>
        <v>90.885245901639351</v>
      </c>
      <c r="X270" s="581">
        <f t="shared" si="7"/>
        <v>89.901639344262293</v>
      </c>
      <c r="Y270" s="581">
        <f t="shared" si="7"/>
        <v>89.901639344262293</v>
      </c>
      <c r="Z270" s="581">
        <f t="shared" si="7"/>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2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6"/>
        <v>43669</v>
      </c>
      <c r="S271" s="560">
        <f t="shared" si="6"/>
        <v>43666</v>
      </c>
      <c r="T271" s="560">
        <f t="shared" si="6"/>
        <v>43666</v>
      </c>
      <c r="U271" s="560">
        <f t="shared" si="6"/>
        <v>43666</v>
      </c>
      <c r="V271" s="480"/>
      <c r="W271" s="561">
        <f t="shared" si="7"/>
        <v>7.081967213114754</v>
      </c>
      <c r="X271" s="561">
        <f t="shared" si="7"/>
        <v>6.9836065573770494</v>
      </c>
      <c r="Y271" s="561">
        <f t="shared" si="7"/>
        <v>6.9836065573770494</v>
      </c>
      <c r="Z271" s="561">
        <f t="shared" si="7"/>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2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6"/>
        <v>43669</v>
      </c>
      <c r="S272" s="560">
        <f t="shared" si="6"/>
        <v>43617</v>
      </c>
      <c r="T272" s="560">
        <f t="shared" si="6"/>
        <v>43617</v>
      </c>
      <c r="U272" s="560">
        <f t="shared" si="6"/>
        <v>43617</v>
      </c>
      <c r="V272" s="480"/>
      <c r="W272" s="570">
        <f t="shared" si="7"/>
        <v>19.049180327868854</v>
      </c>
      <c r="X272" s="570">
        <f t="shared" si="7"/>
        <v>17.344262295081968</v>
      </c>
      <c r="Y272" s="570">
        <f t="shared" si="7"/>
        <v>17.344262295081968</v>
      </c>
      <c r="Z272" s="570">
        <f t="shared" si="7"/>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25">
      <c r="A273" s="444"/>
      <c r="B273" s="453"/>
      <c r="C273" s="446">
        <f t="shared" ref="C273:C278" si="10">INT($C$239+3)</f>
        <v>4</v>
      </c>
      <c r="D273" s="475"/>
      <c r="E273" s="534">
        <v>2</v>
      </c>
      <c r="F273" s="534"/>
      <c r="G273" s="475"/>
      <c r="H273" s="480"/>
      <c r="I273" s="480">
        <v>2</v>
      </c>
      <c r="J273" s="569" t="s">
        <v>658</v>
      </c>
      <c r="K273" s="480"/>
      <c r="L273" s="480"/>
      <c r="M273" s="480"/>
      <c r="N273" s="580">
        <f t="shared" ref="N273:Q278" si="11">DATEVALUE(DAY(N272)&amp;"/"&amp;MONTH(N272)&amp;"/"&amp;YEAR(N272)+1)</f>
        <v>44765</v>
      </c>
      <c r="O273" s="580">
        <f t="shared" si="11"/>
        <v>44713</v>
      </c>
      <c r="P273" s="580">
        <f t="shared" si="11"/>
        <v>44713</v>
      </c>
      <c r="Q273" s="580">
        <f t="shared" si="11"/>
        <v>44713</v>
      </c>
      <c r="R273" s="560">
        <f t="shared" si="6"/>
        <v>43669</v>
      </c>
      <c r="S273" s="560">
        <f t="shared" si="6"/>
        <v>43617</v>
      </c>
      <c r="T273" s="560">
        <f t="shared" si="6"/>
        <v>43617</v>
      </c>
      <c r="U273" s="560">
        <f t="shared" si="6"/>
        <v>43617</v>
      </c>
      <c r="V273" s="480"/>
      <c r="W273" s="570">
        <f t="shared" si="7"/>
        <v>31.016393442622952</v>
      </c>
      <c r="X273" s="570">
        <f t="shared" si="7"/>
        <v>29.311475409836067</v>
      </c>
      <c r="Y273" s="570">
        <f t="shared" si="7"/>
        <v>29.311475409836067</v>
      </c>
      <c r="Z273" s="570">
        <f t="shared" si="7"/>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25">
      <c r="A274" s="444"/>
      <c r="B274" s="453"/>
      <c r="C274" s="446">
        <f t="shared" si="10"/>
        <v>4</v>
      </c>
      <c r="D274" s="475"/>
      <c r="E274" s="534">
        <v>2</v>
      </c>
      <c r="F274" s="534"/>
      <c r="G274" s="475"/>
      <c r="H274" s="480"/>
      <c r="I274" s="480">
        <v>3</v>
      </c>
      <c r="J274" s="569" t="s">
        <v>659</v>
      </c>
      <c r="K274" s="480"/>
      <c r="L274" s="480"/>
      <c r="M274" s="480"/>
      <c r="N274" s="580">
        <f t="shared" si="11"/>
        <v>45130</v>
      </c>
      <c r="O274" s="580">
        <f t="shared" si="11"/>
        <v>45078</v>
      </c>
      <c r="P274" s="580">
        <f t="shared" si="11"/>
        <v>45078</v>
      </c>
      <c r="Q274" s="580">
        <f t="shared" si="11"/>
        <v>45078</v>
      </c>
      <c r="R274" s="560">
        <f t="shared" si="6"/>
        <v>43669</v>
      </c>
      <c r="S274" s="560">
        <f t="shared" si="6"/>
        <v>43617</v>
      </c>
      <c r="T274" s="560">
        <f t="shared" si="6"/>
        <v>43617</v>
      </c>
      <c r="U274" s="560">
        <f t="shared" si="6"/>
        <v>43617</v>
      </c>
      <c r="V274" s="480"/>
      <c r="W274" s="570">
        <f t="shared" si="7"/>
        <v>42.983606557377051</v>
      </c>
      <c r="X274" s="570">
        <f t="shared" si="7"/>
        <v>41.278688524590166</v>
      </c>
      <c r="Y274" s="570">
        <f t="shared" si="7"/>
        <v>41.278688524590166</v>
      </c>
      <c r="Z274" s="570">
        <f t="shared" si="7"/>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25">
      <c r="A275" s="444"/>
      <c r="B275" s="453"/>
      <c r="C275" s="446">
        <f t="shared" si="10"/>
        <v>4</v>
      </c>
      <c r="D275" s="475"/>
      <c r="E275" s="534">
        <v>2</v>
      </c>
      <c r="F275" s="534"/>
      <c r="G275" s="475"/>
      <c r="H275" s="480"/>
      <c r="I275" s="480">
        <v>4</v>
      </c>
      <c r="J275" s="569" t="s">
        <v>660</v>
      </c>
      <c r="K275" s="480"/>
      <c r="L275" s="480"/>
      <c r="M275" s="480"/>
      <c r="N275" s="580">
        <f t="shared" si="11"/>
        <v>45496</v>
      </c>
      <c r="O275" s="580">
        <f t="shared" si="11"/>
        <v>45444</v>
      </c>
      <c r="P275" s="580">
        <f t="shared" si="11"/>
        <v>45444</v>
      </c>
      <c r="Q275" s="580">
        <f t="shared" si="11"/>
        <v>45444</v>
      </c>
      <c r="R275" s="560">
        <f t="shared" si="6"/>
        <v>43669</v>
      </c>
      <c r="S275" s="560">
        <f t="shared" si="6"/>
        <v>43617</v>
      </c>
      <c r="T275" s="560">
        <f t="shared" si="6"/>
        <v>43617</v>
      </c>
      <c r="U275" s="560">
        <f t="shared" si="6"/>
        <v>43617</v>
      </c>
      <c r="V275" s="480"/>
      <c r="W275" s="570">
        <f t="shared" si="7"/>
        <v>54.983606557377051</v>
      </c>
      <c r="X275" s="570">
        <f t="shared" si="7"/>
        <v>53.278688524590166</v>
      </c>
      <c r="Y275" s="570">
        <f t="shared" si="7"/>
        <v>53.278688524590166</v>
      </c>
      <c r="Z275" s="570">
        <f t="shared" si="7"/>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25">
      <c r="A276" s="444"/>
      <c r="B276" s="453"/>
      <c r="C276" s="446">
        <f t="shared" si="10"/>
        <v>4</v>
      </c>
      <c r="D276" s="475"/>
      <c r="E276" s="534">
        <v>2</v>
      </c>
      <c r="F276" s="534"/>
      <c r="G276" s="475"/>
      <c r="H276" s="480"/>
      <c r="I276" s="480">
        <v>5</v>
      </c>
      <c r="J276" s="569" t="s">
        <v>661</v>
      </c>
      <c r="K276" s="480"/>
      <c r="L276" s="480"/>
      <c r="M276" s="480"/>
      <c r="N276" s="580">
        <f t="shared" si="11"/>
        <v>45861</v>
      </c>
      <c r="O276" s="580">
        <f t="shared" si="11"/>
        <v>45809</v>
      </c>
      <c r="P276" s="580">
        <f t="shared" si="11"/>
        <v>45809</v>
      </c>
      <c r="Q276" s="580">
        <f t="shared" si="11"/>
        <v>45809</v>
      </c>
      <c r="R276" s="560">
        <f t="shared" si="6"/>
        <v>43669</v>
      </c>
      <c r="S276" s="560">
        <f t="shared" si="6"/>
        <v>43617</v>
      </c>
      <c r="T276" s="560">
        <f t="shared" si="6"/>
        <v>43617</v>
      </c>
      <c r="U276" s="560">
        <f t="shared" si="6"/>
        <v>43617</v>
      </c>
      <c r="V276" s="480"/>
      <c r="W276" s="570">
        <f t="shared" si="7"/>
        <v>66.950819672131146</v>
      </c>
      <c r="X276" s="570">
        <f t="shared" si="7"/>
        <v>65.245901639344268</v>
      </c>
      <c r="Y276" s="570">
        <f t="shared" si="7"/>
        <v>65.245901639344268</v>
      </c>
      <c r="Z276" s="570">
        <f t="shared" si="7"/>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25">
      <c r="A277" s="444"/>
      <c r="B277" s="453"/>
      <c r="C277" s="446">
        <f t="shared" si="10"/>
        <v>4</v>
      </c>
      <c r="D277" s="475"/>
      <c r="E277" s="534">
        <v>2</v>
      </c>
      <c r="F277" s="534"/>
      <c r="G277" s="475"/>
      <c r="H277" s="480"/>
      <c r="I277" s="480">
        <v>6</v>
      </c>
      <c r="J277" s="569" t="s">
        <v>662</v>
      </c>
      <c r="K277" s="480"/>
      <c r="L277" s="480"/>
      <c r="M277" s="480"/>
      <c r="N277" s="580">
        <f t="shared" si="11"/>
        <v>46226</v>
      </c>
      <c r="O277" s="580">
        <f t="shared" si="11"/>
        <v>46174</v>
      </c>
      <c r="P277" s="580">
        <f t="shared" si="11"/>
        <v>46174</v>
      </c>
      <c r="Q277" s="580">
        <f t="shared" si="11"/>
        <v>46174</v>
      </c>
      <c r="R277" s="560">
        <f t="shared" si="6"/>
        <v>43669</v>
      </c>
      <c r="S277" s="560">
        <f t="shared" si="6"/>
        <v>43617</v>
      </c>
      <c r="T277" s="560">
        <f t="shared" si="6"/>
        <v>43617</v>
      </c>
      <c r="U277" s="560">
        <f t="shared" si="6"/>
        <v>43617</v>
      </c>
      <c r="V277" s="480"/>
      <c r="W277" s="570">
        <f t="shared" si="7"/>
        <v>78.918032786885249</v>
      </c>
      <c r="X277" s="570">
        <f t="shared" si="7"/>
        <v>77.213114754098356</v>
      </c>
      <c r="Y277" s="570">
        <f t="shared" si="7"/>
        <v>77.213114754098356</v>
      </c>
      <c r="Z277" s="570">
        <f t="shared" si="7"/>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25">
      <c r="A278" s="444"/>
      <c r="B278" s="453"/>
      <c r="C278" s="446">
        <f t="shared" si="10"/>
        <v>4</v>
      </c>
      <c r="D278" s="475"/>
      <c r="E278" s="534">
        <v>2</v>
      </c>
      <c r="F278" s="534"/>
      <c r="G278" s="475"/>
      <c r="H278" s="480"/>
      <c r="I278" s="480">
        <v>7</v>
      </c>
      <c r="J278" s="578" t="s">
        <v>663</v>
      </c>
      <c r="K278" s="480"/>
      <c r="L278" s="480"/>
      <c r="M278" s="480"/>
      <c r="N278" s="580">
        <f t="shared" si="11"/>
        <v>46591</v>
      </c>
      <c r="O278" s="580">
        <f t="shared" si="11"/>
        <v>46539</v>
      </c>
      <c r="P278" s="580">
        <f t="shared" si="11"/>
        <v>46539</v>
      </c>
      <c r="Q278" s="580">
        <f t="shared" si="11"/>
        <v>46539</v>
      </c>
      <c r="R278" s="560">
        <f t="shared" si="6"/>
        <v>43669</v>
      </c>
      <c r="S278" s="560">
        <f t="shared" si="6"/>
        <v>43617</v>
      </c>
      <c r="T278" s="560">
        <f t="shared" si="6"/>
        <v>43617</v>
      </c>
      <c r="U278" s="560">
        <f t="shared" si="6"/>
        <v>43617</v>
      </c>
      <c r="V278" s="480"/>
      <c r="W278" s="581">
        <f t="shared" si="7"/>
        <v>90.885245901639351</v>
      </c>
      <c r="X278" s="581">
        <f t="shared" si="7"/>
        <v>89.180327868852459</v>
      </c>
      <c r="Y278" s="581">
        <f t="shared" si="7"/>
        <v>89.180327868852459</v>
      </c>
      <c r="Z278" s="581">
        <f t="shared" si="7"/>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0999999999999996" customHeight="1" outlineLevel="2" x14ac:dyDescent="0.2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2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2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2">N263-150</f>
        <v>43863</v>
      </c>
      <c r="S281" s="590">
        <f t="shared" si="12"/>
        <v>43863</v>
      </c>
      <c r="T281" s="590">
        <f t="shared" si="12"/>
        <v>43863</v>
      </c>
      <c r="U281" s="590">
        <f t="shared" si="12"/>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2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2"/>
        <v>44181</v>
      </c>
      <c r="S282" s="590">
        <f t="shared" si="12"/>
        <v>44151</v>
      </c>
      <c r="T282" s="590">
        <f t="shared" si="12"/>
        <v>44151</v>
      </c>
      <c r="U282" s="590">
        <f t="shared" si="12"/>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25">
      <c r="A283" s="444"/>
      <c r="B283" s="453"/>
      <c r="C283" s="446">
        <f t="shared" ref="C283:C288" si="13">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2"/>
        <v>44546</v>
      </c>
      <c r="S283" s="590">
        <f t="shared" si="12"/>
        <v>44516</v>
      </c>
      <c r="T283" s="590">
        <f t="shared" si="12"/>
        <v>44516</v>
      </c>
      <c r="U283" s="590">
        <f t="shared" si="12"/>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25">
      <c r="A284" s="444"/>
      <c r="B284" s="453"/>
      <c r="C284" s="446">
        <f t="shared" si="13"/>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2"/>
        <v>44911</v>
      </c>
      <c r="S284" s="590">
        <f t="shared" si="12"/>
        <v>44881</v>
      </c>
      <c r="T284" s="590">
        <f t="shared" si="12"/>
        <v>44881</v>
      </c>
      <c r="U284" s="590">
        <f t="shared" si="12"/>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25">
      <c r="A285" s="444"/>
      <c r="B285" s="453"/>
      <c r="C285" s="446">
        <f t="shared" si="13"/>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2"/>
        <v>45277</v>
      </c>
      <c r="S285" s="590">
        <f t="shared" si="12"/>
        <v>45247</v>
      </c>
      <c r="T285" s="590">
        <f t="shared" si="12"/>
        <v>45247</v>
      </c>
      <c r="U285" s="590">
        <f t="shared" si="12"/>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25">
      <c r="A286" s="444"/>
      <c r="B286" s="453"/>
      <c r="C286" s="446">
        <f t="shared" si="13"/>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2"/>
        <v>45642</v>
      </c>
      <c r="S286" s="590">
        <f t="shared" si="12"/>
        <v>45612</v>
      </c>
      <c r="T286" s="590">
        <f t="shared" si="12"/>
        <v>45612</v>
      </c>
      <c r="U286" s="590">
        <f t="shared" si="12"/>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25">
      <c r="A287" s="444"/>
      <c r="B287" s="453"/>
      <c r="C287" s="446">
        <f t="shared" si="13"/>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2"/>
        <v>46007</v>
      </c>
      <c r="S287" s="590">
        <f t="shared" si="12"/>
        <v>45977</v>
      </c>
      <c r="T287" s="590">
        <f t="shared" si="12"/>
        <v>45977</v>
      </c>
      <c r="U287" s="590">
        <f t="shared" si="12"/>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25">
      <c r="A288" s="444"/>
      <c r="B288" s="453"/>
      <c r="C288" s="446">
        <f t="shared" si="13"/>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2"/>
        <v>46372</v>
      </c>
      <c r="S288" s="590">
        <f t="shared" si="12"/>
        <v>46342</v>
      </c>
      <c r="T288" s="590">
        <f t="shared" si="12"/>
        <v>46342</v>
      </c>
      <c r="U288" s="590">
        <f t="shared" si="12"/>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2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2"/>
        <v>43885</v>
      </c>
      <c r="S289" s="590">
        <f t="shared" si="12"/>
        <v>43882</v>
      </c>
      <c r="T289" s="590">
        <f t="shared" si="12"/>
        <v>43882</v>
      </c>
      <c r="U289" s="590">
        <f t="shared" si="12"/>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2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2"/>
        <v>44250</v>
      </c>
      <c r="S290" s="590">
        <f t="shared" si="12"/>
        <v>44198</v>
      </c>
      <c r="T290" s="590">
        <f t="shared" si="12"/>
        <v>44198</v>
      </c>
      <c r="U290" s="590">
        <f t="shared" si="12"/>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25">
      <c r="A291" s="444"/>
      <c r="B291" s="453"/>
      <c r="C291" s="446">
        <f t="shared" ref="C291:C296" si="14">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2"/>
        <v>44615</v>
      </c>
      <c r="S291" s="590">
        <f t="shared" si="12"/>
        <v>44563</v>
      </c>
      <c r="T291" s="590">
        <f t="shared" si="12"/>
        <v>44563</v>
      </c>
      <c r="U291" s="590">
        <f t="shared" si="12"/>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25">
      <c r="A292" s="444"/>
      <c r="B292" s="453"/>
      <c r="C292" s="446">
        <f t="shared" si="14"/>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2"/>
        <v>44980</v>
      </c>
      <c r="S292" s="590">
        <f t="shared" si="12"/>
        <v>44928</v>
      </c>
      <c r="T292" s="590">
        <f t="shared" si="12"/>
        <v>44928</v>
      </c>
      <c r="U292" s="590">
        <f t="shared" si="12"/>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25">
      <c r="A293" s="444"/>
      <c r="B293" s="453"/>
      <c r="C293" s="446">
        <f t="shared" si="14"/>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2"/>
        <v>45346</v>
      </c>
      <c r="S293" s="590">
        <f t="shared" si="12"/>
        <v>45294</v>
      </c>
      <c r="T293" s="590">
        <f t="shared" si="12"/>
        <v>45294</v>
      </c>
      <c r="U293" s="590">
        <f t="shared" si="12"/>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25">
      <c r="A294" s="444"/>
      <c r="B294" s="453"/>
      <c r="C294" s="446">
        <f t="shared" si="14"/>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2"/>
        <v>45711</v>
      </c>
      <c r="S294" s="590">
        <f t="shared" si="12"/>
        <v>45659</v>
      </c>
      <c r="T294" s="590">
        <f t="shared" si="12"/>
        <v>45659</v>
      </c>
      <c r="U294" s="590">
        <f t="shared" si="12"/>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25">
      <c r="A295" s="444"/>
      <c r="B295" s="453"/>
      <c r="C295" s="446">
        <f t="shared" si="14"/>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2"/>
        <v>46076</v>
      </c>
      <c r="S295" s="590">
        <f t="shared" si="12"/>
        <v>46024</v>
      </c>
      <c r="T295" s="590">
        <f t="shared" si="12"/>
        <v>46024</v>
      </c>
      <c r="U295" s="590">
        <f t="shared" si="12"/>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25">
      <c r="A296" s="444"/>
      <c r="B296" s="453"/>
      <c r="C296" s="446">
        <f t="shared" si="14"/>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2"/>
        <v>46441</v>
      </c>
      <c r="S296" s="590">
        <f t="shared" si="12"/>
        <v>46389</v>
      </c>
      <c r="T296" s="590">
        <f t="shared" si="12"/>
        <v>46389</v>
      </c>
      <c r="U296" s="590">
        <f t="shared" si="12"/>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0999999999999996" customHeight="1" outlineLevel="2" x14ac:dyDescent="0.2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25">
      <c r="A298" s="444"/>
      <c r="B298" s="453"/>
      <c r="C298" s="446">
        <f>INT($C$239+3)</f>
        <v>4</v>
      </c>
      <c r="D298" s="475"/>
      <c r="E298" s="534"/>
      <c r="F298" s="534"/>
      <c r="G298" s="475"/>
      <c r="H298" s="550" t="s">
        <v>669</v>
      </c>
      <c r="I298" s="504" t="s">
        <v>670</v>
      </c>
      <c r="J298" s="503"/>
      <c r="K298" s="480"/>
      <c r="L298" s="480"/>
      <c r="M298" s="480"/>
      <c r="N298" s="480"/>
      <c r="O298" s="802" t="s">
        <v>671</v>
      </c>
      <c r="P298" s="803"/>
      <c r="Q298" s="803"/>
      <c r="R298" s="803"/>
      <c r="S298" s="803"/>
      <c r="T298" s="803"/>
      <c r="U298" s="803"/>
      <c r="V298" s="803"/>
      <c r="W298" s="803"/>
      <c r="X298" s="804"/>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2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05"/>
      <c r="P299" s="806"/>
      <c r="Q299" s="806"/>
      <c r="R299" s="806"/>
      <c r="S299" s="806"/>
      <c r="T299" s="806"/>
      <c r="U299" s="806"/>
      <c r="V299" s="806"/>
      <c r="W299" s="806"/>
      <c r="X299" s="807"/>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25">
      <c r="A300" s="444"/>
      <c r="B300" s="453"/>
      <c r="C300" s="446">
        <f>INT($C$239+3)</f>
        <v>4</v>
      </c>
      <c r="D300" s="475"/>
      <c r="E300" s="534"/>
      <c r="F300" s="534"/>
      <c r="G300" s="475"/>
      <c r="H300" s="592" t="s">
        <v>672</v>
      </c>
      <c r="I300" s="480">
        <v>1</v>
      </c>
      <c r="J300" s="480" t="b">
        <f>COUNTA(K300:M300)&gt;0</f>
        <v>0</v>
      </c>
      <c r="K300" s="498"/>
      <c r="L300" s="498"/>
      <c r="M300" s="498"/>
      <c r="N300" s="480"/>
      <c r="O300" s="805"/>
      <c r="P300" s="806"/>
      <c r="Q300" s="806"/>
      <c r="R300" s="806"/>
      <c r="S300" s="806"/>
      <c r="T300" s="806"/>
      <c r="U300" s="806"/>
      <c r="V300" s="806"/>
      <c r="W300" s="806"/>
      <c r="X300" s="807"/>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25">
      <c r="A301" s="444"/>
      <c r="B301" s="453"/>
      <c r="C301" s="446">
        <f>INT($C$239+3)</f>
        <v>4</v>
      </c>
      <c r="D301" s="475"/>
      <c r="E301" s="534"/>
      <c r="F301" s="534"/>
      <c r="G301" s="475"/>
      <c r="H301" s="497"/>
      <c r="I301" s="480">
        <v>2</v>
      </c>
      <c r="J301" s="480" t="b">
        <f>COUNTA(K301:M301)&gt;0</f>
        <v>0</v>
      </c>
      <c r="K301" s="498"/>
      <c r="L301" s="498"/>
      <c r="M301" s="498"/>
      <c r="N301" s="480"/>
      <c r="O301" s="808"/>
      <c r="P301" s="809"/>
      <c r="Q301" s="809"/>
      <c r="R301" s="809"/>
      <c r="S301" s="809"/>
      <c r="T301" s="809"/>
      <c r="U301" s="809"/>
      <c r="V301" s="809"/>
      <c r="W301" s="809"/>
      <c r="X301" s="810"/>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0999999999999996" customHeight="1" outlineLevel="2" x14ac:dyDescent="0.2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2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2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2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0999999999999996" customHeight="1" outlineLevel="2" x14ac:dyDescent="0.2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2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2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2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5">R308+30</f>
        <v>121</v>
      </c>
      <c r="S309" s="524">
        <f t="shared" si="15"/>
        <v>130</v>
      </c>
      <c r="T309" s="524">
        <f t="shared" si="15"/>
        <v>140</v>
      </c>
      <c r="U309" s="524">
        <f t="shared" si="15"/>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2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5"/>
        <v>151</v>
      </c>
      <c r="S310" s="524">
        <f t="shared" si="15"/>
        <v>160</v>
      </c>
      <c r="T310" s="524">
        <f t="shared" si="15"/>
        <v>170</v>
      </c>
      <c r="U310" s="524">
        <f t="shared" si="15"/>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0999999999999996" customHeight="1" outlineLevel="2" x14ac:dyDescent="0.2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2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0999999999999996" customHeight="1" outlineLevel="3" x14ac:dyDescent="0.2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2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25">
      <c r="A315" s="444"/>
      <c r="B315" s="453"/>
      <c r="C315" s="446">
        <f t="shared" ref="C315:C322" si="16">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17">INDEX(i_scan_day,N315+1,0)+17*N$304</f>
        <v>69</v>
      </c>
      <c r="W315" s="480">
        <f t="shared" si="17"/>
        <v>69</v>
      </c>
      <c r="X315" s="480">
        <f t="shared" si="17"/>
        <v>69</v>
      </c>
      <c r="Y315" s="480">
        <f t="shared" si="17"/>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25">
      <c r="A316" s="444"/>
      <c r="B316" s="453"/>
      <c r="C316" s="446">
        <f t="shared" si="16"/>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17"/>
        <v>69</v>
      </c>
      <c r="W316" s="480">
        <f t="shared" si="17"/>
        <v>69</v>
      </c>
      <c r="X316" s="480">
        <f t="shared" si="17"/>
        <v>69</v>
      </c>
      <c r="Y316" s="480">
        <f t="shared" si="17"/>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25">
      <c r="A317" s="444"/>
      <c r="B317" s="453"/>
      <c r="C317" s="446">
        <f t="shared" si="16"/>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17"/>
        <v>84</v>
      </c>
      <c r="W317" s="480">
        <f t="shared" si="17"/>
        <v>84</v>
      </c>
      <c r="X317" s="480">
        <f t="shared" si="17"/>
        <v>84</v>
      </c>
      <c r="Y317" s="480">
        <f t="shared" si="17"/>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25">
      <c r="A318" s="444"/>
      <c r="B318" s="453"/>
      <c r="C318" s="446">
        <f t="shared" si="16"/>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17"/>
        <v>84</v>
      </c>
      <c r="W318" s="480">
        <f t="shared" si="17"/>
        <v>84</v>
      </c>
      <c r="X318" s="480">
        <f t="shared" si="17"/>
        <v>84</v>
      </c>
      <c r="Y318" s="480">
        <f t="shared" si="17"/>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25">
      <c r="A319" s="444"/>
      <c r="B319" s="453"/>
      <c r="C319" s="446">
        <f t="shared" si="16"/>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17"/>
        <v>84</v>
      </c>
      <c r="W319" s="480">
        <f t="shared" si="17"/>
        <v>84</v>
      </c>
      <c r="X319" s="480">
        <f t="shared" si="17"/>
        <v>84</v>
      </c>
      <c r="Y319" s="480">
        <f t="shared" si="17"/>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25">
      <c r="A320" s="444"/>
      <c r="B320" s="453"/>
      <c r="C320" s="446">
        <f t="shared" si="16"/>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17"/>
        <v>84</v>
      </c>
      <c r="W320" s="480">
        <f t="shared" si="17"/>
        <v>84</v>
      </c>
      <c r="X320" s="480">
        <f t="shared" si="17"/>
        <v>84</v>
      </c>
      <c r="Y320" s="480">
        <f t="shared" si="17"/>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25">
      <c r="A321" s="444"/>
      <c r="B321" s="453"/>
      <c r="C321" s="446">
        <f t="shared" si="16"/>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17"/>
        <v>84</v>
      </c>
      <c r="W321" s="480">
        <f t="shared" si="17"/>
        <v>84</v>
      </c>
      <c r="X321" s="480">
        <f t="shared" si="17"/>
        <v>84</v>
      </c>
      <c r="Y321" s="480">
        <f t="shared" si="17"/>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25">
      <c r="A322" s="444"/>
      <c r="B322" s="453"/>
      <c r="C322" s="446">
        <f t="shared" si="16"/>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17"/>
        <v>84</v>
      </c>
      <c r="W322" s="480">
        <f t="shared" si="17"/>
        <v>84</v>
      </c>
      <c r="X322" s="480">
        <f t="shared" si="17"/>
        <v>84</v>
      </c>
      <c r="Y322" s="480">
        <f t="shared" si="17"/>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0999999999999996" customHeight="1" outlineLevel="2" x14ac:dyDescent="0.2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2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25">
      <c r="A325" s="444"/>
      <c r="B325" s="453"/>
      <c r="C325" s="446">
        <f t="shared" ref="C325:C332" si="18">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25">
      <c r="A326" s="444"/>
      <c r="B326" s="453"/>
      <c r="C326" s="446">
        <f t="shared" si="18"/>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25">
      <c r="A327" s="444"/>
      <c r="B327" s="453"/>
      <c r="C327" s="446">
        <f t="shared" si="18"/>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25">
      <c r="A328" s="444"/>
      <c r="B328" s="453"/>
      <c r="C328" s="446">
        <f t="shared" si="18"/>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25">
      <c r="A329" s="444"/>
      <c r="B329" s="453"/>
      <c r="C329" s="446">
        <f t="shared" si="18"/>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25">
      <c r="A330" s="444"/>
      <c r="B330" s="453"/>
      <c r="C330" s="446">
        <f t="shared" si="18"/>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25">
      <c r="A331" s="444"/>
      <c r="B331" s="453"/>
      <c r="C331" s="446">
        <f t="shared" si="18"/>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25">
      <c r="A332" s="444"/>
      <c r="B332" s="453"/>
      <c r="C332" s="446">
        <f t="shared" si="18"/>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0999999999999996" customHeight="1" outlineLevel="2" x14ac:dyDescent="0.2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2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25">
      <c r="A335" s="444"/>
      <c r="B335" s="453"/>
      <c r="C335" s="446">
        <f t="shared" ref="C335:C342" si="19">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25">
      <c r="A336" s="444"/>
      <c r="B336" s="453"/>
      <c r="C336" s="446">
        <f t="shared" si="19"/>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25">
      <c r="A337" s="444"/>
      <c r="B337" s="453"/>
      <c r="C337" s="446">
        <f t="shared" si="19"/>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25">
      <c r="A338" s="444"/>
      <c r="B338" s="453"/>
      <c r="C338" s="446">
        <f t="shared" si="19"/>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25">
      <c r="A339" s="444"/>
      <c r="B339" s="453"/>
      <c r="C339" s="446">
        <f t="shared" si="19"/>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25">
      <c r="A340" s="444"/>
      <c r="B340" s="453"/>
      <c r="C340" s="446">
        <f t="shared" si="19"/>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25">
      <c r="A341" s="444"/>
      <c r="B341" s="453"/>
      <c r="C341" s="446">
        <f t="shared" si="19"/>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25">
      <c r="A342" s="444"/>
      <c r="B342" s="453"/>
      <c r="C342" s="446">
        <f t="shared" si="19"/>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0999999999999996" customHeight="1" outlineLevel="2" x14ac:dyDescent="0.2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25">
      <c r="A344" s="444"/>
      <c r="B344" s="453"/>
      <c r="C344" s="446">
        <f t="shared" ref="C344:C349" si="20">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25">
      <c r="A345" s="444"/>
      <c r="B345" s="453"/>
      <c r="C345" s="446">
        <f t="shared" si="20"/>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25">
      <c r="A346" s="444"/>
      <c r="B346" s="453"/>
      <c r="C346" s="446">
        <f t="shared" si="20"/>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25">
      <c r="A347" s="444"/>
      <c r="B347" s="453"/>
      <c r="C347" s="446">
        <f t="shared" si="20"/>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25">
      <c r="A348" s="444"/>
      <c r="B348" s="453"/>
      <c r="C348" s="446">
        <f t="shared" si="20"/>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25">
      <c r="A349" s="444"/>
      <c r="B349" s="453"/>
      <c r="C349" s="446">
        <f t="shared" si="20"/>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2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2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25">
      <c r="A352" s="444"/>
      <c r="B352" s="453"/>
      <c r="C352" s="446">
        <v>4</v>
      </c>
      <c r="D352" s="475"/>
      <c r="E352" s="534"/>
      <c r="F352" s="534"/>
      <c r="G352" s="475"/>
      <c r="H352" s="597" t="s">
        <v>699</v>
      </c>
      <c r="I352" s="515">
        <v>1</v>
      </c>
      <c r="J352" s="480"/>
      <c r="K352" s="811" t="s">
        <v>700</v>
      </c>
      <c r="L352" s="812"/>
      <c r="M352" s="813"/>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25">
      <c r="A353" s="444"/>
      <c r="B353" s="453"/>
      <c r="C353" s="446">
        <f>INT($C$239)+3</f>
        <v>4</v>
      </c>
      <c r="D353" s="475"/>
      <c r="E353" s="534"/>
      <c r="F353" s="534"/>
      <c r="G353" s="475"/>
      <c r="H353" s="597" t="s">
        <v>701</v>
      </c>
      <c r="I353" s="515">
        <v>1</v>
      </c>
      <c r="J353" s="480"/>
      <c r="K353" s="814"/>
      <c r="L353" s="815"/>
      <c r="M353" s="816"/>
      <c r="N353" s="480"/>
      <c r="O353" s="480"/>
      <c r="P353" s="811" t="s">
        <v>702</v>
      </c>
      <c r="Q353" s="812"/>
      <c r="R353" s="812"/>
      <c r="S353" s="812"/>
      <c r="T353" s="812"/>
      <c r="U353" s="812"/>
      <c r="V353" s="812"/>
      <c r="W353" s="812"/>
      <c r="X353" s="812"/>
      <c r="Y353" s="812"/>
      <c r="Z353" s="813"/>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25">
      <c r="A354" s="444"/>
      <c r="B354" s="453"/>
      <c r="C354" s="446">
        <f>INT($C$239)+3</f>
        <v>4</v>
      </c>
      <c r="D354" s="475"/>
      <c r="E354" s="534"/>
      <c r="F354" s="534"/>
      <c r="G354" s="475"/>
      <c r="H354" s="480" t="s">
        <v>703</v>
      </c>
      <c r="I354" s="480"/>
      <c r="J354" s="480"/>
      <c r="K354" s="480"/>
      <c r="L354" s="480"/>
      <c r="M354" s="480"/>
      <c r="N354" s="480"/>
      <c r="O354" s="480"/>
      <c r="P354" s="817"/>
      <c r="Q354" s="818"/>
      <c r="R354" s="818"/>
      <c r="S354" s="818"/>
      <c r="T354" s="818"/>
      <c r="U354" s="818"/>
      <c r="V354" s="818"/>
      <c r="W354" s="818"/>
      <c r="X354" s="818"/>
      <c r="Y354" s="818"/>
      <c r="Z354" s="819"/>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25">
      <c r="A355" s="444"/>
      <c r="B355" s="453"/>
      <c r="C355" s="446">
        <f t="shared" ref="C355:C356" si="21">INT($C$239)+3</f>
        <v>4</v>
      </c>
      <c r="D355" s="475"/>
      <c r="E355" s="534"/>
      <c r="F355" s="534"/>
      <c r="G355" s="475"/>
      <c r="H355" s="480" t="s">
        <v>704</v>
      </c>
      <c r="I355" s="598" t="b">
        <v>0</v>
      </c>
      <c r="J355" s="480" t="s">
        <v>705</v>
      </c>
      <c r="K355" s="480"/>
      <c r="L355" s="480"/>
      <c r="M355" s="480"/>
      <c r="N355" s="480"/>
      <c r="O355" s="480"/>
      <c r="P355" s="817"/>
      <c r="Q355" s="818"/>
      <c r="R355" s="818"/>
      <c r="S355" s="818"/>
      <c r="T355" s="818"/>
      <c r="U355" s="818"/>
      <c r="V355" s="818"/>
      <c r="W355" s="818"/>
      <c r="X355" s="818"/>
      <c r="Y355" s="818"/>
      <c r="Z355" s="819"/>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25">
      <c r="A356" s="444"/>
      <c r="B356" s="453"/>
      <c r="C356" s="446">
        <f t="shared" si="21"/>
        <v>4</v>
      </c>
      <c r="D356" s="475"/>
      <c r="E356" s="534"/>
      <c r="F356" s="534"/>
      <c r="G356" s="475"/>
      <c r="H356" s="480" t="s">
        <v>706</v>
      </c>
      <c r="I356" s="598" t="b">
        <v>0</v>
      </c>
      <c r="J356" s="480" t="s">
        <v>707</v>
      </c>
      <c r="K356" s="480"/>
      <c r="L356" s="480"/>
      <c r="M356" s="480"/>
      <c r="N356" s="480"/>
      <c r="O356" s="480"/>
      <c r="P356" s="817"/>
      <c r="Q356" s="818"/>
      <c r="R356" s="818"/>
      <c r="S356" s="818"/>
      <c r="T356" s="818"/>
      <c r="U356" s="818"/>
      <c r="V356" s="818"/>
      <c r="W356" s="818"/>
      <c r="X356" s="818"/>
      <c r="Y356" s="818"/>
      <c r="Z356" s="819"/>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25">
      <c r="A357" s="444"/>
      <c r="B357" s="453"/>
      <c r="C357" s="446">
        <f>INT($C$239)+3</f>
        <v>4</v>
      </c>
      <c r="D357" s="475"/>
      <c r="E357" s="534"/>
      <c r="F357" s="534"/>
      <c r="G357" s="475"/>
      <c r="H357" s="556"/>
      <c r="I357" s="599"/>
      <c r="J357" s="599"/>
      <c r="K357" s="600" t="s">
        <v>708</v>
      </c>
      <c r="L357" s="503"/>
      <c r="M357" s="503"/>
      <c r="N357" s="601"/>
      <c r="O357" s="579"/>
      <c r="P357" s="817"/>
      <c r="Q357" s="818"/>
      <c r="R357" s="818"/>
      <c r="S357" s="818"/>
      <c r="T357" s="818"/>
      <c r="U357" s="818"/>
      <c r="V357" s="818"/>
      <c r="W357" s="818"/>
      <c r="X357" s="818"/>
      <c r="Y357" s="818"/>
      <c r="Z357" s="819"/>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2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17"/>
      <c r="Q358" s="818"/>
      <c r="R358" s="818"/>
      <c r="S358" s="818"/>
      <c r="T358" s="818"/>
      <c r="U358" s="818"/>
      <c r="V358" s="818"/>
      <c r="W358" s="818"/>
      <c r="X358" s="818"/>
      <c r="Y358" s="818"/>
      <c r="Z358" s="819"/>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2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17"/>
      <c r="Q359" s="818"/>
      <c r="R359" s="818"/>
      <c r="S359" s="818"/>
      <c r="T359" s="818"/>
      <c r="U359" s="818"/>
      <c r="V359" s="818"/>
      <c r="W359" s="818"/>
      <c r="X359" s="818"/>
      <c r="Y359" s="818"/>
      <c r="Z359" s="819"/>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2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14"/>
      <c r="Q360" s="815"/>
      <c r="R360" s="815"/>
      <c r="S360" s="815"/>
      <c r="T360" s="815"/>
      <c r="U360" s="815"/>
      <c r="V360" s="815"/>
      <c r="W360" s="815"/>
      <c r="X360" s="815"/>
      <c r="Y360" s="815"/>
      <c r="Z360" s="816"/>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0999999999999996" customHeight="1" outlineLevel="2" x14ac:dyDescent="0.2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2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0999999999999996" customHeight="1" outlineLevel="3" x14ac:dyDescent="0.2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2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25">
      <c r="A365" s="444"/>
      <c r="B365" s="453"/>
      <c r="C365" s="446">
        <f t="shared" ref="C365:C372" si="22">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25">
      <c r="A366" s="444"/>
      <c r="B366" s="453"/>
      <c r="C366" s="446">
        <f t="shared" si="22"/>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25">
      <c r="A367" s="444"/>
      <c r="B367" s="453"/>
      <c r="C367" s="446">
        <f t="shared" si="22"/>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25">
      <c r="A368" s="444"/>
      <c r="B368" s="453"/>
      <c r="C368" s="446">
        <f t="shared" si="22"/>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25">
      <c r="A369" s="444"/>
      <c r="B369" s="453"/>
      <c r="C369" s="446">
        <f t="shared" si="22"/>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25">
      <c r="A370" s="444"/>
      <c r="B370" s="453"/>
      <c r="C370" s="446">
        <f t="shared" si="22"/>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25">
      <c r="A371" s="444"/>
      <c r="B371" s="453"/>
      <c r="C371" s="446">
        <f t="shared" si="22"/>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25">
      <c r="A372" s="444"/>
      <c r="B372" s="453"/>
      <c r="C372" s="446">
        <f t="shared" si="22"/>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0999999999999996" customHeight="1" outlineLevel="2" x14ac:dyDescent="0.2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2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2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25">
      <c r="A376" s="444"/>
      <c r="B376" s="453"/>
      <c r="C376" s="446">
        <f t="shared" ref="C376:C384" si="23">INT($C$239)+3</f>
        <v>4</v>
      </c>
      <c r="D376" s="475"/>
      <c r="E376" s="534"/>
      <c r="F376" s="534"/>
      <c r="G376" s="475"/>
      <c r="H376" s="497" t="str">
        <f t="shared" ref="H376:H384" si="24">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25">
      <c r="A377" s="444"/>
      <c r="B377" s="453"/>
      <c r="C377" s="446">
        <f t="shared" si="23"/>
        <v>4</v>
      </c>
      <c r="D377" s="475"/>
      <c r="E377" s="534"/>
      <c r="F377" s="534"/>
      <c r="G377" s="475"/>
      <c r="H377" s="497" t="str">
        <f t="shared" si="24"/>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25">
      <c r="A378" s="444"/>
      <c r="B378" s="453"/>
      <c r="C378" s="446">
        <f t="shared" si="23"/>
        <v>4</v>
      </c>
      <c r="D378" s="475"/>
      <c r="E378" s="534"/>
      <c r="F378" s="534"/>
      <c r="G378" s="475"/>
      <c r="H378" s="497" t="str">
        <f t="shared" si="24"/>
        <v>May</v>
      </c>
      <c r="I378" s="503">
        <v>1</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25">
      <c r="A379" s="444"/>
      <c r="B379" s="453"/>
      <c r="C379" s="446">
        <f t="shared" si="23"/>
        <v>4</v>
      </c>
      <c r="D379" s="475"/>
      <c r="E379" s="534"/>
      <c r="F379" s="534"/>
      <c r="G379" s="475"/>
      <c r="H379" s="497" t="str">
        <f t="shared" si="24"/>
        <v>May</v>
      </c>
      <c r="I379" s="503">
        <v>1</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25">
      <c r="A380" s="444"/>
      <c r="B380" s="453"/>
      <c r="C380" s="446">
        <f t="shared" si="23"/>
        <v>4</v>
      </c>
      <c r="D380" s="475"/>
      <c r="E380" s="534"/>
      <c r="F380" s="534"/>
      <c r="G380" s="475"/>
      <c r="H380" s="497" t="str">
        <f t="shared" si="24"/>
        <v>May</v>
      </c>
      <c r="I380" s="503">
        <v>1</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25">
      <c r="A381" s="444"/>
      <c r="B381" s="453"/>
      <c r="C381" s="446">
        <f t="shared" si="23"/>
        <v>4</v>
      </c>
      <c r="D381" s="475"/>
      <c r="E381" s="534"/>
      <c r="F381" s="534"/>
      <c r="G381" s="475"/>
      <c r="H381" s="497" t="str">
        <f t="shared" si="24"/>
        <v>May</v>
      </c>
      <c r="I381" s="503">
        <v>1</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25">
      <c r="A382" s="444"/>
      <c r="B382" s="453"/>
      <c r="C382" s="446">
        <f t="shared" si="23"/>
        <v>4</v>
      </c>
      <c r="D382" s="475"/>
      <c r="E382" s="534"/>
      <c r="F382" s="534"/>
      <c r="G382" s="475"/>
      <c r="H382" s="497" t="str">
        <f t="shared" si="24"/>
        <v>May</v>
      </c>
      <c r="I382" s="503">
        <v>1</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25">
      <c r="A383" s="444"/>
      <c r="B383" s="453"/>
      <c r="C383" s="446">
        <f t="shared" si="23"/>
        <v>4</v>
      </c>
      <c r="D383" s="475"/>
      <c r="E383" s="534"/>
      <c r="F383" s="534"/>
      <c r="G383" s="475"/>
      <c r="H383" s="497" t="str">
        <f t="shared" si="24"/>
        <v>May</v>
      </c>
      <c r="I383" s="503">
        <v>1</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25">
      <c r="A384" s="444"/>
      <c r="B384" s="453"/>
      <c r="C384" s="446">
        <f t="shared" si="23"/>
        <v>4</v>
      </c>
      <c r="D384" s="475"/>
      <c r="E384" s="534"/>
      <c r="F384" s="534"/>
      <c r="G384" s="475"/>
      <c r="H384" s="497" t="str">
        <f t="shared" si="24"/>
        <v>May</v>
      </c>
      <c r="I384" s="503">
        <v>1</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2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25">
      <c r="A386" s="444"/>
      <c r="B386" s="453"/>
      <c r="C386" s="446">
        <f t="shared" ref="C386:C393" si="25">INT($C$239)+3</f>
        <v>4</v>
      </c>
      <c r="D386" s="475"/>
      <c r="E386" s="534"/>
      <c r="F386" s="534"/>
      <c r="G386" s="475"/>
      <c r="H386" s="497" t="str">
        <f t="shared" ref="H386:H393" si="26">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25">
      <c r="A387" s="444"/>
      <c r="B387" s="453"/>
      <c r="C387" s="446">
        <f t="shared" si="25"/>
        <v>4</v>
      </c>
      <c r="D387" s="475"/>
      <c r="E387" s="534"/>
      <c r="F387" s="534"/>
      <c r="G387" s="475"/>
      <c r="H387" s="497" t="str">
        <f t="shared" si="26"/>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25">
      <c r="A388" s="444"/>
      <c r="B388" s="453"/>
      <c r="C388" s="446">
        <f t="shared" si="25"/>
        <v>4</v>
      </c>
      <c r="D388" s="475"/>
      <c r="E388" s="534"/>
      <c r="F388" s="534"/>
      <c r="G388" s="475"/>
      <c r="H388" s="497" t="str">
        <f t="shared" si="26"/>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25">
      <c r="A389" s="444"/>
      <c r="B389" s="453"/>
      <c r="C389" s="446">
        <f t="shared" si="25"/>
        <v>4</v>
      </c>
      <c r="D389" s="475"/>
      <c r="E389" s="534"/>
      <c r="F389" s="534"/>
      <c r="G389" s="475"/>
      <c r="H389" s="497" t="str">
        <f t="shared" si="26"/>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25">
      <c r="A390" s="444"/>
      <c r="B390" s="453"/>
      <c r="C390" s="446">
        <f t="shared" si="25"/>
        <v>4</v>
      </c>
      <c r="D390" s="475"/>
      <c r="E390" s="534"/>
      <c r="F390" s="534"/>
      <c r="G390" s="475"/>
      <c r="H390" s="497" t="str">
        <f t="shared" si="26"/>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25">
      <c r="A391" s="444"/>
      <c r="B391" s="453"/>
      <c r="C391" s="446">
        <f t="shared" si="25"/>
        <v>4</v>
      </c>
      <c r="D391" s="475"/>
      <c r="E391" s="534"/>
      <c r="F391" s="534"/>
      <c r="G391" s="475"/>
      <c r="H391" s="497" t="str">
        <f t="shared" si="26"/>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25">
      <c r="A392" s="444"/>
      <c r="B392" s="453"/>
      <c r="C392" s="446">
        <f t="shared" si="25"/>
        <v>4</v>
      </c>
      <c r="D392" s="475"/>
      <c r="E392" s="534"/>
      <c r="F392" s="534"/>
      <c r="G392" s="475"/>
      <c r="H392" s="497" t="str">
        <f t="shared" si="26"/>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25">
      <c r="A393" s="444"/>
      <c r="B393" s="453"/>
      <c r="C393" s="446">
        <f t="shared" si="25"/>
        <v>4</v>
      </c>
      <c r="D393" s="475"/>
      <c r="E393" s="534"/>
      <c r="F393" s="534"/>
      <c r="G393" s="475"/>
      <c r="H393" s="497" t="str">
        <f t="shared" si="26"/>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2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0999999999999996" customHeight="1" outlineLevel="2" x14ac:dyDescent="0.2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2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25">
      <c r="A397" s="444"/>
      <c r="B397" s="453"/>
      <c r="C397" s="446">
        <f t="shared" ref="C397:C404" si="27">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25">
      <c r="A398" s="444"/>
      <c r="B398" s="453"/>
      <c r="C398" s="446">
        <f t="shared" si="27"/>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25">
      <c r="A399" s="444"/>
      <c r="B399" s="453"/>
      <c r="C399" s="446">
        <f t="shared" si="27"/>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25">
      <c r="A400" s="444"/>
      <c r="B400" s="453"/>
      <c r="C400" s="446">
        <f t="shared" si="27"/>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25">
      <c r="A401" s="444"/>
      <c r="B401" s="453"/>
      <c r="C401" s="446">
        <f t="shared" si="27"/>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25">
      <c r="A402" s="444"/>
      <c r="B402" s="453"/>
      <c r="C402" s="446">
        <f t="shared" si="27"/>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25">
      <c r="A403" s="444"/>
      <c r="B403" s="453"/>
      <c r="C403" s="446">
        <f t="shared" si="27"/>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25">
      <c r="A404" s="444"/>
      <c r="B404" s="453"/>
      <c r="C404" s="446">
        <f t="shared" si="27"/>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0999999999999996" customHeight="1" outlineLevel="2" x14ac:dyDescent="0.2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2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25">
      <c r="A407" s="444"/>
      <c r="B407" s="453"/>
      <c r="C407" s="446">
        <f t="shared" ref="C407:C414" si="28">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25">
      <c r="A408" s="444"/>
      <c r="B408" s="453"/>
      <c r="C408" s="446">
        <f t="shared" si="28"/>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25">
      <c r="A409" s="444"/>
      <c r="B409" s="453"/>
      <c r="C409" s="446">
        <f t="shared" si="28"/>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25">
      <c r="A410" s="444"/>
      <c r="B410" s="453"/>
      <c r="C410" s="446">
        <f t="shared" si="28"/>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25">
      <c r="A411" s="444"/>
      <c r="B411" s="453"/>
      <c r="C411" s="446">
        <f t="shared" si="28"/>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25">
      <c r="A412" s="444"/>
      <c r="B412" s="453"/>
      <c r="C412" s="446">
        <f t="shared" si="28"/>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25">
      <c r="A413" s="444"/>
      <c r="B413" s="453"/>
      <c r="C413" s="446">
        <f t="shared" si="28"/>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25">
      <c r="A414" s="444"/>
      <c r="B414" s="453"/>
      <c r="C414" s="446">
        <f t="shared" si="28"/>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0999999999999996" customHeight="1" outlineLevel="2" x14ac:dyDescent="0.2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2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25">
      <c r="A417" s="444"/>
      <c r="B417" s="453"/>
      <c r="C417" s="446">
        <f t="shared" ref="C417:C430" si="29">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25">
      <c r="A418" s="444"/>
      <c r="B418" s="453"/>
      <c r="C418" s="446">
        <f t="shared" si="29"/>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25">
      <c r="A419" s="444"/>
      <c r="B419" s="453"/>
      <c r="C419" s="446">
        <f t="shared" si="29"/>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25">
      <c r="A420" s="444"/>
      <c r="B420" s="453"/>
      <c r="C420" s="446">
        <f t="shared" si="29"/>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25">
      <c r="A421" s="444"/>
      <c r="B421" s="453"/>
      <c r="C421" s="446">
        <f t="shared" si="29"/>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25">
      <c r="A422" s="444"/>
      <c r="B422" s="453"/>
      <c r="C422" s="446">
        <f t="shared" si="29"/>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25">
      <c r="A423" s="444"/>
      <c r="B423" s="453"/>
      <c r="C423" s="446">
        <f t="shared" si="29"/>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25">
      <c r="A424" s="444"/>
      <c r="B424" s="453"/>
      <c r="C424" s="446">
        <f t="shared" si="29"/>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25">
      <c r="A425" s="444"/>
      <c r="B425" s="453"/>
      <c r="C425" s="446">
        <f t="shared" si="29"/>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25">
      <c r="A426" s="444"/>
      <c r="B426" s="453"/>
      <c r="C426" s="446">
        <f t="shared" si="29"/>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25">
      <c r="A427" s="444"/>
      <c r="B427" s="453"/>
      <c r="C427" s="446">
        <f t="shared" si="29"/>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25">
      <c r="A428" s="444"/>
      <c r="B428" s="453"/>
      <c r="C428" s="446">
        <f t="shared" si="29"/>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25">
      <c r="A429" s="444"/>
      <c r="B429" s="453"/>
      <c r="C429" s="446">
        <f t="shared" si="29"/>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25">
      <c r="A430" s="444"/>
      <c r="B430" s="453"/>
      <c r="C430" s="446">
        <f t="shared" si="29"/>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0999999999999996" customHeight="1" outlineLevel="2" x14ac:dyDescent="0.2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2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25">
      <c r="A433" s="444"/>
      <c r="B433" s="453"/>
      <c r="C433" s="446">
        <f t="shared" ref="C433:C448" si="30">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25">
      <c r="A434" s="444"/>
      <c r="B434" s="453"/>
      <c r="C434" s="446">
        <f t="shared" si="30"/>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25">
      <c r="A435" s="444"/>
      <c r="B435" s="453"/>
      <c r="C435" s="446">
        <f t="shared" si="30"/>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25">
      <c r="A436" s="444"/>
      <c r="B436" s="453"/>
      <c r="C436" s="446">
        <f t="shared" si="30"/>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25">
      <c r="A437" s="444"/>
      <c r="B437" s="453"/>
      <c r="C437" s="446">
        <f t="shared" si="30"/>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25">
      <c r="A438" s="444"/>
      <c r="B438" s="453"/>
      <c r="C438" s="446">
        <f t="shared" si="30"/>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25">
      <c r="A439" s="444"/>
      <c r="B439" s="453"/>
      <c r="C439" s="446">
        <f t="shared" si="30"/>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25">
      <c r="A440" s="444"/>
      <c r="B440" s="453"/>
      <c r="C440" s="446">
        <f t="shared" si="30"/>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25">
      <c r="A441" s="444"/>
      <c r="B441" s="453"/>
      <c r="C441" s="446">
        <f t="shared" si="30"/>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25">
      <c r="A442" s="444"/>
      <c r="B442" s="453"/>
      <c r="C442" s="446">
        <f t="shared" si="30"/>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25">
      <c r="A443" s="444"/>
      <c r="B443" s="453"/>
      <c r="C443" s="446">
        <f t="shared" si="30"/>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25">
      <c r="A444" s="444"/>
      <c r="B444" s="453"/>
      <c r="C444" s="446">
        <f t="shared" si="30"/>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25">
      <c r="A445" s="444"/>
      <c r="B445" s="453"/>
      <c r="C445" s="446">
        <f t="shared" si="30"/>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25">
      <c r="A446" s="444"/>
      <c r="B446" s="453"/>
      <c r="C446" s="446">
        <f t="shared" si="30"/>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25">
      <c r="A447" s="444"/>
      <c r="B447" s="453"/>
      <c r="C447" s="446">
        <f t="shared" si="30"/>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25">
      <c r="A448" s="444"/>
      <c r="B448" s="453"/>
      <c r="C448" s="446">
        <f t="shared" si="30"/>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0999999999999996" customHeight="1" outlineLevel="2" x14ac:dyDescent="0.2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2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25">
      <c r="A451" s="444"/>
      <c r="B451" s="453"/>
      <c r="C451" s="446">
        <f t="shared" ref="C451:C460" si="31">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25">
      <c r="A452" s="444"/>
      <c r="B452" s="453"/>
      <c r="C452" s="446">
        <f t="shared" si="31"/>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25">
      <c r="A453" s="444"/>
      <c r="B453" s="453"/>
      <c r="C453" s="446">
        <f t="shared" si="31"/>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25">
      <c r="A454" s="444"/>
      <c r="B454" s="453"/>
      <c r="C454" s="446">
        <f t="shared" si="31"/>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25">
      <c r="A455" s="444"/>
      <c r="B455" s="453"/>
      <c r="C455" s="446">
        <f t="shared" si="31"/>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25">
      <c r="A456" s="444"/>
      <c r="B456" s="453"/>
      <c r="C456" s="446">
        <f t="shared" si="31"/>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25">
      <c r="A457" s="444"/>
      <c r="B457" s="453"/>
      <c r="C457" s="446">
        <f t="shared" si="31"/>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25">
      <c r="A458" s="444"/>
      <c r="B458" s="453"/>
      <c r="C458" s="446">
        <f t="shared" si="31"/>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25">
      <c r="A459" s="444"/>
      <c r="B459" s="453"/>
      <c r="C459" s="446">
        <f t="shared" si="31"/>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25">
      <c r="A460" s="444"/>
      <c r="B460" s="453"/>
      <c r="C460" s="446">
        <f t="shared" si="31"/>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0999999999999996" customHeight="1" outlineLevel="2" x14ac:dyDescent="0.2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2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25">
      <c r="A463" s="444"/>
      <c r="B463" s="453"/>
      <c r="C463" s="446">
        <f t="shared" ref="C463:C470" si="32">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25">
      <c r="A464" s="444"/>
      <c r="B464" s="453"/>
      <c r="C464" s="446">
        <f t="shared" si="32"/>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25">
      <c r="A465" s="444"/>
      <c r="B465" s="453"/>
      <c r="C465" s="446">
        <f t="shared" si="32"/>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25">
      <c r="A466" s="444"/>
      <c r="B466" s="453"/>
      <c r="C466" s="446">
        <f t="shared" si="32"/>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25">
      <c r="A467" s="444"/>
      <c r="B467" s="453"/>
      <c r="C467" s="446">
        <f t="shared" si="32"/>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25">
      <c r="A468" s="444"/>
      <c r="B468" s="453"/>
      <c r="C468" s="446">
        <f t="shared" si="32"/>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25">
      <c r="A469" s="444"/>
      <c r="B469" s="453"/>
      <c r="C469" s="446">
        <f t="shared" si="32"/>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25">
      <c r="A470" s="444"/>
      <c r="B470" s="453"/>
      <c r="C470" s="446">
        <f t="shared" si="32"/>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0999999999999996" customHeight="1" outlineLevel="2" x14ac:dyDescent="0.2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2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0999999999999996" customHeight="1" outlineLevel="3" x14ac:dyDescent="0.2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25">
      <c r="A474" s="444"/>
      <c r="B474" s="453"/>
      <c r="C474" s="446">
        <f t="shared" ref="C474:C481" si="33">INT($C$239)+2</f>
        <v>3</v>
      </c>
      <c r="D474" s="475"/>
      <c r="E474" s="534"/>
      <c r="F474" s="534"/>
      <c r="G474" s="475"/>
      <c r="H474" s="497" t="str">
        <f>"Birth: "&amp;H$258</f>
        <v>Birth: May</v>
      </c>
      <c r="I474" s="503" t="s">
        <v>633</v>
      </c>
      <c r="J474" s="503"/>
      <c r="K474" s="543">
        <f t="shared" ref="K474:Q474" si="34">K258</f>
        <v>43600</v>
      </c>
      <c r="L474" s="543">
        <f t="shared" si="34"/>
        <v>43600</v>
      </c>
      <c r="M474" s="543">
        <f t="shared" si="34"/>
        <v>43600</v>
      </c>
      <c r="N474" s="543">
        <f t="shared" si="34"/>
        <v>43600</v>
      </c>
      <c r="O474" s="543">
        <f t="shared" si="34"/>
        <v>43600</v>
      </c>
      <c r="P474" s="543">
        <f t="shared" si="34"/>
        <v>43600</v>
      </c>
      <c r="Q474" s="543">
        <f t="shared" si="34"/>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25">
      <c r="A475" s="444"/>
      <c r="B475" s="453"/>
      <c r="C475" s="446">
        <f t="shared" si="33"/>
        <v>3</v>
      </c>
      <c r="D475" s="475"/>
      <c r="E475" s="534"/>
      <c r="F475" s="534"/>
      <c r="G475" s="475"/>
      <c r="H475" s="550"/>
      <c r="I475" s="503" t="s">
        <v>743</v>
      </c>
      <c r="J475" s="503"/>
      <c r="K475" s="614">
        <f t="shared" ref="K475:U475" si="35">K474+INDEX($R$308:$U$308,1,K$247+1)</f>
        <v>43691</v>
      </c>
      <c r="L475" s="614">
        <f t="shared" si="35"/>
        <v>43691</v>
      </c>
      <c r="M475" s="614">
        <f t="shared" si="35"/>
        <v>43691</v>
      </c>
      <c r="N475" s="614">
        <f t="shared" si="35"/>
        <v>43691</v>
      </c>
      <c r="O475" s="614">
        <f t="shared" si="35"/>
        <v>43691</v>
      </c>
      <c r="P475" s="614">
        <f t="shared" si="35"/>
        <v>43691</v>
      </c>
      <c r="Q475" s="614">
        <f t="shared" si="35"/>
        <v>43670</v>
      </c>
      <c r="R475" s="614">
        <f t="shared" si="35"/>
        <v>43691</v>
      </c>
      <c r="S475" s="614">
        <f t="shared" si="35"/>
        <v>43670</v>
      </c>
      <c r="T475" s="614">
        <f t="shared" si="35"/>
        <v>43680</v>
      </c>
      <c r="U475" s="614">
        <f t="shared" si="35"/>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25">
      <c r="A476" s="444"/>
      <c r="B476" s="453"/>
      <c r="C476" s="446">
        <f t="shared" si="33"/>
        <v>3</v>
      </c>
      <c r="D476" s="475"/>
      <c r="E476" s="534"/>
      <c r="F476" s="534"/>
      <c r="G476" s="475"/>
      <c r="H476" s="497" t="str">
        <f>"Birth: "&amp;H$259</f>
        <v>Birth: July</v>
      </c>
      <c r="I476" s="503" t="s">
        <v>633</v>
      </c>
      <c r="J476" s="503"/>
      <c r="K476" s="547">
        <f t="shared" ref="K476:Q476" si="36">K259</f>
        <v>43669</v>
      </c>
      <c r="L476" s="547">
        <f t="shared" si="36"/>
        <v>43669</v>
      </c>
      <c r="M476" s="547">
        <f t="shared" si="36"/>
        <v>43669</v>
      </c>
      <c r="N476" s="547">
        <f t="shared" si="36"/>
        <v>43669</v>
      </c>
      <c r="O476" s="547">
        <f t="shared" si="36"/>
        <v>43669</v>
      </c>
      <c r="P476" s="547">
        <f t="shared" si="36"/>
        <v>43669</v>
      </c>
      <c r="Q476" s="547">
        <f t="shared" si="36"/>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25">
      <c r="A477" s="444"/>
      <c r="B477" s="453"/>
      <c r="C477" s="446">
        <f t="shared" si="33"/>
        <v>3</v>
      </c>
      <c r="D477" s="475"/>
      <c r="E477" s="534"/>
      <c r="F477" s="534"/>
      <c r="G477" s="475"/>
      <c r="H477" s="550"/>
      <c r="I477" s="503" t="s">
        <v>743</v>
      </c>
      <c r="J477" s="503"/>
      <c r="K477" s="615">
        <f t="shared" ref="K477:U477" si="37">K476+INDEX($R$308:$U$308,1,K$247+1)</f>
        <v>43760</v>
      </c>
      <c r="L477" s="615">
        <f t="shared" si="37"/>
        <v>43760</v>
      </c>
      <c r="M477" s="614">
        <f t="shared" si="37"/>
        <v>43760</v>
      </c>
      <c r="N477" s="614">
        <f t="shared" si="37"/>
        <v>43760</v>
      </c>
      <c r="O477" s="614">
        <f t="shared" si="37"/>
        <v>43760</v>
      </c>
      <c r="P477" s="614">
        <f t="shared" si="37"/>
        <v>43760</v>
      </c>
      <c r="Q477" s="614">
        <f t="shared" si="37"/>
        <v>43717</v>
      </c>
      <c r="R477" s="614">
        <f t="shared" si="37"/>
        <v>43760</v>
      </c>
      <c r="S477" s="614">
        <f t="shared" si="37"/>
        <v>43717</v>
      </c>
      <c r="T477" s="614">
        <f t="shared" si="37"/>
        <v>43727</v>
      </c>
      <c r="U477" s="614">
        <f t="shared" si="37"/>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25">
      <c r="A478" s="444"/>
      <c r="B478" s="453"/>
      <c r="C478" s="446">
        <f t="shared" si="33"/>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25">
      <c r="A479" s="444"/>
      <c r="B479" s="453"/>
      <c r="C479" s="446">
        <f t="shared" si="33"/>
        <v>3</v>
      </c>
      <c r="D479" s="475"/>
      <c r="E479" s="534"/>
      <c r="F479" s="534"/>
      <c r="G479" s="475"/>
      <c r="H479" s="497" t="str">
        <f>H$258</f>
        <v>May</v>
      </c>
      <c r="I479" s="497">
        <v>0</v>
      </c>
      <c r="J479" s="524" t="s">
        <v>749</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38">R479&lt;(MAX(R$263:R$270)+MAX($I$308*R$308,$I$309*R$309,$I$310*R$310))</f>
        <v>0</v>
      </c>
      <c r="Y479" s="480" t="b">
        <f t="shared" si="38"/>
        <v>0</v>
      </c>
      <c r="Z479" s="480" t="b">
        <f t="shared" si="38"/>
        <v>1</v>
      </c>
      <c r="AA479" s="480" t="b">
        <f t="shared" si="38"/>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25">
      <c r="A480" s="444"/>
      <c r="B480" s="453"/>
      <c r="C480" s="446">
        <f t="shared" si="33"/>
        <v>3</v>
      </c>
      <c r="D480" s="475"/>
      <c r="E480" s="534"/>
      <c r="F480" s="534"/>
      <c r="G480" s="475"/>
      <c r="H480" s="497"/>
      <c r="I480" s="497"/>
      <c r="J480" s="524" t="s">
        <v>738</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38"/>
        <v>0</v>
      </c>
      <c r="Y480" s="480" t="b">
        <f t="shared" si="38"/>
        <v>0</v>
      </c>
      <c r="Z480" s="480" t="b">
        <f t="shared" si="38"/>
        <v>1</v>
      </c>
      <c r="AA480" s="480" t="b">
        <f t="shared" si="38"/>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25">
      <c r="A481" s="444"/>
      <c r="B481" s="453"/>
      <c r="C481" s="446">
        <f t="shared" si="33"/>
        <v>3</v>
      </c>
      <c r="D481" s="475"/>
      <c r="E481" s="534"/>
      <c r="F481" s="534"/>
      <c r="G481" s="475"/>
      <c r="H481" s="497"/>
      <c r="I481" s="497"/>
      <c r="J481" s="524" t="s">
        <v>739</v>
      </c>
      <c r="K481" s="480"/>
      <c r="L481" s="480"/>
      <c r="M481" s="480"/>
      <c r="N481" s="480"/>
      <c r="O481" s="480"/>
      <c r="P481" s="480"/>
      <c r="Q481" s="480"/>
      <c r="R481" s="619">
        <v>43753</v>
      </c>
      <c r="S481" s="619">
        <v>43753</v>
      </c>
      <c r="T481" s="619">
        <v>43753</v>
      </c>
      <c r="U481" s="619">
        <v>43753</v>
      </c>
      <c r="V481" s="525">
        <v>0.5</v>
      </c>
      <c r="W481" s="480"/>
      <c r="X481" s="480" t="b">
        <f t="shared" si="38"/>
        <v>0</v>
      </c>
      <c r="Y481" s="480" t="b">
        <f t="shared" si="38"/>
        <v>0</v>
      </c>
      <c r="Z481" s="480" t="b">
        <f t="shared" si="38"/>
        <v>1</v>
      </c>
      <c r="AA481" s="480" t="b">
        <f t="shared" si="38"/>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2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39">DATE(YEAR(R479)+1,MONTH(R479),DAY(R479))</f>
        <v>44119</v>
      </c>
      <c r="S482" s="580">
        <f t="shared" si="39"/>
        <v>44119</v>
      </c>
      <c r="T482" s="580">
        <f t="shared" si="39"/>
        <v>44119</v>
      </c>
      <c r="U482" s="580">
        <f t="shared" si="39"/>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2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39"/>
        <v>44119</v>
      </c>
      <c r="S483" s="580">
        <f t="shared" si="39"/>
        <v>44119</v>
      </c>
      <c r="T483" s="580">
        <f t="shared" si="39"/>
        <v>44119</v>
      </c>
      <c r="U483" s="580">
        <f t="shared" si="39"/>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25">
      <c r="A484" s="444"/>
      <c r="B484" s="453"/>
      <c r="C484" s="446">
        <f>INT($C$239)+3</f>
        <v>4</v>
      </c>
      <c r="D484" s="475"/>
      <c r="E484" s="534"/>
      <c r="F484" s="534"/>
      <c r="G484" s="475"/>
      <c r="H484" s="480"/>
      <c r="I484" s="497"/>
      <c r="J484" s="497" t="s">
        <v>739</v>
      </c>
      <c r="K484" s="480"/>
      <c r="L484" s="480"/>
      <c r="M484" s="480"/>
      <c r="N484" s="480"/>
      <c r="O484" s="480"/>
      <c r="P484" s="480"/>
      <c r="Q484" s="480"/>
      <c r="R484" s="580">
        <f t="shared" si="39"/>
        <v>44119</v>
      </c>
      <c r="S484" s="580">
        <f t="shared" si="39"/>
        <v>44119</v>
      </c>
      <c r="T484" s="580">
        <f t="shared" si="39"/>
        <v>44119</v>
      </c>
      <c r="U484" s="580">
        <f t="shared" si="39"/>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25">
      <c r="A485" s="444"/>
      <c r="B485" s="453"/>
      <c r="C485" s="446">
        <f t="shared" ref="C485:C517" si="40">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39"/>
        <v>44484</v>
      </c>
      <c r="S485" s="580">
        <f t="shared" si="39"/>
        <v>44484</v>
      </c>
      <c r="T485" s="580">
        <f t="shared" si="39"/>
        <v>44484</v>
      </c>
      <c r="U485" s="580">
        <f t="shared" si="39"/>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25">
      <c r="A486" s="444"/>
      <c r="B486" s="453"/>
      <c r="C486" s="446">
        <f t="shared" si="40"/>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39"/>
        <v>44484</v>
      </c>
      <c r="S486" s="580">
        <f t="shared" si="39"/>
        <v>44484</v>
      </c>
      <c r="T486" s="580">
        <f t="shared" si="39"/>
        <v>44484</v>
      </c>
      <c r="U486" s="580">
        <f t="shared" si="39"/>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25">
      <c r="A487" s="444"/>
      <c r="B487" s="453"/>
      <c r="C487" s="446">
        <f t="shared" si="40"/>
        <v>4</v>
      </c>
      <c r="D487" s="475"/>
      <c r="E487" s="534"/>
      <c r="F487" s="534"/>
      <c r="G487" s="475"/>
      <c r="H487" s="480"/>
      <c r="I487" s="497"/>
      <c r="J487" s="497" t="s">
        <v>739</v>
      </c>
      <c r="K487" s="480"/>
      <c r="L487" s="480"/>
      <c r="M487" s="480"/>
      <c r="N487" s="480"/>
      <c r="O487" s="480"/>
      <c r="P487" s="480"/>
      <c r="Q487" s="480"/>
      <c r="R487" s="580">
        <f t="shared" si="39"/>
        <v>44484</v>
      </c>
      <c r="S487" s="580">
        <f t="shared" si="39"/>
        <v>44484</v>
      </c>
      <c r="T487" s="580">
        <f t="shared" si="39"/>
        <v>44484</v>
      </c>
      <c r="U487" s="580">
        <f t="shared" si="39"/>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25">
      <c r="A488" s="444"/>
      <c r="B488" s="453"/>
      <c r="C488" s="446">
        <f t="shared" si="40"/>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39"/>
        <v>44849</v>
      </c>
      <c r="S488" s="580">
        <f t="shared" si="39"/>
        <v>44849</v>
      </c>
      <c r="T488" s="580">
        <f t="shared" si="39"/>
        <v>44849</v>
      </c>
      <c r="U488" s="580">
        <f t="shared" si="39"/>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25">
      <c r="A489" s="444"/>
      <c r="B489" s="453"/>
      <c r="C489" s="446">
        <f t="shared" si="40"/>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39"/>
        <v>44849</v>
      </c>
      <c r="S489" s="580">
        <f t="shared" si="39"/>
        <v>44849</v>
      </c>
      <c r="T489" s="580">
        <f t="shared" si="39"/>
        <v>44849</v>
      </c>
      <c r="U489" s="580">
        <f t="shared" si="39"/>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25">
      <c r="A490" s="444"/>
      <c r="B490" s="453"/>
      <c r="C490" s="446">
        <f t="shared" si="40"/>
        <v>4</v>
      </c>
      <c r="D490" s="475"/>
      <c r="E490" s="534"/>
      <c r="F490" s="534"/>
      <c r="G490" s="475"/>
      <c r="H490" s="480"/>
      <c r="I490" s="497"/>
      <c r="J490" s="497" t="s">
        <v>739</v>
      </c>
      <c r="K490" s="480"/>
      <c r="L490" s="480"/>
      <c r="M490" s="480"/>
      <c r="N490" s="480"/>
      <c r="O490" s="480"/>
      <c r="P490" s="480"/>
      <c r="Q490" s="480"/>
      <c r="R490" s="580">
        <f t="shared" si="39"/>
        <v>44849</v>
      </c>
      <c r="S490" s="580">
        <f t="shared" si="39"/>
        <v>44849</v>
      </c>
      <c r="T490" s="580">
        <f t="shared" si="39"/>
        <v>44849</v>
      </c>
      <c r="U490" s="580">
        <f t="shared" si="39"/>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25">
      <c r="A491" s="444"/>
      <c r="B491" s="453"/>
      <c r="C491" s="446">
        <f t="shared" si="40"/>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39"/>
        <v>45214</v>
      </c>
      <c r="S491" s="580">
        <f t="shared" si="39"/>
        <v>45214</v>
      </c>
      <c r="T491" s="580">
        <f t="shared" si="39"/>
        <v>45214</v>
      </c>
      <c r="U491" s="580">
        <f t="shared" si="39"/>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25">
      <c r="A492" s="444"/>
      <c r="B492" s="453"/>
      <c r="C492" s="446">
        <f t="shared" si="40"/>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39"/>
        <v>45214</v>
      </c>
      <c r="S492" s="580">
        <f t="shared" si="39"/>
        <v>45214</v>
      </c>
      <c r="T492" s="580">
        <f t="shared" si="39"/>
        <v>45214</v>
      </c>
      <c r="U492" s="580">
        <f t="shared" si="39"/>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25">
      <c r="A493" s="444"/>
      <c r="B493" s="453"/>
      <c r="C493" s="446">
        <f t="shared" si="40"/>
        <v>4</v>
      </c>
      <c r="D493" s="475"/>
      <c r="E493" s="534"/>
      <c r="F493" s="534"/>
      <c r="G493" s="475"/>
      <c r="H493" s="480"/>
      <c r="I493" s="497"/>
      <c r="J493" s="497" t="s">
        <v>739</v>
      </c>
      <c r="K493" s="480"/>
      <c r="L493" s="480"/>
      <c r="M493" s="480"/>
      <c r="N493" s="480"/>
      <c r="O493" s="480"/>
      <c r="P493" s="480"/>
      <c r="Q493" s="480"/>
      <c r="R493" s="580">
        <f t="shared" si="39"/>
        <v>45214</v>
      </c>
      <c r="S493" s="580">
        <f t="shared" si="39"/>
        <v>45214</v>
      </c>
      <c r="T493" s="580">
        <f t="shared" si="39"/>
        <v>45214</v>
      </c>
      <c r="U493" s="580">
        <f t="shared" si="39"/>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25">
      <c r="A494" s="444"/>
      <c r="B494" s="453"/>
      <c r="C494" s="446">
        <f t="shared" si="40"/>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39"/>
        <v>45580</v>
      </c>
      <c r="S494" s="580">
        <f t="shared" si="39"/>
        <v>45580</v>
      </c>
      <c r="T494" s="580">
        <f t="shared" si="39"/>
        <v>45580</v>
      </c>
      <c r="U494" s="580">
        <f t="shared" si="39"/>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25">
      <c r="A495" s="444"/>
      <c r="B495" s="453"/>
      <c r="C495" s="446">
        <f t="shared" si="40"/>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39"/>
        <v>45580</v>
      </c>
      <c r="S495" s="580">
        <f t="shared" si="39"/>
        <v>45580</v>
      </c>
      <c r="T495" s="580">
        <f t="shared" si="39"/>
        <v>45580</v>
      </c>
      <c r="U495" s="580">
        <f t="shared" si="39"/>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25">
      <c r="A496" s="444"/>
      <c r="B496" s="453"/>
      <c r="C496" s="446">
        <f t="shared" si="40"/>
        <v>4</v>
      </c>
      <c r="D496" s="475"/>
      <c r="E496" s="534"/>
      <c r="F496" s="534"/>
      <c r="G496" s="475"/>
      <c r="H496" s="480"/>
      <c r="I496" s="497"/>
      <c r="J496" s="497" t="s">
        <v>739</v>
      </c>
      <c r="K496" s="480"/>
      <c r="L496" s="480"/>
      <c r="M496" s="480"/>
      <c r="N496" s="480"/>
      <c r="O496" s="480"/>
      <c r="P496" s="480"/>
      <c r="Q496" s="480"/>
      <c r="R496" s="580">
        <f t="shared" si="39"/>
        <v>45580</v>
      </c>
      <c r="S496" s="580">
        <f t="shared" si="39"/>
        <v>45580</v>
      </c>
      <c r="T496" s="580">
        <f t="shared" si="39"/>
        <v>45580</v>
      </c>
      <c r="U496" s="580">
        <f t="shared" si="39"/>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25">
      <c r="A497" s="444"/>
      <c r="B497" s="453"/>
      <c r="C497" s="446">
        <f t="shared" si="40"/>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39"/>
        <v>45945</v>
      </c>
      <c r="S497" s="580">
        <f t="shared" si="39"/>
        <v>45945</v>
      </c>
      <c r="T497" s="580">
        <f t="shared" si="39"/>
        <v>45945</v>
      </c>
      <c r="U497" s="580">
        <f t="shared" si="39"/>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25">
      <c r="A498" s="444"/>
      <c r="B498" s="453"/>
      <c r="C498" s="446">
        <f t="shared" si="40"/>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1">DATE(YEAR(R495)+1,MONTH(R495),DAY(R495))</f>
        <v>45945</v>
      </c>
      <c r="S498" s="580">
        <f t="shared" si="41"/>
        <v>45945</v>
      </c>
      <c r="T498" s="580">
        <f t="shared" si="41"/>
        <v>45945</v>
      </c>
      <c r="U498" s="580">
        <f t="shared" si="41"/>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25">
      <c r="A499" s="444"/>
      <c r="B499" s="453"/>
      <c r="C499" s="446">
        <f t="shared" si="40"/>
        <v>4</v>
      </c>
      <c r="D499" s="475"/>
      <c r="E499" s="534"/>
      <c r="F499" s="534"/>
      <c r="G499" s="475"/>
      <c r="H499" s="480"/>
      <c r="I499" s="497"/>
      <c r="J499" s="497" t="s">
        <v>739</v>
      </c>
      <c r="K499" s="480"/>
      <c r="L499" s="480"/>
      <c r="M499" s="480"/>
      <c r="N499" s="480"/>
      <c r="O499" s="480"/>
      <c r="P499" s="480"/>
      <c r="Q499" s="480"/>
      <c r="R499" s="580">
        <f t="shared" si="41"/>
        <v>45945</v>
      </c>
      <c r="S499" s="580">
        <f t="shared" si="41"/>
        <v>45945</v>
      </c>
      <c r="T499" s="580">
        <f t="shared" si="41"/>
        <v>45945</v>
      </c>
      <c r="U499" s="580">
        <f t="shared" si="41"/>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25">
      <c r="A500" s="444"/>
      <c r="B500" s="453"/>
      <c r="C500" s="446">
        <f t="shared" si="40"/>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1"/>
        <v>46310</v>
      </c>
      <c r="S500" s="580">
        <f t="shared" si="41"/>
        <v>46310</v>
      </c>
      <c r="T500" s="580">
        <f t="shared" si="41"/>
        <v>46310</v>
      </c>
      <c r="U500" s="580">
        <f t="shared" si="41"/>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25">
      <c r="A501" s="444"/>
      <c r="B501" s="453"/>
      <c r="C501" s="446">
        <f t="shared" si="40"/>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1"/>
        <v>46310</v>
      </c>
      <c r="S501" s="580">
        <f t="shared" si="41"/>
        <v>46310</v>
      </c>
      <c r="T501" s="580">
        <f t="shared" si="41"/>
        <v>46310</v>
      </c>
      <c r="U501" s="580">
        <f t="shared" si="41"/>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25">
      <c r="A502" s="444"/>
      <c r="B502" s="453"/>
      <c r="C502" s="446">
        <f t="shared" si="40"/>
        <v>4</v>
      </c>
      <c r="D502" s="475"/>
      <c r="E502" s="534"/>
      <c r="F502" s="534"/>
      <c r="G502" s="475"/>
      <c r="H502" s="480"/>
      <c r="I502" s="497"/>
      <c r="J502" s="497" t="s">
        <v>739</v>
      </c>
      <c r="K502" s="480"/>
      <c r="L502" s="480"/>
      <c r="M502" s="480"/>
      <c r="N502" s="480"/>
      <c r="O502" s="480"/>
      <c r="P502" s="480"/>
      <c r="Q502" s="480"/>
      <c r="R502" s="580">
        <f t="shared" si="41"/>
        <v>46310</v>
      </c>
      <c r="S502" s="580">
        <f t="shared" si="41"/>
        <v>46310</v>
      </c>
      <c r="T502" s="580">
        <f t="shared" si="41"/>
        <v>46310</v>
      </c>
      <c r="U502" s="580">
        <f t="shared" si="41"/>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25">
      <c r="A503" s="444"/>
      <c r="B503" s="453"/>
      <c r="C503" s="446">
        <f t="shared" si="40"/>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2">R503&lt;(MAX(R$271:R$278)+MAX($I$308*R$308,$I$309*R$309,$I$310*R$310))</f>
        <v>0</v>
      </c>
      <c r="Y503" s="480" t="b">
        <f t="shared" si="42"/>
        <v>0</v>
      </c>
      <c r="Z503" s="480" t="b">
        <f t="shared" si="42"/>
        <v>0</v>
      </c>
      <c r="AA503" s="480" t="b">
        <f t="shared" si="42"/>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25">
      <c r="A504" s="444"/>
      <c r="B504" s="453"/>
      <c r="C504" s="446">
        <f t="shared" si="40"/>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2"/>
        <v>0</v>
      </c>
      <c r="Y504" s="480" t="b">
        <f t="shared" si="42"/>
        <v>0</v>
      </c>
      <c r="Z504" s="480" t="b">
        <f t="shared" si="42"/>
        <v>0</v>
      </c>
      <c r="AA504" s="480" t="b">
        <f t="shared" si="42"/>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25">
      <c r="A505" s="444"/>
      <c r="B505" s="453"/>
      <c r="C505" s="446">
        <f t="shared" si="40"/>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2"/>
        <v>0</v>
      </c>
      <c r="Y505" s="480" t="b">
        <f t="shared" si="42"/>
        <v>0</v>
      </c>
      <c r="Z505" s="480" t="b">
        <f t="shared" si="42"/>
        <v>0</v>
      </c>
      <c r="AA505" s="480" t="b">
        <f t="shared" si="42"/>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25">
      <c r="A506" s="444"/>
      <c r="B506" s="453"/>
      <c r="C506" s="446">
        <f t="shared" si="40"/>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3">DATE(YEAR(R503)+1,MONTH(R503),DAY(R503))</f>
        <v>44211</v>
      </c>
      <c r="S506" s="580">
        <f t="shared" si="43"/>
        <v>44211</v>
      </c>
      <c r="T506" s="580">
        <f t="shared" si="43"/>
        <v>44211</v>
      </c>
      <c r="U506" s="580">
        <f t="shared" si="43"/>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25">
      <c r="A507" s="444"/>
      <c r="B507" s="453"/>
      <c r="C507" s="446">
        <f t="shared" si="40"/>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3"/>
        <v>44211</v>
      </c>
      <c r="S507" s="580">
        <f t="shared" si="43"/>
        <v>44211</v>
      </c>
      <c r="T507" s="580">
        <f t="shared" si="43"/>
        <v>44211</v>
      </c>
      <c r="U507" s="580">
        <f t="shared" si="43"/>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25">
      <c r="A508" s="444"/>
      <c r="B508" s="453"/>
      <c r="C508" s="446">
        <f t="shared" si="40"/>
        <v>4</v>
      </c>
      <c r="D508" s="475"/>
      <c r="E508" s="534"/>
      <c r="F508" s="534"/>
      <c r="G508" s="475"/>
      <c r="H508" s="480"/>
      <c r="I508" s="497"/>
      <c r="J508" s="497" t="s">
        <v>739</v>
      </c>
      <c r="K508" s="480"/>
      <c r="L508" s="480"/>
      <c r="M508" s="480"/>
      <c r="N508" s="480"/>
      <c r="O508" s="480"/>
      <c r="P508" s="480"/>
      <c r="Q508" s="480"/>
      <c r="R508" s="580">
        <f t="shared" si="43"/>
        <v>44211</v>
      </c>
      <c r="S508" s="580">
        <f t="shared" si="43"/>
        <v>44211</v>
      </c>
      <c r="T508" s="580">
        <f t="shared" si="43"/>
        <v>44211</v>
      </c>
      <c r="U508" s="580">
        <f t="shared" si="43"/>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25">
      <c r="A509" s="444"/>
      <c r="B509" s="453"/>
      <c r="C509" s="446">
        <f t="shared" si="40"/>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3"/>
        <v>44576</v>
      </c>
      <c r="S509" s="580">
        <f t="shared" si="43"/>
        <v>44576</v>
      </c>
      <c r="T509" s="580">
        <f t="shared" si="43"/>
        <v>44576</v>
      </c>
      <c r="U509" s="580">
        <f t="shared" si="43"/>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25">
      <c r="A510" s="444"/>
      <c r="B510" s="453"/>
      <c r="C510" s="446">
        <f t="shared" si="40"/>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3"/>
        <v>44576</v>
      </c>
      <c r="S510" s="580">
        <f t="shared" si="43"/>
        <v>44576</v>
      </c>
      <c r="T510" s="580">
        <f t="shared" si="43"/>
        <v>44576</v>
      </c>
      <c r="U510" s="580">
        <f t="shared" si="43"/>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25">
      <c r="A511" s="444"/>
      <c r="B511" s="453"/>
      <c r="C511" s="446">
        <f t="shared" si="40"/>
        <v>4</v>
      </c>
      <c r="D511" s="475"/>
      <c r="E511" s="534"/>
      <c r="F511" s="534"/>
      <c r="G511" s="475"/>
      <c r="H511" s="480"/>
      <c r="I511" s="497"/>
      <c r="J511" s="497" t="s">
        <v>739</v>
      </c>
      <c r="K511" s="480"/>
      <c r="L511" s="480"/>
      <c r="M511" s="480"/>
      <c r="N511" s="480"/>
      <c r="O511" s="480"/>
      <c r="P511" s="480"/>
      <c r="Q511" s="480"/>
      <c r="R511" s="580">
        <f t="shared" si="43"/>
        <v>44576</v>
      </c>
      <c r="S511" s="580">
        <f t="shared" si="43"/>
        <v>44576</v>
      </c>
      <c r="T511" s="580">
        <f t="shared" si="43"/>
        <v>44576</v>
      </c>
      <c r="U511" s="580">
        <f t="shared" si="43"/>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25">
      <c r="A512" s="444"/>
      <c r="B512" s="453"/>
      <c r="C512" s="446">
        <f t="shared" si="40"/>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3"/>
        <v>44941</v>
      </c>
      <c r="S512" s="580">
        <f t="shared" si="43"/>
        <v>44941</v>
      </c>
      <c r="T512" s="580">
        <f t="shared" si="43"/>
        <v>44941</v>
      </c>
      <c r="U512" s="580">
        <f t="shared" si="43"/>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25">
      <c r="A513" s="444"/>
      <c r="B513" s="453"/>
      <c r="C513" s="446">
        <f t="shared" si="40"/>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3"/>
        <v>44941</v>
      </c>
      <c r="S513" s="580">
        <f t="shared" si="43"/>
        <v>44941</v>
      </c>
      <c r="T513" s="580">
        <f t="shared" si="43"/>
        <v>44941</v>
      </c>
      <c r="U513" s="580">
        <f t="shared" si="43"/>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25">
      <c r="A514" s="444"/>
      <c r="B514" s="453"/>
      <c r="C514" s="446">
        <f t="shared" si="40"/>
        <v>4</v>
      </c>
      <c r="D514" s="475"/>
      <c r="E514" s="534"/>
      <c r="F514" s="534"/>
      <c r="G514" s="475"/>
      <c r="H514" s="480"/>
      <c r="I514" s="497"/>
      <c r="J514" s="497" t="s">
        <v>739</v>
      </c>
      <c r="K514" s="480"/>
      <c r="L514" s="480"/>
      <c r="M514" s="480"/>
      <c r="N514" s="480"/>
      <c r="O514" s="480"/>
      <c r="P514" s="480"/>
      <c r="Q514" s="480"/>
      <c r="R514" s="580">
        <f t="shared" si="43"/>
        <v>44941</v>
      </c>
      <c r="S514" s="580">
        <f t="shared" si="43"/>
        <v>44941</v>
      </c>
      <c r="T514" s="580">
        <f t="shared" si="43"/>
        <v>44941</v>
      </c>
      <c r="U514" s="580">
        <f t="shared" si="43"/>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25">
      <c r="A515" s="444"/>
      <c r="B515" s="453"/>
      <c r="C515" s="446">
        <f t="shared" si="40"/>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3"/>
        <v>45306</v>
      </c>
      <c r="S515" s="580">
        <f t="shared" si="43"/>
        <v>45306</v>
      </c>
      <c r="T515" s="580">
        <f t="shared" si="43"/>
        <v>45306</v>
      </c>
      <c r="U515" s="580">
        <f t="shared" si="43"/>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25">
      <c r="A516" s="444"/>
      <c r="B516" s="453"/>
      <c r="C516" s="446">
        <f t="shared" si="40"/>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3"/>
        <v>45306</v>
      </c>
      <c r="S516" s="580">
        <f t="shared" si="43"/>
        <v>45306</v>
      </c>
      <c r="T516" s="580">
        <f t="shared" si="43"/>
        <v>45306</v>
      </c>
      <c r="U516" s="580">
        <f t="shared" si="43"/>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25">
      <c r="A517" s="444"/>
      <c r="B517" s="453"/>
      <c r="C517" s="446">
        <f t="shared" si="40"/>
        <v>4</v>
      </c>
      <c r="D517" s="475"/>
      <c r="E517" s="534"/>
      <c r="F517" s="534"/>
      <c r="G517" s="475"/>
      <c r="H517" s="480"/>
      <c r="I517" s="497"/>
      <c r="J517" s="497" t="s">
        <v>739</v>
      </c>
      <c r="K517" s="480"/>
      <c r="L517" s="480"/>
      <c r="M517" s="480"/>
      <c r="N517" s="480"/>
      <c r="O517" s="480"/>
      <c r="P517" s="480"/>
      <c r="Q517" s="480"/>
      <c r="R517" s="580">
        <f t="shared" si="43"/>
        <v>45306</v>
      </c>
      <c r="S517" s="580">
        <f t="shared" si="43"/>
        <v>45306</v>
      </c>
      <c r="T517" s="580">
        <f t="shared" si="43"/>
        <v>45306</v>
      </c>
      <c r="U517" s="580">
        <f t="shared" si="43"/>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25">
      <c r="A518" s="444"/>
      <c r="B518" s="453"/>
      <c r="C518" s="446">
        <f t="shared" ref="C518:C526" si="44">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3"/>
        <v>45672</v>
      </c>
      <c r="S518" s="580">
        <f t="shared" si="43"/>
        <v>45672</v>
      </c>
      <c r="T518" s="580">
        <f t="shared" si="43"/>
        <v>45672</v>
      </c>
      <c r="U518" s="580">
        <f t="shared" si="43"/>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25">
      <c r="A519" s="444"/>
      <c r="B519" s="453"/>
      <c r="C519" s="446">
        <f t="shared" si="44"/>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3"/>
        <v>45672</v>
      </c>
      <c r="S519" s="580">
        <f t="shared" si="43"/>
        <v>45672</v>
      </c>
      <c r="T519" s="580">
        <f t="shared" si="43"/>
        <v>45672</v>
      </c>
      <c r="U519" s="580">
        <f t="shared" si="43"/>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25">
      <c r="A520" s="444"/>
      <c r="B520" s="453"/>
      <c r="C520" s="446">
        <f t="shared" si="44"/>
        <v>4</v>
      </c>
      <c r="D520" s="475"/>
      <c r="E520" s="534"/>
      <c r="F520" s="534"/>
      <c r="G520" s="475"/>
      <c r="H520" s="480"/>
      <c r="I520" s="497"/>
      <c r="J520" s="497" t="s">
        <v>739</v>
      </c>
      <c r="K520" s="480"/>
      <c r="L520" s="480"/>
      <c r="M520" s="480"/>
      <c r="N520" s="480"/>
      <c r="O520" s="480"/>
      <c r="P520" s="480"/>
      <c r="Q520" s="480"/>
      <c r="R520" s="580">
        <f t="shared" si="43"/>
        <v>45672</v>
      </c>
      <c r="S520" s="580">
        <f t="shared" si="43"/>
        <v>45672</v>
      </c>
      <c r="T520" s="580">
        <f t="shared" si="43"/>
        <v>45672</v>
      </c>
      <c r="U520" s="580">
        <f t="shared" si="43"/>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25">
      <c r="A521" s="444"/>
      <c r="B521" s="453"/>
      <c r="C521" s="446">
        <f t="shared" si="44"/>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3"/>
        <v>46037</v>
      </c>
      <c r="S521" s="580">
        <f t="shared" si="43"/>
        <v>46037</v>
      </c>
      <c r="T521" s="580">
        <f t="shared" si="43"/>
        <v>46037</v>
      </c>
      <c r="U521" s="580">
        <f t="shared" si="43"/>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25">
      <c r="A522" s="444"/>
      <c r="B522" s="453"/>
      <c r="C522" s="446">
        <f t="shared" si="44"/>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5">DATE(YEAR(R519)+1,MONTH(R519),DAY(R519))</f>
        <v>46037</v>
      </c>
      <c r="S522" s="580">
        <f t="shared" si="45"/>
        <v>46037</v>
      </c>
      <c r="T522" s="580">
        <f t="shared" si="45"/>
        <v>46037</v>
      </c>
      <c r="U522" s="580">
        <f t="shared" si="45"/>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25">
      <c r="A523" s="444"/>
      <c r="B523" s="453"/>
      <c r="C523" s="446">
        <f t="shared" si="44"/>
        <v>4</v>
      </c>
      <c r="D523" s="475"/>
      <c r="E523" s="534"/>
      <c r="F523" s="534"/>
      <c r="G523" s="475"/>
      <c r="H523" s="480"/>
      <c r="I523" s="497"/>
      <c r="J523" s="497" t="s">
        <v>739</v>
      </c>
      <c r="K523" s="480"/>
      <c r="L523" s="480"/>
      <c r="M523" s="480"/>
      <c r="N523" s="480"/>
      <c r="O523" s="480"/>
      <c r="P523" s="480"/>
      <c r="Q523" s="480"/>
      <c r="R523" s="580">
        <f t="shared" si="45"/>
        <v>46037</v>
      </c>
      <c r="S523" s="580">
        <f t="shared" si="45"/>
        <v>46037</v>
      </c>
      <c r="T523" s="580">
        <f t="shared" si="45"/>
        <v>46037</v>
      </c>
      <c r="U523" s="580">
        <f t="shared" si="45"/>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25">
      <c r="A524" s="444"/>
      <c r="B524" s="453"/>
      <c r="C524" s="446">
        <f t="shared" si="44"/>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5"/>
        <v>46402</v>
      </c>
      <c r="S524" s="580">
        <f t="shared" si="45"/>
        <v>46402</v>
      </c>
      <c r="T524" s="580">
        <f t="shared" si="45"/>
        <v>46402</v>
      </c>
      <c r="U524" s="580">
        <f t="shared" si="45"/>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25">
      <c r="A525" s="444"/>
      <c r="B525" s="453"/>
      <c r="C525" s="446">
        <f t="shared" si="44"/>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5"/>
        <v>46402</v>
      </c>
      <c r="S525" s="580">
        <f t="shared" si="45"/>
        <v>46402</v>
      </c>
      <c r="T525" s="580">
        <f t="shared" si="45"/>
        <v>46402</v>
      </c>
      <c r="U525" s="580">
        <f t="shared" si="45"/>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25">
      <c r="A526" s="444"/>
      <c r="B526" s="453"/>
      <c r="C526" s="446">
        <f t="shared" si="44"/>
        <v>4</v>
      </c>
      <c r="D526" s="475"/>
      <c r="E526" s="534"/>
      <c r="F526" s="534"/>
      <c r="G526" s="475"/>
      <c r="H526" s="480"/>
      <c r="I526" s="497"/>
      <c r="J526" s="497" t="s">
        <v>739</v>
      </c>
      <c r="K526" s="480"/>
      <c r="L526" s="480"/>
      <c r="M526" s="480"/>
      <c r="N526" s="480"/>
      <c r="O526" s="480"/>
      <c r="P526" s="480"/>
      <c r="Q526" s="480"/>
      <c r="R526" s="580">
        <f t="shared" si="45"/>
        <v>46402</v>
      </c>
      <c r="S526" s="580">
        <f t="shared" si="45"/>
        <v>46402</v>
      </c>
      <c r="T526" s="580">
        <f t="shared" si="45"/>
        <v>46402</v>
      </c>
      <c r="U526" s="580">
        <f t="shared" si="45"/>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0999999999999996" customHeight="1" outlineLevel="2" x14ac:dyDescent="0.2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2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25">
      <c r="A529" s="444"/>
      <c r="B529" s="453"/>
      <c r="C529" s="446">
        <f t="shared" ref="C529:C536" si="46">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25">
      <c r="A530" s="444"/>
      <c r="B530" s="453"/>
      <c r="C530" s="446">
        <f t="shared" si="46"/>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25">
      <c r="A531" s="444"/>
      <c r="B531" s="453"/>
      <c r="C531" s="446">
        <f t="shared" si="46"/>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25">
      <c r="A532" s="444"/>
      <c r="B532" s="453"/>
      <c r="C532" s="446">
        <f t="shared" si="46"/>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25">
      <c r="A533" s="444"/>
      <c r="B533" s="453"/>
      <c r="C533" s="446">
        <f t="shared" si="46"/>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25">
      <c r="A534" s="444"/>
      <c r="B534" s="453"/>
      <c r="C534" s="446">
        <f t="shared" si="46"/>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25">
      <c r="A535" s="444"/>
      <c r="B535" s="453"/>
      <c r="C535" s="446">
        <f t="shared" si="46"/>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25">
      <c r="A536" s="444"/>
      <c r="B536" s="453"/>
      <c r="C536" s="446">
        <f t="shared" si="46"/>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0999999999999996" customHeight="1" outlineLevel="2" x14ac:dyDescent="0.2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0999999999999996" customHeight="1" outlineLevel="2" x14ac:dyDescent="0.2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0999999999999996" customHeight="1" outlineLevel="1" x14ac:dyDescent="0.2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0999999999999996" customHeight="1" x14ac:dyDescent="0.2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2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2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0999999999999996" customHeight="1" thickBot="1" x14ac:dyDescent="0.3">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0999999999999996" customHeight="1" outlineLevel="1" x14ac:dyDescent="0.2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2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00000000000001" customHeight="1" x14ac:dyDescent="0.2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75" outlineLevel="1" x14ac:dyDescent="0.2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0999999999999996" customHeight="1" outlineLevel="2" x14ac:dyDescent="0.2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2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2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2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2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45" customHeight="1" outlineLevel="2" x14ac:dyDescent="0.2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2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2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2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0999999999999996" customHeight="1" outlineLevel="3" x14ac:dyDescent="0.2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2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2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25">
      <c r="A560" s="444"/>
      <c r="B560" s="453"/>
      <c r="C560" s="446">
        <f t="shared" ref="C560:C567" si="47">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25">
      <c r="A561" s="444"/>
      <c r="B561" s="453"/>
      <c r="C561" s="446">
        <f t="shared" si="47"/>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25">
      <c r="A562" s="444"/>
      <c r="B562" s="453"/>
      <c r="C562" s="446">
        <f t="shared" si="47"/>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25">
      <c r="A563" s="444"/>
      <c r="B563" s="453"/>
      <c r="C563" s="446">
        <f t="shared" si="47"/>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25">
      <c r="A564" s="444"/>
      <c r="B564" s="453"/>
      <c r="C564" s="446">
        <f t="shared" si="47"/>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25">
      <c r="A565" s="444"/>
      <c r="B565" s="453"/>
      <c r="C565" s="446">
        <f t="shared" si="47"/>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25">
      <c r="A566" s="444"/>
      <c r="B566" s="453"/>
      <c r="C566" s="446">
        <f t="shared" si="47"/>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25">
      <c r="A567" s="444"/>
      <c r="B567" s="453"/>
      <c r="C567" s="446">
        <f t="shared" si="47"/>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0999999999999996" customHeight="1" outlineLevel="2" x14ac:dyDescent="0.2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2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25">
      <c r="A570" s="444"/>
      <c r="B570" s="453"/>
      <c r="C570" s="446">
        <f t="shared" ref="C570:C577" si="48">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25">
      <c r="A571" s="444"/>
      <c r="B571" s="453"/>
      <c r="C571" s="446">
        <f t="shared" si="48"/>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25">
      <c r="A572" s="444"/>
      <c r="B572" s="453"/>
      <c r="C572" s="446">
        <f t="shared" si="48"/>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25">
      <c r="A573" s="444"/>
      <c r="B573" s="453"/>
      <c r="C573" s="446">
        <f t="shared" si="48"/>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25">
      <c r="A574" s="444"/>
      <c r="B574" s="453"/>
      <c r="C574" s="446">
        <f t="shared" si="48"/>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25">
      <c r="A575" s="444"/>
      <c r="B575" s="453"/>
      <c r="C575" s="446">
        <f t="shared" si="48"/>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25">
      <c r="A576" s="444"/>
      <c r="B576" s="453"/>
      <c r="C576" s="446">
        <f t="shared" si="48"/>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25">
      <c r="A577" s="444"/>
      <c r="B577" s="453"/>
      <c r="C577" s="446">
        <f t="shared" si="48"/>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0999999999999996" customHeight="1" outlineLevel="2" x14ac:dyDescent="0.2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2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0999999999999996" customHeight="1" outlineLevel="3" x14ac:dyDescent="0.2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2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2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25">
      <c r="A583" s="444"/>
      <c r="B583" s="453"/>
      <c r="C583" s="446">
        <f t="shared" ref="C583:C596" si="49">INT($C$546)+3</f>
        <v>4</v>
      </c>
      <c r="D583" s="475"/>
      <c r="E583" s="534">
        <v>0</v>
      </c>
      <c r="F583" s="534"/>
      <c r="G583" s="475"/>
      <c r="H583" s="497" t="str">
        <f>H$258</f>
        <v>May</v>
      </c>
      <c r="I583" s="625">
        <v>2</v>
      </c>
      <c r="J583" s="625"/>
      <c r="K583" s="580">
        <f t="shared" ref="K583:M584" si="50">INDEX(i_date_shear_sixg0,($E583*i_s_len+$I583)*i_x_len+1,0)</f>
        <v>44484</v>
      </c>
      <c r="L583" s="580">
        <f t="shared" si="50"/>
        <v>44484</v>
      </c>
      <c r="M583" s="580">
        <f t="shared" si="50"/>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25">
      <c r="A584" s="444"/>
      <c r="B584" s="453"/>
      <c r="C584" s="446">
        <f t="shared" si="49"/>
        <v>4</v>
      </c>
      <c r="D584" s="475"/>
      <c r="E584" s="534">
        <v>1</v>
      </c>
      <c r="F584" s="534"/>
      <c r="G584" s="475"/>
      <c r="H584" s="497" t="str">
        <f>H$259</f>
        <v>July</v>
      </c>
      <c r="I584" s="625">
        <v>2</v>
      </c>
      <c r="J584" s="625"/>
      <c r="K584" s="580">
        <f t="shared" si="50"/>
        <v>44576</v>
      </c>
      <c r="L584" s="580">
        <f t="shared" si="50"/>
        <v>44576</v>
      </c>
      <c r="M584" s="580">
        <f t="shared" si="50"/>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25">
      <c r="A585" s="444"/>
      <c r="B585" s="453"/>
      <c r="C585" s="446">
        <f t="shared" si="49"/>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25">
      <c r="A586" s="444"/>
      <c r="B586" s="453"/>
      <c r="C586" s="446">
        <f t="shared" si="49"/>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25">
      <c r="A587" s="444"/>
      <c r="B587" s="453"/>
      <c r="C587" s="446">
        <f t="shared" si="49"/>
        <v>4</v>
      </c>
      <c r="D587" s="475"/>
      <c r="E587" s="534">
        <v>0</v>
      </c>
      <c r="F587" s="534"/>
      <c r="G587" s="475"/>
      <c r="H587" s="497" t="str">
        <f>H$258</f>
        <v>May</v>
      </c>
      <c r="I587" s="625">
        <v>5</v>
      </c>
      <c r="J587" s="625"/>
      <c r="K587" s="580">
        <f t="shared" ref="K587:M588" si="51">INDEX(i_date_shear_sixg0,($E587*i_s_len+$I587)*i_x_len+1,0)</f>
        <v>45580</v>
      </c>
      <c r="L587" s="580">
        <f t="shared" si="51"/>
        <v>45580</v>
      </c>
      <c r="M587" s="580">
        <f t="shared" si="51"/>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25">
      <c r="A588" s="444"/>
      <c r="B588" s="453"/>
      <c r="C588" s="446">
        <f t="shared" si="49"/>
        <v>4</v>
      </c>
      <c r="D588" s="475"/>
      <c r="E588" s="534">
        <v>1</v>
      </c>
      <c r="F588" s="534"/>
      <c r="G588" s="475"/>
      <c r="H588" s="497" t="str">
        <f>H$259</f>
        <v>July</v>
      </c>
      <c r="I588" s="625">
        <v>5</v>
      </c>
      <c r="J588" s="625"/>
      <c r="K588" s="580">
        <f t="shared" si="51"/>
        <v>45672</v>
      </c>
      <c r="L588" s="580">
        <f t="shared" si="51"/>
        <v>45672</v>
      </c>
      <c r="M588" s="580">
        <f t="shared" si="51"/>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25">
      <c r="A589" s="444"/>
      <c r="B589" s="453"/>
      <c r="C589" s="446">
        <f t="shared" si="49"/>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25">
      <c r="A590" s="444"/>
      <c r="B590" s="453"/>
      <c r="C590" s="446">
        <f t="shared" si="49"/>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25">
      <c r="A591" s="444"/>
      <c r="B591" s="453"/>
      <c r="C591" s="446">
        <f t="shared" si="49"/>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25">
      <c r="A592" s="444"/>
      <c r="B592" s="453"/>
      <c r="C592" s="446">
        <f t="shared" si="49"/>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25">
      <c r="A593" s="444"/>
      <c r="B593" s="453"/>
      <c r="C593" s="446">
        <f t="shared" si="49"/>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25">
      <c r="A594" s="444"/>
      <c r="B594" s="453"/>
      <c r="C594" s="446">
        <f t="shared" si="49"/>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25">
      <c r="A595" s="444"/>
      <c r="B595" s="453"/>
      <c r="C595" s="446">
        <f t="shared" si="49"/>
        <v>4</v>
      </c>
      <c r="D595" s="475"/>
      <c r="E595" s="534"/>
      <c r="F595" s="534"/>
      <c r="G595" s="475"/>
      <c r="H595" s="497" t="str">
        <f>H$258</f>
        <v>May</v>
      </c>
      <c r="I595" s="480"/>
      <c r="J595" s="480"/>
      <c r="K595" s="626">
        <f t="shared" ref="K595:M596" si="52">(K587-K583)/30.5</f>
        <v>35.934426229508198</v>
      </c>
      <c r="L595" s="626">
        <f t="shared" si="52"/>
        <v>35.934426229508198</v>
      </c>
      <c r="M595" s="626">
        <f t="shared" si="52"/>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25">
      <c r="A596" s="444"/>
      <c r="B596" s="453"/>
      <c r="C596" s="446">
        <f t="shared" si="49"/>
        <v>4</v>
      </c>
      <c r="D596" s="475"/>
      <c r="E596" s="534"/>
      <c r="F596" s="534"/>
      <c r="G596" s="475"/>
      <c r="H596" s="497" t="str">
        <f>H$259</f>
        <v>July</v>
      </c>
      <c r="I596" s="480"/>
      <c r="J596" s="480"/>
      <c r="K596" s="626">
        <f t="shared" si="52"/>
        <v>35.934426229508198</v>
      </c>
      <c r="L596" s="626">
        <f t="shared" si="52"/>
        <v>35.934426229508198</v>
      </c>
      <c r="M596" s="626">
        <f t="shared" si="52"/>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0999999999999996" customHeight="1" outlineLevel="2" x14ac:dyDescent="0.2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0999999999999996" customHeight="1" outlineLevel="2" x14ac:dyDescent="0.2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0999999999999996" customHeight="1" outlineLevel="1" x14ac:dyDescent="0.2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0999999999999996" customHeight="1" x14ac:dyDescent="0.2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2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2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0999999999999996" customHeight="1" thickBot="1" x14ac:dyDescent="0.3">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0999999999999996" customHeight="1" outlineLevel="1" x14ac:dyDescent="0.2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2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00000000000001" customHeight="1" x14ac:dyDescent="0.2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7.5" outlineLevel="1" x14ac:dyDescent="0.2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0999999999999996" customHeight="1" outlineLevel="2" x14ac:dyDescent="0.2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2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2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ht="30" outlineLevel="2" x14ac:dyDescent="0.2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2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45" customHeight="1" outlineLevel="2" x14ac:dyDescent="0.2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2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2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2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0999999999999996" customHeight="1" outlineLevel="3" x14ac:dyDescent="0.2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2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2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2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3">K620</f>
        <v>0</v>
      </c>
      <c r="AE620" s="632">
        <f t="shared" si="53"/>
        <v>0</v>
      </c>
      <c r="AF620" s="632">
        <f t="shared" si="53"/>
        <v>0</v>
      </c>
      <c r="AG620" s="632">
        <f t="shared" si="53"/>
        <v>0</v>
      </c>
      <c r="AH620" s="632">
        <f t="shared" si="53"/>
        <v>0</v>
      </c>
      <c r="AI620" s="632">
        <f t="shared" si="53"/>
        <v>0</v>
      </c>
      <c r="AJ620" s="632">
        <f t="shared" si="53"/>
        <v>0</v>
      </c>
      <c r="AK620" s="632">
        <f t="shared" si="53"/>
        <v>0</v>
      </c>
      <c r="AL620" s="632">
        <f t="shared" si="53"/>
        <v>0</v>
      </c>
      <c r="AM620" s="632">
        <f t="shared" si="53"/>
        <v>0</v>
      </c>
      <c r="AN620" s="632">
        <f t="shared" si="53"/>
        <v>0</v>
      </c>
      <c r="AO620" s="632">
        <f t="shared" si="53"/>
        <v>0</v>
      </c>
      <c r="AP620" s="475"/>
      <c r="AQ620" s="456"/>
      <c r="AR620" s="444"/>
      <c r="AS620" s="444"/>
      <c r="AT620" s="444"/>
    </row>
    <row r="621" spans="1:46" outlineLevel="4" x14ac:dyDescent="0.2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3"/>
        <v>0</v>
      </c>
      <c r="AE621" s="632">
        <f t="shared" si="53"/>
        <v>0</v>
      </c>
      <c r="AF621" s="632">
        <f t="shared" si="53"/>
        <v>0</v>
      </c>
      <c r="AG621" s="632">
        <f t="shared" si="53"/>
        <v>0</v>
      </c>
      <c r="AH621" s="632">
        <f t="shared" si="53"/>
        <v>0</v>
      </c>
      <c r="AI621" s="632">
        <f t="shared" si="53"/>
        <v>0</v>
      </c>
      <c r="AJ621" s="632">
        <f t="shared" si="53"/>
        <v>0</v>
      </c>
      <c r="AK621" s="632">
        <f t="shared" si="53"/>
        <v>0</v>
      </c>
      <c r="AL621" s="632">
        <f t="shared" si="53"/>
        <v>0</v>
      </c>
      <c r="AM621" s="632">
        <f t="shared" si="53"/>
        <v>0</v>
      </c>
      <c r="AN621" s="632">
        <f t="shared" si="53"/>
        <v>0</v>
      </c>
      <c r="AO621" s="632">
        <f t="shared" si="53"/>
        <v>0</v>
      </c>
      <c r="AP621" s="475"/>
      <c r="AQ621" s="456"/>
      <c r="AR621" s="444"/>
      <c r="AS621" s="444"/>
      <c r="AT621" s="444"/>
    </row>
    <row r="622" spans="1:46" outlineLevel="4" x14ac:dyDescent="0.2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3"/>
        <v>0</v>
      </c>
      <c r="AE622" s="632">
        <f t="shared" si="53"/>
        <v>0</v>
      </c>
      <c r="AF622" s="632">
        <f t="shared" si="53"/>
        <v>0</v>
      </c>
      <c r="AG622" s="632">
        <f t="shared" si="53"/>
        <v>0</v>
      </c>
      <c r="AH622" s="632">
        <f t="shared" si="53"/>
        <v>0</v>
      </c>
      <c r="AI622" s="632">
        <f t="shared" si="53"/>
        <v>0</v>
      </c>
      <c r="AJ622" s="632">
        <f t="shared" si="53"/>
        <v>0</v>
      </c>
      <c r="AK622" s="632">
        <f t="shared" si="53"/>
        <v>0</v>
      </c>
      <c r="AL622" s="632">
        <f t="shared" si="53"/>
        <v>0</v>
      </c>
      <c r="AM622" s="632">
        <f t="shared" si="53"/>
        <v>0</v>
      </c>
      <c r="AN622" s="632">
        <f t="shared" si="53"/>
        <v>0</v>
      </c>
      <c r="AO622" s="632">
        <f t="shared" si="53"/>
        <v>0</v>
      </c>
      <c r="AP622" s="475"/>
      <c r="AQ622" s="456"/>
      <c r="AR622" s="444"/>
      <c r="AS622" s="444"/>
      <c r="AT622" s="444"/>
    </row>
    <row r="623" spans="1:46" ht="5.0999999999999996" customHeight="1" outlineLevel="2" x14ac:dyDescent="0.2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2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0999999999999996" customHeight="1" outlineLevel="3" x14ac:dyDescent="0.2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2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2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25">
      <c r="A628" s="444"/>
      <c r="B628" s="453"/>
      <c r="C628" s="446">
        <f t="shared" ref="C628:C636" si="54">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5">IF(K628="",3650,K628)</f>
        <v>3650</v>
      </c>
      <c r="AE628" s="636">
        <f t="shared" si="55"/>
        <v>3650</v>
      </c>
      <c r="AF628" s="636">
        <f t="shared" si="55"/>
        <v>3650</v>
      </c>
      <c r="AG628" s="636">
        <f t="shared" si="55"/>
        <v>3650</v>
      </c>
      <c r="AH628" s="636">
        <f t="shared" ref="AH628:AK643" si="56">IF(O628="",1000,O628)</f>
        <v>1000</v>
      </c>
      <c r="AI628" s="636">
        <f t="shared" si="56"/>
        <v>1000</v>
      </c>
      <c r="AJ628" s="636">
        <f t="shared" si="56"/>
        <v>1000</v>
      </c>
      <c r="AK628" s="636">
        <f t="shared" si="56"/>
        <v>1000</v>
      </c>
      <c r="AL628" s="636">
        <f t="shared" ref="AL628:AO643" si="57">S628</f>
        <v>0</v>
      </c>
      <c r="AM628" s="636">
        <f t="shared" si="57"/>
        <v>0</v>
      </c>
      <c r="AN628" s="636">
        <f t="shared" si="57"/>
        <v>0</v>
      </c>
      <c r="AO628" s="636">
        <f t="shared" si="57"/>
        <v>0</v>
      </c>
      <c r="AP628" s="475"/>
      <c r="AQ628" s="456"/>
      <c r="AR628" s="444"/>
      <c r="AS628" s="444"/>
      <c r="AT628" s="444"/>
    </row>
    <row r="629" spans="1:46" outlineLevel="4" x14ac:dyDescent="0.25">
      <c r="A629" s="444"/>
      <c r="B629" s="453"/>
      <c r="C629" s="446">
        <f t="shared" si="54"/>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5"/>
        <v>3650</v>
      </c>
      <c r="AE629" s="632">
        <f t="shared" si="55"/>
        <v>3650</v>
      </c>
      <c r="AF629" s="632">
        <f t="shared" si="55"/>
        <v>3650</v>
      </c>
      <c r="AG629" s="632">
        <f t="shared" si="55"/>
        <v>3650</v>
      </c>
      <c r="AH629" s="632">
        <f t="shared" si="56"/>
        <v>1000</v>
      </c>
      <c r="AI629" s="632">
        <f t="shared" si="56"/>
        <v>1000</v>
      </c>
      <c r="AJ629" s="632">
        <f t="shared" si="56"/>
        <v>1000</v>
      </c>
      <c r="AK629" s="632">
        <f t="shared" si="56"/>
        <v>1000</v>
      </c>
      <c r="AL629" s="632">
        <f t="shared" si="57"/>
        <v>0</v>
      </c>
      <c r="AM629" s="632">
        <f t="shared" si="57"/>
        <v>0</v>
      </c>
      <c r="AN629" s="632">
        <f t="shared" si="57"/>
        <v>0</v>
      </c>
      <c r="AO629" s="632">
        <f t="shared" si="57"/>
        <v>0</v>
      </c>
      <c r="AP629" s="475"/>
      <c r="AQ629" s="456"/>
      <c r="AR629" s="444"/>
      <c r="AS629" s="444"/>
      <c r="AT629" s="444"/>
    </row>
    <row r="630" spans="1:46" outlineLevel="4" x14ac:dyDescent="0.25">
      <c r="A630" s="444"/>
      <c r="B630" s="453"/>
      <c r="C630" s="446">
        <f t="shared" si="54"/>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5"/>
        <v>3650</v>
      </c>
      <c r="AE630" s="632">
        <f t="shared" si="55"/>
        <v>3650</v>
      </c>
      <c r="AF630" s="632">
        <f t="shared" si="55"/>
        <v>3650</v>
      </c>
      <c r="AG630" s="632">
        <f t="shared" si="55"/>
        <v>3650</v>
      </c>
      <c r="AH630" s="632">
        <f t="shared" si="56"/>
        <v>1000</v>
      </c>
      <c r="AI630" s="632">
        <f t="shared" si="56"/>
        <v>1000</v>
      </c>
      <c r="AJ630" s="632">
        <f t="shared" si="56"/>
        <v>1000</v>
      </c>
      <c r="AK630" s="632">
        <f t="shared" si="56"/>
        <v>1000</v>
      </c>
      <c r="AL630" s="632">
        <f t="shared" si="57"/>
        <v>0</v>
      </c>
      <c r="AM630" s="632">
        <f t="shared" si="57"/>
        <v>0</v>
      </c>
      <c r="AN630" s="632">
        <f t="shared" si="57"/>
        <v>0</v>
      </c>
      <c r="AO630" s="632">
        <f t="shared" si="57"/>
        <v>0</v>
      </c>
      <c r="AP630" s="475"/>
      <c r="AQ630" s="456"/>
      <c r="AR630" s="444"/>
      <c r="AS630" s="444"/>
      <c r="AT630" s="444"/>
    </row>
    <row r="631" spans="1:46" outlineLevel="4" x14ac:dyDescent="0.25">
      <c r="A631" s="444"/>
      <c r="B631" s="453"/>
      <c r="C631" s="446">
        <f t="shared" si="54"/>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5"/>
        <v>3650</v>
      </c>
      <c r="AE631" s="632">
        <f t="shared" si="55"/>
        <v>3650</v>
      </c>
      <c r="AF631" s="632">
        <f t="shared" si="55"/>
        <v>3650</v>
      </c>
      <c r="AG631" s="632">
        <f t="shared" si="55"/>
        <v>3650</v>
      </c>
      <c r="AH631" s="632">
        <f t="shared" si="56"/>
        <v>1000</v>
      </c>
      <c r="AI631" s="632">
        <f t="shared" si="56"/>
        <v>1000</v>
      </c>
      <c r="AJ631" s="632">
        <f t="shared" si="56"/>
        <v>1000</v>
      </c>
      <c r="AK631" s="632">
        <f t="shared" si="56"/>
        <v>1000</v>
      </c>
      <c r="AL631" s="632">
        <f t="shared" si="57"/>
        <v>0</v>
      </c>
      <c r="AM631" s="632">
        <f t="shared" si="57"/>
        <v>0</v>
      </c>
      <c r="AN631" s="632">
        <f t="shared" si="57"/>
        <v>0</v>
      </c>
      <c r="AO631" s="632">
        <f t="shared" si="57"/>
        <v>0</v>
      </c>
      <c r="AP631" s="475"/>
      <c r="AQ631" s="456"/>
      <c r="AR631" s="444"/>
      <c r="AS631" s="444"/>
      <c r="AT631" s="444"/>
    </row>
    <row r="632" spans="1:46" outlineLevel="4" x14ac:dyDescent="0.25">
      <c r="A632" s="444"/>
      <c r="B632" s="453"/>
      <c r="C632" s="446">
        <f t="shared" si="54"/>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5"/>
        <v>3650</v>
      </c>
      <c r="AE632" s="632">
        <f t="shared" si="55"/>
        <v>3650</v>
      </c>
      <c r="AF632" s="632">
        <f t="shared" si="55"/>
        <v>3650</v>
      </c>
      <c r="AG632" s="632">
        <f t="shared" si="55"/>
        <v>3650</v>
      </c>
      <c r="AH632" s="632">
        <f t="shared" si="56"/>
        <v>1000</v>
      </c>
      <c r="AI632" s="632">
        <f t="shared" si="56"/>
        <v>1000</v>
      </c>
      <c r="AJ632" s="632">
        <f t="shared" si="56"/>
        <v>1000</v>
      </c>
      <c r="AK632" s="632">
        <f t="shared" si="56"/>
        <v>1000</v>
      </c>
      <c r="AL632" s="632">
        <f t="shared" si="57"/>
        <v>0</v>
      </c>
      <c r="AM632" s="632">
        <f t="shared" si="57"/>
        <v>0</v>
      </c>
      <c r="AN632" s="632">
        <f t="shared" si="57"/>
        <v>0</v>
      </c>
      <c r="AO632" s="632">
        <f t="shared" si="57"/>
        <v>0</v>
      </c>
      <c r="AP632" s="475"/>
      <c r="AQ632" s="456"/>
      <c r="AR632" s="444"/>
      <c r="AS632" s="444"/>
      <c r="AT632" s="444"/>
    </row>
    <row r="633" spans="1:46" outlineLevel="4" x14ac:dyDescent="0.25">
      <c r="A633" s="444"/>
      <c r="B633" s="453"/>
      <c r="C633" s="446">
        <f t="shared" si="54"/>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5"/>
        <v>3650</v>
      </c>
      <c r="AE633" s="632">
        <f t="shared" si="55"/>
        <v>3650</v>
      </c>
      <c r="AF633" s="632">
        <f t="shared" si="55"/>
        <v>3650</v>
      </c>
      <c r="AG633" s="632">
        <f t="shared" si="55"/>
        <v>3650</v>
      </c>
      <c r="AH633" s="632">
        <f t="shared" si="56"/>
        <v>1000</v>
      </c>
      <c r="AI633" s="632">
        <f t="shared" si="56"/>
        <v>1000</v>
      </c>
      <c r="AJ633" s="632">
        <f t="shared" si="56"/>
        <v>1000</v>
      </c>
      <c r="AK633" s="632">
        <f t="shared" si="56"/>
        <v>1000</v>
      </c>
      <c r="AL633" s="632">
        <f t="shared" si="57"/>
        <v>0</v>
      </c>
      <c r="AM633" s="632">
        <f t="shared" si="57"/>
        <v>0</v>
      </c>
      <c r="AN633" s="632">
        <f t="shared" si="57"/>
        <v>0</v>
      </c>
      <c r="AO633" s="632">
        <f t="shared" si="57"/>
        <v>0</v>
      </c>
      <c r="AP633" s="475"/>
      <c r="AQ633" s="456"/>
      <c r="AR633" s="444"/>
      <c r="AS633" s="444"/>
      <c r="AT633" s="444"/>
    </row>
    <row r="634" spans="1:46" outlineLevel="4" x14ac:dyDescent="0.25">
      <c r="A634" s="444"/>
      <c r="B634" s="453"/>
      <c r="C634" s="446">
        <f t="shared" si="54"/>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5"/>
        <v>3650</v>
      </c>
      <c r="AE634" s="632">
        <f t="shared" si="55"/>
        <v>3650</v>
      </c>
      <c r="AF634" s="632">
        <f t="shared" si="55"/>
        <v>3650</v>
      </c>
      <c r="AG634" s="632">
        <f t="shared" si="55"/>
        <v>3650</v>
      </c>
      <c r="AH634" s="632">
        <f t="shared" si="56"/>
        <v>1000</v>
      </c>
      <c r="AI634" s="632">
        <f t="shared" si="56"/>
        <v>1000</v>
      </c>
      <c r="AJ634" s="632">
        <f t="shared" si="56"/>
        <v>1000</v>
      </c>
      <c r="AK634" s="632">
        <f t="shared" si="56"/>
        <v>1000</v>
      </c>
      <c r="AL634" s="632">
        <f t="shared" si="57"/>
        <v>0</v>
      </c>
      <c r="AM634" s="632">
        <f t="shared" si="57"/>
        <v>0</v>
      </c>
      <c r="AN634" s="632">
        <f t="shared" si="57"/>
        <v>0</v>
      </c>
      <c r="AO634" s="632">
        <f t="shared" si="57"/>
        <v>0</v>
      </c>
      <c r="AP634" s="475"/>
      <c r="AQ634" s="456"/>
      <c r="AR634" s="444"/>
      <c r="AS634" s="444"/>
      <c r="AT634" s="444"/>
    </row>
    <row r="635" spans="1:46" outlineLevel="4" x14ac:dyDescent="0.25">
      <c r="A635" s="444"/>
      <c r="B635" s="453"/>
      <c r="C635" s="446">
        <f t="shared" si="54"/>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5"/>
        <v>3650</v>
      </c>
      <c r="AE635" s="632">
        <f t="shared" si="55"/>
        <v>3650</v>
      </c>
      <c r="AF635" s="632">
        <f t="shared" si="55"/>
        <v>3650</v>
      </c>
      <c r="AG635" s="632">
        <f t="shared" si="55"/>
        <v>3650</v>
      </c>
      <c r="AH635" s="632">
        <f t="shared" si="56"/>
        <v>1000</v>
      </c>
      <c r="AI635" s="632">
        <f t="shared" si="56"/>
        <v>1000</v>
      </c>
      <c r="AJ635" s="632">
        <f t="shared" si="56"/>
        <v>1000</v>
      </c>
      <c r="AK635" s="632">
        <f t="shared" si="56"/>
        <v>1000</v>
      </c>
      <c r="AL635" s="632">
        <f t="shared" si="57"/>
        <v>0</v>
      </c>
      <c r="AM635" s="632">
        <f t="shared" si="57"/>
        <v>0</v>
      </c>
      <c r="AN635" s="632">
        <f t="shared" si="57"/>
        <v>0</v>
      </c>
      <c r="AO635" s="632">
        <f t="shared" si="57"/>
        <v>0</v>
      </c>
      <c r="AP635" s="475"/>
      <c r="AQ635" s="456"/>
      <c r="AR635" s="444"/>
      <c r="AS635" s="444"/>
      <c r="AT635" s="444"/>
    </row>
    <row r="636" spans="1:46" outlineLevel="4" x14ac:dyDescent="0.25">
      <c r="A636" s="444"/>
      <c r="B636" s="453"/>
      <c r="C636" s="446">
        <f t="shared" si="54"/>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5"/>
        <v>3650</v>
      </c>
      <c r="AE636" s="642">
        <f t="shared" si="55"/>
        <v>3650</v>
      </c>
      <c r="AF636" s="642">
        <f t="shared" si="55"/>
        <v>3650</v>
      </c>
      <c r="AG636" s="642">
        <f t="shared" si="55"/>
        <v>3650</v>
      </c>
      <c r="AH636" s="642">
        <f t="shared" si="56"/>
        <v>1000</v>
      </c>
      <c r="AI636" s="642">
        <f t="shared" si="56"/>
        <v>1000</v>
      </c>
      <c r="AJ636" s="642">
        <f t="shared" si="56"/>
        <v>1000</v>
      </c>
      <c r="AK636" s="642">
        <f t="shared" si="56"/>
        <v>1000</v>
      </c>
      <c r="AL636" s="642">
        <f t="shared" si="57"/>
        <v>0</v>
      </c>
      <c r="AM636" s="642">
        <f t="shared" si="57"/>
        <v>0</v>
      </c>
      <c r="AN636" s="642">
        <f t="shared" si="57"/>
        <v>0</v>
      </c>
      <c r="AO636" s="642">
        <f t="shared" si="57"/>
        <v>0</v>
      </c>
      <c r="AP636" s="475"/>
      <c r="AQ636" s="456"/>
      <c r="AR636" s="444"/>
      <c r="AS636" s="444"/>
      <c r="AT636" s="444"/>
    </row>
    <row r="637" spans="1:46" ht="15" customHeight="1" outlineLevel="3" x14ac:dyDescent="0.25">
      <c r="A637" s="444"/>
      <c r="B637" s="453"/>
      <c r="C637" s="446">
        <f t="shared" ref="C637:C654" si="58">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782" t="s">
        <v>789</v>
      </c>
      <c r="X637" s="783"/>
      <c r="Y637" s="783"/>
      <c r="Z637" s="783"/>
      <c r="AA637" s="784"/>
      <c r="AB637" s="750"/>
      <c r="AC637" s="750"/>
      <c r="AD637" s="643">
        <f>IF(K637="",0,K637)</f>
        <v>30</v>
      </c>
      <c r="AE637" s="643">
        <f t="shared" ref="AE637:AG645" si="59">IF(L637="",0,L637)</f>
        <v>30</v>
      </c>
      <c r="AF637" s="643">
        <f t="shared" si="59"/>
        <v>30</v>
      </c>
      <c r="AG637" s="643">
        <f t="shared" si="59"/>
        <v>30</v>
      </c>
      <c r="AH637" s="636">
        <f>IF(O637="",1000,O637)</f>
        <v>1000</v>
      </c>
      <c r="AI637" s="636">
        <f t="shared" si="56"/>
        <v>1000</v>
      </c>
      <c r="AJ637" s="636">
        <f t="shared" si="56"/>
        <v>1000</v>
      </c>
      <c r="AK637" s="636">
        <f t="shared" si="56"/>
        <v>1000</v>
      </c>
      <c r="AL637" s="636">
        <f t="shared" si="57"/>
        <v>1</v>
      </c>
      <c r="AM637" s="636">
        <f t="shared" si="57"/>
        <v>1</v>
      </c>
      <c r="AN637" s="636">
        <f t="shared" si="57"/>
        <v>1</v>
      </c>
      <c r="AO637" s="636">
        <f t="shared" si="57"/>
        <v>1</v>
      </c>
      <c r="AP637" s="475"/>
      <c r="AQ637" s="456"/>
      <c r="AR637" s="444"/>
      <c r="AS637" s="444"/>
      <c r="AT637" s="444"/>
    </row>
    <row r="638" spans="1:46" outlineLevel="3" x14ac:dyDescent="0.25">
      <c r="A638" s="444"/>
      <c r="B638" s="453"/>
      <c r="C638" s="446">
        <f t="shared" si="58"/>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785"/>
      <c r="X638" s="786"/>
      <c r="Y638" s="786"/>
      <c r="Z638" s="786"/>
      <c r="AA638" s="787"/>
      <c r="AB638" s="750"/>
      <c r="AC638" s="750"/>
      <c r="AD638" s="643">
        <f t="shared" ref="AD638:AD645" si="60">IF(K638="",0,K638)</f>
        <v>90</v>
      </c>
      <c r="AE638" s="643">
        <f t="shared" si="59"/>
        <v>90</v>
      </c>
      <c r="AF638" s="643">
        <f t="shared" si="59"/>
        <v>90</v>
      </c>
      <c r="AG638" s="643">
        <f t="shared" si="59"/>
        <v>90</v>
      </c>
      <c r="AH638" s="632">
        <f t="shared" ref="AH638:AK654" si="61">IF(O638="",1000,O638)</f>
        <v>35</v>
      </c>
      <c r="AI638" s="632">
        <f t="shared" si="56"/>
        <v>35</v>
      </c>
      <c r="AJ638" s="632">
        <f t="shared" si="56"/>
        <v>35</v>
      </c>
      <c r="AK638" s="632">
        <f t="shared" si="56"/>
        <v>35</v>
      </c>
      <c r="AL638" s="632">
        <f t="shared" si="57"/>
        <v>3</v>
      </c>
      <c r="AM638" s="632">
        <f t="shared" si="57"/>
        <v>3</v>
      </c>
      <c r="AN638" s="632">
        <f t="shared" si="57"/>
        <v>3</v>
      </c>
      <c r="AO638" s="632">
        <f t="shared" si="57"/>
        <v>3</v>
      </c>
      <c r="AP638" s="475"/>
      <c r="AQ638" s="456"/>
      <c r="AR638" s="444"/>
      <c r="AS638" s="444"/>
      <c r="AT638" s="444"/>
    </row>
    <row r="639" spans="1:46" outlineLevel="3" x14ac:dyDescent="0.25">
      <c r="A639" s="444"/>
      <c r="B639" s="453"/>
      <c r="C639" s="446">
        <f t="shared" si="58"/>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785"/>
      <c r="X639" s="786"/>
      <c r="Y639" s="786"/>
      <c r="Z639" s="786"/>
      <c r="AA639" s="787"/>
      <c r="AB639" s="750"/>
      <c r="AC639" s="750"/>
      <c r="AD639" s="643">
        <f t="shared" si="60"/>
        <v>180</v>
      </c>
      <c r="AE639" s="643">
        <f t="shared" si="59"/>
        <v>180</v>
      </c>
      <c r="AF639" s="643">
        <f t="shared" si="59"/>
        <v>180</v>
      </c>
      <c r="AG639" s="643">
        <f t="shared" si="59"/>
        <v>180</v>
      </c>
      <c r="AH639" s="632">
        <f t="shared" si="61"/>
        <v>1000</v>
      </c>
      <c r="AI639" s="632">
        <f t="shared" si="56"/>
        <v>1000</v>
      </c>
      <c r="AJ639" s="632">
        <f t="shared" si="56"/>
        <v>1000</v>
      </c>
      <c r="AK639" s="632">
        <f t="shared" si="56"/>
        <v>1000</v>
      </c>
      <c r="AL639" s="632">
        <f t="shared" si="57"/>
        <v>1</v>
      </c>
      <c r="AM639" s="632">
        <f t="shared" si="57"/>
        <v>1</v>
      </c>
      <c r="AN639" s="632">
        <f t="shared" si="57"/>
        <v>1</v>
      </c>
      <c r="AO639" s="632">
        <f t="shared" si="57"/>
        <v>1</v>
      </c>
      <c r="AP639" s="475"/>
      <c r="AQ639" s="456"/>
      <c r="AR639" s="444"/>
      <c r="AS639" s="444"/>
      <c r="AT639" s="444"/>
    </row>
    <row r="640" spans="1:46" outlineLevel="3" x14ac:dyDescent="0.25">
      <c r="A640" s="444"/>
      <c r="B640" s="453"/>
      <c r="C640" s="446">
        <f t="shared" si="58"/>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785"/>
      <c r="X640" s="786"/>
      <c r="Y640" s="786"/>
      <c r="Z640" s="786"/>
      <c r="AA640" s="787"/>
      <c r="AB640" s="750"/>
      <c r="AC640" s="750"/>
      <c r="AD640" s="643">
        <f t="shared" si="60"/>
        <v>180</v>
      </c>
      <c r="AE640" s="643">
        <f t="shared" si="59"/>
        <v>180</v>
      </c>
      <c r="AF640" s="643">
        <f t="shared" si="59"/>
        <v>180</v>
      </c>
      <c r="AG640" s="643">
        <f t="shared" si="59"/>
        <v>180</v>
      </c>
      <c r="AH640" s="632">
        <f t="shared" si="61"/>
        <v>1000</v>
      </c>
      <c r="AI640" s="632">
        <f t="shared" si="56"/>
        <v>1000</v>
      </c>
      <c r="AJ640" s="632">
        <f t="shared" si="56"/>
        <v>1000</v>
      </c>
      <c r="AK640" s="632">
        <f t="shared" si="56"/>
        <v>1000</v>
      </c>
      <c r="AL640" s="632">
        <f t="shared" si="57"/>
        <v>1</v>
      </c>
      <c r="AM640" s="632">
        <f t="shared" si="57"/>
        <v>1</v>
      </c>
      <c r="AN640" s="632">
        <f t="shared" si="57"/>
        <v>1</v>
      </c>
      <c r="AO640" s="632">
        <f t="shared" si="57"/>
        <v>1</v>
      </c>
      <c r="AP640" s="475"/>
      <c r="AQ640" s="456"/>
      <c r="AR640" s="444"/>
      <c r="AS640" s="444"/>
      <c r="AT640" s="444"/>
    </row>
    <row r="641" spans="1:46" outlineLevel="3" x14ac:dyDescent="0.25">
      <c r="A641" s="444"/>
      <c r="B641" s="453"/>
      <c r="C641" s="446">
        <f t="shared" si="58"/>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785"/>
      <c r="X641" s="786"/>
      <c r="Y641" s="786"/>
      <c r="Z641" s="786"/>
      <c r="AA641" s="787"/>
      <c r="AB641" s="750"/>
      <c r="AC641" s="750"/>
      <c r="AD641" s="643">
        <f t="shared" si="60"/>
        <v>180</v>
      </c>
      <c r="AE641" s="643">
        <f t="shared" si="59"/>
        <v>180</v>
      </c>
      <c r="AF641" s="643">
        <f t="shared" si="59"/>
        <v>180</v>
      </c>
      <c r="AG641" s="643">
        <f t="shared" si="59"/>
        <v>180</v>
      </c>
      <c r="AH641" s="632">
        <f t="shared" si="61"/>
        <v>1000</v>
      </c>
      <c r="AI641" s="632">
        <f t="shared" si="56"/>
        <v>1000</v>
      </c>
      <c r="AJ641" s="632">
        <f t="shared" si="56"/>
        <v>1000</v>
      </c>
      <c r="AK641" s="632">
        <f t="shared" si="56"/>
        <v>1000</v>
      </c>
      <c r="AL641" s="632">
        <f t="shared" si="57"/>
        <v>1</v>
      </c>
      <c r="AM641" s="632">
        <f t="shared" si="57"/>
        <v>1</v>
      </c>
      <c r="AN641" s="632">
        <f t="shared" si="57"/>
        <v>1</v>
      </c>
      <c r="AO641" s="632">
        <f t="shared" si="57"/>
        <v>1</v>
      </c>
      <c r="AP641" s="475"/>
      <c r="AQ641" s="456"/>
      <c r="AR641" s="444"/>
      <c r="AS641" s="444"/>
      <c r="AT641" s="444"/>
    </row>
    <row r="642" spans="1:46" outlineLevel="3" x14ac:dyDescent="0.25">
      <c r="A642" s="444"/>
      <c r="B642" s="453"/>
      <c r="C642" s="446">
        <f t="shared" si="58"/>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785"/>
      <c r="X642" s="786"/>
      <c r="Y642" s="786"/>
      <c r="Z642" s="786"/>
      <c r="AA642" s="787"/>
      <c r="AB642" s="750"/>
      <c r="AC642" s="750"/>
      <c r="AD642" s="643">
        <f t="shared" si="60"/>
        <v>180</v>
      </c>
      <c r="AE642" s="643">
        <f t="shared" si="59"/>
        <v>180</v>
      </c>
      <c r="AF642" s="643">
        <f t="shared" si="59"/>
        <v>180</v>
      </c>
      <c r="AG642" s="643">
        <f t="shared" si="59"/>
        <v>180</v>
      </c>
      <c r="AH642" s="632">
        <f t="shared" si="61"/>
        <v>1000</v>
      </c>
      <c r="AI642" s="632">
        <f t="shared" si="56"/>
        <v>1000</v>
      </c>
      <c r="AJ642" s="632">
        <f t="shared" si="56"/>
        <v>1000</v>
      </c>
      <c r="AK642" s="632">
        <f t="shared" si="56"/>
        <v>1000</v>
      </c>
      <c r="AL642" s="632">
        <f t="shared" si="57"/>
        <v>1</v>
      </c>
      <c r="AM642" s="632">
        <f t="shared" si="57"/>
        <v>1</v>
      </c>
      <c r="AN642" s="632">
        <f t="shared" si="57"/>
        <v>1</v>
      </c>
      <c r="AO642" s="632">
        <f t="shared" si="57"/>
        <v>1</v>
      </c>
      <c r="AP642" s="475"/>
      <c r="AQ642" s="456"/>
      <c r="AR642" s="444"/>
      <c r="AS642" s="444"/>
      <c r="AT642" s="444"/>
    </row>
    <row r="643" spans="1:46" outlineLevel="3" x14ac:dyDescent="0.25">
      <c r="A643" s="444"/>
      <c r="B643" s="453"/>
      <c r="C643" s="446">
        <f t="shared" si="58"/>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785"/>
      <c r="X643" s="786"/>
      <c r="Y643" s="786"/>
      <c r="Z643" s="786"/>
      <c r="AA643" s="787"/>
      <c r="AB643" s="750"/>
      <c r="AC643" s="750"/>
      <c r="AD643" s="643">
        <f t="shared" si="60"/>
        <v>180</v>
      </c>
      <c r="AE643" s="643">
        <f t="shared" si="59"/>
        <v>180</v>
      </c>
      <c r="AF643" s="643">
        <f t="shared" si="59"/>
        <v>180</v>
      </c>
      <c r="AG643" s="643">
        <f t="shared" si="59"/>
        <v>180</v>
      </c>
      <c r="AH643" s="632">
        <f t="shared" si="61"/>
        <v>1000</v>
      </c>
      <c r="AI643" s="632">
        <f t="shared" si="56"/>
        <v>1000</v>
      </c>
      <c r="AJ643" s="632">
        <f t="shared" si="56"/>
        <v>1000</v>
      </c>
      <c r="AK643" s="632">
        <f t="shared" si="56"/>
        <v>1000</v>
      </c>
      <c r="AL643" s="632">
        <f t="shared" si="57"/>
        <v>1</v>
      </c>
      <c r="AM643" s="632">
        <f t="shared" si="57"/>
        <v>1</v>
      </c>
      <c r="AN643" s="632">
        <f t="shared" si="57"/>
        <v>1</v>
      </c>
      <c r="AO643" s="632">
        <f t="shared" si="57"/>
        <v>1</v>
      </c>
      <c r="AP643" s="475"/>
      <c r="AQ643" s="456"/>
      <c r="AR643" s="444"/>
      <c r="AS643" s="444"/>
      <c r="AT643" s="444"/>
    </row>
    <row r="644" spans="1:46" outlineLevel="3" x14ac:dyDescent="0.25">
      <c r="A644" s="444"/>
      <c r="B644" s="453"/>
      <c r="C644" s="446">
        <f t="shared" si="58"/>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785"/>
      <c r="X644" s="786"/>
      <c r="Y644" s="786"/>
      <c r="Z644" s="786"/>
      <c r="AA644" s="787"/>
      <c r="AB644" s="750"/>
      <c r="AC644" s="750"/>
      <c r="AD644" s="643">
        <f t="shared" si="60"/>
        <v>180</v>
      </c>
      <c r="AE644" s="643">
        <f t="shared" si="59"/>
        <v>180</v>
      </c>
      <c r="AF644" s="643">
        <f t="shared" si="59"/>
        <v>180</v>
      </c>
      <c r="AG644" s="643">
        <f t="shared" si="59"/>
        <v>180</v>
      </c>
      <c r="AH644" s="632">
        <f t="shared" si="61"/>
        <v>1000</v>
      </c>
      <c r="AI644" s="632">
        <f t="shared" si="61"/>
        <v>1000</v>
      </c>
      <c r="AJ644" s="632">
        <f t="shared" si="61"/>
        <v>1000</v>
      </c>
      <c r="AK644" s="632">
        <f t="shared" si="61"/>
        <v>1000</v>
      </c>
      <c r="AL644" s="632">
        <f t="shared" ref="AL644:AO654" si="62">S644</f>
        <v>1</v>
      </c>
      <c r="AM644" s="632">
        <f t="shared" si="62"/>
        <v>1</v>
      </c>
      <c r="AN644" s="632">
        <f t="shared" si="62"/>
        <v>1</v>
      </c>
      <c r="AO644" s="632">
        <f t="shared" si="62"/>
        <v>1</v>
      </c>
      <c r="AP644" s="475"/>
      <c r="AQ644" s="456"/>
      <c r="AR644" s="444"/>
      <c r="AS644" s="444"/>
      <c r="AT644" s="444"/>
    </row>
    <row r="645" spans="1:46" outlineLevel="3" x14ac:dyDescent="0.25">
      <c r="A645" s="444"/>
      <c r="B645" s="453"/>
      <c r="C645" s="446">
        <f t="shared" si="58"/>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785"/>
      <c r="X645" s="786"/>
      <c r="Y645" s="786"/>
      <c r="Z645" s="786"/>
      <c r="AA645" s="787"/>
      <c r="AB645" s="750"/>
      <c r="AC645" s="750"/>
      <c r="AD645" s="643">
        <f t="shared" si="60"/>
        <v>180</v>
      </c>
      <c r="AE645" s="643">
        <f t="shared" si="59"/>
        <v>180</v>
      </c>
      <c r="AF645" s="643">
        <f t="shared" si="59"/>
        <v>180</v>
      </c>
      <c r="AG645" s="643">
        <f t="shared" si="59"/>
        <v>180</v>
      </c>
      <c r="AH645" s="642">
        <f t="shared" si="61"/>
        <v>1000</v>
      </c>
      <c r="AI645" s="642">
        <f t="shared" si="61"/>
        <v>1000</v>
      </c>
      <c r="AJ645" s="642">
        <f t="shared" si="61"/>
        <v>1000</v>
      </c>
      <c r="AK645" s="642">
        <f t="shared" si="61"/>
        <v>1000</v>
      </c>
      <c r="AL645" s="642">
        <f t="shared" si="62"/>
        <v>1</v>
      </c>
      <c r="AM645" s="642">
        <f t="shared" si="62"/>
        <v>1</v>
      </c>
      <c r="AN645" s="642">
        <f t="shared" si="62"/>
        <v>1</v>
      </c>
      <c r="AO645" s="642">
        <f t="shared" si="62"/>
        <v>1</v>
      </c>
      <c r="AP645" s="475"/>
      <c r="AQ645" s="456"/>
      <c r="AR645" s="444"/>
      <c r="AS645" s="444"/>
      <c r="AT645" s="444"/>
    </row>
    <row r="646" spans="1:46" outlineLevel="3" x14ac:dyDescent="0.25">
      <c r="A646" s="444"/>
      <c r="B646" s="453"/>
      <c r="C646" s="446">
        <f t="shared" si="58"/>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785"/>
      <c r="X646" s="786"/>
      <c r="Y646" s="786"/>
      <c r="Z646" s="786"/>
      <c r="AA646" s="787"/>
      <c r="AB646" s="750"/>
      <c r="AC646" s="750"/>
      <c r="AD646" s="644">
        <f>IF(K646="",350,K646)</f>
        <v>350</v>
      </c>
      <c r="AE646" s="644">
        <f t="shared" ref="AE646:AG654" si="63">IF(L646="",350,L646)</f>
        <v>350</v>
      </c>
      <c r="AF646" s="644">
        <f t="shared" si="63"/>
        <v>350</v>
      </c>
      <c r="AG646" s="644">
        <f t="shared" si="63"/>
        <v>350</v>
      </c>
      <c r="AH646" s="636">
        <f t="shared" si="61"/>
        <v>45</v>
      </c>
      <c r="AI646" s="636">
        <f t="shared" si="61"/>
        <v>45</v>
      </c>
      <c r="AJ646" s="636">
        <f t="shared" si="61"/>
        <v>45</v>
      </c>
      <c r="AK646" s="636">
        <f t="shared" si="61"/>
        <v>47</v>
      </c>
      <c r="AL646" s="636">
        <f t="shared" si="62"/>
        <v>3</v>
      </c>
      <c r="AM646" s="636">
        <f t="shared" si="62"/>
        <v>3</v>
      </c>
      <c r="AN646" s="636">
        <f t="shared" si="62"/>
        <v>3</v>
      </c>
      <c r="AO646" s="636">
        <f t="shared" si="62"/>
        <v>3</v>
      </c>
      <c r="AP646" s="475"/>
      <c r="AQ646" s="456"/>
      <c r="AR646" s="444"/>
      <c r="AS646" s="444"/>
      <c r="AT646" s="444"/>
    </row>
    <row r="647" spans="1:46" outlineLevel="3" x14ac:dyDescent="0.25">
      <c r="A647" s="444"/>
      <c r="B647" s="453"/>
      <c r="C647" s="446">
        <f t="shared" si="58"/>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785"/>
      <c r="X647" s="786"/>
      <c r="Y647" s="786"/>
      <c r="Z647" s="786"/>
      <c r="AA647" s="787"/>
      <c r="AB647" s="750"/>
      <c r="AC647" s="750"/>
      <c r="AD647" s="644">
        <f t="shared" ref="AD647:AD654" si="64">IF(K647="",350,K647)</f>
        <v>350</v>
      </c>
      <c r="AE647" s="644">
        <f t="shared" si="63"/>
        <v>350</v>
      </c>
      <c r="AF647" s="644">
        <f t="shared" si="63"/>
        <v>350</v>
      </c>
      <c r="AG647" s="644">
        <f t="shared" si="63"/>
        <v>350</v>
      </c>
      <c r="AH647" s="632">
        <f t="shared" si="61"/>
        <v>45</v>
      </c>
      <c r="AI647" s="632">
        <f t="shared" si="61"/>
        <v>45</v>
      </c>
      <c r="AJ647" s="632">
        <f t="shared" si="61"/>
        <v>45</v>
      </c>
      <c r="AK647" s="632">
        <f t="shared" si="61"/>
        <v>47</v>
      </c>
      <c r="AL647" s="632">
        <f t="shared" si="62"/>
        <v>3</v>
      </c>
      <c r="AM647" s="632">
        <f t="shared" si="62"/>
        <v>3</v>
      </c>
      <c r="AN647" s="632">
        <f t="shared" si="62"/>
        <v>3</v>
      </c>
      <c r="AO647" s="632">
        <f t="shared" si="62"/>
        <v>3</v>
      </c>
      <c r="AP647" s="475"/>
      <c r="AQ647" s="456"/>
      <c r="AR647" s="444"/>
      <c r="AS647" s="444"/>
      <c r="AT647" s="444"/>
    </row>
    <row r="648" spans="1:46" outlineLevel="3" x14ac:dyDescent="0.25">
      <c r="A648" s="444"/>
      <c r="B648" s="453"/>
      <c r="C648" s="446">
        <f t="shared" si="58"/>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785"/>
      <c r="X648" s="786"/>
      <c r="Y648" s="786"/>
      <c r="Z648" s="786"/>
      <c r="AA648" s="787"/>
      <c r="AB648" s="750"/>
      <c r="AC648" s="750"/>
      <c r="AD648" s="644">
        <f t="shared" si="64"/>
        <v>350</v>
      </c>
      <c r="AE648" s="644">
        <f t="shared" si="63"/>
        <v>350</v>
      </c>
      <c r="AF648" s="644">
        <f t="shared" si="63"/>
        <v>350</v>
      </c>
      <c r="AG648" s="644">
        <f t="shared" si="63"/>
        <v>350</v>
      </c>
      <c r="AH648" s="632">
        <f t="shared" si="61"/>
        <v>1000</v>
      </c>
      <c r="AI648" s="632">
        <f t="shared" si="61"/>
        <v>1000</v>
      </c>
      <c r="AJ648" s="632">
        <f t="shared" si="61"/>
        <v>1000</v>
      </c>
      <c r="AK648" s="632">
        <f t="shared" si="61"/>
        <v>1000</v>
      </c>
      <c r="AL648" s="632">
        <f t="shared" si="62"/>
        <v>1</v>
      </c>
      <c r="AM648" s="632">
        <f t="shared" si="62"/>
        <v>1</v>
      </c>
      <c r="AN648" s="632">
        <f t="shared" si="62"/>
        <v>1</v>
      </c>
      <c r="AO648" s="632">
        <f t="shared" si="62"/>
        <v>1</v>
      </c>
      <c r="AP648" s="475"/>
      <c r="AQ648" s="456"/>
      <c r="AR648" s="444"/>
      <c r="AS648" s="444"/>
      <c r="AT648" s="444"/>
    </row>
    <row r="649" spans="1:46" outlineLevel="3" x14ac:dyDescent="0.25">
      <c r="A649" s="444"/>
      <c r="B649" s="453"/>
      <c r="C649" s="446">
        <f t="shared" si="58"/>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785"/>
      <c r="X649" s="786"/>
      <c r="Y649" s="786"/>
      <c r="Z649" s="786"/>
      <c r="AA649" s="787"/>
      <c r="AB649" s="750"/>
      <c r="AC649" s="750"/>
      <c r="AD649" s="644">
        <f t="shared" si="64"/>
        <v>350</v>
      </c>
      <c r="AE649" s="644">
        <f t="shared" si="63"/>
        <v>350</v>
      </c>
      <c r="AF649" s="644">
        <f t="shared" si="63"/>
        <v>350</v>
      </c>
      <c r="AG649" s="644">
        <f t="shared" si="63"/>
        <v>350</v>
      </c>
      <c r="AH649" s="632">
        <f t="shared" si="61"/>
        <v>1000</v>
      </c>
      <c r="AI649" s="632">
        <f t="shared" si="61"/>
        <v>1000</v>
      </c>
      <c r="AJ649" s="632">
        <f t="shared" si="61"/>
        <v>1000</v>
      </c>
      <c r="AK649" s="632">
        <f t="shared" si="61"/>
        <v>1000</v>
      </c>
      <c r="AL649" s="632">
        <f t="shared" si="62"/>
        <v>1</v>
      </c>
      <c r="AM649" s="632">
        <f t="shared" si="62"/>
        <v>1</v>
      </c>
      <c r="AN649" s="632">
        <f t="shared" si="62"/>
        <v>1</v>
      </c>
      <c r="AO649" s="632">
        <f t="shared" si="62"/>
        <v>1</v>
      </c>
      <c r="AP649" s="475"/>
      <c r="AQ649" s="456"/>
      <c r="AR649" s="444"/>
      <c r="AS649" s="444"/>
      <c r="AT649" s="444"/>
    </row>
    <row r="650" spans="1:46" outlineLevel="3" x14ac:dyDescent="0.25">
      <c r="A650" s="444"/>
      <c r="B650" s="453"/>
      <c r="C650" s="446">
        <f t="shared" si="58"/>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785"/>
      <c r="X650" s="786"/>
      <c r="Y650" s="786"/>
      <c r="Z650" s="786"/>
      <c r="AA650" s="787"/>
      <c r="AB650" s="750"/>
      <c r="AC650" s="750"/>
      <c r="AD650" s="644">
        <f t="shared" si="64"/>
        <v>350</v>
      </c>
      <c r="AE650" s="644">
        <f t="shared" si="63"/>
        <v>350</v>
      </c>
      <c r="AF650" s="644">
        <f t="shared" si="63"/>
        <v>350</v>
      </c>
      <c r="AG650" s="644">
        <f t="shared" si="63"/>
        <v>350</v>
      </c>
      <c r="AH650" s="632">
        <f t="shared" si="61"/>
        <v>1000</v>
      </c>
      <c r="AI650" s="632">
        <f t="shared" si="61"/>
        <v>1000</v>
      </c>
      <c r="AJ650" s="632">
        <f t="shared" si="61"/>
        <v>1000</v>
      </c>
      <c r="AK650" s="632">
        <f t="shared" si="61"/>
        <v>1000</v>
      </c>
      <c r="AL650" s="632">
        <f t="shared" si="62"/>
        <v>1</v>
      </c>
      <c r="AM650" s="632">
        <f t="shared" si="62"/>
        <v>1</v>
      </c>
      <c r="AN650" s="632">
        <f t="shared" si="62"/>
        <v>1</v>
      </c>
      <c r="AO650" s="632">
        <f t="shared" si="62"/>
        <v>1</v>
      </c>
      <c r="AP650" s="475"/>
      <c r="AQ650" s="456"/>
      <c r="AR650" s="444"/>
      <c r="AS650" s="444"/>
      <c r="AT650" s="444"/>
    </row>
    <row r="651" spans="1:46" outlineLevel="3" x14ac:dyDescent="0.25">
      <c r="A651" s="444"/>
      <c r="B651" s="453"/>
      <c r="C651" s="446">
        <f t="shared" si="58"/>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785"/>
      <c r="X651" s="786"/>
      <c r="Y651" s="786"/>
      <c r="Z651" s="786"/>
      <c r="AA651" s="787"/>
      <c r="AB651" s="750"/>
      <c r="AC651" s="750"/>
      <c r="AD651" s="644">
        <f t="shared" si="64"/>
        <v>350</v>
      </c>
      <c r="AE651" s="644">
        <f t="shared" si="63"/>
        <v>350</v>
      </c>
      <c r="AF651" s="644">
        <f t="shared" si="63"/>
        <v>350</v>
      </c>
      <c r="AG651" s="644">
        <f t="shared" si="63"/>
        <v>350</v>
      </c>
      <c r="AH651" s="632">
        <f t="shared" si="61"/>
        <v>1000</v>
      </c>
      <c r="AI651" s="632">
        <f t="shared" si="61"/>
        <v>1000</v>
      </c>
      <c r="AJ651" s="632">
        <f t="shared" si="61"/>
        <v>1000</v>
      </c>
      <c r="AK651" s="632">
        <f t="shared" si="61"/>
        <v>1000</v>
      </c>
      <c r="AL651" s="632">
        <f t="shared" si="62"/>
        <v>1</v>
      </c>
      <c r="AM651" s="632">
        <f t="shared" si="62"/>
        <v>1</v>
      </c>
      <c r="AN651" s="632">
        <f t="shared" si="62"/>
        <v>1</v>
      </c>
      <c r="AO651" s="632">
        <f t="shared" si="62"/>
        <v>1</v>
      </c>
      <c r="AP651" s="475"/>
      <c r="AQ651" s="456"/>
      <c r="AR651" s="444"/>
      <c r="AS651" s="444"/>
      <c r="AT651" s="444"/>
    </row>
    <row r="652" spans="1:46" outlineLevel="3" x14ac:dyDescent="0.25">
      <c r="A652" s="444"/>
      <c r="B652" s="453"/>
      <c r="C652" s="446">
        <f t="shared" si="58"/>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785"/>
      <c r="X652" s="786"/>
      <c r="Y652" s="786"/>
      <c r="Z652" s="786"/>
      <c r="AA652" s="787"/>
      <c r="AB652" s="751"/>
      <c r="AC652" s="751"/>
      <c r="AD652" s="644">
        <f t="shared" si="64"/>
        <v>350</v>
      </c>
      <c r="AE652" s="644">
        <f t="shared" si="63"/>
        <v>350</v>
      </c>
      <c r="AF652" s="644">
        <f t="shared" si="63"/>
        <v>350</v>
      </c>
      <c r="AG652" s="644">
        <f t="shared" si="63"/>
        <v>350</v>
      </c>
      <c r="AH652" s="632">
        <f t="shared" si="61"/>
        <v>1000</v>
      </c>
      <c r="AI652" s="632">
        <f t="shared" si="61"/>
        <v>1000</v>
      </c>
      <c r="AJ652" s="632">
        <f t="shared" si="61"/>
        <v>1000</v>
      </c>
      <c r="AK652" s="632">
        <f t="shared" si="61"/>
        <v>1000</v>
      </c>
      <c r="AL652" s="632">
        <f t="shared" si="62"/>
        <v>1</v>
      </c>
      <c r="AM652" s="632">
        <f t="shared" si="62"/>
        <v>1</v>
      </c>
      <c r="AN652" s="632">
        <f t="shared" si="62"/>
        <v>1</v>
      </c>
      <c r="AO652" s="632">
        <f t="shared" si="62"/>
        <v>1</v>
      </c>
      <c r="AP652" s="475"/>
      <c r="AQ652" s="456"/>
      <c r="AR652" s="444"/>
      <c r="AS652" s="444"/>
      <c r="AT652" s="444"/>
    </row>
    <row r="653" spans="1:46" outlineLevel="3" x14ac:dyDescent="0.25">
      <c r="A653" s="444"/>
      <c r="B653" s="453"/>
      <c r="C653" s="446">
        <f t="shared" si="58"/>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785"/>
      <c r="X653" s="786"/>
      <c r="Y653" s="786"/>
      <c r="Z653" s="786"/>
      <c r="AA653" s="787"/>
      <c r="AB653" s="480"/>
      <c r="AC653" s="480"/>
      <c r="AD653" s="644">
        <f t="shared" si="64"/>
        <v>350</v>
      </c>
      <c r="AE653" s="644">
        <f t="shared" si="63"/>
        <v>350</v>
      </c>
      <c r="AF653" s="644">
        <f t="shared" si="63"/>
        <v>350</v>
      </c>
      <c r="AG653" s="644">
        <f t="shared" si="63"/>
        <v>350</v>
      </c>
      <c r="AH653" s="632">
        <f t="shared" si="61"/>
        <v>1000</v>
      </c>
      <c r="AI653" s="632">
        <f t="shared" si="61"/>
        <v>1000</v>
      </c>
      <c r="AJ653" s="632">
        <f t="shared" si="61"/>
        <v>1000</v>
      </c>
      <c r="AK653" s="632">
        <f t="shared" si="61"/>
        <v>1000</v>
      </c>
      <c r="AL653" s="632">
        <f t="shared" si="62"/>
        <v>1</v>
      </c>
      <c r="AM653" s="632">
        <f t="shared" si="62"/>
        <v>1</v>
      </c>
      <c r="AN653" s="632">
        <f t="shared" si="62"/>
        <v>1</v>
      </c>
      <c r="AO653" s="632">
        <f t="shared" si="62"/>
        <v>1</v>
      </c>
      <c r="AP653" s="475"/>
      <c r="AQ653" s="456"/>
      <c r="AR653" s="444"/>
      <c r="AS653" s="444"/>
      <c r="AT653" s="444"/>
    </row>
    <row r="654" spans="1:46" outlineLevel="3" x14ac:dyDescent="0.25">
      <c r="A654" s="444"/>
      <c r="B654" s="453"/>
      <c r="C654" s="446">
        <f t="shared" si="58"/>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788"/>
      <c r="X654" s="789"/>
      <c r="Y654" s="789"/>
      <c r="Z654" s="789"/>
      <c r="AA654" s="790"/>
      <c r="AB654" s="480"/>
      <c r="AC654" s="480"/>
      <c r="AD654" s="644">
        <f t="shared" si="64"/>
        <v>350</v>
      </c>
      <c r="AE654" s="644">
        <f t="shared" si="63"/>
        <v>350</v>
      </c>
      <c r="AF654" s="644">
        <f t="shared" si="63"/>
        <v>350</v>
      </c>
      <c r="AG654" s="644">
        <f t="shared" si="63"/>
        <v>350</v>
      </c>
      <c r="AH654" s="642">
        <f t="shared" si="61"/>
        <v>1000</v>
      </c>
      <c r="AI654" s="642">
        <f t="shared" si="61"/>
        <v>1000</v>
      </c>
      <c r="AJ654" s="642">
        <f t="shared" si="61"/>
        <v>1000</v>
      </c>
      <c r="AK654" s="642">
        <f t="shared" si="61"/>
        <v>1000</v>
      </c>
      <c r="AL654" s="642">
        <f t="shared" si="62"/>
        <v>1</v>
      </c>
      <c r="AM654" s="642">
        <f t="shared" si="62"/>
        <v>1</v>
      </c>
      <c r="AN654" s="642">
        <f t="shared" si="62"/>
        <v>1</v>
      </c>
      <c r="AO654" s="642">
        <f t="shared" si="62"/>
        <v>1</v>
      </c>
      <c r="AP654" s="475"/>
      <c r="AQ654" s="456"/>
      <c r="AR654" s="444"/>
      <c r="AS654" s="444"/>
      <c r="AT654" s="444"/>
    </row>
    <row r="655" spans="1:46" ht="5.0999999999999996" customHeight="1" outlineLevel="2" x14ac:dyDescent="0.2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0999999999999996" customHeight="1" outlineLevel="2" x14ac:dyDescent="0.2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0999999999999996" customHeight="1" outlineLevel="1" x14ac:dyDescent="0.2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0999999999999996" customHeight="1" x14ac:dyDescent="0.2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2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2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0999999999999996" customHeight="1" thickBot="1" x14ac:dyDescent="0.3">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0999999999999996" customHeight="1" outlineLevel="1" x14ac:dyDescent="0.2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2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00000000000001" customHeight="1" x14ac:dyDescent="0.2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00000000000001" customHeight="1" outlineLevel="1" x14ac:dyDescent="0.2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0999999999999996" customHeight="1" outlineLevel="2" x14ac:dyDescent="0.2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2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2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2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30" outlineLevel="2" x14ac:dyDescent="0.2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45" customHeight="1" outlineLevel="2" x14ac:dyDescent="0.2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2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2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0999999999999996" customHeight="1" outlineLevel="2" x14ac:dyDescent="0.2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2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2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25">
      <c r="A677" s="444"/>
      <c r="B677" s="453"/>
      <c r="C677" s="446">
        <f>INT($C$664)+2</f>
        <v>3</v>
      </c>
      <c r="D677" s="475"/>
      <c r="E677" s="652">
        <f>E676</f>
        <v>0</v>
      </c>
      <c r="F677" s="528" t="b">
        <f t="shared" ref="F677:F765" si="65">COUNTIFS($L677:$V677,"-")&lt;&gt;COUNTA($L677:$V677)</f>
        <v>1</v>
      </c>
      <c r="G677" s="475"/>
      <c r="H677" s="776" t="s">
        <v>814</v>
      </c>
      <c r="I677" s="777"/>
      <c r="J677" s="653" t="s">
        <v>815</v>
      </c>
      <c r="K677" s="654">
        <f t="shared" ref="K677:K740" si="66">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25">
      <c r="A678" s="444"/>
      <c r="B678" s="453"/>
      <c r="C678" s="446">
        <f>INT($C$664)+2</f>
        <v>3</v>
      </c>
      <c r="D678" s="475"/>
      <c r="E678" s="652">
        <f>E677</f>
        <v>0</v>
      </c>
      <c r="F678" s="528" t="b">
        <f t="shared" si="65"/>
        <v>1</v>
      </c>
      <c r="G678" s="475"/>
      <c r="H678" s="778"/>
      <c r="I678" s="779"/>
      <c r="J678" s="653" t="s">
        <v>816</v>
      </c>
      <c r="K678" s="654" t="str">
        <f t="shared" si="66"/>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25">
      <c r="A679" s="444"/>
      <c r="B679" s="453"/>
      <c r="C679" s="446">
        <f>INT($C$664)+2</f>
        <v>3</v>
      </c>
      <c r="D679" s="475"/>
      <c r="E679" s="652">
        <f>E678</f>
        <v>0</v>
      </c>
      <c r="F679" s="528" t="b">
        <f t="shared" si="65"/>
        <v>1</v>
      </c>
      <c r="G679" s="475"/>
      <c r="H679" s="780"/>
      <c r="I679" s="781"/>
      <c r="J679" s="638" t="s">
        <v>818</v>
      </c>
      <c r="K679" s="656" t="str">
        <f t="shared" si="66"/>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25">
      <c r="A680" s="444"/>
      <c r="B680" s="453"/>
      <c r="C680" s="446">
        <f>INT($C$664)+3</f>
        <v>4</v>
      </c>
      <c r="D680" s="475"/>
      <c r="E680" s="534">
        <v>1</v>
      </c>
      <c r="F680" s="528" t="b">
        <f t="shared" si="65"/>
        <v>1</v>
      </c>
      <c r="G680" s="475"/>
      <c r="H680" s="649" t="s">
        <v>819</v>
      </c>
      <c r="I680" s="649"/>
      <c r="J680" s="630" t="s">
        <v>812</v>
      </c>
      <c r="K680" s="650" t="str">
        <f t="shared" si="66"/>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25">
      <c r="A681" s="444"/>
      <c r="B681" s="453"/>
      <c r="C681" s="446">
        <f>INT($C$664)+3</f>
        <v>4</v>
      </c>
      <c r="D681" s="475"/>
      <c r="E681" s="652">
        <f>E680</f>
        <v>1</v>
      </c>
      <c r="F681" s="528" t="b">
        <f t="shared" si="65"/>
        <v>1</v>
      </c>
      <c r="G681" s="475"/>
      <c r="H681" s="776" t="s">
        <v>820</v>
      </c>
      <c r="I681" s="777"/>
      <c r="J681" s="653" t="s">
        <v>815</v>
      </c>
      <c r="K681" s="654">
        <f t="shared" si="66"/>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25">
      <c r="A682" s="444"/>
      <c r="B682" s="453"/>
      <c r="C682" s="446">
        <f>INT($C$664)+3</f>
        <v>4</v>
      </c>
      <c r="D682" s="475"/>
      <c r="E682" s="652">
        <f>E681</f>
        <v>1</v>
      </c>
      <c r="F682" s="528" t="b">
        <f t="shared" si="65"/>
        <v>1</v>
      </c>
      <c r="G682" s="475"/>
      <c r="H682" s="778"/>
      <c r="I682" s="779"/>
      <c r="J682" s="653" t="s">
        <v>816</v>
      </c>
      <c r="K682" s="654" t="str">
        <f t="shared" si="66"/>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25">
      <c r="A683" s="444"/>
      <c r="B683" s="453"/>
      <c r="C683" s="446">
        <f>INT($C$664)+3</f>
        <v>4</v>
      </c>
      <c r="D683" s="475"/>
      <c r="E683" s="652">
        <f>E682</f>
        <v>1</v>
      </c>
      <c r="F683" s="528" t="b">
        <f t="shared" si="65"/>
        <v>1</v>
      </c>
      <c r="G683" s="475"/>
      <c r="H683" s="780"/>
      <c r="I683" s="781"/>
      <c r="J683" s="638" t="s">
        <v>818</v>
      </c>
      <c r="K683" s="656" t="str">
        <f t="shared" si="66"/>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25">
      <c r="A684" s="444"/>
      <c r="B684" s="453"/>
      <c r="C684" s="446">
        <f>INT($C$664)+3</f>
        <v>4</v>
      </c>
      <c r="D684" s="475"/>
      <c r="E684" s="534">
        <v>2</v>
      </c>
      <c r="F684" s="528" t="b">
        <f t="shared" si="65"/>
        <v>1</v>
      </c>
      <c r="G684" s="475"/>
      <c r="H684" s="649" t="s">
        <v>821</v>
      </c>
      <c r="I684" s="649"/>
      <c r="J684" s="630" t="s">
        <v>812</v>
      </c>
      <c r="K684" s="650" t="str">
        <f t="shared" si="66"/>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25">
      <c r="A685" s="444"/>
      <c r="B685" s="453"/>
      <c r="C685" s="446">
        <f t="shared" ref="C685:C775" si="67">INT($C$664)+3</f>
        <v>4</v>
      </c>
      <c r="D685" s="475"/>
      <c r="E685" s="652">
        <f>E684</f>
        <v>2</v>
      </c>
      <c r="F685" s="528" t="b">
        <f t="shared" si="65"/>
        <v>1</v>
      </c>
      <c r="G685" s="475"/>
      <c r="H685" s="776" t="s">
        <v>822</v>
      </c>
      <c r="I685" s="777"/>
      <c r="J685" s="653" t="s">
        <v>815</v>
      </c>
      <c r="K685" s="654">
        <f t="shared" si="66"/>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25">
      <c r="A686" s="444"/>
      <c r="B686" s="453"/>
      <c r="C686" s="446">
        <f t="shared" si="67"/>
        <v>4</v>
      </c>
      <c r="D686" s="475"/>
      <c r="E686" s="652">
        <f>E685</f>
        <v>2</v>
      </c>
      <c r="F686" s="528" t="b">
        <f t="shared" si="65"/>
        <v>1</v>
      </c>
      <c r="G686" s="475"/>
      <c r="H686" s="778"/>
      <c r="I686" s="779"/>
      <c r="J686" s="653" t="s">
        <v>816</v>
      </c>
      <c r="K686" s="654" t="str">
        <f t="shared" si="66"/>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25">
      <c r="A687" s="444"/>
      <c r="B687" s="453"/>
      <c r="C687" s="446">
        <f t="shared" si="67"/>
        <v>4</v>
      </c>
      <c r="D687" s="475"/>
      <c r="E687" s="652">
        <f>E686</f>
        <v>2</v>
      </c>
      <c r="F687" s="528" t="b">
        <f t="shared" si="65"/>
        <v>1</v>
      </c>
      <c r="G687" s="475"/>
      <c r="H687" s="780"/>
      <c r="I687" s="781"/>
      <c r="J687" s="638" t="s">
        <v>818</v>
      </c>
      <c r="K687" s="656" t="str">
        <f t="shared" si="66"/>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25">
      <c r="A688" s="444"/>
      <c r="B688" s="453"/>
      <c r="C688" s="446">
        <f t="shared" si="67"/>
        <v>4</v>
      </c>
      <c r="D688" s="475"/>
      <c r="E688" s="534">
        <v>3</v>
      </c>
      <c r="F688" s="528" t="b">
        <f t="shared" si="65"/>
        <v>1</v>
      </c>
      <c r="G688" s="475"/>
      <c r="H688" s="649" t="s">
        <v>823</v>
      </c>
      <c r="I688" s="649"/>
      <c r="J688" s="630" t="s">
        <v>812</v>
      </c>
      <c r="K688" s="650" t="str">
        <f t="shared" si="66"/>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25">
      <c r="A689" s="444"/>
      <c r="B689" s="453"/>
      <c r="C689" s="446">
        <f t="shared" si="67"/>
        <v>4</v>
      </c>
      <c r="D689" s="475"/>
      <c r="E689" s="652">
        <f>E688</f>
        <v>3</v>
      </c>
      <c r="F689" s="528" t="b">
        <f t="shared" si="65"/>
        <v>1</v>
      </c>
      <c r="G689" s="475"/>
      <c r="H689" s="776" t="s">
        <v>824</v>
      </c>
      <c r="I689" s="777"/>
      <c r="J689" s="653" t="s">
        <v>815</v>
      </c>
      <c r="K689" s="654">
        <f t="shared" si="66"/>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25">
      <c r="A690" s="444"/>
      <c r="B690" s="453"/>
      <c r="C690" s="446">
        <f t="shared" si="67"/>
        <v>4</v>
      </c>
      <c r="D690" s="475"/>
      <c r="E690" s="652">
        <f>E689</f>
        <v>3</v>
      </c>
      <c r="F690" s="528" t="b">
        <f t="shared" si="65"/>
        <v>1</v>
      </c>
      <c r="G690" s="475"/>
      <c r="H690" s="778"/>
      <c r="I690" s="779"/>
      <c r="J690" s="653" t="s">
        <v>816</v>
      </c>
      <c r="K690" s="654" t="str">
        <f t="shared" si="66"/>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25">
      <c r="A691" s="444"/>
      <c r="B691" s="453"/>
      <c r="C691" s="446">
        <f t="shared" si="67"/>
        <v>4</v>
      </c>
      <c r="D691" s="475"/>
      <c r="E691" s="652">
        <f>E690</f>
        <v>3</v>
      </c>
      <c r="F691" s="528" t="b">
        <f t="shared" si="65"/>
        <v>1</v>
      </c>
      <c r="G691" s="475"/>
      <c r="H691" s="780"/>
      <c r="I691" s="781"/>
      <c r="J691" s="638" t="s">
        <v>818</v>
      </c>
      <c r="K691" s="656" t="str">
        <f t="shared" si="66"/>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25">
      <c r="A692" s="444"/>
      <c r="B692" s="453"/>
      <c r="C692" s="446">
        <f t="shared" si="67"/>
        <v>4</v>
      </c>
      <c r="D692" s="475"/>
      <c r="E692" s="534">
        <v>4</v>
      </c>
      <c r="F692" s="528" t="b">
        <f t="shared" si="65"/>
        <v>1</v>
      </c>
      <c r="G692" s="475"/>
      <c r="H692" s="649" t="s">
        <v>825</v>
      </c>
      <c r="I692" s="649"/>
      <c r="J692" s="630" t="s">
        <v>812</v>
      </c>
      <c r="K692" s="650" t="str">
        <f t="shared" si="66"/>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25">
      <c r="A693" s="444"/>
      <c r="B693" s="453"/>
      <c r="C693" s="446">
        <f t="shared" si="67"/>
        <v>4</v>
      </c>
      <c r="D693" s="475"/>
      <c r="E693" s="652">
        <f>E692</f>
        <v>4</v>
      </c>
      <c r="F693" s="528" t="b">
        <f t="shared" si="65"/>
        <v>1</v>
      </c>
      <c r="G693" s="475"/>
      <c r="H693" s="776" t="s">
        <v>826</v>
      </c>
      <c r="I693" s="777"/>
      <c r="J693" s="653" t="s">
        <v>815</v>
      </c>
      <c r="K693" s="654">
        <f t="shared" si="66"/>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25">
      <c r="A694" s="444"/>
      <c r="B694" s="453"/>
      <c r="C694" s="446">
        <f t="shared" si="67"/>
        <v>4</v>
      </c>
      <c r="D694" s="475"/>
      <c r="E694" s="652">
        <f>E693</f>
        <v>4</v>
      </c>
      <c r="F694" s="528" t="b">
        <f t="shared" si="65"/>
        <v>1</v>
      </c>
      <c r="G694" s="475"/>
      <c r="H694" s="778"/>
      <c r="I694" s="779"/>
      <c r="J694" s="653" t="s">
        <v>816</v>
      </c>
      <c r="K694" s="654" t="str">
        <f t="shared" si="66"/>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25">
      <c r="A695" s="444"/>
      <c r="B695" s="453"/>
      <c r="C695" s="446">
        <f t="shared" si="67"/>
        <v>4</v>
      </c>
      <c r="D695" s="475"/>
      <c r="E695" s="652">
        <f>E694</f>
        <v>4</v>
      </c>
      <c r="F695" s="528" t="b">
        <f t="shared" si="65"/>
        <v>1</v>
      </c>
      <c r="G695" s="475"/>
      <c r="H695" s="780"/>
      <c r="I695" s="781"/>
      <c r="J695" s="638" t="s">
        <v>818</v>
      </c>
      <c r="K695" s="656" t="str">
        <f t="shared" si="66"/>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25">
      <c r="A696" s="444"/>
      <c r="B696" s="453"/>
      <c r="C696" s="446">
        <f t="shared" si="67"/>
        <v>4</v>
      </c>
      <c r="D696" s="475"/>
      <c r="E696" s="534">
        <v>5</v>
      </c>
      <c r="F696" s="528" t="b">
        <f t="shared" si="65"/>
        <v>1</v>
      </c>
      <c r="G696" s="475"/>
      <c r="H696" s="649" t="s">
        <v>827</v>
      </c>
      <c r="I696" s="649"/>
      <c r="J696" s="630" t="s">
        <v>812</v>
      </c>
      <c r="K696" s="650">
        <f t="shared" si="66"/>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25">
      <c r="A697" s="444"/>
      <c r="B697" s="453"/>
      <c r="C697" s="446">
        <f t="shared" si="67"/>
        <v>4</v>
      </c>
      <c r="D697" s="475"/>
      <c r="E697" s="652">
        <f>E696</f>
        <v>5</v>
      </c>
      <c r="F697" s="528" t="b">
        <f t="shared" si="65"/>
        <v>1</v>
      </c>
      <c r="G697" s="475"/>
      <c r="H697" s="776"/>
      <c r="I697" s="777"/>
      <c r="J697" s="653" t="s">
        <v>815</v>
      </c>
      <c r="K697" s="654" t="str">
        <f t="shared" si="66"/>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25">
      <c r="A698" s="444"/>
      <c r="B698" s="453"/>
      <c r="C698" s="446">
        <f t="shared" si="67"/>
        <v>4</v>
      </c>
      <c r="D698" s="475"/>
      <c r="E698" s="652">
        <f>E697</f>
        <v>5</v>
      </c>
      <c r="F698" s="528" t="b">
        <f t="shared" si="65"/>
        <v>1</v>
      </c>
      <c r="G698" s="475"/>
      <c r="H698" s="778"/>
      <c r="I698" s="779"/>
      <c r="J698" s="653" t="s">
        <v>816</v>
      </c>
      <c r="K698" s="654" t="str">
        <f t="shared" si="66"/>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25">
      <c r="A699" s="444"/>
      <c r="B699" s="453"/>
      <c r="C699" s="446">
        <f t="shared" si="67"/>
        <v>4</v>
      </c>
      <c r="D699" s="475"/>
      <c r="E699" s="652">
        <f>E698</f>
        <v>5</v>
      </c>
      <c r="F699" s="528" t="b">
        <f t="shared" si="65"/>
        <v>1</v>
      </c>
      <c r="G699" s="475"/>
      <c r="H699" s="780"/>
      <c r="I699" s="781"/>
      <c r="J699" s="638" t="s">
        <v>818</v>
      </c>
      <c r="K699" s="656" t="str">
        <f t="shared" si="66"/>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25">
      <c r="A700" s="444"/>
      <c r="B700" s="453"/>
      <c r="C700" s="446">
        <f t="shared" si="67"/>
        <v>4</v>
      </c>
      <c r="D700" s="475"/>
      <c r="E700" s="534">
        <v>6</v>
      </c>
      <c r="F700" s="528" t="b">
        <f t="shared" si="65"/>
        <v>1</v>
      </c>
      <c r="G700" s="475"/>
      <c r="H700" s="649" t="s">
        <v>828</v>
      </c>
      <c r="I700" s="649"/>
      <c r="J700" s="630" t="s">
        <v>812</v>
      </c>
      <c r="K700" s="650">
        <f t="shared" si="66"/>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25">
      <c r="A701" s="444"/>
      <c r="B701" s="453"/>
      <c r="C701" s="446">
        <f t="shared" si="67"/>
        <v>4</v>
      </c>
      <c r="D701" s="475"/>
      <c r="E701" s="652">
        <f>E700</f>
        <v>6</v>
      </c>
      <c r="F701" s="528" t="b">
        <f t="shared" si="65"/>
        <v>1</v>
      </c>
      <c r="G701" s="475"/>
      <c r="H701" s="776"/>
      <c r="I701" s="777"/>
      <c r="J701" s="653" t="s">
        <v>815</v>
      </c>
      <c r="K701" s="654" t="str">
        <f t="shared" si="66"/>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25">
      <c r="A702" s="444"/>
      <c r="B702" s="453"/>
      <c r="C702" s="446">
        <f t="shared" si="67"/>
        <v>4</v>
      </c>
      <c r="D702" s="475"/>
      <c r="E702" s="652">
        <f>E701</f>
        <v>6</v>
      </c>
      <c r="F702" s="528" t="b">
        <f t="shared" si="65"/>
        <v>1</v>
      </c>
      <c r="G702" s="475"/>
      <c r="H702" s="778"/>
      <c r="I702" s="779"/>
      <c r="J702" s="653" t="s">
        <v>816</v>
      </c>
      <c r="K702" s="654" t="str">
        <f t="shared" si="66"/>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25">
      <c r="A703" s="444"/>
      <c r="B703" s="453"/>
      <c r="C703" s="446">
        <f t="shared" si="67"/>
        <v>4</v>
      </c>
      <c r="D703" s="475"/>
      <c r="E703" s="652">
        <f>E702</f>
        <v>6</v>
      </c>
      <c r="F703" s="528" t="b">
        <f t="shared" si="65"/>
        <v>1</v>
      </c>
      <c r="G703" s="475"/>
      <c r="H703" s="780"/>
      <c r="I703" s="781"/>
      <c r="J703" s="638" t="s">
        <v>818</v>
      </c>
      <c r="K703" s="656" t="str">
        <f t="shared" si="66"/>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25">
      <c r="A704" s="444"/>
      <c r="B704" s="453"/>
      <c r="C704" s="446">
        <f t="shared" si="67"/>
        <v>4</v>
      </c>
      <c r="D704" s="475"/>
      <c r="E704" s="534">
        <v>7</v>
      </c>
      <c r="F704" s="528" t="b">
        <f t="shared" si="65"/>
        <v>1</v>
      </c>
      <c r="G704" s="475"/>
      <c r="H704" s="649" t="s">
        <v>829</v>
      </c>
      <c r="I704" s="649"/>
      <c r="J704" s="630" t="s">
        <v>812</v>
      </c>
      <c r="K704" s="650">
        <f t="shared" si="66"/>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25">
      <c r="A705" s="444"/>
      <c r="B705" s="453"/>
      <c r="C705" s="446">
        <f t="shared" si="67"/>
        <v>4</v>
      </c>
      <c r="D705" s="475"/>
      <c r="E705" s="652">
        <f>E704</f>
        <v>7</v>
      </c>
      <c r="F705" s="528" t="b">
        <f t="shared" si="65"/>
        <v>1</v>
      </c>
      <c r="G705" s="475"/>
      <c r="H705" s="776"/>
      <c r="I705" s="777"/>
      <c r="J705" s="653" t="s">
        <v>815</v>
      </c>
      <c r="K705" s="654" t="str">
        <f t="shared" si="66"/>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25">
      <c r="A706" s="444"/>
      <c r="B706" s="453"/>
      <c r="C706" s="446">
        <f t="shared" si="67"/>
        <v>4</v>
      </c>
      <c r="D706" s="475"/>
      <c r="E706" s="652">
        <f>E705</f>
        <v>7</v>
      </c>
      <c r="F706" s="528" t="b">
        <f t="shared" si="65"/>
        <v>1</v>
      </c>
      <c r="G706" s="475"/>
      <c r="H706" s="778"/>
      <c r="I706" s="779"/>
      <c r="J706" s="653" t="s">
        <v>816</v>
      </c>
      <c r="K706" s="654" t="str">
        <f t="shared" si="66"/>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25">
      <c r="A707" s="444"/>
      <c r="B707" s="453"/>
      <c r="C707" s="446">
        <f t="shared" si="67"/>
        <v>4</v>
      </c>
      <c r="D707" s="475"/>
      <c r="E707" s="652">
        <f>E706</f>
        <v>7</v>
      </c>
      <c r="F707" s="528" t="b">
        <f t="shared" si="65"/>
        <v>1</v>
      </c>
      <c r="G707" s="475"/>
      <c r="H707" s="780"/>
      <c r="I707" s="781"/>
      <c r="J707" s="638" t="s">
        <v>818</v>
      </c>
      <c r="K707" s="656" t="str">
        <f t="shared" si="66"/>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25">
      <c r="A708" s="444"/>
      <c r="B708" s="453"/>
      <c r="C708" s="446">
        <f t="shared" si="67"/>
        <v>4</v>
      </c>
      <c r="D708" s="475"/>
      <c r="E708" s="534">
        <v>8</v>
      </c>
      <c r="F708" s="528" t="b">
        <f t="shared" si="65"/>
        <v>1</v>
      </c>
      <c r="G708" s="475"/>
      <c r="H708" s="649" t="s">
        <v>830</v>
      </c>
      <c r="I708" s="649"/>
      <c r="J708" s="630" t="s">
        <v>812</v>
      </c>
      <c r="K708" s="650" t="str">
        <f t="shared" si="66"/>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25">
      <c r="A709" s="444"/>
      <c r="B709" s="453"/>
      <c r="C709" s="446">
        <f t="shared" si="67"/>
        <v>4</v>
      </c>
      <c r="D709" s="475"/>
      <c r="E709" s="652">
        <f>E708</f>
        <v>8</v>
      </c>
      <c r="F709" s="528" t="b">
        <f t="shared" si="65"/>
        <v>1</v>
      </c>
      <c r="G709" s="475"/>
      <c r="H709" s="776" t="s">
        <v>831</v>
      </c>
      <c r="I709" s="777"/>
      <c r="J709" s="653" t="s">
        <v>815</v>
      </c>
      <c r="K709" s="654" t="str">
        <f t="shared" si="66"/>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25">
      <c r="A710" s="444"/>
      <c r="B710" s="453"/>
      <c r="C710" s="446">
        <f t="shared" si="67"/>
        <v>4</v>
      </c>
      <c r="D710" s="475"/>
      <c r="E710" s="652">
        <f>E709</f>
        <v>8</v>
      </c>
      <c r="F710" s="528" t="b">
        <f t="shared" si="65"/>
        <v>1</v>
      </c>
      <c r="G710" s="475"/>
      <c r="H710" s="778"/>
      <c r="I710" s="779"/>
      <c r="J710" s="653" t="s">
        <v>816</v>
      </c>
      <c r="K710" s="654" t="str">
        <f t="shared" si="66"/>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25">
      <c r="A711" s="444"/>
      <c r="B711" s="453"/>
      <c r="C711" s="446">
        <f t="shared" si="67"/>
        <v>4</v>
      </c>
      <c r="D711" s="475"/>
      <c r="E711" s="652">
        <f>E710</f>
        <v>8</v>
      </c>
      <c r="F711" s="528" t="b">
        <f t="shared" si="65"/>
        <v>1</v>
      </c>
      <c r="G711" s="475"/>
      <c r="H711" s="780"/>
      <c r="I711" s="781"/>
      <c r="J711" s="638" t="s">
        <v>818</v>
      </c>
      <c r="K711" s="656" t="str">
        <f t="shared" si="66"/>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25">
      <c r="A712" s="444"/>
      <c r="B712" s="453"/>
      <c r="C712" s="446">
        <f t="shared" si="67"/>
        <v>4</v>
      </c>
      <c r="D712" s="475"/>
      <c r="E712" s="534">
        <v>9</v>
      </c>
      <c r="F712" s="528" t="b">
        <f t="shared" si="65"/>
        <v>1</v>
      </c>
      <c r="G712" s="475"/>
      <c r="H712" s="649" t="s">
        <v>832</v>
      </c>
      <c r="I712" s="649"/>
      <c r="J712" s="630" t="s">
        <v>812</v>
      </c>
      <c r="K712" s="650" t="str">
        <f t="shared" si="66"/>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25">
      <c r="A713" s="444"/>
      <c r="B713" s="453"/>
      <c r="C713" s="446">
        <f t="shared" si="67"/>
        <v>4</v>
      </c>
      <c r="D713" s="475"/>
      <c r="E713" s="652">
        <f>E712</f>
        <v>9</v>
      </c>
      <c r="F713" s="528" t="b">
        <f t="shared" si="65"/>
        <v>1</v>
      </c>
      <c r="G713" s="475"/>
      <c r="H713" s="776" t="s">
        <v>833</v>
      </c>
      <c r="I713" s="777"/>
      <c r="J713" s="653" t="s">
        <v>815</v>
      </c>
      <c r="K713" s="654" t="str">
        <f t="shared" si="66"/>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25">
      <c r="A714" s="444"/>
      <c r="B714" s="453"/>
      <c r="C714" s="446">
        <f t="shared" si="67"/>
        <v>4</v>
      </c>
      <c r="D714" s="475"/>
      <c r="E714" s="652">
        <f>E713</f>
        <v>9</v>
      </c>
      <c r="F714" s="528" t="b">
        <f t="shared" si="65"/>
        <v>1</v>
      </c>
      <c r="G714" s="475"/>
      <c r="H714" s="778"/>
      <c r="I714" s="779"/>
      <c r="J714" s="653" t="s">
        <v>816</v>
      </c>
      <c r="K714" s="654" t="str">
        <f t="shared" si="66"/>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25">
      <c r="A715" s="444"/>
      <c r="B715" s="453"/>
      <c r="C715" s="446">
        <f t="shared" si="67"/>
        <v>4</v>
      </c>
      <c r="D715" s="475"/>
      <c r="E715" s="652">
        <f>E714</f>
        <v>9</v>
      </c>
      <c r="F715" s="528" t="b">
        <f t="shared" si="65"/>
        <v>1</v>
      </c>
      <c r="G715" s="475"/>
      <c r="H715" s="780"/>
      <c r="I715" s="781"/>
      <c r="J715" s="638" t="s">
        <v>818</v>
      </c>
      <c r="K715" s="656" t="str">
        <f t="shared" si="66"/>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25">
      <c r="A716" s="444"/>
      <c r="B716" s="453"/>
      <c r="C716" s="446">
        <f t="shared" si="67"/>
        <v>4</v>
      </c>
      <c r="D716" s="475"/>
      <c r="E716" s="534">
        <v>10</v>
      </c>
      <c r="F716" s="528" t="b">
        <f t="shared" si="65"/>
        <v>1</v>
      </c>
      <c r="G716" s="475"/>
      <c r="H716" s="649" t="s">
        <v>834</v>
      </c>
      <c r="I716" s="649"/>
      <c r="J716" s="630" t="s">
        <v>812</v>
      </c>
      <c r="K716" s="650" t="str">
        <f t="shared" si="66"/>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25">
      <c r="A717" s="444"/>
      <c r="B717" s="453"/>
      <c r="C717" s="446">
        <f t="shared" si="67"/>
        <v>4</v>
      </c>
      <c r="D717" s="475"/>
      <c r="E717" s="652">
        <f>E716</f>
        <v>10</v>
      </c>
      <c r="F717" s="528" t="b">
        <f t="shared" si="65"/>
        <v>1</v>
      </c>
      <c r="G717" s="475"/>
      <c r="H717" s="776" t="s">
        <v>835</v>
      </c>
      <c r="I717" s="777"/>
      <c r="J717" s="653" t="s">
        <v>815</v>
      </c>
      <c r="K717" s="654" t="str">
        <f t="shared" si="66"/>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25">
      <c r="A718" s="444"/>
      <c r="B718" s="453"/>
      <c r="C718" s="446">
        <f t="shared" si="67"/>
        <v>4</v>
      </c>
      <c r="D718" s="475"/>
      <c r="E718" s="652">
        <f>E717</f>
        <v>10</v>
      </c>
      <c r="F718" s="528" t="b">
        <f t="shared" si="65"/>
        <v>1</v>
      </c>
      <c r="G718" s="475"/>
      <c r="H718" s="778"/>
      <c r="I718" s="779"/>
      <c r="J718" s="653" t="s">
        <v>816</v>
      </c>
      <c r="K718" s="654" t="str">
        <f t="shared" si="66"/>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25">
      <c r="A719" s="444"/>
      <c r="B719" s="453"/>
      <c r="C719" s="446">
        <f t="shared" si="67"/>
        <v>4</v>
      </c>
      <c r="D719" s="475"/>
      <c r="E719" s="652">
        <f>E718</f>
        <v>10</v>
      </c>
      <c r="F719" s="528" t="b">
        <f t="shared" si="65"/>
        <v>1</v>
      </c>
      <c r="G719" s="475"/>
      <c r="H719" s="780"/>
      <c r="I719" s="781"/>
      <c r="J719" s="638" t="s">
        <v>818</v>
      </c>
      <c r="K719" s="656" t="str">
        <f t="shared" si="66"/>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25">
      <c r="A720" s="444"/>
      <c r="B720" s="453"/>
      <c r="C720" s="446">
        <f t="shared" si="67"/>
        <v>4</v>
      </c>
      <c r="D720" s="475"/>
      <c r="E720" s="534">
        <v>11</v>
      </c>
      <c r="F720" s="528" t="b">
        <f t="shared" si="65"/>
        <v>1</v>
      </c>
      <c r="G720" s="475"/>
      <c r="H720" s="649" t="s">
        <v>836</v>
      </c>
      <c r="I720" s="649"/>
      <c r="J720" s="630" t="s">
        <v>812</v>
      </c>
      <c r="K720" s="650" t="str">
        <f t="shared" si="66"/>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25">
      <c r="A721" s="444"/>
      <c r="B721" s="453"/>
      <c r="C721" s="446">
        <f t="shared" si="67"/>
        <v>4</v>
      </c>
      <c r="D721" s="475"/>
      <c r="E721" s="652">
        <f>E720</f>
        <v>11</v>
      </c>
      <c r="F721" s="528" t="b">
        <f t="shared" si="65"/>
        <v>1</v>
      </c>
      <c r="G721" s="475"/>
      <c r="H721" s="776" t="s">
        <v>835</v>
      </c>
      <c r="I721" s="777"/>
      <c r="J721" s="653" t="s">
        <v>815</v>
      </c>
      <c r="K721" s="654" t="str">
        <f t="shared" si="66"/>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25">
      <c r="A722" s="444"/>
      <c r="B722" s="453"/>
      <c r="C722" s="446">
        <f t="shared" si="67"/>
        <v>4</v>
      </c>
      <c r="D722" s="475"/>
      <c r="E722" s="652">
        <f>E721</f>
        <v>11</v>
      </c>
      <c r="F722" s="528" t="b">
        <f t="shared" si="65"/>
        <v>1</v>
      </c>
      <c r="G722" s="475"/>
      <c r="H722" s="778"/>
      <c r="I722" s="779"/>
      <c r="J722" s="653" t="s">
        <v>816</v>
      </c>
      <c r="K722" s="654" t="str">
        <f t="shared" si="66"/>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25">
      <c r="A723" s="444"/>
      <c r="B723" s="453"/>
      <c r="C723" s="446">
        <f t="shared" si="67"/>
        <v>4</v>
      </c>
      <c r="D723" s="475"/>
      <c r="E723" s="652">
        <f>E722</f>
        <v>11</v>
      </c>
      <c r="F723" s="528" t="b">
        <f t="shared" si="65"/>
        <v>1</v>
      </c>
      <c r="G723" s="475"/>
      <c r="H723" s="780"/>
      <c r="I723" s="781"/>
      <c r="J723" s="638" t="s">
        <v>818</v>
      </c>
      <c r="K723" s="656" t="str">
        <f t="shared" si="66"/>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25">
      <c r="A724" s="444"/>
      <c r="B724" s="453"/>
      <c r="C724" s="446">
        <f t="shared" si="67"/>
        <v>4</v>
      </c>
      <c r="D724" s="475"/>
      <c r="E724" s="534">
        <v>12</v>
      </c>
      <c r="F724" s="528" t="b">
        <f t="shared" si="65"/>
        <v>1</v>
      </c>
      <c r="G724" s="475"/>
      <c r="H724" s="649" t="s">
        <v>837</v>
      </c>
      <c r="I724" s="649"/>
      <c r="J724" s="630" t="s">
        <v>812</v>
      </c>
      <c r="K724" s="650" t="str">
        <f t="shared" si="66"/>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25">
      <c r="A725" s="444"/>
      <c r="B725" s="453"/>
      <c r="C725" s="446">
        <f t="shared" si="67"/>
        <v>4</v>
      </c>
      <c r="D725" s="475"/>
      <c r="E725" s="652">
        <f>E724</f>
        <v>12</v>
      </c>
      <c r="F725" s="528" t="b">
        <f t="shared" si="65"/>
        <v>1</v>
      </c>
      <c r="G725" s="475"/>
      <c r="H725" s="776" t="s">
        <v>835</v>
      </c>
      <c r="I725" s="777"/>
      <c r="J725" s="653" t="s">
        <v>815</v>
      </c>
      <c r="K725" s="654" t="str">
        <f t="shared" si="66"/>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25">
      <c r="A726" s="444"/>
      <c r="B726" s="453"/>
      <c r="C726" s="446">
        <f t="shared" si="67"/>
        <v>4</v>
      </c>
      <c r="D726" s="475"/>
      <c r="E726" s="652">
        <f>E725</f>
        <v>12</v>
      </c>
      <c r="F726" s="528" t="b">
        <f t="shared" si="65"/>
        <v>1</v>
      </c>
      <c r="G726" s="475"/>
      <c r="H726" s="778"/>
      <c r="I726" s="779"/>
      <c r="J726" s="653" t="s">
        <v>816</v>
      </c>
      <c r="K726" s="654" t="str">
        <f t="shared" si="66"/>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25">
      <c r="A727" s="444"/>
      <c r="B727" s="453"/>
      <c r="C727" s="446">
        <f t="shared" si="67"/>
        <v>4</v>
      </c>
      <c r="D727" s="475"/>
      <c r="E727" s="652">
        <f>E726</f>
        <v>12</v>
      </c>
      <c r="F727" s="528" t="b">
        <f t="shared" si="65"/>
        <v>1</v>
      </c>
      <c r="G727" s="475"/>
      <c r="H727" s="780"/>
      <c r="I727" s="781"/>
      <c r="J727" s="638" t="s">
        <v>818</v>
      </c>
      <c r="K727" s="656" t="str">
        <f t="shared" si="66"/>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25">
      <c r="A728" s="444"/>
      <c r="B728" s="453"/>
      <c r="C728" s="446">
        <f t="shared" si="67"/>
        <v>4</v>
      </c>
      <c r="D728" s="475"/>
      <c r="E728" s="534">
        <v>13</v>
      </c>
      <c r="F728" s="528" t="b">
        <f t="shared" si="65"/>
        <v>1</v>
      </c>
      <c r="G728" s="475"/>
      <c r="H728" s="649" t="s">
        <v>838</v>
      </c>
      <c r="I728" s="649"/>
      <c r="J728" s="630" t="s">
        <v>812</v>
      </c>
      <c r="K728" s="650">
        <f t="shared" si="66"/>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25">
      <c r="A729" s="444"/>
      <c r="B729" s="453"/>
      <c r="C729" s="446">
        <f t="shared" si="67"/>
        <v>4</v>
      </c>
      <c r="D729" s="475"/>
      <c r="E729" s="652">
        <f>E728</f>
        <v>13</v>
      </c>
      <c r="F729" s="528" t="b">
        <f t="shared" si="65"/>
        <v>1</v>
      </c>
      <c r="G729" s="475"/>
      <c r="H729" s="776" t="s">
        <v>839</v>
      </c>
      <c r="I729" s="777"/>
      <c r="J729" s="653" t="s">
        <v>815</v>
      </c>
      <c r="K729" s="654" t="str">
        <f t="shared" si="66"/>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25">
      <c r="A730" s="444"/>
      <c r="B730" s="453"/>
      <c r="C730" s="446">
        <f t="shared" si="67"/>
        <v>4</v>
      </c>
      <c r="D730" s="475"/>
      <c r="E730" s="652">
        <f>E729</f>
        <v>13</v>
      </c>
      <c r="F730" s="528" t="b">
        <f t="shared" si="65"/>
        <v>1</v>
      </c>
      <c r="G730" s="475"/>
      <c r="H730" s="778"/>
      <c r="I730" s="779"/>
      <c r="J730" s="653" t="s">
        <v>816</v>
      </c>
      <c r="K730" s="654" t="str">
        <f t="shared" si="66"/>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25">
      <c r="A731" s="444"/>
      <c r="B731" s="453"/>
      <c r="C731" s="446">
        <f t="shared" si="67"/>
        <v>4</v>
      </c>
      <c r="D731" s="475"/>
      <c r="E731" s="652">
        <f>E730</f>
        <v>13</v>
      </c>
      <c r="F731" s="528" t="b">
        <f t="shared" si="65"/>
        <v>1</v>
      </c>
      <c r="G731" s="475"/>
      <c r="H731" s="780"/>
      <c r="I731" s="781"/>
      <c r="J731" s="638" t="s">
        <v>818</v>
      </c>
      <c r="K731" s="656" t="str">
        <f t="shared" si="66"/>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25">
      <c r="A732" s="444"/>
      <c r="B732" s="453"/>
      <c r="C732" s="446">
        <f t="shared" si="67"/>
        <v>4</v>
      </c>
      <c r="D732" s="475"/>
      <c r="E732" s="534">
        <v>14</v>
      </c>
      <c r="F732" s="528" t="b">
        <f t="shared" si="65"/>
        <v>1</v>
      </c>
      <c r="G732" s="475"/>
      <c r="H732" s="649" t="s">
        <v>840</v>
      </c>
      <c r="I732" s="649"/>
      <c r="J732" s="630" t="s">
        <v>812</v>
      </c>
      <c r="K732" s="650" t="str">
        <f t="shared" si="66"/>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25">
      <c r="A733" s="444"/>
      <c r="B733" s="453"/>
      <c r="C733" s="446">
        <f t="shared" si="67"/>
        <v>4</v>
      </c>
      <c r="D733" s="475"/>
      <c r="E733" s="652">
        <f>E732</f>
        <v>14</v>
      </c>
      <c r="F733" s="528" t="b">
        <f t="shared" si="65"/>
        <v>1</v>
      </c>
      <c r="G733" s="475"/>
      <c r="H733" s="776" t="s">
        <v>841</v>
      </c>
      <c r="I733" s="777"/>
      <c r="J733" s="653" t="s">
        <v>815</v>
      </c>
      <c r="K733" s="654" t="str">
        <f t="shared" si="66"/>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25">
      <c r="A734" s="444"/>
      <c r="B734" s="453"/>
      <c r="C734" s="446">
        <f t="shared" si="67"/>
        <v>4</v>
      </c>
      <c r="D734" s="475"/>
      <c r="E734" s="652">
        <f>E733</f>
        <v>14</v>
      </c>
      <c r="F734" s="528" t="b">
        <f t="shared" si="65"/>
        <v>1</v>
      </c>
      <c r="G734" s="475"/>
      <c r="H734" s="778"/>
      <c r="I734" s="779"/>
      <c r="J734" s="653" t="s">
        <v>816</v>
      </c>
      <c r="K734" s="654" t="str">
        <f t="shared" si="66"/>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25">
      <c r="A735" s="444"/>
      <c r="B735" s="453"/>
      <c r="C735" s="446">
        <f t="shared" si="67"/>
        <v>4</v>
      </c>
      <c r="D735" s="475"/>
      <c r="E735" s="652">
        <f>E734</f>
        <v>14</v>
      </c>
      <c r="F735" s="528" t="b">
        <f t="shared" si="65"/>
        <v>1</v>
      </c>
      <c r="G735" s="475"/>
      <c r="H735" s="780"/>
      <c r="I735" s="781"/>
      <c r="J735" s="638" t="s">
        <v>818</v>
      </c>
      <c r="K735" s="656" t="str">
        <f t="shared" si="66"/>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25">
      <c r="A736" s="444"/>
      <c r="B736" s="453"/>
      <c r="C736" s="446">
        <f t="shared" si="67"/>
        <v>4</v>
      </c>
      <c r="D736" s="475"/>
      <c r="E736" s="534">
        <v>15</v>
      </c>
      <c r="F736" s="528" t="b">
        <f>COUNTIFS($L736:$V736,"-")&lt;&gt;COUNTA($L736:$V736)</f>
        <v>1</v>
      </c>
      <c r="G736" s="475"/>
      <c r="H736" s="649" t="s">
        <v>842</v>
      </c>
      <c r="I736" s="649"/>
      <c r="J736" s="630" t="s">
        <v>812</v>
      </c>
      <c r="K736" s="650" t="str">
        <f t="shared" si="66"/>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25">
      <c r="A737" s="444"/>
      <c r="B737" s="453"/>
      <c r="C737" s="446">
        <f t="shared" si="67"/>
        <v>4</v>
      </c>
      <c r="D737" s="475"/>
      <c r="E737" s="652">
        <f>E736</f>
        <v>15</v>
      </c>
      <c r="F737" s="528" t="b">
        <f>COUNTIFS($L737:$V737,"-")&lt;&gt;COUNTA($L737:$V737)</f>
        <v>1</v>
      </c>
      <c r="G737" s="475"/>
      <c r="H737" s="776" t="s">
        <v>843</v>
      </c>
      <c r="I737" s="777"/>
      <c r="J737" s="653" t="s">
        <v>815</v>
      </c>
      <c r="K737" s="654" t="str">
        <f t="shared" si="66"/>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25">
      <c r="A738" s="444"/>
      <c r="B738" s="453"/>
      <c r="C738" s="446">
        <f t="shared" si="67"/>
        <v>4</v>
      </c>
      <c r="D738" s="475"/>
      <c r="E738" s="652">
        <f>E737</f>
        <v>15</v>
      </c>
      <c r="F738" s="528" t="b">
        <f>COUNTIFS($L738:$V738,"-")&lt;&gt;COUNTA($L738:$V738)</f>
        <v>1</v>
      </c>
      <c r="G738" s="475"/>
      <c r="H738" s="778"/>
      <c r="I738" s="779"/>
      <c r="J738" s="653" t="s">
        <v>816</v>
      </c>
      <c r="K738" s="654" t="str">
        <f t="shared" si="66"/>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25">
      <c r="A739" s="444"/>
      <c r="B739" s="453"/>
      <c r="C739" s="446">
        <f t="shared" si="67"/>
        <v>4</v>
      </c>
      <c r="D739" s="475"/>
      <c r="E739" s="652">
        <f>E738</f>
        <v>15</v>
      </c>
      <c r="F739" s="528" t="b">
        <f>COUNTIFS($L739:$V739,"-")&lt;&gt;COUNTA($L739:$V739)</f>
        <v>1</v>
      </c>
      <c r="G739" s="475"/>
      <c r="H739" s="780"/>
      <c r="I739" s="781"/>
      <c r="J739" s="638" t="s">
        <v>818</v>
      </c>
      <c r="K739" s="656" t="str">
        <f t="shared" si="66"/>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25">
      <c r="A740" s="444"/>
      <c r="B740" s="453"/>
      <c r="C740" s="446">
        <f t="shared" si="67"/>
        <v>4</v>
      </c>
      <c r="D740" s="475"/>
      <c r="E740" s="534">
        <v>16</v>
      </c>
      <c r="F740" s="528" t="b">
        <f t="shared" si="65"/>
        <v>1</v>
      </c>
      <c r="G740" s="475"/>
      <c r="H740" s="649" t="s">
        <v>844</v>
      </c>
      <c r="I740" s="649"/>
      <c r="J740" s="630" t="s">
        <v>812</v>
      </c>
      <c r="K740" s="650" t="str">
        <f t="shared" si="66"/>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25">
      <c r="A741" s="444"/>
      <c r="B741" s="453"/>
      <c r="C741" s="446">
        <f t="shared" si="67"/>
        <v>4</v>
      </c>
      <c r="D741" s="475"/>
      <c r="E741" s="652">
        <f>E740</f>
        <v>16</v>
      </c>
      <c r="F741" s="528" t="b">
        <f t="shared" si="65"/>
        <v>1</v>
      </c>
      <c r="G741" s="475"/>
      <c r="H741" s="776"/>
      <c r="I741" s="777"/>
      <c r="J741" s="653" t="s">
        <v>815</v>
      </c>
      <c r="K741" s="654" t="str">
        <f t="shared" ref="K741:K783" si="68">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25">
      <c r="A742" s="444"/>
      <c r="B742" s="453"/>
      <c r="C742" s="446">
        <f t="shared" si="67"/>
        <v>4</v>
      </c>
      <c r="D742" s="475"/>
      <c r="E742" s="652">
        <f>E741</f>
        <v>16</v>
      </c>
      <c r="F742" s="528" t="b">
        <f t="shared" si="65"/>
        <v>1</v>
      </c>
      <c r="G742" s="475"/>
      <c r="H742" s="778"/>
      <c r="I742" s="779"/>
      <c r="J742" s="653" t="s">
        <v>816</v>
      </c>
      <c r="K742" s="654" t="str">
        <f t="shared" si="68"/>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25">
      <c r="A743" s="444"/>
      <c r="B743" s="453"/>
      <c r="C743" s="446">
        <f t="shared" si="67"/>
        <v>4</v>
      </c>
      <c r="D743" s="475"/>
      <c r="E743" s="652">
        <f>E742</f>
        <v>16</v>
      </c>
      <c r="F743" s="528" t="b">
        <f t="shared" si="65"/>
        <v>1</v>
      </c>
      <c r="G743" s="475"/>
      <c r="H743" s="780"/>
      <c r="I743" s="781"/>
      <c r="J743" s="638" t="s">
        <v>818</v>
      </c>
      <c r="K743" s="656" t="str">
        <f t="shared" si="68"/>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25">
      <c r="A744" s="444"/>
      <c r="B744" s="453"/>
      <c r="C744" s="446">
        <f t="shared" si="67"/>
        <v>4</v>
      </c>
      <c r="D744" s="475"/>
      <c r="E744" s="534">
        <v>17</v>
      </c>
      <c r="F744" s="528" t="b">
        <f t="shared" si="65"/>
        <v>1</v>
      </c>
      <c r="G744" s="475"/>
      <c r="H744" s="649" t="s">
        <v>845</v>
      </c>
      <c r="I744" s="649"/>
      <c r="J744" s="630" t="s">
        <v>812</v>
      </c>
      <c r="K744" s="650" t="str">
        <f t="shared" si="68"/>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25">
      <c r="A745" s="444"/>
      <c r="B745" s="453"/>
      <c r="C745" s="446">
        <f t="shared" si="67"/>
        <v>4</v>
      </c>
      <c r="D745" s="475"/>
      <c r="E745" s="652">
        <f>E744</f>
        <v>17</v>
      </c>
      <c r="F745" s="528" t="b">
        <f t="shared" si="65"/>
        <v>1</v>
      </c>
      <c r="G745" s="475"/>
      <c r="H745" s="776" t="s">
        <v>846</v>
      </c>
      <c r="I745" s="777"/>
      <c r="J745" s="653" t="s">
        <v>815</v>
      </c>
      <c r="K745" s="654" t="str">
        <f t="shared" si="68"/>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25">
      <c r="A746" s="444"/>
      <c r="B746" s="453"/>
      <c r="C746" s="446">
        <f t="shared" si="67"/>
        <v>4</v>
      </c>
      <c r="D746" s="475"/>
      <c r="E746" s="652">
        <f>E745</f>
        <v>17</v>
      </c>
      <c r="F746" s="528" t="b">
        <f t="shared" si="65"/>
        <v>1</v>
      </c>
      <c r="G746" s="475"/>
      <c r="H746" s="778"/>
      <c r="I746" s="779"/>
      <c r="J746" s="653" t="s">
        <v>816</v>
      </c>
      <c r="K746" s="654" t="str">
        <f t="shared" si="68"/>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25">
      <c r="A747" s="444"/>
      <c r="B747" s="453"/>
      <c r="C747" s="446">
        <f t="shared" si="67"/>
        <v>4</v>
      </c>
      <c r="D747" s="475"/>
      <c r="E747" s="652">
        <f>E746</f>
        <v>17</v>
      </c>
      <c r="F747" s="528" t="b">
        <f t="shared" si="65"/>
        <v>1</v>
      </c>
      <c r="G747" s="475"/>
      <c r="H747" s="780"/>
      <c r="I747" s="781"/>
      <c r="J747" s="638" t="s">
        <v>818</v>
      </c>
      <c r="K747" s="656" t="str">
        <f t="shared" si="68"/>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25">
      <c r="A748" s="444"/>
      <c r="B748" s="453"/>
      <c r="C748" s="446">
        <f t="shared" si="67"/>
        <v>4</v>
      </c>
      <c r="D748" s="475"/>
      <c r="E748" s="534">
        <v>18</v>
      </c>
      <c r="F748" s="528" t="b">
        <f t="shared" si="65"/>
        <v>1</v>
      </c>
      <c r="G748" s="475"/>
      <c r="H748" s="649" t="s">
        <v>847</v>
      </c>
      <c r="I748" s="649"/>
      <c r="J748" s="630" t="s">
        <v>812</v>
      </c>
      <c r="K748" s="650" t="str">
        <f t="shared" si="68"/>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25">
      <c r="A749" s="444"/>
      <c r="B749" s="453"/>
      <c r="C749" s="446">
        <f t="shared" si="67"/>
        <v>4</v>
      </c>
      <c r="D749" s="475"/>
      <c r="E749" s="652">
        <f>E748</f>
        <v>18</v>
      </c>
      <c r="F749" s="528" t="b">
        <f t="shared" si="65"/>
        <v>1</v>
      </c>
      <c r="G749" s="475"/>
      <c r="H749" s="776" t="s">
        <v>848</v>
      </c>
      <c r="I749" s="777"/>
      <c r="J749" s="653" t="s">
        <v>815</v>
      </c>
      <c r="K749" s="654" t="str">
        <f t="shared" si="68"/>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25">
      <c r="A750" s="444"/>
      <c r="B750" s="453"/>
      <c r="C750" s="446">
        <f t="shared" si="67"/>
        <v>4</v>
      </c>
      <c r="D750" s="475"/>
      <c r="E750" s="652">
        <f>E749</f>
        <v>18</v>
      </c>
      <c r="F750" s="528" t="b">
        <f t="shared" si="65"/>
        <v>1</v>
      </c>
      <c r="G750" s="475"/>
      <c r="H750" s="778"/>
      <c r="I750" s="779"/>
      <c r="J750" s="653" t="s">
        <v>816</v>
      </c>
      <c r="K750" s="654" t="str">
        <f t="shared" si="68"/>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25">
      <c r="A751" s="444"/>
      <c r="B751" s="453"/>
      <c r="C751" s="446">
        <f t="shared" si="67"/>
        <v>4</v>
      </c>
      <c r="D751" s="475"/>
      <c r="E751" s="652">
        <f>E750</f>
        <v>18</v>
      </c>
      <c r="F751" s="528" t="b">
        <f t="shared" si="65"/>
        <v>1</v>
      </c>
      <c r="G751" s="475"/>
      <c r="H751" s="780"/>
      <c r="I751" s="781"/>
      <c r="J751" s="638" t="s">
        <v>818</v>
      </c>
      <c r="K751" s="656" t="str">
        <f t="shared" si="68"/>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25">
      <c r="A752" s="444"/>
      <c r="B752" s="453"/>
      <c r="C752" s="446">
        <f t="shared" si="67"/>
        <v>4</v>
      </c>
      <c r="D752" s="475"/>
      <c r="E752" s="534">
        <v>19</v>
      </c>
      <c r="F752" s="528" t="b">
        <f t="shared" si="65"/>
        <v>1</v>
      </c>
      <c r="G752" s="475"/>
      <c r="H752" s="649" t="s">
        <v>849</v>
      </c>
      <c r="I752" s="649"/>
      <c r="J752" s="630" t="s">
        <v>812</v>
      </c>
      <c r="K752" s="650" t="str">
        <f t="shared" si="68"/>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25">
      <c r="A753" s="444"/>
      <c r="B753" s="453"/>
      <c r="C753" s="446">
        <f t="shared" si="67"/>
        <v>4</v>
      </c>
      <c r="D753" s="475"/>
      <c r="E753" s="652">
        <f>E752</f>
        <v>19</v>
      </c>
      <c r="F753" s="528" t="b">
        <f t="shared" si="65"/>
        <v>1</v>
      </c>
      <c r="G753" s="475"/>
      <c r="H753" s="776" t="s">
        <v>850</v>
      </c>
      <c r="I753" s="777"/>
      <c r="J753" s="653" t="s">
        <v>815</v>
      </c>
      <c r="K753" s="654">
        <f t="shared" si="68"/>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25">
      <c r="A754" s="444"/>
      <c r="B754" s="453"/>
      <c r="C754" s="446">
        <f t="shared" si="67"/>
        <v>4</v>
      </c>
      <c r="D754" s="475"/>
      <c r="E754" s="652">
        <f>E753</f>
        <v>19</v>
      </c>
      <c r="F754" s="528" t="b">
        <f t="shared" si="65"/>
        <v>1</v>
      </c>
      <c r="G754" s="475"/>
      <c r="H754" s="778"/>
      <c r="I754" s="779"/>
      <c r="J754" s="653" t="s">
        <v>816</v>
      </c>
      <c r="K754" s="654" t="str">
        <f t="shared" si="68"/>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25">
      <c r="A755" s="444"/>
      <c r="B755" s="453"/>
      <c r="C755" s="446">
        <f t="shared" si="67"/>
        <v>4</v>
      </c>
      <c r="D755" s="475"/>
      <c r="E755" s="652">
        <f>E754</f>
        <v>19</v>
      </c>
      <c r="F755" s="528" t="b">
        <f t="shared" si="65"/>
        <v>1</v>
      </c>
      <c r="G755" s="475"/>
      <c r="H755" s="780"/>
      <c r="I755" s="781"/>
      <c r="J755" s="638" t="s">
        <v>818</v>
      </c>
      <c r="K755" s="656" t="str">
        <f t="shared" si="68"/>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25">
      <c r="A756" s="444"/>
      <c r="B756" s="453"/>
      <c r="C756" s="446">
        <f t="shared" si="67"/>
        <v>4</v>
      </c>
      <c r="D756" s="475"/>
      <c r="E756" s="534">
        <v>20</v>
      </c>
      <c r="F756" s="528" t="b">
        <f t="shared" si="65"/>
        <v>1</v>
      </c>
      <c r="G756" s="475"/>
      <c r="H756" s="649" t="s">
        <v>851</v>
      </c>
      <c r="I756" s="649"/>
      <c r="J756" s="630" t="s">
        <v>812</v>
      </c>
      <c r="K756" s="650" t="str">
        <f t="shared" si="68"/>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25">
      <c r="A757" s="444"/>
      <c r="B757" s="453"/>
      <c r="C757" s="446">
        <f t="shared" si="67"/>
        <v>4</v>
      </c>
      <c r="D757" s="475"/>
      <c r="E757" s="652">
        <f>E756</f>
        <v>20</v>
      </c>
      <c r="F757" s="528" t="b">
        <f t="shared" si="65"/>
        <v>1</v>
      </c>
      <c r="G757" s="475"/>
      <c r="H757" s="776" t="s">
        <v>852</v>
      </c>
      <c r="I757" s="777"/>
      <c r="J757" s="653" t="s">
        <v>815</v>
      </c>
      <c r="K757" s="654">
        <f t="shared" si="68"/>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25">
      <c r="A758" s="444"/>
      <c r="B758" s="453"/>
      <c r="C758" s="446">
        <f t="shared" si="67"/>
        <v>4</v>
      </c>
      <c r="D758" s="475"/>
      <c r="E758" s="652">
        <f>E757</f>
        <v>20</v>
      </c>
      <c r="F758" s="528" t="b">
        <f t="shared" si="65"/>
        <v>1</v>
      </c>
      <c r="G758" s="475"/>
      <c r="H758" s="778"/>
      <c r="I758" s="779"/>
      <c r="J758" s="653" t="s">
        <v>816</v>
      </c>
      <c r="K758" s="654" t="str">
        <f t="shared" si="68"/>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25">
      <c r="A759" s="444"/>
      <c r="B759" s="453"/>
      <c r="C759" s="446">
        <f t="shared" si="67"/>
        <v>4</v>
      </c>
      <c r="D759" s="475"/>
      <c r="E759" s="652">
        <f>E758</f>
        <v>20</v>
      </c>
      <c r="F759" s="528" t="b">
        <f t="shared" si="65"/>
        <v>1</v>
      </c>
      <c r="G759" s="475"/>
      <c r="H759" s="780"/>
      <c r="I759" s="781"/>
      <c r="J759" s="638" t="s">
        <v>818</v>
      </c>
      <c r="K759" s="656" t="str">
        <f t="shared" si="68"/>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25">
      <c r="A760" s="444"/>
      <c r="B760" s="453"/>
      <c r="C760" s="446">
        <f t="shared" si="67"/>
        <v>4</v>
      </c>
      <c r="D760" s="475"/>
      <c r="E760" s="534">
        <v>21</v>
      </c>
      <c r="F760" s="528" t="b">
        <f t="shared" si="65"/>
        <v>1</v>
      </c>
      <c r="G760" s="475"/>
      <c r="H760" s="649" t="s">
        <v>853</v>
      </c>
      <c r="I760" s="649"/>
      <c r="J760" s="630" t="s">
        <v>812</v>
      </c>
      <c r="K760" s="650" t="str">
        <f t="shared" si="68"/>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25">
      <c r="A761" s="444"/>
      <c r="B761" s="453"/>
      <c r="C761" s="446">
        <f t="shared" si="67"/>
        <v>4</v>
      </c>
      <c r="D761" s="475"/>
      <c r="E761" s="652">
        <f>E760</f>
        <v>21</v>
      </c>
      <c r="F761" s="528" t="b">
        <f t="shared" si="65"/>
        <v>1</v>
      </c>
      <c r="G761" s="475"/>
      <c r="H761" s="776" t="s">
        <v>854</v>
      </c>
      <c r="I761" s="777"/>
      <c r="J761" s="653" t="s">
        <v>815</v>
      </c>
      <c r="K761" s="654">
        <f t="shared" si="68"/>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25">
      <c r="A762" s="444"/>
      <c r="B762" s="453"/>
      <c r="C762" s="446">
        <f t="shared" si="67"/>
        <v>4</v>
      </c>
      <c r="D762" s="475"/>
      <c r="E762" s="652">
        <f>E761</f>
        <v>21</v>
      </c>
      <c r="F762" s="528" t="b">
        <f t="shared" si="65"/>
        <v>1</v>
      </c>
      <c r="G762" s="475"/>
      <c r="H762" s="778"/>
      <c r="I762" s="779"/>
      <c r="J762" s="653" t="s">
        <v>816</v>
      </c>
      <c r="K762" s="654" t="str">
        <f t="shared" si="68"/>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25">
      <c r="A763" s="444"/>
      <c r="B763" s="453"/>
      <c r="C763" s="446">
        <f t="shared" si="67"/>
        <v>4</v>
      </c>
      <c r="D763" s="475"/>
      <c r="E763" s="652">
        <f>E762</f>
        <v>21</v>
      </c>
      <c r="F763" s="528" t="b">
        <f t="shared" si="65"/>
        <v>1</v>
      </c>
      <c r="G763" s="475"/>
      <c r="H763" s="780"/>
      <c r="I763" s="781"/>
      <c r="J763" s="638" t="s">
        <v>818</v>
      </c>
      <c r="K763" s="656" t="str">
        <f t="shared" si="68"/>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25">
      <c r="A764" s="444"/>
      <c r="B764" s="453"/>
      <c r="C764" s="446">
        <f t="shared" si="67"/>
        <v>4</v>
      </c>
      <c r="D764" s="475"/>
      <c r="E764" s="534">
        <v>22</v>
      </c>
      <c r="F764" s="528" t="b">
        <f t="shared" si="65"/>
        <v>1</v>
      </c>
      <c r="G764" s="475"/>
      <c r="H764" s="649" t="s">
        <v>855</v>
      </c>
      <c r="I764" s="649"/>
      <c r="J764" s="630" t="s">
        <v>812</v>
      </c>
      <c r="K764" s="650" t="str">
        <f t="shared" si="68"/>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25">
      <c r="A765" s="444"/>
      <c r="B765" s="453"/>
      <c r="C765" s="446">
        <f t="shared" si="67"/>
        <v>4</v>
      </c>
      <c r="D765" s="475"/>
      <c r="E765" s="652">
        <f>E764</f>
        <v>22</v>
      </c>
      <c r="F765" s="528" t="b">
        <f t="shared" si="65"/>
        <v>1</v>
      </c>
      <c r="G765" s="475"/>
      <c r="H765" s="776" t="s">
        <v>856</v>
      </c>
      <c r="I765" s="777"/>
      <c r="J765" s="653" t="s">
        <v>815</v>
      </c>
      <c r="K765" s="654" t="str">
        <f t="shared" si="68"/>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25">
      <c r="A766" s="444"/>
      <c r="B766" s="453"/>
      <c r="C766" s="446">
        <f t="shared" si="67"/>
        <v>4</v>
      </c>
      <c r="D766" s="475"/>
      <c r="E766" s="652">
        <f>E765</f>
        <v>22</v>
      </c>
      <c r="F766" s="528" t="b">
        <f t="shared" ref="F766:F783" si="69">COUNTIFS($L766:$V766,"-")&lt;&gt;COUNTA($L766:$V766)</f>
        <v>1</v>
      </c>
      <c r="G766" s="475"/>
      <c r="H766" s="778"/>
      <c r="I766" s="779"/>
      <c r="J766" s="653" t="s">
        <v>816</v>
      </c>
      <c r="K766" s="654" t="str">
        <f t="shared" si="68"/>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25">
      <c r="A767" s="444"/>
      <c r="B767" s="453"/>
      <c r="C767" s="446">
        <f t="shared" si="67"/>
        <v>4</v>
      </c>
      <c r="D767" s="475"/>
      <c r="E767" s="652">
        <f>E766</f>
        <v>22</v>
      </c>
      <c r="F767" s="528" t="b">
        <f t="shared" si="69"/>
        <v>1</v>
      </c>
      <c r="G767" s="475"/>
      <c r="H767" s="780"/>
      <c r="I767" s="781"/>
      <c r="J767" s="638" t="s">
        <v>818</v>
      </c>
      <c r="K767" s="656" t="str">
        <f t="shared" si="68"/>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25">
      <c r="A768" s="444"/>
      <c r="B768" s="453"/>
      <c r="C768" s="446">
        <f t="shared" si="67"/>
        <v>4</v>
      </c>
      <c r="D768" s="475"/>
      <c r="E768" s="534">
        <v>23</v>
      </c>
      <c r="F768" s="528" t="b">
        <f t="shared" si="69"/>
        <v>1</v>
      </c>
      <c r="G768" s="475"/>
      <c r="H768" s="649" t="s">
        <v>857</v>
      </c>
      <c r="I768" s="649"/>
      <c r="J768" s="630" t="s">
        <v>812</v>
      </c>
      <c r="K768" s="650" t="str">
        <f t="shared" si="68"/>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25">
      <c r="A769" s="444"/>
      <c r="B769" s="453"/>
      <c r="C769" s="446">
        <f t="shared" si="67"/>
        <v>4</v>
      </c>
      <c r="D769" s="475"/>
      <c r="E769" s="652">
        <f>E768</f>
        <v>23</v>
      </c>
      <c r="F769" s="528" t="b">
        <f t="shared" si="69"/>
        <v>1</v>
      </c>
      <c r="G769" s="475"/>
      <c r="H769" s="776" t="s">
        <v>858</v>
      </c>
      <c r="I769" s="777"/>
      <c r="J769" s="653" t="s">
        <v>815</v>
      </c>
      <c r="K769" s="654" t="str">
        <f t="shared" si="68"/>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25">
      <c r="A770" s="444"/>
      <c r="B770" s="453"/>
      <c r="C770" s="446">
        <f t="shared" si="67"/>
        <v>4</v>
      </c>
      <c r="D770" s="475"/>
      <c r="E770" s="652">
        <f>E769</f>
        <v>23</v>
      </c>
      <c r="F770" s="528" t="b">
        <f t="shared" si="69"/>
        <v>1</v>
      </c>
      <c r="G770" s="475"/>
      <c r="H770" s="778"/>
      <c r="I770" s="779"/>
      <c r="J770" s="653" t="s">
        <v>816</v>
      </c>
      <c r="K770" s="654" t="str">
        <f t="shared" si="68"/>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25">
      <c r="A771" s="444"/>
      <c r="B771" s="453"/>
      <c r="C771" s="446">
        <f t="shared" si="67"/>
        <v>4</v>
      </c>
      <c r="D771" s="475"/>
      <c r="E771" s="652">
        <f>E770</f>
        <v>23</v>
      </c>
      <c r="F771" s="528" t="b">
        <f t="shared" si="69"/>
        <v>1</v>
      </c>
      <c r="G771" s="475"/>
      <c r="H771" s="780"/>
      <c r="I771" s="781"/>
      <c r="J771" s="638" t="s">
        <v>818</v>
      </c>
      <c r="K771" s="656" t="str">
        <f t="shared" si="68"/>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25">
      <c r="A772" s="444"/>
      <c r="B772" s="453"/>
      <c r="C772" s="446">
        <f t="shared" si="67"/>
        <v>4</v>
      </c>
      <c r="D772" s="475"/>
      <c r="E772" s="534">
        <v>24</v>
      </c>
      <c r="F772" s="528" t="b">
        <f t="shared" si="69"/>
        <v>1</v>
      </c>
      <c r="G772" s="475"/>
      <c r="H772" s="649" t="s">
        <v>859</v>
      </c>
      <c r="I772" s="649"/>
      <c r="J772" s="630" t="s">
        <v>812</v>
      </c>
      <c r="K772" s="650" t="str">
        <f t="shared" si="68"/>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25">
      <c r="A773" s="444"/>
      <c r="B773" s="453"/>
      <c r="C773" s="446">
        <f t="shared" si="67"/>
        <v>4</v>
      </c>
      <c r="D773" s="475"/>
      <c r="E773" s="652">
        <f>E772</f>
        <v>24</v>
      </c>
      <c r="F773" s="528" t="b">
        <f t="shared" si="69"/>
        <v>1</v>
      </c>
      <c r="G773" s="475"/>
      <c r="H773" s="776" t="s">
        <v>860</v>
      </c>
      <c r="I773" s="777"/>
      <c r="J773" s="653" t="s">
        <v>815</v>
      </c>
      <c r="K773" s="654" t="str">
        <f t="shared" si="68"/>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25">
      <c r="A774" s="444"/>
      <c r="B774" s="453"/>
      <c r="C774" s="446">
        <f t="shared" si="67"/>
        <v>4</v>
      </c>
      <c r="D774" s="475"/>
      <c r="E774" s="652">
        <f>E773</f>
        <v>24</v>
      </c>
      <c r="F774" s="528" t="b">
        <f t="shared" si="69"/>
        <v>1</v>
      </c>
      <c r="G774" s="475"/>
      <c r="H774" s="778"/>
      <c r="I774" s="779"/>
      <c r="J774" s="653" t="s">
        <v>816</v>
      </c>
      <c r="K774" s="654" t="str">
        <f t="shared" si="68"/>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25">
      <c r="A775" s="444"/>
      <c r="B775" s="453"/>
      <c r="C775" s="446">
        <f t="shared" si="67"/>
        <v>4</v>
      </c>
      <c r="D775" s="475"/>
      <c r="E775" s="652">
        <f>E774</f>
        <v>24</v>
      </c>
      <c r="F775" s="528" t="b">
        <f t="shared" si="69"/>
        <v>1</v>
      </c>
      <c r="G775" s="475"/>
      <c r="H775" s="780"/>
      <c r="I775" s="781"/>
      <c r="J775" s="638" t="s">
        <v>818</v>
      </c>
      <c r="K775" s="656" t="str">
        <f t="shared" si="68"/>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25">
      <c r="A776" s="444"/>
      <c r="B776" s="453"/>
      <c r="C776" s="446">
        <f t="shared" ref="C776:C783" si="70">INT($C$664)+3</f>
        <v>4</v>
      </c>
      <c r="D776" s="475"/>
      <c r="E776" s="534">
        <v>25</v>
      </c>
      <c r="F776" s="528" t="b">
        <f t="shared" si="69"/>
        <v>1</v>
      </c>
      <c r="G776" s="475"/>
      <c r="H776" s="649" t="s">
        <v>861</v>
      </c>
      <c r="I776" s="649"/>
      <c r="J776" s="630" t="s">
        <v>812</v>
      </c>
      <c r="K776" s="650" t="str">
        <f t="shared" si="68"/>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25">
      <c r="A777" s="444"/>
      <c r="B777" s="453"/>
      <c r="C777" s="446">
        <f t="shared" si="70"/>
        <v>4</v>
      </c>
      <c r="D777" s="475"/>
      <c r="E777" s="652">
        <f>E776</f>
        <v>25</v>
      </c>
      <c r="F777" s="528" t="b">
        <f t="shared" si="69"/>
        <v>1</v>
      </c>
      <c r="G777" s="475"/>
      <c r="H777" s="776" t="s">
        <v>862</v>
      </c>
      <c r="I777" s="777"/>
      <c r="J777" s="653" t="s">
        <v>815</v>
      </c>
      <c r="K777" s="654" t="str">
        <f t="shared" si="68"/>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25">
      <c r="A778" s="444"/>
      <c r="B778" s="453"/>
      <c r="C778" s="446">
        <f t="shared" si="70"/>
        <v>4</v>
      </c>
      <c r="D778" s="475"/>
      <c r="E778" s="652">
        <f>E777</f>
        <v>25</v>
      </c>
      <c r="F778" s="528" t="b">
        <f t="shared" si="69"/>
        <v>1</v>
      </c>
      <c r="G778" s="475"/>
      <c r="H778" s="778"/>
      <c r="I778" s="779"/>
      <c r="J778" s="653" t="s">
        <v>816</v>
      </c>
      <c r="K778" s="654" t="str">
        <f t="shared" si="68"/>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25">
      <c r="A779" s="444"/>
      <c r="B779" s="453"/>
      <c r="C779" s="446">
        <f t="shared" si="70"/>
        <v>4</v>
      </c>
      <c r="D779" s="475"/>
      <c r="E779" s="652">
        <f>E778</f>
        <v>25</v>
      </c>
      <c r="F779" s="528" t="b">
        <f t="shared" si="69"/>
        <v>1</v>
      </c>
      <c r="G779" s="475"/>
      <c r="H779" s="780"/>
      <c r="I779" s="781"/>
      <c r="J779" s="638" t="s">
        <v>818</v>
      </c>
      <c r="K779" s="656" t="str">
        <f t="shared" si="68"/>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25">
      <c r="A780" s="444"/>
      <c r="B780" s="453"/>
      <c r="C780" s="446">
        <f t="shared" si="70"/>
        <v>4</v>
      </c>
      <c r="D780" s="475"/>
      <c r="E780" s="534">
        <v>26</v>
      </c>
      <c r="F780" s="528" t="b">
        <f t="shared" si="69"/>
        <v>1</v>
      </c>
      <c r="G780" s="475"/>
      <c r="H780" s="649" t="s">
        <v>863</v>
      </c>
      <c r="I780" s="649"/>
      <c r="J780" s="630" t="s">
        <v>812</v>
      </c>
      <c r="K780" s="650">
        <f t="shared" si="68"/>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25">
      <c r="A781" s="444"/>
      <c r="B781" s="453"/>
      <c r="C781" s="446">
        <f t="shared" si="70"/>
        <v>4</v>
      </c>
      <c r="D781" s="475"/>
      <c r="E781" s="652">
        <f>E780</f>
        <v>26</v>
      </c>
      <c r="F781" s="528" t="b">
        <f t="shared" si="69"/>
        <v>1</v>
      </c>
      <c r="G781" s="475"/>
      <c r="H781" s="776" t="s">
        <v>864</v>
      </c>
      <c r="I781" s="777"/>
      <c r="J781" s="653" t="s">
        <v>815</v>
      </c>
      <c r="K781" s="654" t="str">
        <f t="shared" si="68"/>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25">
      <c r="A782" s="444"/>
      <c r="B782" s="453"/>
      <c r="C782" s="446">
        <f t="shared" si="70"/>
        <v>4</v>
      </c>
      <c r="D782" s="475"/>
      <c r="E782" s="652">
        <f>E781</f>
        <v>26</v>
      </c>
      <c r="F782" s="528" t="b">
        <f t="shared" si="69"/>
        <v>1</v>
      </c>
      <c r="G782" s="475"/>
      <c r="H782" s="778"/>
      <c r="I782" s="779"/>
      <c r="J782" s="653" t="s">
        <v>816</v>
      </c>
      <c r="K782" s="654" t="str">
        <f t="shared" si="68"/>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25">
      <c r="A783" s="444"/>
      <c r="B783" s="453"/>
      <c r="C783" s="446">
        <f t="shared" si="70"/>
        <v>4</v>
      </c>
      <c r="D783" s="475"/>
      <c r="E783" s="652">
        <f>E782</f>
        <v>26</v>
      </c>
      <c r="F783" s="528" t="b">
        <f t="shared" si="69"/>
        <v>1</v>
      </c>
      <c r="G783" s="475"/>
      <c r="H783" s="780"/>
      <c r="I783" s="781"/>
      <c r="J783" s="638" t="s">
        <v>818</v>
      </c>
      <c r="K783" s="656" t="str">
        <f t="shared" si="68"/>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0999999999999996" customHeight="1" outlineLevel="3" x14ac:dyDescent="0.2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0999999999999996" customHeight="1" outlineLevel="2" x14ac:dyDescent="0.2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2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2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2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2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0999999999999996" customHeight="1" outlineLevel="3" x14ac:dyDescent="0.2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0999999999999996" customHeight="1" outlineLevel="2" x14ac:dyDescent="0.2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0999999999999996" customHeight="1" outlineLevel="1" x14ac:dyDescent="0.2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0999999999999996" customHeight="1" x14ac:dyDescent="0.2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2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2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2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2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2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2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2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25">
      <c r="C801" s="663" t="s">
        <v>870</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2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0999999999999996" customHeight="1" thickBot="1" x14ac:dyDescent="0.3">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0999999999999996" customHeight="1" outlineLevel="1" x14ac:dyDescent="0.2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2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00000000000001" customHeight="1" x14ac:dyDescent="0.2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00000000000001" customHeight="1" outlineLevel="1" x14ac:dyDescent="0.2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0999999999999996" customHeight="1" outlineLevel="2" x14ac:dyDescent="0.2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2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2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2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2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45" customHeight="1" outlineLevel="3" x14ac:dyDescent="0.2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2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2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0999999999999996" customHeight="1" outlineLevel="1" x14ac:dyDescent="0.2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2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25">
      <c r="A18" s="444"/>
      <c r="B18" s="453"/>
      <c r="C18" s="664">
        <f>INT($C$6)+1.045</f>
        <v>2.0449999999999999</v>
      </c>
      <c r="D18" s="475"/>
      <c r="E18" s="534"/>
      <c r="F18" s="534"/>
      <c r="G18" s="475"/>
      <c r="H18" s="480" t="s">
        <v>508</v>
      </c>
      <c r="I18" s="480"/>
      <c r="J18" s="484">
        <v>1</v>
      </c>
      <c r="K18" s="820" t="s">
        <v>872</v>
      </c>
      <c r="L18" s="821"/>
      <c r="M18" s="821"/>
      <c r="N18" s="821"/>
      <c r="O18" s="821"/>
      <c r="P18" s="821"/>
      <c r="Q18" s="821"/>
      <c r="R18" s="821"/>
      <c r="S18" s="821"/>
      <c r="T18" s="821"/>
      <c r="U18" s="821"/>
      <c r="V18" s="821"/>
      <c r="W18" s="821"/>
      <c r="X18" s="821"/>
      <c r="Y18" s="821"/>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2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2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25">
      <c r="A21" s="444"/>
      <c r="B21" s="453"/>
      <c r="C21" s="664">
        <f>INT($C$6)+1.045</f>
        <v>2.0449999999999999</v>
      </c>
      <c r="D21" s="475"/>
      <c r="E21" s="534"/>
      <c r="F21" s="534"/>
      <c r="G21" s="475"/>
      <c r="H21" s="480" t="s">
        <v>510</v>
      </c>
      <c r="I21" s="480"/>
      <c r="J21" s="524">
        <v>1</v>
      </c>
      <c r="K21" s="822" t="s">
        <v>873</v>
      </c>
      <c r="L21" s="823"/>
      <c r="M21" s="823"/>
      <c r="N21" s="823"/>
      <c r="O21" s="823"/>
      <c r="P21" s="823"/>
      <c r="Q21" s="823"/>
      <c r="R21" s="823"/>
      <c r="S21" s="823"/>
      <c r="T21" s="823"/>
      <c r="U21" s="823"/>
      <c r="V21" s="823"/>
      <c r="W21" s="823"/>
      <c r="X21" s="823"/>
      <c r="Y21" s="824"/>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2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2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0999999999999996" customHeight="1" outlineLevel="3" x14ac:dyDescent="0.2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0999999999999996" customHeight="1" outlineLevel="3" x14ac:dyDescent="0.2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2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2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2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2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2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0999999999999996" customHeight="1" outlineLevel="3" x14ac:dyDescent="0.2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0999999999999996" customHeight="1" outlineLevel="2" x14ac:dyDescent="0.2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0999999999999996" customHeight="1" outlineLevel="1" x14ac:dyDescent="0.2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0999999999999996" customHeight="1" x14ac:dyDescent="0.2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2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2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0999999999999996" customHeight="1" thickBot="1" x14ac:dyDescent="0.3">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0999999999999996" customHeight="1" outlineLevel="1" x14ac:dyDescent="0.2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2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00000000000001" customHeight="1" x14ac:dyDescent="0.2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00000000000001" customHeight="1" outlineLevel="1" x14ac:dyDescent="0.2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0999999999999996" customHeight="1" outlineLevel="2" x14ac:dyDescent="0.2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2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2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2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2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2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2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2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2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45" customHeight="1" outlineLevel="2" x14ac:dyDescent="0.2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2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2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2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2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0999999999999996" customHeight="1" outlineLevel="3" x14ac:dyDescent="0.2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2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2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2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2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2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2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2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2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2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2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2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2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2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2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2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2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2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2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0999999999999996" customHeight="1" outlineLevel="2" x14ac:dyDescent="0.2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2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2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0999999999999996" customHeight="1" outlineLevel="3" x14ac:dyDescent="0.2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2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2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2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2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2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2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2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2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2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2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2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2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2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2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2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2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2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2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2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2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2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2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2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2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2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2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2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2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2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2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2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2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2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0999999999999996" customHeight="1" outlineLevel="2" x14ac:dyDescent="0.2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0999999999999996" customHeight="1" outlineLevel="2" x14ac:dyDescent="0.2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0999999999999996" customHeight="1" outlineLevel="1" x14ac:dyDescent="0.2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0999999999999996" customHeight="1" x14ac:dyDescent="0.2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2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2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2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2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2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2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2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2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9">
        <v>1</v>
      </c>
    </row>
    <row r="4" spans="1:2" ht="7.35" customHeight="1" x14ac:dyDescent="0.25"/>
    <row r="5" spans="1:2" x14ac:dyDescent="0.25">
      <c r="A5" s="74" t="s">
        <v>492</v>
      </c>
      <c r="B5" s="359">
        <v>1</v>
      </c>
    </row>
    <row r="6" spans="1:2" ht="7.35" customHeight="1" x14ac:dyDescent="0.25"/>
    <row r="7" spans="1:2" x14ac:dyDescent="0.25">
      <c r="A7" s="75" t="s">
        <v>493</v>
      </c>
      <c r="B7" s="359">
        <v>1</v>
      </c>
    </row>
    <row r="8" spans="1:2" ht="7.35" customHeight="1" x14ac:dyDescent="0.25"/>
    <row r="9" spans="1:2" x14ac:dyDescent="0.25">
      <c r="A9" s="74" t="s">
        <v>95</v>
      </c>
      <c r="B9" s="359">
        <v>1.25</v>
      </c>
    </row>
    <row r="11" spans="1:2" x14ac:dyDescent="0.25">
      <c r="A11" s="73" t="s">
        <v>94</v>
      </c>
    </row>
    <row r="12" spans="1:2" x14ac:dyDescent="0.25">
      <c r="A12" s="74" t="s">
        <v>96</v>
      </c>
      <c r="B12" s="359">
        <v>11</v>
      </c>
    </row>
    <row r="13" spans="1:2" ht="7.35" customHeight="1" x14ac:dyDescent="0.25"/>
    <row r="14" spans="1:2" x14ac:dyDescent="0.25">
      <c r="A14" s="74" t="s">
        <v>97</v>
      </c>
      <c r="B14" s="359">
        <v>10</v>
      </c>
    </row>
    <row r="16" spans="1:2" x14ac:dyDescent="0.25">
      <c r="A16" s="73" t="s">
        <v>98</v>
      </c>
    </row>
    <row r="17" spans="1:2" x14ac:dyDescent="0.25">
      <c r="A17" s="74" t="s">
        <v>99</v>
      </c>
      <c r="B17" s="359">
        <v>0.85</v>
      </c>
    </row>
    <row r="19" spans="1:2" x14ac:dyDescent="0.25">
      <c r="A19" s="74" t="s">
        <v>100</v>
      </c>
      <c r="B19" s="74"/>
    </row>
    <row r="20" spans="1:2" x14ac:dyDescent="0.25">
      <c r="A20" s="74" t="s">
        <v>470</v>
      </c>
      <c r="B20" s="359">
        <v>1.3</v>
      </c>
    </row>
    <row r="21" spans="1:2" x14ac:dyDescent="0.25">
      <c r="A21" s="74" t="s">
        <v>66</v>
      </c>
      <c r="B21" s="359">
        <v>1.1000000000000001</v>
      </c>
    </row>
    <row r="22" spans="1:2" x14ac:dyDescent="0.25">
      <c r="A22" s="74" t="s">
        <v>67</v>
      </c>
      <c r="B22" s="359">
        <v>1.1000000000000001</v>
      </c>
    </row>
    <row r="23" spans="1:2" x14ac:dyDescent="0.25">
      <c r="A23" s="74" t="s">
        <v>68</v>
      </c>
      <c r="B23" s="359">
        <v>1.2</v>
      </c>
    </row>
    <row r="24" spans="1:2" x14ac:dyDescent="0.25">
      <c r="A24" s="74" t="s">
        <v>69</v>
      </c>
      <c r="B24" s="359">
        <v>1</v>
      </c>
    </row>
    <row r="26" spans="1:2" x14ac:dyDescent="0.25">
      <c r="A26" s="74" t="s">
        <v>101</v>
      </c>
      <c r="B26" s="74"/>
    </row>
    <row r="27" spans="1:2" x14ac:dyDescent="0.25">
      <c r="A27" s="75" t="s">
        <v>470</v>
      </c>
      <c r="B27" s="359">
        <v>1.2</v>
      </c>
    </row>
    <row r="28" spans="1:2" x14ac:dyDescent="0.25">
      <c r="A28" s="75" t="s">
        <v>66</v>
      </c>
      <c r="B28" s="359">
        <v>1.1000000000000001</v>
      </c>
    </row>
    <row r="29" spans="1:2" x14ac:dyDescent="0.25">
      <c r="A29" s="75" t="s">
        <v>67</v>
      </c>
      <c r="B29" s="359">
        <v>1.1000000000000001</v>
      </c>
    </row>
    <row r="30" spans="1:2" x14ac:dyDescent="0.25">
      <c r="A30" s="75" t="s">
        <v>68</v>
      </c>
      <c r="B30" s="359">
        <v>1.2</v>
      </c>
    </row>
    <row r="31" spans="1:2" x14ac:dyDescent="0.25">
      <c r="A31" s="75" t="s">
        <v>69</v>
      </c>
      <c r="B31" s="359">
        <v>1</v>
      </c>
    </row>
    <row r="33" spans="1:2" x14ac:dyDescent="0.25">
      <c r="A33" s="74" t="s">
        <v>109</v>
      </c>
      <c r="B33" s="74"/>
    </row>
    <row r="34" spans="1:2" x14ac:dyDescent="0.25">
      <c r="A34" s="75" t="s">
        <v>470</v>
      </c>
      <c r="B34" s="359">
        <v>1</v>
      </c>
    </row>
    <row r="35" spans="1:2" x14ac:dyDescent="0.25">
      <c r="A35" s="75" t="s">
        <v>66</v>
      </c>
      <c r="B35" s="359">
        <v>1</v>
      </c>
    </row>
    <row r="36" spans="1:2" x14ac:dyDescent="0.25">
      <c r="A36" s="75" t="s">
        <v>67</v>
      </c>
      <c r="B36" s="359">
        <v>1</v>
      </c>
    </row>
    <row r="37" spans="1:2" x14ac:dyDescent="0.25">
      <c r="A37" s="75" t="s">
        <v>68</v>
      </c>
      <c r="B37" s="359">
        <v>1</v>
      </c>
    </row>
    <row r="38" spans="1:2" x14ac:dyDescent="0.25">
      <c r="A38" s="75" t="s">
        <v>69</v>
      </c>
      <c r="B38" s="359">
        <v>1</v>
      </c>
    </row>
    <row r="41" spans="1:2" x14ac:dyDescent="0.25">
      <c r="A41" s="73" t="s">
        <v>103</v>
      </c>
    </row>
    <row r="42" spans="1:2" x14ac:dyDescent="0.25">
      <c r="A42" s="74" t="s">
        <v>102</v>
      </c>
      <c r="B42" s="359">
        <v>7</v>
      </c>
    </row>
    <row r="44" spans="1:2" x14ac:dyDescent="0.25">
      <c r="A44" s="73" t="s">
        <v>104</v>
      </c>
    </row>
    <row r="45" spans="1:2" x14ac:dyDescent="0.25">
      <c r="A45" s="74" t="s">
        <v>105</v>
      </c>
      <c r="B45" s="421">
        <v>43570</v>
      </c>
    </row>
    <row r="46" spans="1:2" ht="7.35" customHeight="1" x14ac:dyDescent="0.25"/>
    <row r="47" spans="1:2" x14ac:dyDescent="0.2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2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2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0999999999999996" customHeight="1" outlineLevel="1" thickBot="1" x14ac:dyDescent="0.3">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0999999999999996" customHeight="1" outlineLevel="1" x14ac:dyDescent="0.2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2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2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2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2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2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2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2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2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0999999999999996" customHeight="1" outlineLevel="1" x14ac:dyDescent="0.2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0999999999999996" customHeight="1" outlineLevel="1" x14ac:dyDescent="0.2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45" customHeight="1" outlineLevel="1" x14ac:dyDescent="0.2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45" customHeight="1" outlineLevel="1" x14ac:dyDescent="0.2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45" customHeight="1" outlineLevel="1" x14ac:dyDescent="0.2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45" customHeight="1" outlineLevel="1" x14ac:dyDescent="0.2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45" customHeight="1" outlineLevel="1" x14ac:dyDescent="0.2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45" customHeight="1" outlineLevel="1" x14ac:dyDescent="0.2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2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2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2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2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2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2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2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2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2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2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2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2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2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2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2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2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2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2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2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2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2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2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2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2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2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2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2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2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2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2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2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2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2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2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2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2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2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2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2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2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2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2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2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2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2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2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2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2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2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2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2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2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2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2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2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2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2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2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2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2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2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2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2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2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2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2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2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2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2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2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2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2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2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2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2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2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2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2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2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2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2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2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2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2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2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 customHeight="1" outlineLevel="1" x14ac:dyDescent="0.2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2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2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2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2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2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2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2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2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2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2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2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2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2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2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2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2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2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2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2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2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2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2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2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2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2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2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2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2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2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2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2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2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2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2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2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2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2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2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2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0999999999999996" customHeight="1" outlineLevel="1" x14ac:dyDescent="0.2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4.95" customHeight="1" outlineLevel="1" x14ac:dyDescent="0.2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2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9">
        <v>1500000</v>
      </c>
    </row>
    <row r="4" spans="1:2" x14ac:dyDescent="0.2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2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outlineLevel="1" thickBot="1" x14ac:dyDescent="0.3">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0999999999999996" customHeight="1" outlineLevel="1" x14ac:dyDescent="0.2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2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2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2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2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2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2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2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2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0999999999999996" customHeight="1" outlineLevel="1" x14ac:dyDescent="0.2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0999999999999996" customHeight="1" outlineLevel="1" x14ac:dyDescent="0.2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2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2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2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2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2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2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2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2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2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2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2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2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2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0999999999999996" customHeight="1" outlineLevel="1" x14ac:dyDescent="0.2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4.95" customHeight="1" outlineLevel="1" x14ac:dyDescent="0.2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2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2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2021-02-22T08:41:48Z</dcterms:modified>
</cp:coreProperties>
</file>