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E55FC8F9-CFCB-4489-A40D-51EB22F6DCAF}" xr6:coauthVersionLast="45" xr6:coauthVersionMax="45" xr10:uidLastSave="{00000000-0000-0000-0000-000000000000}"/>
  <bookViews>
    <workbookView xWindow="-12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Stock!$K$373</definedName>
    <definedName name="i_adjp_cfw_initial_w1">Stock!$P$373:$P$375</definedName>
    <definedName name="i_adjp_cfw_initial_w3">Stock!$V$373:$V$375</definedName>
    <definedName name="i_adjp_fd_initial_w0">Stock!$L$373</definedName>
    <definedName name="i_adjp_fd_initial_w1">Stock!$Q$373:$Q$375</definedName>
    <definedName name="i_adjp_fd_initial_w3">Stock!$U$373:$U$375</definedName>
    <definedName name="i_adjp_fl_initial_w0">Stock!$M$373</definedName>
    <definedName name="i_adjp_fl_initial_w1">Stock!$R$373:$R$375</definedName>
    <definedName name="i_adjp_fl_initial_w3">Stock!$W$373:$W$375</definedName>
    <definedName name="i_adjp_lw_initial_w0">Stock!$J$373</definedName>
    <definedName name="i_adjp_lw_initial_w1">Stock!$O$373:$O$375</definedName>
    <definedName name="i_adjp_lw_initial_w3">Stock!$T$373:$T$375</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Stock!$Q$357</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OFFSET(Stock!$M$328,0,0,Stock!$L$322,1)</definedName>
    <definedName name="i_density_n3">OFFSET(Stock!$Q$328,0,0,Stock!$P$322,1)</definedName>
    <definedName name="i_dvp_mask_f1">Stock!$J$343:$O$343</definedName>
    <definedName name="i_dvp_mask_f3">Stock!$J$359:$M$359</definedName>
    <definedName name="i_e0_pos">Stock!$I$57</definedName>
    <definedName name="i_e1_pos">Stock!$I$58</definedName>
    <definedName name="i_feedsupply_itn_max">Stock!$I$80</definedName>
    <definedName name="i_fvp_mask_dams">Stock!$J$341:$O$341</definedName>
    <definedName name="i_fvp_mask_offs">Stock!$J$357:$M$357</definedName>
    <definedName name="i_fvp_type1">Stock!$J$342:$O$342</definedName>
    <definedName name="i_fvp_type3">Stock!$J$358:$M$358</definedName>
    <definedName name="i_fvp4_date_i">Stock!$O$346:$O$347</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s_vi1">Stock!$J$349:$M$350</definedName>
    <definedName name="i_n_pos">Stock!$I$63</definedName>
    <definedName name="i_n_prior_fvps_vi1">Stock!$J$351:$M$352</definedName>
    <definedName name="i_n_r1type">Stock!$L$213</definedName>
    <definedName name="i_n0_len">Stock!$J$322</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OFFSET(Stock!$L$328,0,0,Stock!$L$322,1)</definedName>
    <definedName name="i_nut_spread_n3">OFFSET(Stock!$P$328,0,0,Stock!$P$322,1)</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OFFSET(Stock!$I$373,0,0,Stock!$J$320,1)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_b1">Stock!$L$155</definedName>
    <definedName name="ia_ppk2g1_vlsb1">Stock!$L$214:$V$273</definedName>
    <definedName name="ia_ppk5_lsb0">Stock!$L$280:$Q$299</definedName>
    <definedName name="ia_prepost_b1">Stock!$L$159:$V$159</definedName>
    <definedName name="ia_r1type_fi">Stock!$J$344:$O$345</definedName>
    <definedName name="ia_sire_dsegroup_b1">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8" i="12"/>
  <c r="Q357" i="12" s="1"/>
  <c r="L358" i="12"/>
  <c r="M358" i="12"/>
  <c r="J358" i="12"/>
  <c r="C367" i="12"/>
  <c r="C366" i="12"/>
  <c r="C365" i="12"/>
  <c r="C364" i="12"/>
  <c r="C363" i="12"/>
  <c r="C362" i="12"/>
  <c r="C361" i="12"/>
  <c r="C360" i="12"/>
  <c r="C359" i="12"/>
  <c r="C357" i="12"/>
  <c r="C356" i="12"/>
  <c r="C355" i="12"/>
  <c r="C354" i="12"/>
  <c r="K342" i="12"/>
  <c r="Q341" i="12" s="1"/>
  <c r="L342" i="12"/>
  <c r="M342" i="12"/>
  <c r="N342" i="12"/>
  <c r="O342" i="12"/>
  <c r="J342" i="12"/>
  <c r="L323" i="12" l="1"/>
  <c r="L320" i="12" s="1"/>
  <c r="C369" i="12"/>
  <c r="C368" i="12"/>
  <c r="C353" i="12"/>
  <c r="C352" i="12"/>
  <c r="C351" i="12"/>
  <c r="C350" i="12"/>
  <c r="C349" i="12"/>
  <c r="C348" i="12"/>
  <c r="C347" i="12"/>
  <c r="C346" i="12"/>
  <c r="C345" i="12"/>
  <c r="C344"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81" i="12"/>
  <c r="C380" i="12"/>
  <c r="C379" i="12"/>
  <c r="C378"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75" i="12"/>
  <c r="C374" i="12"/>
  <c r="C373"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77" i="12" l="1"/>
  <c r="C371" i="12"/>
  <c r="C370"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Q340" authorId="0" shapeId="0" xr:uid="{BAFEEFE1-C9CC-4772-A98F-473F1851AB29}">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F6F212BC-5603-42B0-BF5A-D54FAA907EED}">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H344" authorId="0" shapeId="0" xr:uid="{D0966CCC-CC8D-4CC5-A3DB-3C71C534B814}">
      <text>
        <r>
          <rPr>
            <b/>
            <sz val="9"/>
            <color indexed="81"/>
            <rFont val="Tahoma"/>
            <charset val="1"/>
          </rPr>
          <t>Michael Young (21512438):</t>
        </r>
        <r>
          <rPr>
            <sz val="9"/>
            <color indexed="81"/>
            <rFont val="Tahoma"/>
            <charset val="1"/>
          </rPr>
          <t xml:space="preserve">
The structural inputs above (relating to k2 clustering) are inputted based on the reproduction cycle (R type - prejoining, scanning &amp; birth). This input is basically an association between r and v. 
(note the fvps that are not dvps dont need to have a value)</t>
        </r>
      </text>
    </comment>
    <comment ref="J348" authorId="0" shapeId="0" xr:uid="{E29AB565-A991-45ED-AD8D-42E00F440CFF}">
      <text>
        <r>
          <rPr>
            <b/>
            <sz val="9"/>
            <color indexed="81"/>
            <rFont val="Tahoma"/>
            <charset val="1"/>
          </rPr>
          <t>Michael Young (21512438):</t>
        </r>
        <r>
          <rPr>
            <sz val="9"/>
            <color indexed="81"/>
            <rFont val="Tahoma"/>
            <charset val="1"/>
          </rPr>
          <t xml:space="preserve">
#this is only the v type axis. it is expanded to full v axis in code.</t>
        </r>
      </text>
    </comment>
    <comment ref="H351" authorId="0" shapeId="0" xr:uid="{9C7954EB-EA25-4202-8B26-A092BC00101F}">
      <text>
        <r>
          <rPr>
            <b/>
            <sz val="9"/>
            <color indexed="81"/>
            <rFont val="Tahoma"/>
            <family val="2"/>
          </rPr>
          <t>Michael Young (21512438):</t>
        </r>
        <r>
          <rPr>
            <sz val="9"/>
            <color indexed="81"/>
            <rFont val="Tahoma"/>
            <family val="2"/>
          </rPr>
          <t xml:space="preserve">
condensing happens at prejoining. </t>
        </r>
      </text>
    </comment>
    <comment ref="Q356" authorId="0" shapeId="0" xr:uid="{8A202C78-795B-49D7-A2D5-396964034621}">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57" authorId="0" shapeId="0" xr:uid="{CE04D53A-E6D8-4A80-BFB2-063DD8B1C5D0}">
      <text>
        <r>
          <rPr>
            <b/>
            <sz val="9"/>
            <color indexed="81"/>
            <rFont val="Tahoma"/>
            <charset val="1"/>
          </rPr>
          <t>Michael Young (21512438):</t>
        </r>
        <r>
          <rPr>
            <sz val="9"/>
            <color indexed="81"/>
            <rFont val="Tahoma"/>
            <charset val="1"/>
          </rPr>
          <t xml:space="preserve">
is the fvp being included in the model?</t>
        </r>
      </text>
    </comment>
    <comment ref="H358" authorId="0" shapeId="0" xr:uid="{E52CB49D-5DB4-428A-B748-FAED94ADB99C}">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59" authorId="0" shapeId="0" xr:uid="{83DAB1CD-5F99-42DB-AF94-C7E71EDE90D7}">
      <text>
        <r>
          <rPr>
            <b/>
            <sz val="9"/>
            <color indexed="81"/>
            <rFont val="Tahoma"/>
            <charset val="1"/>
          </rPr>
          <t>Michael Young (21512438):</t>
        </r>
        <r>
          <rPr>
            <sz val="9"/>
            <color indexed="81"/>
            <rFont val="Tahoma"/>
            <charset val="1"/>
          </rPr>
          <t xml:space="preserve">
is the fvp also a dvp?</t>
        </r>
      </text>
    </comment>
    <comment ref="J362" authorId="0" shapeId="0" xr:uid="{693A6FF1-2DB9-4B79-B819-60CE71AB1300}">
      <text>
        <r>
          <rPr>
            <b/>
            <sz val="9"/>
            <color indexed="81"/>
            <rFont val="Tahoma"/>
            <charset val="1"/>
          </rPr>
          <t>Michael Young (21512438):</t>
        </r>
        <r>
          <rPr>
            <sz val="9"/>
            <color indexed="81"/>
            <rFont val="Tahoma"/>
            <charset val="1"/>
          </rPr>
          <t xml:space="preserve">
#this is only the v type axis. it is expanded to full v axis in code.</t>
        </r>
      </text>
    </comment>
    <comment ref="H365" authorId="0" shapeId="0" xr:uid="{67EB845D-0B2A-4F06-A743-CE82E4536FB1}">
      <text>
        <r>
          <rPr>
            <b/>
            <sz val="9"/>
            <color indexed="81"/>
            <rFont val="Tahoma"/>
            <family val="2"/>
          </rPr>
          <t>Michael Young (21512438):</t>
        </r>
        <r>
          <rPr>
            <sz val="9"/>
            <color indexed="81"/>
            <rFont val="Tahoma"/>
            <family val="2"/>
          </rPr>
          <t xml:space="preserve">
condensing happens at prejoining. </t>
        </r>
      </text>
    </comment>
  </commentList>
</comments>
</file>

<file path=xl/sharedStrings.xml><?xml version="1.0" encoding="utf-8"?>
<sst xmlns="http://schemas.openxmlformats.org/spreadsheetml/2006/main" count="500" uniqueCount="294">
  <si>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</si>
  <si>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</si>
  <si>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</si>
  <si>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</si>
  <si>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</si>
  <si>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</si>
  <si>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</si>
  <si>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</si>
  <si>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</si>
  <si>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</si>
  <si>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</si>
  <si>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</si>
  <si>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</si>
  <si>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</si>
  <si>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</si>
  <si>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</si>
  <si>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</si>
  <si>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</si>
  <si>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</si>
  <si>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</si>
  <si>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</si>
  <si>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</si>
  <si>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</si>
  <si>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</si>
  <si>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</si>
  <si>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</si>
  <si>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</si>
  <si>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</si>
  <si>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</si>
  <si>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</si>
  <si>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</si>
  <si>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</si>
  <si>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</si>
  <si>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</si>
  <si>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</si>
  <si>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</si>
  <si>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</si>
  <si>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</si>
  <si>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</si>
  <si>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</si>
  <si>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</si>
  <si>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</si>
  <si>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</si>
  <si>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</si>
  <si>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</si>
  <si>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</si>
  <si>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</si>
  <si>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</si>
  <si>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</si>
  <si>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</si>
  <si>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</si>
  <si>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</si>
  <si>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</si>
  <si>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</si>
  <si>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</si>
  <si>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</si>
  <si>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</si>
  <si>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</si>
  <si>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</si>
  <si>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</si>
  <si>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</si>
  <si>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</si>
  <si>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</si>
  <si>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</si>
  <si>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</si>
  <si>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</si>
  <si>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</si>
  <si>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</si>
  <si>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</si>
  <si>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</si>
  <si>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</si>
  <si>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</si>
  <si>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</si>
  <si>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</si>
  <si>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</si>
  <si>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</si>
  <si>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</si>
  <si>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</si>
  <si>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</si>
  <si>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</si>
  <si>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</si>
  <si>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</si>
  <si>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</si>
  <si>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</si>
  <si>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</si>
  <si>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</si>
  <si>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</si>
  <si>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</si>
  <si>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</si>
  <si>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</si>
  <si>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</si>
  <si>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</si>
  <si>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</si>
  <si>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</si>
  <si>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</si>
  <si>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</si>
  <si>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</si>
  <si>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</si>
  <si>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</si>
  <si>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</si>
  <si>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</si>
  <si>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</si>
  <si>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</si>
  <si>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</si>
  <si>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</si>
  <si>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</si>
  <si>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</si>
  <si>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</si>
  <si>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</si>
  <si>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</si>
  <si>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</si>
  <si>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</si>
  <si>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</si>
  <si>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</si>
  <si>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</si>
  <si>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</si>
  <si>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</si>
  <si>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</si>
  <si>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</si>
  <si>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</si>
  <si>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</si>
  <si>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</si>
  <si>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</si>
  <si>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</si>
  <si>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</si>
  <si>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</si>
  <si>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</si>
  <si>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</si>
  <si>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</si>
  <si>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</si>
  <si>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</si>
  <si>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</si>
  <si>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</si>
  <si>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</si>
  <si>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</si>
  <si>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</si>
  <si>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</si>
  <si>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</si>
  <si>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</si>
  <si>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</si>
  <si>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</si>
  <si>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</si>
  <si>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</si>
  <si>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</si>
  <si>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</si>
  <si>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</si>
  <si>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</si>
  <si>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</si>
  <si>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</si>
  <si>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</si>
  <si>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</si>
  <si>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</si>
  <si>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</si>
  <si>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</si>
  <si>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</si>
  <si>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</si>
  <si>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</si>
  <si>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</si>
  <si>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</si>
  <si>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</si>
  <si>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</si>
  <si>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</si>
  <si>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</si>
  <si>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</si>
  <si>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</si>
  <si>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</si>
  <si>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</si>
  <si>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</si>
  <si>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</si>
  <si>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</si>
  <si>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</si>
  <si>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</si>
  <si>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</si>
  <si>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</si>
  <si>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</si>
  <si>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</si>
  <si>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</si>
  <si>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</si>
  <si>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</si>
  <si>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</si>
  <si>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</si>
  <si>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</si>
  <si>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</si>
  <si>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</si>
  <si>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</si>
  <si>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</si>
  <si>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</si>
  <si>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</si>
  <si>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</si>
  <si>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</si>
  <si>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</si>
  <si>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</si>
  <si>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</si>
  <si>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</si>
  <si>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</si>
  <si>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</si>
  <si>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</si>
  <si>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</si>
  <si>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</si>
  <si>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</si>
  <si>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</si>
  <si>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</si>
  <si>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</si>
  <si>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</si>
  <si>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</si>
  <si>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</si>
  <si>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</si>
  <si>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</si>
  <si>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</si>
  <si>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</si>
  <si>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</si>
  <si>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</si>
  <si>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</si>
  <si>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</si>
  <si>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</si>
  <si>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</si>
  <si>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</si>
  <si>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</si>
  <si>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</si>
  <si>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</si>
  <si>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</si>
  <si>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</si>
  <si>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</si>
  <si>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</si>
  <si>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</si>
  <si>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</si>
  <si>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</si>
  <si>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</si>
  <si>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</si>
  <si>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</si>
  <si>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</si>
  <si>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</si>
  <si>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</si>
  <si>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</si>
  <si>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</si>
  <si>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</si>
  <si>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</si>
  <si>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</si>
  <si>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</si>
  <si>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</si>
  <si>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</si>
  <si>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</si>
  <si>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</si>
  <si>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</si>
  <si>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</si>
  <si>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</si>
  <si>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</si>
  <si>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</si>
  <si>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</si>
  <si>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</si>
  <si>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</si>
  <si>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</si>
  <si>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</si>
  <si>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</si>
  <si>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</si>
  <si>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</si>
  <si>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</si>
  <si>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</si>
  <si>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</si>
  <si>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</si>
  <si>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</si>
  <si>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</si>
  <si>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</si>
  <si>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</si>
  <si>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</si>
  <si>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</si>
  <si>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</si>
  <si>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</si>
  <si>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</si>
  <si>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</si>
  <si>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Association: reproduction cycle for each fvp</t>
  </si>
  <si>
    <t>User defined FVP date</t>
  </si>
  <si>
    <t>R type</t>
  </si>
  <si>
    <t>How many fvps occur in each dvp</t>
  </si>
  <si>
    <t>DVP0</t>
  </si>
  <si>
    <t>DVP1</t>
  </si>
  <si>
    <t>DVP2</t>
  </si>
  <si>
    <t>DVP3</t>
  </si>
  <si>
    <t>The number is the number of fvps prior to the start of this dvp. So if the dvp dates are say 1 Feb, 1 May &amp; 1 July and the FVP dates are 1 Feb, 1 May, 1 June, 1 July, 1 Oct. Then: 
n_prior_damfvps_v = 0, 1, 3
n_damsfvps_v = 1,2,2</t>
  </si>
  <si>
    <t>Dams FVP/DVP</t>
  </si>
  <si>
    <t>Number of fvps since condenseing</t>
  </si>
  <si>
    <t>LW</t>
  </si>
  <si>
    <t>CFW</t>
  </si>
  <si>
    <t>FD</t>
  </si>
  <si>
    <t>FL</t>
  </si>
  <si>
    <t>Fvp type</t>
  </si>
  <si>
    <t>Condense type</t>
  </si>
  <si>
    <t>Offs FVP/DVP</t>
  </si>
  <si>
    <t>Shearing</t>
  </si>
  <si>
    <t>Shear + 1/3</t>
  </si>
  <si>
    <t>Shear +2/3</t>
  </si>
  <si>
    <t>Initial lw 1</t>
  </si>
  <si>
    <t>Initial lw 2</t>
  </si>
  <si>
    <t>Initial lw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</si>
</sst>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3" xfId="3" applyFont="1" applyBorder="1" applyAlignment="1">
      <alignment horizontal="left" vertical="top" wrapText="1"/>
    </xf>
    <xf numFmtId="0" fontId="13" fillId="8" borderId="44" xfId="3" applyFont="1" applyBorder="1" applyAlignment="1">
      <alignment horizontal="left" vertical="top"/>
    </xf>
    <xf numFmtId="0" fontId="13" fillId="8" borderId="45" xfId="3" applyFont="1" applyBorder="1" applyAlignment="1">
      <alignment horizontal="left" vertical="top"/>
    </xf>
    <xf numFmtId="0" fontId="13" fillId="8" borderId="46" xfId="3" applyFont="1" applyBorder="1" applyAlignment="1">
      <alignment horizontal="left" vertical="top"/>
    </xf>
    <xf numFmtId="0" fontId="13" fillId="8" borderId="0" xfId="3" applyFont="1" applyBorder="1" applyAlignment="1">
      <alignment horizontal="left" vertical="top"/>
    </xf>
    <xf numFmtId="0" fontId="13" fillId="8" borderId="35" xfId="3" applyFont="1" applyBorder="1" applyAlignment="1">
      <alignment horizontal="left" vertical="top"/>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0" xfId="3" applyBorder="1">
      <alignment vertical="top"/>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3">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border>
        <left style="thin">
          <color auto="1"/>
        </left>
        <right style="thin">
          <color auto="1"/>
        </right>
        <top style="thin">
          <color auto="1"/>
        </top>
        <bottom style="thin">
          <color auto="1"/>
        </bottom>
        <vertical/>
        <horizontal/>
      </border>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69" t="s">
        <v>70</v>
      </c>
      <c r="K18" s="170"/>
      <c r="L18" s="170"/>
      <c r="M18" s="170"/>
      <c r="N18" s="170"/>
      <c r="O18" s="170"/>
      <c r="P18" s="170"/>
      <c r="Q18" s="170"/>
      <c r="R18" s="170"/>
      <c r="S18" s="170"/>
      <c r="T18" s="171"/>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2" t="s">
        <v>35</v>
      </c>
      <c r="K21" s="173"/>
      <c r="L21" s="173"/>
      <c r="M21" s="173"/>
      <c r="N21" s="173"/>
      <c r="O21" s="173"/>
      <c r="P21" s="173"/>
      <c r="Q21" s="173"/>
      <c r="R21" s="173"/>
      <c r="S21" s="173"/>
      <c r="T21" s="173"/>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2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2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2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2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2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2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2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2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2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2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2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2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2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2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3" x14ac:dyDescent="0.2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88"/>
  <sheetViews>
    <sheetView tabSelected="1" topLeftCell="A310" workbookViewId="0">
      <selection activeCell="I328" sqref="I328"/>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69" t="s">
        <v>70</v>
      </c>
      <c r="K18" s="170"/>
      <c r="L18" s="170"/>
      <c r="M18" s="170"/>
      <c r="N18" s="170"/>
      <c r="O18" s="170"/>
      <c r="P18" s="170"/>
      <c r="Q18" s="170"/>
      <c r="R18" s="170"/>
      <c r="S18" s="170"/>
      <c r="T18" s="171"/>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2" t="s">
        <v>35</v>
      </c>
      <c r="K21" s="173"/>
      <c r="L21" s="173"/>
      <c r="M21" s="173"/>
      <c r="N21" s="173"/>
      <c r="O21" s="173"/>
      <c r="P21" s="173"/>
      <c r="Q21" s="173"/>
      <c r="R21" s="173"/>
      <c r="S21" s="173"/>
      <c r="T21" s="173"/>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2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2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2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2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2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2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2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2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25">
      <c r="A61" s="1"/>
      <c r="B61" s="33"/>
      <c r="C61" s="76"/>
      <c r="D61" s="4"/>
      <c r="E61" s="5"/>
      <c r="F61" s="5"/>
      <c r="G61" s="4"/>
      <c r="H61" s="144" t="s">
        <v>169</v>
      </c>
      <c r="I61" s="31">
        <v>-19</v>
      </c>
      <c r="J61" s="2"/>
      <c r="K61" s="2"/>
      <c r="L61" s="2"/>
      <c r="M61" s="2"/>
      <c r="N61" s="2"/>
      <c r="O61" s="2"/>
      <c r="P61" s="2"/>
      <c r="Q61" s="2"/>
      <c r="R61" s="2"/>
      <c r="S61" s="2"/>
      <c r="T61" s="2"/>
      <c r="U61" s="2"/>
      <c r="V61" s="2"/>
      <c r="W61" s="2"/>
      <c r="X61" s="4"/>
      <c r="Y61" s="16"/>
      <c r="Z61" s="1"/>
      <c r="AA61" s="1"/>
      <c r="AB61" s="1"/>
    </row>
    <row r="62" spans="1:28" s="155" customFormat="1" outlineLevel="2" x14ac:dyDescent="0.25">
      <c r="A62" s="1"/>
      <c r="B62" s="33"/>
      <c r="C62" s="76"/>
      <c r="D62" s="4"/>
      <c r="E62" s="5"/>
      <c r="F62" s="5"/>
      <c r="G62" s="4"/>
      <c r="H62" s="144" t="s">
        <v>170</v>
      </c>
      <c r="I62" s="31">
        <v>-18</v>
      </c>
      <c r="J62" s="2"/>
      <c r="K62" s="2"/>
      <c r="L62" s="2"/>
      <c r="M62" s="2"/>
      <c r="N62" s="2"/>
      <c r="O62" s="2"/>
      <c r="P62" s="2"/>
      <c r="Q62" s="2"/>
      <c r="R62" s="2"/>
      <c r="S62" s="2"/>
      <c r="T62" s="2"/>
      <c r="U62" s="2"/>
      <c r="V62" s="2"/>
      <c r="W62" s="2"/>
      <c r="X62" s="4"/>
      <c r="Y62" s="16"/>
      <c r="Z62" s="1"/>
      <c r="AA62" s="1"/>
      <c r="AB62" s="1"/>
    </row>
    <row r="63" spans="1:28" s="155" customFormat="1" outlineLevel="2" x14ac:dyDescent="0.2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2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2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2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2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2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2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2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2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c r="R113" s="31">
        <v>0.5</v>
      </c>
      <c r="S113" s="2"/>
      <c r="T113" s="2"/>
      <c r="U113" s="2"/>
      <c r="V113" s="2"/>
      <c r="W113" s="2"/>
      <c r="X113" s="4"/>
      <c r="Y113" s="16"/>
      <c r="Z113" s="1"/>
      <c r="AA113" s="1"/>
      <c r="AB113" s="1"/>
    </row>
    <row r="114" spans="1:28"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x14ac:dyDescent="0.2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2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2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2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25">
      <c r="A209" s="1"/>
      <c r="B209" s="33"/>
      <c r="C209" s="76">
        <f>INT(C$140)+1</f>
        <v>2</v>
      </c>
      <c r="D209" s="4"/>
      <c r="E209" s="5"/>
      <c r="F209" s="5"/>
      <c r="G209" s="4"/>
      <c r="H209" s="62" t="s">
        <v>155</v>
      </c>
      <c r="I209" s="63" t="str">
        <f>"("&amp;ROWS(ia_ppk2g1_vlsb1)-2&amp;","&amp;COLUMNS(ia_ppk2g1_vlsb1)-1&amp;"):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25">
      <c r="A213" s="1"/>
      <c r="B213" s="33"/>
      <c r="C213" s="76">
        <f>INT($C$140)+2</f>
        <v>3</v>
      </c>
      <c r="D213" s="4"/>
      <c r="E213" s="5"/>
      <c r="F213" s="5"/>
      <c r="G213" s="4"/>
      <c r="H213" s="128" t="s">
        <v>134</v>
      </c>
      <c r="I213" s="55" t="s">
        <v>272</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2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2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2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2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2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2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2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2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2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2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2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25">
      <c r="A308" s="1"/>
      <c r="B308" s="33"/>
      <c r="C308" s="76">
        <f>INT(MAX($C$319:$D$377))+1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243</v>
      </c>
      <c r="M320" s="2"/>
      <c r="N320" s="127" t="s">
        <v>183</v>
      </c>
      <c r="O320" s="31">
        <v>10</v>
      </c>
      <c r="P320" s="132">
        <f>i_w_start_len3*i_n3_len^P323</f>
        <v>243</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4</v>
      </c>
      <c r="M323" s="2"/>
      <c r="N323" s="2"/>
      <c r="O323" s="2"/>
      <c r="P323" s="132">
        <f>COUNTIF(J357:M357,TRUE)</f>
        <v>4</v>
      </c>
      <c r="Q323" s="126"/>
      <c r="R323" s="183" t="s">
        <v>167</v>
      </c>
      <c r="S323" s="184"/>
      <c r="T323" s="184"/>
      <c r="U323" s="184"/>
      <c r="V323" s="184"/>
      <c r="W323" s="185"/>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6"/>
      <c r="S324" s="187"/>
      <c r="T324" s="187"/>
      <c r="U324" s="187"/>
      <c r="V324" s="187"/>
      <c r="W324" s="188"/>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6"/>
      <c r="S325" s="187"/>
      <c r="T325" s="187"/>
      <c r="U325" s="187"/>
      <c r="V325" s="187"/>
      <c r="W325" s="188"/>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c r="K327" s="2" t="s">
        <v>115</v>
      </c>
      <c r="L327" s="2"/>
      <c r="M327" s="2" t="s">
        <v>115</v>
      </c>
      <c r="N327" s="2"/>
      <c r="O327" s="2"/>
      <c r="P327" s="2"/>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91" t="s">
        <v>118</v>
      </c>
      <c r="J328" s="149">
        <v>0</v>
      </c>
      <c r="K328" s="31">
        <v>1</v>
      </c>
      <c r="L328" s="31">
        <v>0</v>
      </c>
      <c r="M328" s="31">
        <v>1</v>
      </c>
      <c r="N328" s="2"/>
      <c r="O328" s="2"/>
      <c r="P328" s="31">
        <v>0</v>
      </c>
      <c r="Q328" s="31">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91" t="s">
        <v>119</v>
      </c>
      <c r="J329" s="149"/>
      <c r="K329" s="31"/>
      <c r="L329" s="31">
        <v>1</v>
      </c>
      <c r="M329" s="31">
        <v>0.5</v>
      </c>
      <c r="N329" s="2"/>
      <c r="O329" s="2"/>
      <c r="P329" s="31">
        <v>1</v>
      </c>
      <c r="Q329" s="31">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91" t="s">
        <v>120</v>
      </c>
      <c r="J330" s="149"/>
      <c r="K330" s="31"/>
      <c r="L330" s="31">
        <v>-1</v>
      </c>
      <c r="M330" s="31">
        <v>1.5</v>
      </c>
      <c r="N330" s="2"/>
      <c r="O330" s="2"/>
      <c r="P330" s="31">
        <v>-1</v>
      </c>
      <c r="Q330" s="31">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91" t="s">
        <v>121</v>
      </c>
      <c r="J331" s="149"/>
      <c r="K331" s="31"/>
      <c r="L331" s="31">
        <v>1</v>
      </c>
      <c r="M331" s="31">
        <v>0.5</v>
      </c>
      <c r="N331" s="2"/>
      <c r="O331" s="2"/>
      <c r="P331" s="31">
        <v>4</v>
      </c>
      <c r="Q331" s="31">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91" t="s">
        <v>122</v>
      </c>
      <c r="J332" s="149"/>
      <c r="K332" s="31"/>
      <c r="L332" s="31">
        <v>-1</v>
      </c>
      <c r="M332" s="31">
        <v>1.5</v>
      </c>
      <c r="N332" s="2"/>
      <c r="O332" s="2"/>
      <c r="P332" s="31">
        <v>-0.5</v>
      </c>
      <c r="Q332" s="31">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91" t="s">
        <v>123</v>
      </c>
      <c r="J333" s="149"/>
      <c r="K333" s="31"/>
      <c r="L333" s="31">
        <v>3.5</v>
      </c>
      <c r="M333" s="31">
        <v>100</v>
      </c>
      <c r="N333" s="2"/>
      <c r="O333" s="2"/>
      <c r="P333" s="31">
        <v>-1</v>
      </c>
      <c r="Q333" s="31">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91" t="s">
        <v>124</v>
      </c>
      <c r="J334" s="149"/>
      <c r="K334" s="31"/>
      <c r="L334" s="31"/>
      <c r="M334" s="31"/>
      <c r="N334" s="2"/>
      <c r="O334" s="2"/>
      <c r="P334" s="31">
        <v>4</v>
      </c>
      <c r="Q334" s="31">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91" t="s">
        <v>125</v>
      </c>
      <c r="J335" s="149"/>
      <c r="K335" s="31"/>
      <c r="L335" s="31"/>
      <c r="M335" s="31"/>
      <c r="N335" s="2"/>
      <c r="O335" s="2"/>
      <c r="P335" s="31">
        <v>3.5</v>
      </c>
      <c r="Q335" s="31">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279</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68"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286</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262</v>
      </c>
      <c r="I341" s="2" t="s">
        <v>264</v>
      </c>
      <c r="J341" s="31" t="b">
        <v>1</v>
      </c>
      <c r="K341" s="31" t="b">
        <v>1</v>
      </c>
      <c r="L341" s="31" t="b">
        <v>1</v>
      </c>
      <c r="M341" s="31" t="b">
        <v>1</v>
      </c>
      <c r="N341" s="31" t="b">
        <v>0</v>
      </c>
      <c r="O341" s="31" t="b">
        <v>0</v>
      </c>
      <c r="P341" s="2"/>
      <c r="Q341" s="31">
        <f>K342</f>
        <v>1</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285</v>
      </c>
      <c r="I342" s="2"/>
      <c r="J342" s="132">
        <f>COUNTIF($J$341:J341,TRUE)-1</f>
        <v>0</v>
      </c>
      <c r="K342" s="132">
        <f>COUNTIF($J$341:K341,TRUE)-1</f>
        <v>1</v>
      </c>
      <c r="L342" s="132">
        <f>COUNTIF($J$341:L341,TRUE)-1</f>
        <v>2</v>
      </c>
      <c r="M342" s="132">
        <f>COUNTIF($J$341:M341,TRUE)-1</f>
        <v>3</v>
      </c>
      <c r="N342" s="132">
        <f>COUNTIF($J$341:N341,TRUE)-1</f>
        <v>3</v>
      </c>
      <c r="O342" s="132">
        <f>COUNTIF($J$341:O341,TRUE)-1</f>
        <v>3</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263</v>
      </c>
      <c r="I343" s="2" t="s">
        <v>264</v>
      </c>
      <c r="J343" s="31" t="b">
        <v>1</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f>INT(C$309+3)</f>
        <v>4</v>
      </c>
      <c r="D344" s="4"/>
      <c r="E344" s="5"/>
      <c r="F344" s="5"/>
      <c r="G344" s="4"/>
      <c r="H344" s="2" t="s">
        <v>270</v>
      </c>
      <c r="I344" s="2" t="s">
        <v>261</v>
      </c>
      <c r="J344" s="31"/>
      <c r="K344" s="31">
        <v>0</v>
      </c>
      <c r="L344" s="31">
        <v>1</v>
      </c>
      <c r="M344" s="31">
        <v>2</v>
      </c>
      <c r="N344" s="31">
        <v>2</v>
      </c>
      <c r="O344" s="31">
        <v>2</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c r="I345" s="2" t="s">
        <v>260</v>
      </c>
      <c r="J345" s="31"/>
      <c r="K345" s="31">
        <v>0</v>
      </c>
      <c r="L345" s="31">
        <v>1</v>
      </c>
      <c r="M345" s="31">
        <v>2</v>
      </c>
      <c r="N345" s="31">
        <v>2</v>
      </c>
      <c r="O345" s="31">
        <v>2</v>
      </c>
      <c r="P345" s="2"/>
      <c r="Q345" s="2"/>
      <c r="R345" s="2"/>
      <c r="S345" s="2"/>
      <c r="T345" s="2"/>
      <c r="U345" s="2"/>
      <c r="V345" s="2"/>
      <c r="W345" s="2"/>
      <c r="X345" s="4"/>
      <c r="Y345" s="16"/>
      <c r="Z345" s="1"/>
      <c r="AA345" s="1"/>
      <c r="AB345" s="1"/>
    </row>
    <row r="346" spans="1:28" s="155" customFormat="1" outlineLevel="3" x14ac:dyDescent="0.25">
      <c r="A346" s="1"/>
      <c r="B346" s="33"/>
      <c r="C346" s="76">
        <f>INT(C$309+3)</f>
        <v>4</v>
      </c>
      <c r="D346" s="4"/>
      <c r="E346" s="5"/>
      <c r="F346" s="5"/>
      <c r="G346" s="4"/>
      <c r="H346" s="2" t="s">
        <v>271</v>
      </c>
      <c r="I346" s="2" t="s">
        <v>261</v>
      </c>
      <c r="J346" s="2"/>
      <c r="K346" s="2"/>
      <c r="L346" s="2"/>
      <c r="M346" s="2"/>
      <c r="N346" s="2"/>
      <c r="O346" s="166">
        <v>43784</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0</v>
      </c>
      <c r="F347" s="5"/>
      <c r="G347" s="4"/>
      <c r="H347" s="2"/>
      <c r="I347" s="2" t="s">
        <v>260</v>
      </c>
      <c r="J347" s="2"/>
      <c r="K347" s="2"/>
      <c r="L347" s="2"/>
      <c r="M347" s="2"/>
      <c r="N347" s="2"/>
      <c r="O347" s="166">
        <v>43480</v>
      </c>
      <c r="P347" s="2"/>
      <c r="Q347" s="2"/>
      <c r="R347" s="2"/>
      <c r="S347" s="2"/>
      <c r="T347" s="2"/>
      <c r="U347" s="2"/>
      <c r="V347" s="2"/>
      <c r="W347" s="2"/>
      <c r="X347" s="4"/>
      <c r="Y347" s="16"/>
      <c r="Z347" s="1"/>
      <c r="AA347" s="1"/>
      <c r="AB347" s="1"/>
    </row>
    <row r="348" spans="1:28" s="155" customFormat="1" outlineLevel="3" x14ac:dyDescent="0.25">
      <c r="A348" s="1"/>
      <c r="B348" s="33"/>
      <c r="C348" s="76">
        <f t="shared" si="44"/>
        <v>4</v>
      </c>
      <c r="D348" s="4"/>
      <c r="E348" s="5">
        <v>1</v>
      </c>
      <c r="F348" s="5"/>
      <c r="G348" s="4"/>
      <c r="H348" s="2"/>
      <c r="I348" s="2"/>
      <c r="J348" s="2" t="s">
        <v>274</v>
      </c>
      <c r="K348" s="2" t="s">
        <v>275</v>
      </c>
      <c r="L348" s="2" t="s">
        <v>276</v>
      </c>
      <c r="M348" s="2" t="s">
        <v>277</v>
      </c>
      <c r="N348" s="2"/>
      <c r="O348" s="2"/>
      <c r="P348" s="2"/>
      <c r="Q348" s="2"/>
      <c r="R348" s="2"/>
      <c r="S348" s="2"/>
      <c r="T348" s="2"/>
      <c r="U348" s="2"/>
      <c r="V348" s="2"/>
      <c r="W348" s="2"/>
      <c r="X348" s="4"/>
      <c r="Y348" s="16"/>
      <c r="Z348" s="1"/>
      <c r="AA348" s="1"/>
      <c r="AB348" s="1"/>
    </row>
    <row r="349" spans="1:28" s="155" customFormat="1" outlineLevel="3" x14ac:dyDescent="0.25">
      <c r="A349" s="1"/>
      <c r="B349" s="33"/>
      <c r="C349" s="76">
        <f t="shared" si="44"/>
        <v>4</v>
      </c>
      <c r="D349" s="4"/>
      <c r="E349" s="5">
        <v>2</v>
      </c>
      <c r="F349" s="5"/>
      <c r="G349" s="4"/>
      <c r="H349" s="2" t="s">
        <v>273</v>
      </c>
      <c r="I349" s="2" t="s">
        <v>261</v>
      </c>
      <c r="J349" s="31">
        <v>1</v>
      </c>
      <c r="K349" s="31">
        <v>1</v>
      </c>
      <c r="L349" s="31">
        <v>1</v>
      </c>
      <c r="M349" s="31">
        <v>2</v>
      </c>
      <c r="N349" s="2"/>
      <c r="O349" s="2"/>
      <c r="P349" s="2"/>
      <c r="Q349" s="2"/>
      <c r="R349" s="2"/>
      <c r="S349" s="2"/>
      <c r="T349" s="2"/>
      <c r="U349" s="2"/>
      <c r="V349" s="2"/>
      <c r="W349" s="2"/>
      <c r="X349" s="4"/>
      <c r="Y349" s="16"/>
      <c r="Z349" s="1"/>
      <c r="AA349" s="1"/>
      <c r="AB349" s="1"/>
    </row>
    <row r="350" spans="1:28" s="155" customFormat="1" outlineLevel="3" x14ac:dyDescent="0.25">
      <c r="A350" s="1"/>
      <c r="B350" s="33"/>
      <c r="C350" s="76">
        <f t="shared" si="44"/>
        <v>4</v>
      </c>
      <c r="D350" s="4"/>
      <c r="E350" s="5">
        <v>3</v>
      </c>
      <c r="F350" s="5"/>
      <c r="G350" s="4"/>
      <c r="H350" s="2"/>
      <c r="I350" s="2" t="s">
        <v>260</v>
      </c>
      <c r="J350" s="31">
        <v>1</v>
      </c>
      <c r="K350" s="31">
        <v>1</v>
      </c>
      <c r="L350" s="31">
        <v>1</v>
      </c>
      <c r="M350" s="31">
        <v>2</v>
      </c>
      <c r="N350" s="2"/>
      <c r="O350" s="2"/>
      <c r="P350" s="2"/>
      <c r="Q350" s="174" t="s">
        <v>278</v>
      </c>
      <c r="R350" s="175"/>
      <c r="S350" s="175"/>
      <c r="T350" s="175"/>
      <c r="U350" s="175"/>
      <c r="V350" s="175"/>
      <c r="W350" s="176"/>
      <c r="X350" s="4"/>
      <c r="Y350" s="16"/>
      <c r="Z350" s="1"/>
      <c r="AA350" s="1"/>
      <c r="AB350" s="1"/>
    </row>
    <row r="351" spans="1:28" s="155" customFormat="1" outlineLevel="3" x14ac:dyDescent="0.25">
      <c r="A351" s="1"/>
      <c r="B351" s="33"/>
      <c r="C351" s="76">
        <f t="shared" si="44"/>
        <v>4</v>
      </c>
      <c r="D351" s="4"/>
      <c r="E351" s="5">
        <v>4</v>
      </c>
      <c r="F351" s="5"/>
      <c r="G351" s="4"/>
      <c r="H351" s="2" t="s">
        <v>280</v>
      </c>
      <c r="I351" s="2" t="s">
        <v>261</v>
      </c>
      <c r="J351" s="31">
        <v>0</v>
      </c>
      <c r="K351" s="31">
        <v>1</v>
      </c>
      <c r="L351" s="31">
        <v>2</v>
      </c>
      <c r="M351" s="31">
        <v>2</v>
      </c>
      <c r="N351" s="2"/>
      <c r="O351" s="2"/>
      <c r="P351" s="2"/>
      <c r="Q351" s="177"/>
      <c r="R351" s="178"/>
      <c r="S351" s="178"/>
      <c r="T351" s="178"/>
      <c r="U351" s="178"/>
      <c r="V351" s="178"/>
      <c r="W351" s="179"/>
      <c r="X351" s="4"/>
      <c r="Y351" s="16"/>
      <c r="Z351" s="1"/>
      <c r="AA351" s="1"/>
      <c r="AB351" s="1"/>
    </row>
    <row r="352" spans="1:28" s="155" customFormat="1" outlineLevel="3" x14ac:dyDescent="0.25">
      <c r="A352" s="1"/>
      <c r="B352" s="33"/>
      <c r="C352" s="76">
        <f t="shared" si="44"/>
        <v>4</v>
      </c>
      <c r="D352" s="4"/>
      <c r="E352" s="5">
        <v>5</v>
      </c>
      <c r="F352" s="5"/>
      <c r="G352" s="4"/>
      <c r="H352" s="2"/>
      <c r="I352" s="2" t="s">
        <v>260</v>
      </c>
      <c r="J352" s="31">
        <v>0</v>
      </c>
      <c r="K352" s="31">
        <v>1</v>
      </c>
      <c r="L352" s="31">
        <v>2</v>
      </c>
      <c r="M352" s="31">
        <v>2</v>
      </c>
      <c r="N352" s="2"/>
      <c r="O352" s="2"/>
      <c r="P352" s="2"/>
      <c r="Q352" s="177"/>
      <c r="R352" s="178"/>
      <c r="S352" s="178"/>
      <c r="T352" s="178"/>
      <c r="U352" s="178"/>
      <c r="V352" s="178"/>
      <c r="W352" s="179"/>
      <c r="X352" s="4"/>
      <c r="Y352" s="16"/>
      <c r="Z352" s="1"/>
      <c r="AA352" s="1"/>
      <c r="AB352" s="1"/>
    </row>
    <row r="353" spans="1:28" s="155" customFormat="1" outlineLevel="3" x14ac:dyDescent="0.25">
      <c r="A353" s="1"/>
      <c r="B353" s="33"/>
      <c r="C353" s="76">
        <f t="shared" si="44"/>
        <v>4</v>
      </c>
      <c r="D353" s="4"/>
      <c r="E353" s="5">
        <v>6</v>
      </c>
      <c r="F353" s="5"/>
      <c r="G353" s="4"/>
      <c r="H353" s="2"/>
      <c r="I353" s="2"/>
      <c r="J353" s="2"/>
      <c r="K353" s="2"/>
      <c r="L353" s="2"/>
      <c r="M353" s="2"/>
      <c r="N353" s="2"/>
      <c r="O353" s="2"/>
      <c r="P353" s="2"/>
      <c r="Q353" s="180"/>
      <c r="R353" s="181"/>
      <c r="S353" s="181"/>
      <c r="T353" s="181"/>
      <c r="U353" s="181"/>
      <c r="V353" s="181"/>
      <c r="W353" s="182"/>
      <c r="X353" s="4"/>
      <c r="Y353" s="16"/>
      <c r="Z353" s="1"/>
      <c r="AA353" s="1"/>
      <c r="AB353" s="1"/>
    </row>
    <row r="354" spans="1:28" s="155" customFormat="1" outlineLevel="2" x14ac:dyDescent="0.25">
      <c r="A354" s="1"/>
      <c r="B354" s="33"/>
      <c r="C354" s="76">
        <f>INT($C$309)+2</f>
        <v>3</v>
      </c>
      <c r="D354" s="4"/>
      <c r="E354" s="5"/>
      <c r="F354" s="5"/>
      <c r="G354" s="4"/>
      <c r="H354" s="107" t="s">
        <v>287</v>
      </c>
      <c r="I354" s="2"/>
      <c r="J354" s="2"/>
      <c r="K354" s="2"/>
      <c r="L354" s="2"/>
      <c r="M354" s="2"/>
      <c r="N354" s="2"/>
      <c r="O354" s="2"/>
      <c r="P354" s="2"/>
      <c r="Q354" s="2"/>
      <c r="R354" s="2"/>
      <c r="S354" s="2"/>
      <c r="T354" s="2"/>
      <c r="U354" s="2"/>
      <c r="V354" s="2"/>
      <c r="W354" s="2"/>
      <c r="X354" s="4"/>
      <c r="Y354" s="16"/>
      <c r="Z354" s="1"/>
      <c r="AA354" s="1"/>
      <c r="AB354" s="1"/>
    </row>
    <row r="355" spans="1:28" s="155" customFormat="1" outlineLevel="3" x14ac:dyDescent="0.25">
      <c r="A355" s="1"/>
      <c r="B355" s="33"/>
      <c r="C355" s="76">
        <f t="shared" si="44"/>
        <v>4</v>
      </c>
      <c r="D355" s="4"/>
      <c r="E355" s="5"/>
      <c r="F355" s="5"/>
      <c r="G355" s="4"/>
      <c r="H355" s="2"/>
      <c r="I355" s="2"/>
      <c r="J355" s="2" t="s">
        <v>266</v>
      </c>
      <c r="K355" s="2" t="s">
        <v>288</v>
      </c>
      <c r="L355" s="2" t="s">
        <v>289</v>
      </c>
      <c r="M355" s="2" t="s">
        <v>290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 t="shared" si="44"/>
        <v>4</v>
      </c>
      <c r="D356" s="4"/>
      <c r="E356" s="5"/>
      <c r="F356" s="5"/>
      <c r="G356" s="4"/>
      <c r="H356" s="2"/>
      <c r="I356" s="2"/>
      <c r="J356" s="2" t="s">
        <v>255</v>
      </c>
      <c r="K356" s="2" t="s">
        <v>256</v>
      </c>
      <c r="L356" s="2" t="s">
        <v>257</v>
      </c>
      <c r="M356" s="2" t="s">
        <v>258</v>
      </c>
      <c r="N356" s="2"/>
      <c r="O356" s="2"/>
      <c r="P356" s="2"/>
      <c r="Q356" s="2" t="s">
        <v>286</v>
      </c>
      <c r="R356" s="2"/>
      <c r="S356" s="2"/>
      <c r="T356" s="2"/>
      <c r="U356" s="2"/>
      <c r="V356" s="2"/>
      <c r="W356" s="2"/>
      <c r="X356" s="4"/>
      <c r="Y356" s="16"/>
      <c r="Z356" s="1"/>
      <c r="AA356" s="1"/>
      <c r="AB356" s="1"/>
    </row>
    <row r="357" spans="1:28" s="155" customFormat="1" outlineLevel="3" x14ac:dyDescent="0.25">
      <c r="A357" s="1"/>
      <c r="B357" s="33"/>
      <c r="C357" s="76">
        <f t="shared" si="44"/>
        <v>4</v>
      </c>
      <c r="D357" s="4"/>
      <c r="E357" s="5"/>
      <c r="F357" s="5"/>
      <c r="G357" s="4"/>
      <c r="H357" s="2" t="s">
        <v>262</v>
      </c>
      <c r="I357" s="2" t="s">
        <v>264</v>
      </c>
      <c r="J357" s="31" t="b">
        <v>1</v>
      </c>
      <c r="K357" s="31" t="b">
        <v>1</v>
      </c>
      <c r="L357" s="31" t="b">
        <v>1</v>
      </c>
      <c r="M357" s="31" t="b">
        <v>1</v>
      </c>
      <c r="N357" s="2"/>
      <c r="O357" s="2"/>
      <c r="P357" s="2"/>
      <c r="Q357" s="31">
        <f>K358</f>
        <v>1</v>
      </c>
      <c r="R357" s="2"/>
      <c r="S357" s="2"/>
      <c r="T357" s="2"/>
      <c r="U357" s="2"/>
      <c r="V357" s="2"/>
      <c r="W357" s="2"/>
      <c r="X357" s="4"/>
      <c r="Y357" s="16"/>
      <c r="Z357" s="1"/>
      <c r="AA357" s="1"/>
      <c r="AB357" s="1"/>
    </row>
    <row r="358" spans="1:28" s="155" customFormat="1" outlineLevel="3" x14ac:dyDescent="0.25">
      <c r="A358" s="1"/>
      <c r="B358" s="33"/>
      <c r="C358" s="76"/>
      <c r="D358" s="4"/>
      <c r="E358" s="5"/>
      <c r="F358" s="5"/>
      <c r="G358" s="4"/>
      <c r="H358" s="2" t="s">
        <v>285</v>
      </c>
      <c r="I358" s="2"/>
      <c r="J358" s="132">
        <f>COUNTIF($J$357:J357,TRUE)-1</f>
        <v>0</v>
      </c>
      <c r="K358" s="132">
        <f>COUNTIF($J$357:K357,TRUE)-1</f>
        <v>1</v>
      </c>
      <c r="L358" s="132">
        <f>COUNTIF($J$357:L357,TRUE)-1</f>
        <v>2</v>
      </c>
      <c r="M358" s="132">
        <f>COUNTIF($J$357:M357,TRUE)-1</f>
        <v>3</v>
      </c>
      <c r="N358" s="2"/>
      <c r="O358" s="2"/>
      <c r="P358" s="2"/>
      <c r="Q358" s="2"/>
      <c r="R358" s="2"/>
      <c r="S358" s="2"/>
      <c r="T358" s="2"/>
      <c r="U358" s="2"/>
      <c r="V358" s="2"/>
      <c r="W358" s="2"/>
      <c r="X358" s="4"/>
      <c r="Y358" s="16"/>
      <c r="Z358" s="1"/>
      <c r="AA358" s="1"/>
      <c r="AB358" s="1"/>
    </row>
    <row r="359" spans="1:28" s="155" customFormat="1" outlineLevel="3" x14ac:dyDescent="0.25">
      <c r="A359" s="1"/>
      <c r="B359" s="33"/>
      <c r="C359" s="76">
        <f>INT(C$309+3)</f>
        <v>4</v>
      </c>
      <c r="D359" s="4"/>
      <c r="E359" s="5"/>
      <c r="F359" s="5"/>
      <c r="G359" s="4"/>
      <c r="H359" s="2" t="s">
        <v>263</v>
      </c>
      <c r="I359" s="2" t="s">
        <v>264</v>
      </c>
      <c r="J359" s="31" t="b">
        <v>1</v>
      </c>
      <c r="K359" s="31" t="b">
        <v>1</v>
      </c>
      <c r="L359" s="31" t="b">
        <v>0</v>
      </c>
      <c r="M359" s="31" t="b">
        <v>0</v>
      </c>
      <c r="N359" s="2"/>
      <c r="O359" s="2"/>
      <c r="P359" s="2"/>
      <c r="Q359" s="2"/>
      <c r="R359" s="2"/>
      <c r="S359" s="2"/>
      <c r="T359" s="2"/>
      <c r="U359" s="2"/>
      <c r="V359" s="2"/>
      <c r="W359" s="2"/>
      <c r="X359" s="4"/>
      <c r="Y359" s="16"/>
      <c r="Z359" s="1"/>
      <c r="AA359" s="1"/>
      <c r="AB359" s="1"/>
    </row>
    <row r="360" spans="1:28" s="155" customFormat="1" outlineLevel="3" x14ac:dyDescent="0.25">
      <c r="A360" s="1"/>
      <c r="B360" s="33"/>
      <c r="C360" s="76">
        <f>INT(C$309+3)</f>
        <v>4</v>
      </c>
      <c r="D360" s="4"/>
      <c r="E360" s="5"/>
      <c r="F360" s="5"/>
      <c r="G360" s="4"/>
      <c r="H360" s="2"/>
      <c r="I360" s="2"/>
      <c r="J360" s="2"/>
      <c r="K360" s="2"/>
      <c r="L360" s="2"/>
      <c r="M360" s="2"/>
      <c r="N360" s="2"/>
      <c r="O360" s="2"/>
      <c r="P360" s="2"/>
      <c r="Q360" s="2"/>
      <c r="R360" s="2"/>
      <c r="S360" s="2"/>
      <c r="T360" s="2"/>
      <c r="U360" s="2"/>
      <c r="V360" s="2"/>
      <c r="W360" s="2"/>
      <c r="X360" s="4"/>
      <c r="Y360" s="16"/>
      <c r="Z360" s="1"/>
      <c r="AA360" s="1"/>
      <c r="AB360" s="1"/>
    </row>
    <row r="361" spans="1:28" s="155" customFormat="1" outlineLevel="3" x14ac:dyDescent="0.25">
      <c r="A361" s="1"/>
      <c r="B361" s="33"/>
      <c r="C361" s="76">
        <f t="shared" si="44"/>
        <v>4</v>
      </c>
      <c r="D361" s="4"/>
      <c r="E361" s="5">
        <v>0</v>
      </c>
      <c r="F361" s="5"/>
      <c r="G361" s="4"/>
      <c r="H361" s="2"/>
      <c r="I361" s="2"/>
      <c r="J361" s="2"/>
      <c r="K361" s="2"/>
      <c r="L361" s="2"/>
      <c r="M361" s="2"/>
      <c r="N361" s="2"/>
      <c r="O361" s="2"/>
      <c r="P361" s="2"/>
      <c r="Q361" s="2"/>
      <c r="R361" s="2"/>
      <c r="S361" s="2"/>
      <c r="T361" s="2"/>
      <c r="U361" s="2"/>
      <c r="V361" s="2"/>
      <c r="W361" s="2"/>
      <c r="X361" s="4"/>
      <c r="Y361" s="16"/>
      <c r="Z361" s="1"/>
      <c r="AA361" s="1"/>
      <c r="AB361" s="1"/>
    </row>
    <row r="362" spans="1:28" s="155" customFormat="1" outlineLevel="3" x14ac:dyDescent="0.25">
      <c r="A362" s="1"/>
      <c r="B362" s="33"/>
      <c r="C362" s="76">
        <f t="shared" si="44"/>
        <v>4</v>
      </c>
      <c r="D362" s="4"/>
      <c r="E362" s="5">
        <v>1</v>
      </c>
      <c r="F362" s="5"/>
      <c r="G362" s="4"/>
      <c r="H362" s="2"/>
      <c r="I362" s="2"/>
      <c r="J362" s="2" t="s">
        <v>274</v>
      </c>
      <c r="K362" s="2" t="s">
        <v>275</v>
      </c>
      <c r="L362" s="2" t="s">
        <v>276</v>
      </c>
      <c r="M362" s="2" t="s">
        <v>277</v>
      </c>
      <c r="N362" s="2"/>
      <c r="O362" s="2"/>
      <c r="P362" s="2"/>
      <c r="Q362" s="2"/>
      <c r="R362" s="2"/>
      <c r="S362" s="2"/>
      <c r="T362" s="2"/>
      <c r="U362" s="2"/>
      <c r="V362" s="2"/>
      <c r="W362" s="2"/>
      <c r="X362" s="4"/>
      <c r="Y362" s="16"/>
      <c r="Z362" s="1"/>
      <c r="AA362" s="1"/>
      <c r="AB362" s="1"/>
    </row>
    <row r="363" spans="1:28" s="155" customFormat="1" outlineLevel="3" x14ac:dyDescent="0.25">
      <c r="A363" s="1"/>
      <c r="B363" s="33"/>
      <c r="C363" s="76">
        <f t="shared" si="44"/>
        <v>4</v>
      </c>
      <c r="D363" s="4"/>
      <c r="E363" s="5">
        <v>2</v>
      </c>
      <c r="F363" s="5"/>
      <c r="G363" s="4"/>
      <c r="H363" s="2" t="s">
        <v>273</v>
      </c>
      <c r="I363" s="2" t="s">
        <v>261</v>
      </c>
      <c r="J363" s="31">
        <v>1</v>
      </c>
      <c r="K363" s="31">
        <v>1</v>
      </c>
      <c r="L363" s="31">
        <v>1</v>
      </c>
      <c r="M363" s="31">
        <v>2</v>
      </c>
      <c r="N363" s="2"/>
      <c r="O363" s="2"/>
      <c r="P363" s="2"/>
      <c r="Q363" s="2"/>
      <c r="R363" s="2"/>
      <c r="S363" s="2"/>
      <c r="T363" s="2"/>
      <c r="U363" s="2"/>
      <c r="V363" s="2"/>
      <c r="W363" s="2"/>
      <c r="X363" s="4"/>
      <c r="Y363" s="16"/>
      <c r="Z363" s="1"/>
      <c r="AA363" s="1"/>
      <c r="AB363" s="1"/>
    </row>
    <row r="364" spans="1:28" s="155" customFormat="1" outlineLevel="3" x14ac:dyDescent="0.25">
      <c r="A364" s="1"/>
      <c r="B364" s="33"/>
      <c r="C364" s="76">
        <f t="shared" si="44"/>
        <v>4</v>
      </c>
      <c r="D364" s="4"/>
      <c r="E364" s="5">
        <v>3</v>
      </c>
      <c r="F364" s="5"/>
      <c r="G364" s="4"/>
      <c r="H364" s="2"/>
      <c r="I364" s="2" t="s">
        <v>260</v>
      </c>
      <c r="J364" s="31">
        <v>1</v>
      </c>
      <c r="K364" s="31">
        <v>1</v>
      </c>
      <c r="L364" s="31">
        <v>1</v>
      </c>
      <c r="M364" s="31">
        <v>2</v>
      </c>
      <c r="N364" s="2"/>
      <c r="O364" s="2"/>
      <c r="P364" s="2"/>
      <c r="Q364" s="174"/>
      <c r="R364" s="175"/>
      <c r="S364" s="175"/>
      <c r="T364" s="175"/>
      <c r="U364" s="175"/>
      <c r="V364" s="175"/>
      <c r="W364" s="176"/>
      <c r="X364" s="4"/>
      <c r="Y364" s="16"/>
      <c r="Z364" s="1"/>
      <c r="AA364" s="1"/>
      <c r="AB364" s="1"/>
    </row>
    <row r="365" spans="1:28" s="155" customFormat="1" outlineLevel="3" x14ac:dyDescent="0.25">
      <c r="A365" s="1"/>
      <c r="B365" s="33"/>
      <c r="C365" s="76">
        <f t="shared" si="44"/>
        <v>4</v>
      </c>
      <c r="D365" s="4"/>
      <c r="E365" s="5">
        <v>4</v>
      </c>
      <c r="F365" s="5"/>
      <c r="G365" s="4"/>
      <c r="H365" s="2" t="s">
        <v>280</v>
      </c>
      <c r="I365" s="2" t="s">
        <v>261</v>
      </c>
      <c r="J365" s="31">
        <v>0</v>
      </c>
      <c r="K365" s="31">
        <v>1</v>
      </c>
      <c r="L365" s="31">
        <v>2</v>
      </c>
      <c r="M365" s="31">
        <v>2</v>
      </c>
      <c r="N365" s="2"/>
      <c r="O365" s="2"/>
      <c r="P365" s="2"/>
      <c r="Q365" s="177"/>
      <c r="R365" s="178"/>
      <c r="S365" s="178"/>
      <c r="T365" s="178"/>
      <c r="U365" s="178"/>
      <c r="V365" s="178"/>
      <c r="W365" s="179"/>
      <c r="X365" s="4"/>
      <c r="Y365" s="16"/>
      <c r="Z365" s="1"/>
      <c r="AA365" s="1"/>
      <c r="AB365" s="1"/>
    </row>
    <row r="366" spans="1:28" s="155" customFormat="1" outlineLevel="3" x14ac:dyDescent="0.25">
      <c r="A366" s="1"/>
      <c r="B366" s="33"/>
      <c r="C366" s="76">
        <f t="shared" si="44"/>
        <v>4</v>
      </c>
      <c r="D366" s="4"/>
      <c r="E366" s="5">
        <v>5</v>
      </c>
      <c r="F366" s="5"/>
      <c r="G366" s="4"/>
      <c r="H366" s="2"/>
      <c r="I366" s="2" t="s">
        <v>260</v>
      </c>
      <c r="J366" s="31">
        <v>0</v>
      </c>
      <c r="K366" s="31">
        <v>1</v>
      </c>
      <c r="L366" s="31">
        <v>2</v>
      </c>
      <c r="M366" s="31">
        <v>2</v>
      </c>
      <c r="N366" s="2"/>
      <c r="O366" s="2"/>
      <c r="P366" s="2"/>
      <c r="Q366" s="177"/>
      <c r="R366" s="178"/>
      <c r="S366" s="178"/>
      <c r="T366" s="178"/>
      <c r="U366" s="178"/>
      <c r="V366" s="178"/>
      <c r="W366" s="179"/>
      <c r="X366" s="4"/>
      <c r="Y366" s="16"/>
      <c r="Z366" s="1"/>
      <c r="AA366" s="1"/>
      <c r="AB366" s="1"/>
    </row>
    <row r="367" spans="1:28" s="155" customFormat="1" outlineLevel="3" x14ac:dyDescent="0.25">
      <c r="A367" s="1"/>
      <c r="B367" s="33"/>
      <c r="C367" s="76">
        <f t="shared" si="44"/>
        <v>4</v>
      </c>
      <c r="D367" s="4"/>
      <c r="E367" s="5">
        <v>6</v>
      </c>
      <c r="F367" s="5"/>
      <c r="G367" s="4"/>
      <c r="H367" s="2"/>
      <c r="I367" s="2"/>
      <c r="J367" s="2"/>
      <c r="K367" s="2"/>
      <c r="L367" s="2"/>
      <c r="M367" s="2"/>
      <c r="N367" s="2"/>
      <c r="O367" s="2"/>
      <c r="P367" s="2"/>
      <c r="Q367" s="180"/>
      <c r="R367" s="181"/>
      <c r="S367" s="181"/>
      <c r="T367" s="181"/>
      <c r="U367" s="181"/>
      <c r="V367" s="181"/>
      <c r="W367" s="182"/>
      <c r="X367" s="4"/>
      <c r="Y367" s="16"/>
      <c r="Z367" s="1"/>
      <c r="AA367" s="1"/>
      <c r="AB367" s="1"/>
    </row>
    <row r="368" spans="1:28" s="155" customFormat="1" outlineLevel="3" x14ac:dyDescent="0.25">
      <c r="A368" s="1"/>
      <c r="B368" s="33"/>
      <c r="C368" s="76">
        <f t="shared" si="44"/>
        <v>4</v>
      </c>
      <c r="D368" s="4"/>
      <c r="E368" s="5">
        <v>7</v>
      </c>
      <c r="F368" s="5"/>
      <c r="G368" s="4"/>
      <c r="H368" s="2"/>
      <c r="I368" s="2"/>
      <c r="J368" s="2"/>
      <c r="K368" s="2"/>
      <c r="L368" s="2"/>
      <c r="M368" s="2"/>
      <c r="N368" s="2"/>
      <c r="O368" s="2"/>
      <c r="P368" s="2"/>
      <c r="Q368" s="2"/>
      <c r="R368" s="2"/>
      <c r="S368" s="2"/>
      <c r="T368" s="2"/>
      <c r="U368" s="2"/>
      <c r="V368" s="2"/>
      <c r="W368" s="2"/>
      <c r="X368" s="4"/>
      <c r="Y368" s="16"/>
      <c r="Z368" s="1"/>
      <c r="AA368" s="1"/>
      <c r="AB368" s="1"/>
    </row>
    <row r="369" spans="1:28" s="155" customFormat="1" ht="5.0999999999999996" customHeight="1" outlineLevel="3" x14ac:dyDescent="0.25">
      <c r="A369" s="1"/>
      <c r="B369" s="33"/>
      <c r="C369" s="76">
        <f>INT($C$309)+3.005</f>
        <v>4.0049999999999999</v>
      </c>
      <c r="D369" s="4"/>
      <c r="E369" s="4"/>
      <c r="F369" s="4"/>
      <c r="G369" s="4"/>
      <c r="H369" s="86"/>
      <c r="I369" s="86"/>
      <c r="J369" s="86"/>
      <c r="K369" s="86"/>
      <c r="L369" s="86"/>
      <c r="M369" s="86"/>
      <c r="N369" s="86"/>
      <c r="O369" s="86"/>
      <c r="P369" s="86"/>
      <c r="Q369" s="86"/>
      <c r="R369" s="86"/>
      <c r="S369" s="86"/>
      <c r="T369" s="86"/>
      <c r="U369" s="86"/>
      <c r="V369" s="86"/>
      <c r="W369" s="86"/>
      <c r="X369" s="4" t="s">
        <v>3</v>
      </c>
      <c r="Y369" s="16"/>
      <c r="Z369" s="1"/>
      <c r="AA369" s="1"/>
      <c r="AB369" s="1"/>
    </row>
    <row r="370" spans="1:28" s="102" customFormat="1" ht="5.0999999999999996" customHeight="1" outlineLevel="2" x14ac:dyDescent="0.25">
      <c r="A370" s="1"/>
      <c r="B370" s="33"/>
      <c r="C370" s="76">
        <f>INT($C$309)+2.005</f>
        <v>3.0049999999999999</v>
      </c>
      <c r="D370" s="4" t="s">
        <v>2</v>
      </c>
      <c r="E370" s="4"/>
      <c r="F370" s="4"/>
      <c r="G370" s="4"/>
      <c r="H370" s="98"/>
      <c r="I370" s="98"/>
      <c r="J370" s="98"/>
      <c r="K370" s="98"/>
      <c r="L370" s="98"/>
      <c r="M370" s="98"/>
      <c r="N370" s="98"/>
      <c r="O370" s="98"/>
      <c r="P370" s="98"/>
      <c r="Q370" s="98"/>
      <c r="R370" s="98"/>
      <c r="S370" s="98"/>
      <c r="T370" s="98"/>
      <c r="U370" s="98"/>
      <c r="V370" s="98"/>
      <c r="W370" s="98"/>
      <c r="X370" s="4"/>
      <c r="Y370" s="16"/>
      <c r="Z370" s="1"/>
      <c r="AA370" s="1"/>
      <c r="AB370" s="1"/>
    </row>
    <row r="371" spans="1:28" s="102" customFormat="1" outlineLevel="2" x14ac:dyDescent="0.25">
      <c r="A371" s="1"/>
      <c r="B371" s="33"/>
      <c r="C371" s="76">
        <f>INT($C$309)+2</f>
        <v>3</v>
      </c>
      <c r="D371" s="4"/>
      <c r="E371" s="5"/>
      <c r="F371" s="5"/>
      <c r="G371" s="4"/>
      <c r="H371" s="2" t="s">
        <v>151</v>
      </c>
      <c r="I371" s="149"/>
      <c r="J371" s="107" t="s">
        <v>75</v>
      </c>
      <c r="K371" s="107"/>
      <c r="L371" s="107"/>
      <c r="M371" s="107"/>
      <c r="N371" s="2"/>
      <c r="O371" s="107" t="s">
        <v>76</v>
      </c>
      <c r="P371" s="2"/>
      <c r="Q371" s="2"/>
      <c r="R371" s="2"/>
      <c r="S371" s="2"/>
      <c r="T371" s="107" t="s">
        <v>78</v>
      </c>
      <c r="U371" s="2"/>
      <c r="V371" s="2"/>
      <c r="W371" s="2"/>
      <c r="X371" s="4"/>
      <c r="Y371" s="16"/>
      <c r="Z371" s="1"/>
      <c r="AA371" s="1"/>
      <c r="AB371" s="1"/>
    </row>
    <row r="372" spans="1:28" s="155" customFormat="1" outlineLevel="2" x14ac:dyDescent="0.25">
      <c r="A372" s="1"/>
      <c r="B372" s="33"/>
      <c r="C372" s="76"/>
      <c r="D372" s="4"/>
      <c r="E372" s="5"/>
      <c r="F372" s="5"/>
      <c r="G372" s="4"/>
      <c r="H372" s="2"/>
      <c r="I372" s="149"/>
      <c r="J372" s="107" t="s">
        <v>281</v>
      </c>
      <c r="K372" s="107" t="s">
        <v>282</v>
      </c>
      <c r="L372" s="107" t="s">
        <v>283</v>
      </c>
      <c r="M372" s="107" t="s">
        <v>284</v>
      </c>
      <c r="N372" s="2"/>
      <c r="O372" s="107" t="s">
        <v>281</v>
      </c>
      <c r="P372" s="107" t="s">
        <v>282</v>
      </c>
      <c r="Q372" s="107" t="s">
        <v>283</v>
      </c>
      <c r="R372" s="107" t="s">
        <v>284</v>
      </c>
      <c r="S372" s="2"/>
      <c r="T372" s="107" t="s">
        <v>281</v>
      </c>
      <c r="U372" s="107" t="s">
        <v>282</v>
      </c>
      <c r="V372" s="107" t="s">
        <v>283</v>
      </c>
      <c r="W372" s="107" t="s">
        <v>284</v>
      </c>
      <c r="X372" s="4"/>
      <c r="Y372" s="16"/>
      <c r="Z372" s="1"/>
      <c r="AA372" s="1"/>
      <c r="AB372" s="1"/>
    </row>
    <row r="373" spans="1:28" s="102" customFormat="1" outlineLevel="2" x14ac:dyDescent="0.25">
      <c r="A373" s="1"/>
      <c r="B373" s="33"/>
      <c r="C373" s="76">
        <f>INT($C$309)+2</f>
        <v>3</v>
      </c>
      <c r="D373" s="4"/>
      <c r="E373" s="5">
        <v>0</v>
      </c>
      <c r="F373" s="5"/>
      <c r="G373" s="4"/>
      <c r="H373" s="61" t="s">
        <v>291</v>
      </c>
      <c r="I373" s="149"/>
      <c r="J373" s="162">
        <v>0</v>
      </c>
      <c r="K373" s="106">
        <v>0</v>
      </c>
      <c r="L373" s="106">
        <v>0</v>
      </c>
      <c r="M373" s="106">
        <v>0</v>
      </c>
      <c r="N373" s="2"/>
      <c r="O373" s="106">
        <v>0</v>
      </c>
      <c r="P373" s="106">
        <v>0</v>
      </c>
      <c r="Q373" s="106">
        <v>0</v>
      </c>
      <c r="R373" s="106">
        <v>0</v>
      </c>
      <c r="S373" s="2"/>
      <c r="T373" s="106">
        <v>0</v>
      </c>
      <c r="U373" s="106">
        <v>0</v>
      </c>
      <c r="V373" s="106">
        <v>0</v>
      </c>
      <c r="W373" s="106">
        <v>0</v>
      </c>
      <c r="X373" s="4"/>
      <c r="Y373" s="16"/>
      <c r="Z373" s="1"/>
      <c r="AA373" s="1"/>
      <c r="AB373" s="1"/>
    </row>
    <row r="374" spans="1:28" s="130" customFormat="1" outlineLevel="2" x14ac:dyDescent="0.25">
      <c r="A374" s="1"/>
      <c r="B374" s="33"/>
      <c r="C374" s="76">
        <f>INT($C$309)+2</f>
        <v>3</v>
      </c>
      <c r="D374" s="4"/>
      <c r="E374" s="5">
        <v>27</v>
      </c>
      <c r="F374" s="5"/>
      <c r="G374" s="4"/>
      <c r="H374" s="61" t="s">
        <v>292</v>
      </c>
      <c r="I374" s="149"/>
      <c r="J374" s="149"/>
      <c r="K374" s="2"/>
      <c r="L374" s="107"/>
      <c r="M374" s="2"/>
      <c r="N374" s="2"/>
      <c r="O374" s="32">
        <v>0.15</v>
      </c>
      <c r="P374" s="32">
        <v>0.1</v>
      </c>
      <c r="Q374" s="32">
        <v>0.05</v>
      </c>
      <c r="R374" s="32">
        <v>0.1</v>
      </c>
      <c r="S374" s="2"/>
      <c r="T374" s="32">
        <v>0.15</v>
      </c>
      <c r="U374" s="32">
        <v>0.1</v>
      </c>
      <c r="V374" s="32">
        <v>0.05</v>
      </c>
      <c r="W374" s="32">
        <v>0.1</v>
      </c>
      <c r="X374" s="4"/>
      <c r="Y374" s="16"/>
      <c r="Z374" s="1"/>
      <c r="AA374" s="1"/>
      <c r="AB374" s="1"/>
    </row>
    <row r="375" spans="1:28" s="130" customFormat="1" outlineLevel="2" x14ac:dyDescent="0.25">
      <c r="A375" s="1"/>
      <c r="B375" s="33"/>
      <c r="C375" s="76">
        <f>INT($C$309)+2</f>
        <v>3</v>
      </c>
      <c r="D375" s="4"/>
      <c r="E375" s="5">
        <v>54</v>
      </c>
      <c r="F375" s="5"/>
      <c r="G375" s="4"/>
      <c r="H375" s="61" t="s">
        <v>293</v>
      </c>
      <c r="I375" s="149"/>
      <c r="J375" s="149"/>
      <c r="K375" s="2"/>
      <c r="L375" s="107"/>
      <c r="M375" s="2"/>
      <c r="N375" s="2"/>
      <c r="O375" s="32">
        <v>-0.15</v>
      </c>
      <c r="P375" s="32">
        <v>-0.1</v>
      </c>
      <c r="Q375" s="32">
        <v>-0.05</v>
      </c>
      <c r="R375" s="32">
        <v>-0.1</v>
      </c>
      <c r="S375" s="2"/>
      <c r="T375" s="32">
        <v>-0.15</v>
      </c>
      <c r="U375" s="32">
        <v>-0.1</v>
      </c>
      <c r="V375" s="32">
        <v>-0.05</v>
      </c>
      <c r="W375" s="32">
        <v>-0.1</v>
      </c>
      <c r="X375" s="4"/>
      <c r="Y375" s="16"/>
      <c r="Z375" s="1"/>
      <c r="AA375" s="1"/>
      <c r="AB375" s="1"/>
    </row>
    <row r="376" spans="1:28" s="155" customFormat="1" outlineLevel="2" x14ac:dyDescent="0.25">
      <c r="A376" s="1"/>
      <c r="B376" s="33"/>
      <c r="C376" s="76"/>
      <c r="D376" s="4"/>
      <c r="E376" s="5"/>
      <c r="F376" s="5"/>
      <c r="G376" s="4"/>
      <c r="H376" s="168"/>
      <c r="I376" s="167"/>
      <c r="J376" s="2"/>
      <c r="K376" s="2"/>
      <c r="L376" s="107"/>
      <c r="M376" s="2"/>
      <c r="N376" s="2"/>
      <c r="O376" s="2"/>
      <c r="P376" s="2"/>
      <c r="Q376" s="2"/>
      <c r="R376" s="2"/>
      <c r="S376" s="2"/>
      <c r="T376" s="2"/>
      <c r="U376" s="2"/>
      <c r="V376" s="2"/>
      <c r="W376" s="2"/>
      <c r="X376" s="4"/>
      <c r="Y376" s="16"/>
      <c r="Z376" s="1"/>
      <c r="AA376" s="1"/>
      <c r="AB376" s="1"/>
    </row>
    <row r="377" spans="1:28" s="102" customFormat="1" ht="5.0999999999999996" customHeight="1" outlineLevel="3" x14ac:dyDescent="0.25">
      <c r="A377" s="1"/>
      <c r="B377" s="33"/>
      <c r="C377" s="76">
        <f>INT($C$309)+3.005</f>
        <v>4.0049999999999999</v>
      </c>
      <c r="D377" s="4"/>
      <c r="E377" s="4"/>
      <c r="F377" s="4"/>
      <c r="G377" s="4"/>
      <c r="H377" s="4"/>
      <c r="I377" s="4"/>
      <c r="J377" s="4"/>
      <c r="K377" s="4"/>
      <c r="L377" s="4"/>
      <c r="M377" s="4"/>
      <c r="N377" s="4"/>
      <c r="O377" s="4"/>
      <c r="P377" s="4"/>
      <c r="Q377" s="4"/>
      <c r="R377" s="4"/>
      <c r="S377" s="4"/>
      <c r="T377" s="4"/>
      <c r="U377" s="4"/>
      <c r="V377" s="4"/>
      <c r="W377" s="4"/>
      <c r="X377" s="4" t="s">
        <v>3</v>
      </c>
      <c r="Y377" s="16"/>
      <c r="Z377" s="1"/>
      <c r="AA377" s="1"/>
      <c r="AB377" s="1"/>
    </row>
    <row r="378" spans="1:28" s="142" customFormat="1" ht="5.0999999999999996" customHeight="1" outlineLevel="2" x14ac:dyDescent="0.25">
      <c r="A378" s="1"/>
      <c r="B378" s="33"/>
      <c r="C378" s="76">
        <f>INT($C$309)+2.005</f>
        <v>3.0049999999999999</v>
      </c>
      <c r="D378" s="4"/>
      <c r="E378" s="4"/>
      <c r="F378" s="4"/>
      <c r="G378" s="4"/>
      <c r="H378" s="4"/>
      <c r="I378" s="4"/>
      <c r="J378" s="4"/>
      <c r="K378" s="4"/>
      <c r="L378" s="4"/>
      <c r="M378" s="4"/>
      <c r="N378" s="4"/>
      <c r="O378" s="4"/>
      <c r="P378" s="4"/>
      <c r="Q378" s="4"/>
      <c r="R378" s="4"/>
      <c r="S378" s="4"/>
      <c r="T378" s="4"/>
      <c r="U378" s="4"/>
      <c r="V378" s="4"/>
      <c r="W378" s="4"/>
      <c r="X378" s="4"/>
      <c r="Y378" s="16"/>
      <c r="Z378" s="1"/>
      <c r="AA378" s="1"/>
      <c r="AB378" s="1"/>
    </row>
    <row r="379" spans="1:28" s="142" customFormat="1" ht="5.0999999999999996" customHeight="1" outlineLevel="1" x14ac:dyDescent="0.25">
      <c r="A379" s="1"/>
      <c r="B379" s="35"/>
      <c r="C379" s="79">
        <f>INT($C$309)+1.005</f>
        <v>2.0049999999999999</v>
      </c>
      <c r="D379" s="17"/>
      <c r="E379" s="17"/>
      <c r="F379" s="17"/>
      <c r="G379" s="17"/>
      <c r="H379" s="17"/>
      <c r="I379" s="17"/>
      <c r="J379" s="17"/>
      <c r="K379" s="17"/>
      <c r="L379" s="17"/>
      <c r="M379" s="17"/>
      <c r="N379" s="17"/>
      <c r="O379" s="17"/>
      <c r="P379" s="17"/>
      <c r="Q379" s="17"/>
      <c r="R379" s="17"/>
      <c r="S379" s="17"/>
      <c r="T379" s="17"/>
      <c r="U379" s="17"/>
      <c r="V379" s="17"/>
      <c r="W379" s="17"/>
      <c r="X379" s="17"/>
      <c r="Y379" s="18" t="s">
        <v>1</v>
      </c>
      <c r="Z379" s="1"/>
      <c r="AA379" s="1"/>
      <c r="AB379" s="1"/>
    </row>
    <row r="380" spans="1:28" s="142" customFormat="1" ht="5.0999999999999996" customHeight="1" x14ac:dyDescent="0.25">
      <c r="A380" s="1"/>
      <c r="B380" s="19"/>
      <c r="C380" s="80">
        <f>INT($C$309)+0.005</f>
        <v>1.0049999999999999</v>
      </c>
      <c r="D380" s="19"/>
      <c r="E380" s="19"/>
      <c r="F380" s="19"/>
      <c r="G380" s="19"/>
      <c r="H380" s="19"/>
      <c r="I380" s="19"/>
      <c r="J380" s="19"/>
      <c r="K380" s="19"/>
      <c r="L380" s="19"/>
      <c r="M380" s="19"/>
      <c r="N380" s="19"/>
      <c r="O380" s="19"/>
      <c r="P380" s="19"/>
      <c r="Q380" s="19"/>
      <c r="R380" s="19"/>
      <c r="S380" s="19"/>
      <c r="T380" s="19"/>
      <c r="U380" s="19"/>
      <c r="V380" s="19"/>
      <c r="W380" s="19"/>
      <c r="X380" s="19"/>
      <c r="Y380" s="19"/>
      <c r="Z380" s="1"/>
      <c r="AA380" s="1"/>
      <c r="AB380" s="1"/>
    </row>
    <row r="381" spans="1:28" s="142" customFormat="1" outlineLevel="2" x14ac:dyDescent="0.25">
      <c r="A381" s="1"/>
      <c r="B381" s="1"/>
      <c r="C381" s="76">
        <f>INT($C$309)+2</f>
        <v>3</v>
      </c>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x14ac:dyDescent="0.25">
      <c r="A382" s="1"/>
      <c r="B382" s="1"/>
      <c r="C382" s="69"/>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x14ac:dyDescent="0.25">
      <c r="A383" s="1"/>
      <c r="B383" s="1"/>
      <c r="C383" s="69"/>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x14ac:dyDescent="0.25">
      <c r="A384" s="1"/>
      <c r="B384" s="1"/>
      <c r="C384" s="69"/>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x14ac:dyDescent="0.25">
      <c r="A385" s="1"/>
      <c r="B385" s="1"/>
      <c r="C385" s="69"/>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x14ac:dyDescent="0.25">
      <c r="A386" s="1"/>
      <c r="B386" s="1"/>
      <c r="C386" s="69"/>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x14ac:dyDescent="0.25">
      <c r="A387" s="1"/>
      <c r="B387" s="1"/>
      <c r="C387" s="69"/>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x14ac:dyDescent="0.25">
      <c r="C388" s="75" t="s">
        <v>4</v>
      </c>
    </row>
  </sheetData>
  <mergeCells count="5">
    <mergeCell ref="Q350:W353"/>
    <mergeCell ref="J18:T18"/>
    <mergeCell ref="J21:T21"/>
    <mergeCell ref="R323:W325"/>
    <mergeCell ref="Q364:W367"/>
  </mergeCells>
  <phoneticPr fontId="14" type="noConversion"/>
  <conditionalFormatting sqref="I373:J375 I371:I372">
    <cfRule type="expression" dxfId="22" priority="75">
      <formula>($E371&gt;=I$320)</formula>
    </cfRule>
  </conditionalFormatting>
  <conditionalFormatting sqref="P328:Q335 J328:M335">
    <cfRule type="expression" dxfId="21" priority="68">
      <formula>($E328&gt;=J$322)</formula>
    </cfRule>
  </conditionalFormatting>
  <conditionalFormatting sqref="P328:Q335 J328:M335">
    <cfRule type="expression" dxfId="20" priority="66">
      <formula>($E328&lt;J$322)</formula>
    </cfRule>
  </conditionalFormatting>
  <conditionalFormatting sqref="O373:O375">
    <cfRule type="expression" dxfId="19" priority="76">
      <formula>($E373&gt;=L$320)</formula>
    </cfRule>
  </conditionalFormatting>
  <conditionalFormatting sqref="T373:T375">
    <cfRule type="expression" dxfId="18" priority="83">
      <formula>($E373&gt;=P$320)</formula>
    </cfRule>
  </conditionalFormatting>
  <conditionalFormatting sqref="P375">
    <cfRule type="expression" dxfId="17" priority="149">
      <formula>(#REF!&gt;=L$320)</formula>
    </cfRule>
  </conditionalFormatting>
  <conditionalFormatting sqref="Q375 U375">
    <cfRule type="expression" dxfId="16" priority="150">
      <formula>(#REF!&gt;=L$320)</formula>
    </cfRule>
  </conditionalFormatting>
  <conditionalFormatting sqref="R375">
    <cfRule type="expression" dxfId="15" priority="152">
      <formula>(#REF!&gt;=L$320)</formula>
    </cfRule>
  </conditionalFormatting>
  <conditionalFormatting sqref="W375">
    <cfRule type="expression" dxfId="14" priority="153">
      <formula>(#REF!&gt;=P$320)</formula>
    </cfRule>
  </conditionalFormatting>
  <conditionalFormatting sqref="V375">
    <cfRule type="expression" dxfId="13" priority="154">
      <formula>(#REF!&gt;=P$320)</formula>
    </cfRule>
  </conditionalFormatting>
  <conditionalFormatting sqref="P374">
    <cfRule type="expression" dxfId="12" priority="155">
      <formula>(#REF!&gt;=L$320)</formula>
    </cfRule>
  </conditionalFormatting>
  <conditionalFormatting sqref="Q374 U374">
    <cfRule type="expression" dxfId="11" priority="156">
      <formula>(#REF!&gt;=L$320)</formula>
    </cfRule>
  </conditionalFormatting>
  <conditionalFormatting sqref="R374">
    <cfRule type="expression" dxfId="10" priority="158">
      <formula>(#REF!&gt;=L$320)</formula>
    </cfRule>
  </conditionalFormatting>
  <conditionalFormatting sqref="W374">
    <cfRule type="expression" dxfId="9" priority="159">
      <formula>(#REF!&gt;=P$320)</formula>
    </cfRule>
  </conditionalFormatting>
  <conditionalFormatting sqref="V374">
    <cfRule type="expression" dxfId="8" priority="160">
      <formula>(#REF!&gt;=P$320)</formula>
    </cfRule>
  </conditionalFormatting>
  <conditionalFormatting sqref="K373">
    <cfRule type="expression" dxfId="7" priority="161">
      <formula>(#REF!&gt;=J$320)</formula>
    </cfRule>
  </conditionalFormatting>
  <conditionalFormatting sqref="M373">
    <cfRule type="expression" dxfId="6" priority="162">
      <formula>(#REF!&gt;=J$320)</formula>
    </cfRule>
  </conditionalFormatting>
  <conditionalFormatting sqref="L373">
    <cfRule type="expression" dxfId="5" priority="163">
      <formula>(#REF!&gt;=J$320)</formula>
    </cfRule>
  </conditionalFormatting>
  <conditionalFormatting sqref="P373">
    <cfRule type="expression" dxfId="4" priority="164">
      <formula>(#REF!&gt;=L$320)</formula>
    </cfRule>
  </conditionalFormatting>
  <conditionalFormatting sqref="Q373 U373">
    <cfRule type="expression" dxfId="3" priority="165">
      <formula>(#REF!&gt;=L$320)</formula>
    </cfRule>
  </conditionalFormatting>
  <conditionalFormatting sqref="R373">
    <cfRule type="expression" dxfId="2" priority="167">
      <formula>(#REF!&gt;=L$320)</formula>
    </cfRule>
  </conditionalFormatting>
  <conditionalFormatting sqref="W373">
    <cfRule type="expression" dxfId="1" priority="168">
      <formula>(#REF!&gt;=P$320)</formula>
    </cfRule>
  </conditionalFormatting>
  <conditionalFormatting sqref="V373">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9" t="s">
        <v>22</v>
      </c>
      <c r="K18" s="189"/>
      <c r="L18" s="189"/>
      <c r="M18" s="189"/>
      <c r="N18" s="189"/>
      <c r="O18" s="189"/>
      <c r="P18" s="189"/>
      <c r="Q18" s="189"/>
      <c r="R18" s="189"/>
      <c r="S18" s="189"/>
      <c r="T18" s="189"/>
      <c r="U18" s="189"/>
      <c r="V18" s="189"/>
      <c r="W18" s="189"/>
      <c r="X18" s="189"/>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2" t="s">
        <v>34</v>
      </c>
      <c r="K21" s="173"/>
      <c r="L21" s="173"/>
      <c r="M21" s="173"/>
      <c r="N21" s="173"/>
      <c r="O21" s="173"/>
      <c r="P21" s="173"/>
      <c r="Q21" s="173"/>
      <c r="R21" s="173"/>
      <c r="S21" s="173"/>
      <c r="T21" s="173"/>
      <c r="U21" s="173"/>
      <c r="V21" s="173"/>
      <c r="W21" s="173"/>
      <c r="X21" s="190"/>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120</vt:i4>
      </vt:variant>
    </vt:vector>
  </HeadingPairs>
  <TitlesOfParts>
    <vt:vector size="123"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i_dvp_mask_f1</vt:lpstr>
      <vt:lpstr>i_dvp_mask_f3</vt:lpstr>
      <vt:lpstr>i_e0_pos</vt:lpstr>
      <vt:lpstr>i_e1_pos</vt:lpstr>
      <vt:lpstr>i_feedsupply_itn_max</vt:lpstr>
      <vt:lpstr>i_fvp_mask_dams</vt:lpstr>
      <vt:lpstr>i_fvp_mask_offs</vt:lpstr>
      <vt:lpstr>i_fvp_type1</vt:lpstr>
      <vt:lpstr>i_fvp_type3</vt:lpstr>
      <vt:lpstr>i_fvp4_date_i</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i_n_fvps_vi1</vt:lpstr>
      <vt:lpstr>i_n_pos</vt:lpstr>
      <vt:lpstr>i_n_prior_fvps_vi1</vt:lpstr>
      <vt:lpstr>i_n_r1type</vt:lpstr>
      <vt:lpstr>i_n0_len</vt:lpstr>
      <vt:lpstr>i_n1_len</vt:lpstr>
      <vt:lpstr>i_n1_matrix_len</vt:lpstr>
      <vt:lpstr>i_n2_len</vt:lpstr>
      <vt:lpstr>i_n3_len</vt:lpstr>
      <vt:lpstr>i_n3_matrix_len</vt:lpstr>
      <vt:lpstr>i_numbers_min_b1</vt:lpstr>
      <vt:lpstr>i_nut_spread_n0</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ia_offs_dsegroup_b1</vt:lpstr>
      <vt:lpstr>ia_ppk2g1_vlsb1</vt:lpstr>
      <vt:lpstr>ia_ppk5_lsb0</vt:lpstr>
      <vt:lpstr>ia_prepost_b1</vt:lpstr>
      <vt:lpstr>ia_r1type_fi</vt:lpstr>
      <vt:lpstr>ia_sire_dsegroup_b1</vt:lpstr>
      <vt:lpstr>ia_yatf_dsegroup_b1</vt:lpstr>
      <vt:lpstr>General!labour_period_len</vt:lpstr>
      <vt:lpstr>General!pastures</vt:lpstr>
      <vt:lpstr>General!pastures_exist</vt:lpstr>
      <vt:lpstr>General!phase_len</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2021-02-22T05:37:24Z</dcterms:modified>
</cp:coreProperties>
</file>