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Users\21512438\Dropbox\Michael\Work-Uni-Coding\Models\AFO\"/>
    </mc:Choice>
  </mc:AlternateContent>
  <xr:revisionPtr revIDLastSave="0" documentId="13_ncr:1_{795F1AFB-0B15-4FB9-8D8A-CEDCEA5BCB71}" xr6:coauthVersionLast="46" xr6:coauthVersionMax="47" xr10:uidLastSave="{00000000-0000-0000-0000-000000000000}"/>
  <bookViews>
    <workbookView xWindow="-120" yWindow="-120" windowWidth="29040" windowHeight="15840" tabRatio="678" activeTab="2" xr2:uid="{0842FB8C-088A-42F9-B075-24D0619777A0}"/>
  </bookViews>
  <sheets>
    <sheet name="General" sheetId="24" r:id="rId1"/>
    <sheet name="Stock" sheetId="12" r:id="rId2"/>
    <sheet name="StructuralSA" sheetId="25" r:id="rId3"/>
    <sheet name="Admin" sheetId="3" state="hidden" r:id="rId4"/>
  </sheets>
  <definedNames>
    <definedName name="_xlnm._FilterDatabase" localSheetId="3"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General!$I$48:$J$48</definedName>
    <definedName name="foo_levels" localSheetId="0">General!$I$50:$K$50</definedName>
    <definedName name="grain_pools" localSheetId="0">General!$I$44:$J$44</definedName>
    <definedName name="grazing_int" localSheetId="0">General!$I$49:$L$49</definedName>
    <definedName name="i_a0_pos">Stock!$I$43</definedName>
    <definedName name="i_a1_pos">Stock!$I$44</definedName>
    <definedName name="i_adjp_cfw_initial_w0" localSheetId="2">StructuralSA!$K$95</definedName>
    <definedName name="i_adjp_cfw_initial_w1" localSheetId="2">StructuralSA!$P$95:$P$97</definedName>
    <definedName name="i_adjp_cfw_initial_w3" localSheetId="2">StructuralSA!$U$95:$U$97</definedName>
    <definedName name="i_adjp_fd_initial_w0" localSheetId="2">StructuralSA!$L$95</definedName>
    <definedName name="i_adjp_fd_initial_w1" localSheetId="2">StructuralSA!$Q$95:$Q$97</definedName>
    <definedName name="i_adjp_fd_initial_w3" localSheetId="2">StructuralSA!$V$95:$V$97</definedName>
    <definedName name="i_adjp_fl_initial_w0" localSheetId="2">StructuralSA!$M$95</definedName>
    <definedName name="i_adjp_fl_initial_w1" localSheetId="2">StructuralSA!$R$95:$R$97</definedName>
    <definedName name="i_adjp_fl_initial_w3" localSheetId="2">StructuralSA!$W$95:$W$97</definedName>
    <definedName name="i_adjp_lw_initial_w0" localSheetId="2">StructuralSA!$J$95</definedName>
    <definedName name="i_adjp_lw_initial_w1" localSheetId="2">StructuralSA!$O$95:$O$97</definedName>
    <definedName name="i_adjp_lw_initial_w3" localSheetId="2">StructuralSA!$T$95:$T$97</definedName>
    <definedName name="i_age_max">Stock!$I$63</definedName>
    <definedName name="i_age_max_offs">Stock!$I$64</definedName>
    <definedName name="i_b0_pos">Stock!$I$45</definedName>
    <definedName name="i_b1_pos">Stock!$I$46</definedName>
    <definedName name="i_btrt_idx_offs">Stock!$L$268:$Q$268</definedName>
    <definedName name="i_confinement_n0">StructuralSA!$K$83</definedName>
    <definedName name="i_confinement_n1">StructuralSA!$N$83:$N$90</definedName>
    <definedName name="i_confinement_n3">StructuralSA!$T$83:$T$90</definedName>
    <definedName name="i_core_dvp_types_f1" localSheetId="1">Stock!$J$313:$L$313</definedName>
    <definedName name="i_d_pos">Stock!$I$47</definedName>
    <definedName name="i_density_n0" localSheetId="2">StructuralSA!$L$83</definedName>
    <definedName name="i_density_n1" localSheetId="2">StructuralSA!$O$83:$O$90</definedName>
    <definedName name="i_density_n3" localSheetId="2">StructuralSA!$U$83:$U$90</definedName>
    <definedName name="i_dvp_mask_f1">StructuralSA!$N$44:$O$44</definedName>
    <definedName name="i_dvp_mask_f3">StructuralSA!$J$53:$L$53</definedName>
    <definedName name="i_e0_pos">Stock!$I$48</definedName>
    <definedName name="i_e1_pos">Stock!$I$49</definedName>
    <definedName name="i_enterprises_c0" localSheetId="0">General!$I$56:$J$56</definedName>
    <definedName name="i_feedsupply_itn_max">Stock!$I$72</definedName>
    <definedName name="i_fixed_dvp_mask_f1">Stock!$J$314:$L$314</definedName>
    <definedName name="i_fixed_fvp_mask_dams">Stock!$J$312:$L$312</definedName>
    <definedName name="i_fs_create" localSheetId="2">StructuralSA!$O$117</definedName>
    <definedName name="i_fs_number" localSheetId="2">StructuralSA!$O$118</definedName>
    <definedName name="i_fs_use_pkl" localSheetId="2">StructuralSA!$O$116</definedName>
    <definedName name="i_fvp_mask_dams">StructuralSA!$N$43:$O$43</definedName>
    <definedName name="i_fvp_mask_offs">StructuralSA!$J$52:$L$52</definedName>
    <definedName name="i_fvp4_date_i">StructuralSA!$O$45:$O$47</definedName>
    <definedName name="i_generate_with_t" localSheetId="2">StructuralSA!$R$117</definedName>
    <definedName name="i_i_pos">Stock!$I$50</definedName>
    <definedName name="i_initial_b1">Stock!$L$155:$V$155</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en_f">StructuralSA!$I$150</definedName>
    <definedName name="i_len_l">Stock!$M$160</definedName>
    <definedName name="i_len_m">Stock!$L$160</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StructuralSA!$J$78</definedName>
    <definedName name="i_n_pos">Stock!$I$54</definedName>
    <definedName name="i_n_r1type">Stock!$L$206</definedName>
    <definedName name="i_n0_len">StructuralSA!$J$77</definedName>
    <definedName name="i_n0_matrix_len">StructuralSA!$J$79</definedName>
    <definedName name="i_n1_len">StructuralSA!$M$77</definedName>
    <definedName name="i_n1_matrix_len">StructuralSA!$M$79</definedName>
    <definedName name="i_n2_len">StructuralSA!$M$77</definedName>
    <definedName name="i_n3_len">StructuralSA!$S$77</definedName>
    <definedName name="i_n3_matrix_len">StructuralSA!$S$79</definedName>
    <definedName name="i_nut_spread_n0" localSheetId="2">StructuralSA!$J$83</definedName>
    <definedName name="i_nut_spread_n1" localSheetId="2">StructuralSA!$M$83:$M$90</definedName>
    <definedName name="i_nut_spread_n3" localSheetId="2">StructuralSA!$S$83:$S$90</definedName>
    <definedName name="i_nv_lower_p6">StructuralSA!$J$153:$S$153</definedName>
    <definedName name="i_nv_upper_p6">StructuralSA!$J$154:$S$154</definedName>
    <definedName name="i_p_pos">Stock!$I$55</definedName>
    <definedName name="i_prejoin_offset">Stock!$I$66</definedName>
    <definedName name="i_progeny_w2_len">StructuralSA!$Q$75</definedName>
    <definedName name="i_rev_create" localSheetId="2">StructuralSA!$I$116</definedName>
    <definedName name="i_rev_number" localSheetId="2">StructuralSA!$I$118</definedName>
    <definedName name="i_rev_trait_inc" localSheetId="2">StructuralSA!$I$122:$I$129</definedName>
    <definedName name="i_rev_trait_name" localSheetId="2">StructuralSA!$H$122:$H$129</definedName>
    <definedName name="i_sim_periods_year">Stock!$I$62</definedName>
    <definedName name="i_transfer_exists_tg1">Stock!$K$119:$N$121</definedName>
    <definedName name="i_w_pos">Stock!$I$56</definedName>
    <definedName name="i_w_start_len1">StructuralSA!$M$76</definedName>
    <definedName name="i_w_start_len3">StructuralSA!$S$76</definedName>
    <definedName name="i_w0_len">StructuralSA!$J$75</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General!$I$54</definedName>
    <definedName name="pastures" localSheetId="0">General!$I$46:$K$46</definedName>
    <definedName name="pastures_exist" localSheetId="0">General!$I$47:$K$47</definedName>
    <definedName name="phase_len" localSheetId="0">General!$I$52</definedName>
    <definedName name="rdvp_type_r">Stock!$J$318:$L$318</definedName>
    <definedName name="worker_levels" localSheetId="0">General!$I$42:$K$42</definedName>
    <definedName name="ZA.Gridlines" localSheetId="3">Admin!$L$29</definedName>
    <definedName name="ZA.Headers" localSheetId="3">Admin!$L$30</definedName>
    <definedName name="ZA.HeightRow" localSheetId="3">Admin!$J$26</definedName>
    <definedName name="ZA.Outline" localSheetId="3">Admin!$C$1:$C$49</definedName>
    <definedName name="ZA.UserAccess" localSheetId="3">Admin!$L$28</definedName>
    <definedName name="ZA.UserUnprotect" localSheetId="3">Admin!$L$27</definedName>
    <definedName name="ZA.VersionData" localSheetId="3">Admin!$I$21</definedName>
    <definedName name="ZA.VersionStr" localSheetId="3">Admin!$I$18</definedName>
    <definedName name="ZA.WidthCol" localSheetId="3">Admin!$L$26</definedName>
    <definedName name="ZA.ZoomSheet" localSheetId="3">Admin!$O$26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8" i="25" l="1"/>
  <c r="C313" i="12"/>
  <c r="C155" i="25" l="1"/>
  <c r="C145" i="25"/>
  <c r="C80" i="25"/>
  <c r="C79" i="25"/>
  <c r="C78" i="25"/>
  <c r="C77" i="25"/>
  <c r="C76" i="25"/>
  <c r="C75" i="25"/>
  <c r="C74" i="25"/>
  <c r="C92" i="25"/>
  <c r="C91" i="25"/>
  <c r="C119" i="25"/>
  <c r="C118" i="25"/>
  <c r="C117" i="25"/>
  <c r="C116" i="25"/>
  <c r="C115" i="25"/>
  <c r="C154" i="25"/>
  <c r="C153" i="25"/>
  <c r="C152" i="25"/>
  <c r="C151" i="25"/>
  <c r="C150" i="25"/>
  <c r="C149" i="25"/>
  <c r="C161" i="25"/>
  <c r="C160" i="25"/>
  <c r="C159" i="25"/>
  <c r="C158" i="25"/>
  <c r="C157" i="25"/>
  <c r="C156" i="25"/>
  <c r="C146" i="25"/>
  <c r="C144" i="25"/>
  <c r="C143" i="25"/>
  <c r="C142" i="25"/>
  <c r="C139" i="25"/>
  <c r="C138" i="25"/>
  <c r="C137" i="25"/>
  <c r="C129" i="25"/>
  <c r="C128" i="25"/>
  <c r="C127" i="25"/>
  <c r="C136" i="25"/>
  <c r="C135" i="25"/>
  <c r="C134" i="25"/>
  <c r="C133" i="25"/>
  <c r="C132" i="25"/>
  <c r="C131" i="25"/>
  <c r="C130" i="25"/>
  <c r="C126" i="25"/>
  <c r="C125" i="25"/>
  <c r="C124" i="25"/>
  <c r="C123" i="25"/>
  <c r="C122" i="25"/>
  <c r="C121" i="25"/>
  <c r="C120" i="25"/>
  <c r="C112" i="25"/>
  <c r="C111" i="25"/>
  <c r="C110" i="25"/>
  <c r="C109" i="25"/>
  <c r="C106" i="25"/>
  <c r="C105" i="25"/>
  <c r="C104" i="25"/>
  <c r="H141" i="25"/>
  <c r="C64" i="12"/>
  <c r="C63" i="12"/>
  <c r="C62" i="12"/>
  <c r="C60" i="12"/>
  <c r="C61" i="12"/>
  <c r="C83" i="25"/>
  <c r="C37" i="12"/>
  <c r="C36" i="12"/>
  <c r="C35" i="12"/>
  <c r="C34" i="12"/>
  <c r="C46" i="25"/>
  <c r="M78" i="25"/>
  <c r="J318" i="12"/>
  <c r="H300" i="12"/>
  <c r="C326" i="12"/>
  <c r="C325" i="12"/>
  <c r="C324" i="12"/>
  <c r="C323" i="12"/>
  <c r="C322" i="12"/>
  <c r="C321" i="12"/>
  <c r="C320" i="12"/>
  <c r="C319" i="12"/>
  <c r="C318" i="12"/>
  <c r="C317" i="12"/>
  <c r="C316" i="12"/>
  <c r="C315" i="12"/>
  <c r="C314" i="12"/>
  <c r="K318" i="12"/>
  <c r="C312" i="12"/>
  <c r="C311" i="12"/>
  <c r="C310" i="12"/>
  <c r="C307" i="12"/>
  <c r="C306" i="12"/>
  <c r="C305" i="12"/>
  <c r="C304" i="12"/>
  <c r="C303" i="12"/>
  <c r="C302" i="12"/>
  <c r="C301" i="12"/>
  <c r="C298" i="12"/>
  <c r="C297" i="12"/>
  <c r="C107" i="25" l="1"/>
  <c r="C114" i="25" s="1"/>
  <c r="C140" i="25"/>
  <c r="C147" i="25" s="1"/>
  <c r="C113" i="25" l="1"/>
  <c r="C148" i="25"/>
  <c r="H31" i="25"/>
  <c r="C35" i="25"/>
  <c r="C34" i="25"/>
  <c r="C68" i="25"/>
  <c r="C67" i="25"/>
  <c r="H64" i="25"/>
  <c r="C103" i="25"/>
  <c r="C102" i="25"/>
  <c r="C101" i="25"/>
  <c r="C100" i="25"/>
  <c r="C99" i="25"/>
  <c r="C98" i="25"/>
  <c r="C97" i="25"/>
  <c r="C96" i="25"/>
  <c r="C95" i="25"/>
  <c r="C94" i="25"/>
  <c r="C93" i="25"/>
  <c r="C90" i="25"/>
  <c r="C89" i="25"/>
  <c r="C88" i="25"/>
  <c r="C87" i="25"/>
  <c r="C42" i="25"/>
  <c r="C41" i="25"/>
  <c r="C38" i="25"/>
  <c r="C37" i="25"/>
  <c r="C36" i="25"/>
  <c r="C33" i="25"/>
  <c r="C32" i="25"/>
  <c r="C29" i="25"/>
  <c r="C28" i="25"/>
  <c r="C27" i="25"/>
  <c r="C86" i="25"/>
  <c r="C85" i="25"/>
  <c r="C84" i="25"/>
  <c r="C82" i="25"/>
  <c r="C81" i="25"/>
  <c r="C71" i="25"/>
  <c r="C70" i="25"/>
  <c r="C69" i="25"/>
  <c r="C66" i="25"/>
  <c r="C65" i="25"/>
  <c r="C62" i="25"/>
  <c r="C61" i="25"/>
  <c r="C60" i="25"/>
  <c r="C49" i="25"/>
  <c r="C48" i="25"/>
  <c r="C47" i="25"/>
  <c r="C45" i="25"/>
  <c r="C44" i="25"/>
  <c r="C67" i="12"/>
  <c r="C66" i="12"/>
  <c r="C65" i="12"/>
  <c r="C55" i="12"/>
  <c r="C54" i="12"/>
  <c r="C53" i="12"/>
  <c r="C52" i="12"/>
  <c r="C51" i="12"/>
  <c r="C50" i="12"/>
  <c r="C49" i="12"/>
  <c r="C48" i="12"/>
  <c r="C47" i="12"/>
  <c r="C46" i="12"/>
  <c r="C45" i="12"/>
  <c r="C44" i="12"/>
  <c r="C43" i="12"/>
  <c r="C59" i="25"/>
  <c r="C58" i="25"/>
  <c r="C57" i="25"/>
  <c r="C56" i="25"/>
  <c r="C55" i="25"/>
  <c r="C54" i="25"/>
  <c r="C53" i="25"/>
  <c r="C52" i="25"/>
  <c r="C51" i="25"/>
  <c r="C50" i="25"/>
  <c r="C43" i="25"/>
  <c r="S78" i="25"/>
  <c r="S75" i="25" s="1"/>
  <c r="M75" i="25"/>
  <c r="J76" i="25"/>
  <c r="C26" i="25"/>
  <c r="C25" i="25"/>
  <c r="C24" i="25"/>
  <c r="C23" i="25"/>
  <c r="C22" i="25"/>
  <c r="C21" i="25"/>
  <c r="C20" i="25"/>
  <c r="C19" i="25"/>
  <c r="C18" i="25"/>
  <c r="C17" i="25"/>
  <c r="C16" i="25"/>
  <c r="C15" i="25"/>
  <c r="C14" i="25"/>
  <c r="C13" i="25"/>
  <c r="C12" i="25"/>
  <c r="C11" i="25"/>
  <c r="C10" i="25"/>
  <c r="C9" i="25"/>
  <c r="C8" i="25"/>
  <c r="C7" i="25"/>
  <c r="C4" i="25"/>
  <c r="C3" i="25"/>
  <c r="C2" i="25"/>
  <c r="C63" i="25" l="1"/>
  <c r="C30" i="25"/>
  <c r="C40" i="25" s="1"/>
  <c r="C5" i="25"/>
  <c r="C39" i="25" l="1"/>
  <c r="C72" i="25" l="1"/>
  <c r="C73"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7"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62" i="24"/>
  <c r="C61" i="24"/>
  <c r="C60" i="24"/>
  <c r="C59" i="24"/>
  <c r="C58" i="24"/>
  <c r="C41" i="24"/>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Q245" i="12"/>
  <c r="Q246"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T245" i="12" l="1"/>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U253" i="12"/>
  <c r="V238" i="12"/>
  <c r="V243" i="12" s="1"/>
  <c r="V253" i="12"/>
  <c r="S237" i="12"/>
  <c r="S242" i="12" s="1"/>
  <c r="S252" i="12"/>
  <c r="T232" i="12"/>
  <c r="U227" i="12"/>
  <c r="U247" i="12" s="1"/>
  <c r="T237" i="12" l="1"/>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8" i="12" l="1"/>
  <c r="M272" i="12"/>
  <c r="N206" i="12"/>
  <c r="H83" i="12" l="1"/>
  <c r="C153" i="12" l="1"/>
  <c r="C327"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s="1"/>
  <c r="C40"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47"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48"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9"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0"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4"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13"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4"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7"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8"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O36" authorId="0" shapeId="0" xr:uid="{3C33972C-7808-4C42-8881-36F89F0AB1E9}">
      <text>
        <r>
          <rPr>
            <b/>
            <sz val="9"/>
            <color indexed="81"/>
            <rFont val="Tahoma"/>
            <family val="2"/>
          </rPr>
          <t>Michael Young (21512438):</t>
        </r>
        <r>
          <rPr>
            <sz val="9"/>
            <color indexed="81"/>
            <rFont val="Tahoma"/>
            <family val="2"/>
          </rPr>
          <t xml:space="preserve">
This is a user defined date. See just below.</t>
        </r>
      </text>
    </comment>
    <comment ref="H43"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44"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45" authorId="1" shapeId="0" xr:uid="{ADB63854-4700-4EFC-9C28-7DD675173D98}">
      <text>
        <r>
          <rPr>
            <b/>
            <sz val="9"/>
            <color indexed="81"/>
            <rFont val="Tahoma"/>
            <family val="2"/>
          </rPr>
          <t>John:</t>
        </r>
        <r>
          <rPr>
            <sz val="9"/>
            <color indexed="81"/>
            <rFont val="Tahoma"/>
            <family val="2"/>
          </rPr>
          <t xml:space="preserve">
This is halfway between weaning and joining</t>
        </r>
      </text>
    </comment>
    <comment ref="O46" authorId="1" shapeId="0" xr:uid="{2C53C2B2-30D1-4DBB-9BCA-B031DE33B441}">
      <text>
        <r>
          <rPr>
            <b/>
            <sz val="9"/>
            <color indexed="81"/>
            <rFont val="Tahoma"/>
            <family val="2"/>
          </rPr>
          <t>John:</t>
        </r>
        <r>
          <rPr>
            <sz val="9"/>
            <color indexed="81"/>
            <rFont val="Tahoma"/>
            <family val="2"/>
          </rPr>
          <t xml:space="preserve">
This is halfway between weaning and joining</t>
        </r>
      </text>
    </comment>
    <comment ref="O47" authorId="1" shapeId="0" xr:uid="{4BBE5A67-E477-4595-A230-38DD06F1FC2A}">
      <text>
        <r>
          <rPr>
            <b/>
            <sz val="9"/>
            <color indexed="81"/>
            <rFont val="Tahoma"/>
            <family val="2"/>
          </rPr>
          <t>John:</t>
        </r>
        <r>
          <rPr>
            <sz val="9"/>
            <color indexed="81"/>
            <rFont val="Tahoma"/>
            <family val="2"/>
          </rPr>
          <t xml:space="preserve">
This is halfway between weaning and joining</t>
        </r>
      </text>
    </comment>
    <comment ref="H52"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53"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 ref="H76"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76"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76"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78" authorId="1"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82" authorId="1"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82" authorId="1"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82" authorId="0" shapeId="0" xr:uid="{E340AD6E-11C9-44BF-82E3-7B07708AECC7}">
      <text>
        <r>
          <rPr>
            <b/>
            <sz val="9"/>
            <color indexed="81"/>
            <rFont val="Tahoma"/>
            <charset val="1"/>
          </rPr>
          <t>Michael Young (21512438):</t>
        </r>
        <r>
          <rPr>
            <sz val="9"/>
            <color indexed="81"/>
            <rFont val="Tahoma"/>
            <charset val="1"/>
          </rPr>
          <t xml:space="preserve">
This control allows confinement to occur if it is turned on for the given p6 period (controlled in feedsupply in property inputs)</t>
        </r>
      </text>
    </comment>
    <comment ref="T82" authorId="0" shapeId="0" xr:uid="{D3F46B65-AA6B-45FC-BB7B-0F0F7648D80A}">
      <text>
        <r>
          <rPr>
            <b/>
            <sz val="9"/>
            <color indexed="81"/>
            <rFont val="Tahoma"/>
            <charset val="1"/>
          </rPr>
          <t>Michael Young (21512438):</t>
        </r>
        <r>
          <rPr>
            <sz val="9"/>
            <color indexed="81"/>
            <rFont val="Tahoma"/>
            <charset val="1"/>
          </rPr>
          <t xml:space="preserve">
This control allows confinement to occur if it is turned on for the given p6 period (controlled in feedsupply in property inputs)</t>
        </r>
      </text>
    </comment>
    <comment ref="S89" authorId="1"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H116" authorId="0" shapeId="0" xr:uid="{E0C9EFBD-895F-474D-B6F7-7F79631662A7}">
      <text>
        <r>
          <rPr>
            <b/>
            <sz val="9"/>
            <color indexed="81"/>
            <rFont val="Tahoma"/>
            <family val="2"/>
          </rPr>
          <t>Michael Young (21512438):</t>
        </r>
        <r>
          <rPr>
            <sz val="9"/>
            <color indexed="81"/>
            <rFont val="Tahoma"/>
            <family val="2"/>
          </rPr>
          <t xml:space="preserve">
This is to colntrol which trial generates the std rev values.</t>
        </r>
      </text>
    </comment>
    <comment ref="N116" authorId="0" shapeId="0" xr:uid="{A9138754-B6ED-47ED-AB84-13224D267758}">
      <text>
        <r>
          <rPr>
            <b/>
            <sz val="9"/>
            <color indexed="81"/>
            <rFont val="Tahoma"/>
            <family val="2"/>
          </rPr>
          <t>Michael Young (21512438):</t>
        </r>
        <r>
          <rPr>
            <sz val="9"/>
            <color indexed="81"/>
            <rFont val="Tahoma"/>
            <family val="2"/>
          </rPr>
          <t xml:space="preserve">
Controls if a trial uses the pkl feedsupply or used the excel input feedsupply.</t>
        </r>
      </text>
    </comment>
    <comment ref="N117" authorId="0"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R117" authorId="0" shapeId="0" xr:uid="{C95D9C14-95B2-44CF-9B17-758EFB269999}">
      <text>
        <r>
          <rPr>
            <b/>
            <sz val="9"/>
            <color indexed="81"/>
            <rFont val="Tahoma"/>
            <charset val="1"/>
          </rPr>
          <t>Michael Young (21512438):</t>
        </r>
        <r>
          <rPr>
            <sz val="9"/>
            <color indexed="81"/>
            <rFont val="Tahoma"/>
            <charset val="1"/>
          </rPr>
          <t xml:space="preserve">
When using pkl fs do you want to run the stk generator with t axis. The default is True so that the fs can be different across t axis when using 1n model.</t>
        </r>
      </text>
    </comment>
    <comment ref="H118" authorId="0"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N118" authorId="0" shapeId="0" xr:uid="{1D224ECA-F2E2-44DB-A203-7D8A825CE404}">
      <text>
        <r>
          <rPr>
            <b/>
            <sz val="9"/>
            <color indexed="81"/>
            <rFont val="Tahoma"/>
            <family val="2"/>
          </rPr>
          <t>Michael Young (21512438):</t>
        </r>
        <r>
          <rPr>
            <sz val="9"/>
            <color indexed="81"/>
            <rFont val="Tahoma"/>
            <family val="2"/>
          </rPr>
          <t xml:space="preserve">
This number is appended to the std fs pickle file. This is required so multiple fs can be stored similtaneously.</t>
        </r>
      </text>
    </comment>
    <comment ref="H121" authorId="0" shapeId="0" xr:uid="{FD0151C6-9F6F-4723-995E-804A9122F39A}">
      <text>
        <r>
          <rPr>
            <b/>
            <sz val="9"/>
            <color indexed="81"/>
            <rFont val="Tahoma"/>
            <family val="2"/>
          </rPr>
          <t>Michael Young (21512438):</t>
        </r>
        <r>
          <rPr>
            <sz val="9"/>
            <color indexed="81"/>
            <rFont val="Tahoma"/>
            <family val="2"/>
          </rPr>
          <t xml:space="preserve">
These can be controlled using SAV. When true these traits will be updated with the values from the std trial.</t>
        </r>
      </text>
    </comment>
    <comment ref="H126" authorId="0" shapeId="0" xr:uid="{B4758F67-1D7E-4D60-BB06-F13A6FE89F0F}">
      <text>
        <r>
          <rPr>
            <b/>
            <sz val="9"/>
            <color indexed="81"/>
            <rFont val="Tahoma"/>
            <family val="2"/>
          </rPr>
          <t>Michael Young (21512438):</t>
        </r>
        <r>
          <rPr>
            <sz val="9"/>
            <color indexed="81"/>
            <rFont val="Tahoma"/>
            <family val="2"/>
          </rPr>
          <t xml:space="preserve">
Ewe Rearing Ability</t>
        </r>
      </text>
    </comment>
    <comment ref="H150" authorId="1" shapeId="0" xr:uid="{B39EFDC6-7ABB-4808-93B1-2819F2755236}">
      <text>
        <r>
          <rPr>
            <b/>
            <sz val="9"/>
            <color indexed="81"/>
            <rFont val="Tahoma"/>
            <family val="2"/>
          </rPr>
          <t>John:</t>
        </r>
        <r>
          <rPr>
            <sz val="9"/>
            <color indexed="81"/>
            <rFont val="Tahoma"/>
            <family val="2"/>
          </rPr>
          <t xml:space="preserve">
</t>
        </r>
      </text>
    </comment>
    <comment ref="H153" authorId="1"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154" authorId="1"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sharedStrings.xml><?xml version="1.0" encoding="utf-8"?>
<sst xmlns="http://schemas.openxmlformats.org/spreadsheetml/2006/main" count="585" uniqueCount="317">
  <si>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</si>
  <si>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</si>
  <si>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</si>
  <si>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</si>
  <si>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</si>
  <si>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</si>
  <si>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</si>
  <si>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</si>
  <si>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</si>
  <si>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</si>
  <si>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</si>
  <si>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</si>
  <si>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</si>
  <si>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</si>
  <si>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</si>
  <si>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</si>
  <si>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</si>
  <si>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</si>
  <si>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</si>
  <si>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</si>
  <si>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</si>
  <si>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</si>
  <si>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</si>
  <si>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</si>
  <si>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</si>
  <si>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</si>
  <si>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</si>
  <si>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</si>
  <si>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</si>
  <si>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</si>
  <si>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</si>
  <si>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</si>
  <si>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</si>
  <si>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</si>
  <si>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</si>
  <si>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</si>
  <si>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</si>
  <si>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</si>
  <si>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</si>
  <si>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</si>
  <si>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</si>
  <si>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</si>
  <si>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</si>
  <si>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</si>
  <si>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</si>
  <si>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</si>
  <si>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</si>
  <si>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</si>
  <si>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</si>
  <si>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</si>
  <si>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</si>
  <si>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</si>
  <si>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</si>
  <si>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</si>
  <si>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</si>
  <si>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</si>
  <si>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</si>
  <si>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</si>
  <si>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</si>
  <si>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</si>
  <si>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</si>
  <si>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</si>
  <si>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</si>
  <si>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</si>
  <si>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</si>
  <si>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</si>
  <si>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</si>
  <si>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</si>
  <si>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</si>
  <si>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</si>
  <si>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</si>
  <si>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</si>
  <si>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</si>
  <si>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</si>
  <si>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</si>
  <si>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</si>
  <si>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</si>
  <si>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</si>
  <si>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</si>
  <si>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</si>
  <si>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</si>
  <si>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</si>
  <si>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</si>
  <si>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</si>
  <si>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</si>
  <si>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</si>
  <si>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</si>
  <si>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</si>
  <si>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</si>
  <si>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</si>
  <si>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</si>
  <si>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</si>
  <si>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</si>
  <si>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</si>
  <si>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</si>
  <si>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</si>
  <si>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</si>
  <si>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</si>
  <si>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</si>
  <si>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</si>
  <si>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</si>
  <si>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</si>
  <si>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</si>
  <si>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</si>
  <si>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</si>
  <si>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</si>
  <si>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</si>
  <si>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</si>
  <si>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</si>
  <si>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</si>
  <si>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</si>
  <si>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</si>
  <si>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</si>
  <si>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</si>
  <si>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</si>
  <si>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</si>
  <si>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</si>
  <si>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</si>
  <si>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</si>
  <si>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</si>
  <si>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</si>
  <si>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</si>
  <si>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</si>
  <si>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</si>
  <si>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</si>
  <si>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</si>
  <si>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</si>
  <si>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</si>
  <si>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</si>
  <si>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</si>
  <si>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</si>
  <si>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</si>
  <si>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</si>
  <si>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</si>
  <si>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</si>
  <si>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</si>
  <si>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</si>
  <si>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</si>
  <si>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</si>
  <si>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</si>
  <si>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</si>
  <si>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</si>
  <si>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</si>
  <si>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</si>
  <si>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</si>
  <si>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</si>
  <si>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</si>
  <si>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</si>
  <si>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</si>
  <si>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</si>
  <si>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</si>
  <si>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</si>
  <si>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</si>
  <si>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</si>
  <si>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</si>
  <si>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</si>
  <si>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</si>
  <si>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</si>
  <si>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</si>
  <si>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</si>
  <si>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</si>
  <si>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</si>
  <si>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</si>
  <si>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</si>
  <si>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</si>
  <si>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</si>
  <si>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</si>
  <si>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</si>
  <si>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</si>
  <si>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</si>
  <si>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</si>
  <si>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</si>
  <si>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</si>
  <si>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</si>
  <si>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</si>
  <si>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</si>
  <si>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</si>
  <si>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</si>
  <si>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</si>
  <si>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</si>
  <si>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</si>
  <si>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</si>
  <si>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</si>
  <si>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</si>
  <si>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</si>
  <si>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</si>
  <si>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</si>
  <si>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</si>
  <si>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</si>
  <si>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</si>
  <si>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</si>
  <si>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</si>
  <si>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</si>
  <si>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</si>
  <si>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</si>
  <si>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</si>
  <si>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</si>
  <si>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</si>
  <si>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</si>
  <si>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</si>
  <si>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</si>
  <si>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</si>
  <si>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</si>
  <si>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</si>
  <si>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</si>
  <si>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</si>
  <si>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</si>
  <si>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</si>
  <si>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</si>
  <si>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</si>
  <si>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</si>
  <si>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</si>
  <si>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</si>
  <si>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</si>
  <si>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</si>
  <si>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</si>
  <si>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</si>
  <si>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</si>
  <si>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</si>
  <si>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</si>
  <si>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</si>
  <si>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</si>
  <si>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</si>
  <si>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</si>
  <si>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</si>
  <si>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</si>
  <si>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</si>
  <si>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</si>
  <si>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</si>
  <si>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</si>
  <si>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</si>
  <si>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</si>
  <si>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</si>
  <si>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</si>
  <si>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</si>
  <si>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</si>
  <si>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</si>
  <si>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</si>
  <si>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</si>
  <si>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</si>
  <si>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</si>
  <si>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</si>
  <si>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</si>
  <si>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</si>
  <si>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</si>
  <si>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</si>
  <si>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</si>
  <si>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</si>
  <si>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</si>
  <si>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</si>
  <si>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</si>
  <si>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</si>
  <si>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</si>
  <si>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</si>
  <si>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</si>
  <si>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</si>
  <si>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</si>
  <si>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rev_create</t>
  </si>
  <si>
    <t>rev_number</t>
  </si>
  <si>
    <t>Trait included in REV</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</si>
  <si>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</si>
  <si>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</si>
  <si>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</si>
  <si>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</si>
  <si>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</si>
  <si>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</si>
  <si>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</si>
  <si>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</si>
  <si>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</si>
  <si>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</si>
  <si>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</si>
  <si>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</si>
  <si>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</si>
  <si>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</si>
  <si>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</si>
  <si>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</si>
  <si>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</si>
  <si>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</si>
  <si>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</si>
  <si>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</si>
  <si>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</si>
  <si>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</si>
  <si>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</si>
  <si>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</si>
  <si>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</si>
  <si>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</si>
  <si>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</si>
  <si>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</si>
  <si>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</si>
  <si>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</si>
  <si>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</si>
  <si>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</si>
  <si>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</si>
  <si>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</si>
  <si>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</si>
  <si>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</si>
  <si>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</si>
  <si>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</si>
  <si>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</si>
  <si>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</si>
  <si>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28Apr21: change grazing pool names
1Apr19: Blank worksheet</t>
  </si>
  <si>
    <t>Latest</t>
  </si>
  <si>
    <t>Lowest value</t>
  </si>
  <si>
    <t>20May21: Make the extra nut_spread_g1 = 0.1
1Apr19: Blank worksheet</t>
  </si>
  <si>
    <t>is FVP</t>
  </si>
  <si>
    <t>is DVP</t>
  </si>
  <si>
    <t>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</si>
  <si>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enterprises</t>
  </si>
  <si>
    <t>stk</t>
  </si>
  <si>
    <t>crp</t>
  </si>
  <si>
    <t>Confinement</t>
  </si>
  <si>
    <t>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</si>
  <si>
    <t>fs_use_pkl</t>
  </si>
  <si>
    <t>fs_create</t>
  </si>
  <si>
    <t>fs_number</t>
  </si>
  <si>
    <t>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</si>
  <si>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generate with t axis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</si>
</sst>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1"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sz val="9"/>
      <color indexed="81"/>
      <name val="Tahoma"/>
      <charset val="1"/>
    </font>
    <font>
      <b/>
      <sz val="9"/>
      <color indexed="81"/>
      <name val="Tahoma"/>
      <charset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55">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s>
  <cellStyleXfs count="44">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cellStyleXfs>
  <cellXfs count="193">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0" fillId="0" borderId="0" xfId="0"/>
    <xf numFmtId="0" fontId="22"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0" fillId="0" borderId="0" xfId="0"/>
    <xf numFmtId="0" fontId="0" fillId="0" borderId="0" xfId="0"/>
    <xf numFmtId="0" fontId="27" fillId="10" borderId="0" xfId="18" applyFont="1">
      <alignment horizontal="left" vertical="top"/>
    </xf>
    <xf numFmtId="0" fontId="0" fillId="0" borderId="0" xfId="0"/>
    <xf numFmtId="0" fontId="0" fillId="0" borderId="0" xfId="0"/>
    <xf numFmtId="0" fontId="0" fillId="0" borderId="0" xfId="0"/>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3" xfId="11" applyBorder="1">
      <alignment horizontal="center" vertical="top" wrapText="1"/>
    </xf>
    <xf numFmtId="14" fontId="1" fillId="11" borderId="1" xfId="12" applyNumberFormat="1">
      <alignment horizontal="center" vertical="top"/>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Border="1"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applyFont="1" applyAlignment="1">
      <alignment horizontal="left" vertical="top"/>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cellXfs>
  <cellStyles count="44">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95250</xdr:rowOff>
    </xdr:from>
    <xdr:to>
      <xdr:col>17</xdr:col>
      <xdr:colOff>466725</xdr:colOff>
      <xdr:row>313</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72</xdr:row>
      <xdr:rowOff>154781</xdr:rowOff>
    </xdr:from>
    <xdr:to>
      <xdr:col>26</xdr:col>
      <xdr:colOff>357187</xdr:colOff>
      <xdr:row>79</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69"/>
  <sheetViews>
    <sheetView topLeftCell="A6" workbookViewId="0">
      <pane xSplit="9" ySplit="10" topLeftCell="J16" activePane="bottomRight" state="frozen"/>
      <selection activeCell="A6" sqref="A6"/>
      <selection pane="topRight" activeCell="J6" sqref="J6"/>
      <selection pane="bottomLeft" activeCell="A21" sqref="A21"/>
      <selection pane="bottomRight" activeCell="I56" sqref="I56:J56"/>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9.7109375" style="140" customWidth="1"/>
    <col min="10"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301</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9">
        <v>44371.659649305599</v>
      </c>
      <c r="J13" s="186" t="s">
        <v>299</v>
      </c>
      <c r="K13" s="187"/>
      <c r="L13" s="187"/>
      <c r="M13" s="187"/>
      <c r="N13" s="187"/>
      <c r="O13" s="187"/>
      <c r="P13" s="187"/>
      <c r="Q13" s="187"/>
      <c r="R13" s="187"/>
      <c r="S13" s="187"/>
      <c r="T13" s="188"/>
      <c r="U13" s="2"/>
      <c r="V13" s="2"/>
      <c r="W13" s="2"/>
      <c r="X13" s="4"/>
      <c r="Y13" s="16"/>
      <c r="Z13" s="1"/>
      <c r="AA13" s="1"/>
      <c r="AB13" s="1"/>
    </row>
    <row r="14" spans="1:28" ht="45" customHeight="1" outlineLevel="1" x14ac:dyDescent="0.25">
      <c r="A14" s="1"/>
      <c r="B14" s="33"/>
      <c r="C14" s="67">
        <f>INT($C$6)+1.045</f>
        <v>2.0449999999999999</v>
      </c>
      <c r="D14" s="4"/>
      <c r="E14" s="5"/>
      <c r="F14" s="5"/>
      <c r="G14" s="4"/>
      <c r="H14" s="2" t="s">
        <v>17</v>
      </c>
      <c r="I14" s="148">
        <v>44371.660335300898</v>
      </c>
      <c r="J14" s="189" t="s">
        <v>300</v>
      </c>
      <c r="K14" s="190"/>
      <c r="L14" s="190"/>
      <c r="M14" s="190"/>
      <c r="N14" s="190"/>
      <c r="O14" s="190"/>
      <c r="P14" s="190"/>
      <c r="Q14" s="190"/>
      <c r="R14" s="190"/>
      <c r="S14" s="190"/>
      <c r="T14" s="190"/>
      <c r="U14" s="2"/>
      <c r="V14" s="2"/>
      <c r="W14" s="2"/>
      <c r="X14" s="4"/>
      <c r="Y14" s="16"/>
      <c r="Z14" s="1"/>
      <c r="AA14" s="1"/>
      <c r="AB14" s="1"/>
    </row>
    <row r="15" spans="1:28"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25">
      <c r="A30" s="1"/>
      <c r="B30" s="33"/>
      <c r="C30" s="73">
        <f>INT(MAX($C$41:$C$57))+1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2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25">
      <c r="A40" s="1"/>
      <c r="B40" s="33" t="s">
        <v>19</v>
      </c>
      <c r="C40" s="73">
        <f>$C$30</f>
        <v>4</v>
      </c>
      <c r="D40" s="4" t="s">
        <v>44</v>
      </c>
      <c r="E40" s="5"/>
      <c r="F40" s="5"/>
      <c r="G40" s="4"/>
      <c r="H40" s="141"/>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 t="shared" ref="C42:C56" si="1">INT($C$31)+2</f>
        <v>3</v>
      </c>
      <c r="D42" s="4"/>
      <c r="E42" s="5"/>
      <c r="F42" s="5"/>
      <c r="G42" s="4"/>
      <c r="H42" s="2" t="s">
        <v>163</v>
      </c>
      <c r="I42" s="101" t="s">
        <v>164</v>
      </c>
      <c r="J42" s="101" t="s">
        <v>165</v>
      </c>
      <c r="K42" s="101" t="s">
        <v>166</v>
      </c>
      <c r="L42" s="142"/>
      <c r="M42" s="2"/>
      <c r="N42" s="2"/>
      <c r="O42" s="2"/>
      <c r="P42" s="2"/>
      <c r="Q42" s="2"/>
      <c r="R42" s="2"/>
      <c r="S42" s="2"/>
      <c r="T42" s="2"/>
      <c r="U42" s="2"/>
      <c r="V42" s="2"/>
      <c r="W42" s="2"/>
      <c r="X42" s="4"/>
      <c r="Y42" s="16"/>
      <c r="Z42" s="1"/>
      <c r="AA42" s="1"/>
      <c r="AB42" s="1"/>
    </row>
    <row r="43" spans="1:28" outlineLevel="2" x14ac:dyDescent="0.25">
      <c r="A43" s="1"/>
      <c r="B43" s="33"/>
      <c r="C43" s="73">
        <f t="shared" si="1"/>
        <v>3</v>
      </c>
      <c r="D43" s="4"/>
      <c r="E43" s="5"/>
      <c r="F43" s="5"/>
      <c r="G43" s="4"/>
      <c r="H43" s="2"/>
      <c r="I43" s="142"/>
      <c r="J43" s="142"/>
      <c r="K43" s="142"/>
      <c r="L43" s="142"/>
      <c r="M43" s="2"/>
      <c r="N43" s="2"/>
      <c r="O43" s="2"/>
      <c r="P43" s="2"/>
      <c r="Q43" s="2"/>
      <c r="R43" s="2"/>
      <c r="S43" s="2"/>
      <c r="T43" s="2"/>
      <c r="U43" s="2"/>
      <c r="V43" s="2"/>
      <c r="W43" s="2"/>
      <c r="X43" s="4"/>
      <c r="Y43" s="16"/>
      <c r="Z43" s="1"/>
      <c r="AA43" s="1"/>
      <c r="AB43" s="1"/>
    </row>
    <row r="44" spans="1:28" outlineLevel="2" x14ac:dyDescent="0.25">
      <c r="A44" s="1"/>
      <c r="B44" s="33"/>
      <c r="C44" s="73">
        <f t="shared" si="1"/>
        <v>3</v>
      </c>
      <c r="D44" s="4"/>
      <c r="E44" s="5"/>
      <c r="F44" s="5"/>
      <c r="G44" s="4"/>
      <c r="H44" s="2" t="s">
        <v>167</v>
      </c>
      <c r="I44" s="101" t="s">
        <v>168</v>
      </c>
      <c r="J44" s="101" t="s">
        <v>169</v>
      </c>
      <c r="K44" s="142"/>
      <c r="L44" s="142"/>
      <c r="M44" s="2"/>
      <c r="N44" s="2"/>
      <c r="O44" s="2"/>
      <c r="P44" s="2"/>
      <c r="Q44" s="2"/>
      <c r="R44" s="2"/>
      <c r="S44" s="2"/>
      <c r="T44" s="2"/>
      <c r="U44" s="2"/>
      <c r="V44" s="2"/>
      <c r="W44" s="2"/>
      <c r="X44" s="4"/>
      <c r="Y44" s="16"/>
      <c r="Z44" s="1"/>
      <c r="AA44" s="1"/>
      <c r="AB44" s="1"/>
    </row>
    <row r="45" spans="1:28" outlineLevel="2" x14ac:dyDescent="0.25">
      <c r="A45" s="1"/>
      <c r="B45" s="33"/>
      <c r="C45" s="73">
        <f t="shared" si="1"/>
        <v>3</v>
      </c>
      <c r="D45" s="4"/>
      <c r="E45" s="5"/>
      <c r="F45" s="5"/>
      <c r="G45" s="4"/>
      <c r="H45" s="2"/>
      <c r="I45" s="142"/>
      <c r="J45" s="142"/>
      <c r="K45" s="142"/>
      <c r="L45" s="142"/>
      <c r="M45" s="2"/>
      <c r="N45" s="2"/>
      <c r="O45" s="2"/>
      <c r="P45" s="2"/>
      <c r="Q45" s="2"/>
      <c r="R45" s="2"/>
      <c r="S45" s="2"/>
      <c r="T45" s="2"/>
      <c r="U45" s="2"/>
      <c r="V45" s="2"/>
      <c r="W45" s="2"/>
      <c r="X45" s="4"/>
      <c r="Y45" s="16"/>
      <c r="Z45" s="1"/>
      <c r="AA45" s="1"/>
      <c r="AB45" s="1"/>
    </row>
    <row r="46" spans="1:28" outlineLevel="2" x14ac:dyDescent="0.25">
      <c r="A46" s="1"/>
      <c r="B46" s="33"/>
      <c r="C46" s="73">
        <f t="shared" si="1"/>
        <v>3</v>
      </c>
      <c r="D46" s="4"/>
      <c r="E46" s="5"/>
      <c r="F46" s="5"/>
      <c r="G46" s="4"/>
      <c r="H46" s="2" t="s">
        <v>170</v>
      </c>
      <c r="I46" s="101" t="s">
        <v>175</v>
      </c>
      <c r="J46" s="101" t="s">
        <v>176</v>
      </c>
      <c r="K46" s="101" t="s">
        <v>177</v>
      </c>
      <c r="L46" s="142"/>
      <c r="M46" s="2"/>
      <c r="N46" s="2"/>
      <c r="O46" s="2"/>
      <c r="P46" s="2"/>
      <c r="Q46" s="2"/>
      <c r="R46" s="2"/>
      <c r="S46" s="2"/>
      <c r="T46" s="2"/>
      <c r="U46" s="2"/>
      <c r="V46" s="2"/>
      <c r="W46" s="2"/>
      <c r="X46" s="4"/>
      <c r="Y46" s="16"/>
      <c r="Z46" s="1"/>
      <c r="AA46" s="1"/>
      <c r="AB46" s="1"/>
    </row>
    <row r="47" spans="1:28" outlineLevel="2" x14ac:dyDescent="0.25">
      <c r="A47" s="1"/>
      <c r="B47" s="33"/>
      <c r="C47" s="73">
        <f t="shared" si="1"/>
        <v>3</v>
      </c>
      <c r="D47" s="4"/>
      <c r="E47" s="5"/>
      <c r="F47" s="5"/>
      <c r="G47" s="4"/>
      <c r="H47" s="2" t="s">
        <v>171</v>
      </c>
      <c r="I47" s="101" t="b">
        <v>1</v>
      </c>
      <c r="J47" s="101" t="b">
        <v>0</v>
      </c>
      <c r="K47" s="101" t="b">
        <v>0</v>
      </c>
      <c r="L47" s="142"/>
      <c r="M47" s="2"/>
      <c r="N47" s="2"/>
      <c r="O47" s="2"/>
      <c r="P47" s="2"/>
      <c r="Q47" s="2"/>
      <c r="R47" s="2"/>
      <c r="S47" s="2"/>
      <c r="T47" s="2"/>
      <c r="U47" s="2"/>
      <c r="V47" s="2"/>
      <c r="W47" s="2"/>
      <c r="X47" s="4"/>
      <c r="Y47" s="16"/>
      <c r="Z47" s="1"/>
      <c r="AA47" s="1"/>
      <c r="AB47" s="1"/>
    </row>
    <row r="48" spans="1:28" outlineLevel="2" x14ac:dyDescent="0.25">
      <c r="A48" s="1"/>
      <c r="B48" s="33"/>
      <c r="C48" s="73">
        <f t="shared" si="1"/>
        <v>3</v>
      </c>
      <c r="D48" s="4"/>
      <c r="E48" s="5"/>
      <c r="F48" s="5"/>
      <c r="G48" s="4"/>
      <c r="H48" s="2" t="s">
        <v>172</v>
      </c>
      <c r="I48" s="101" t="s">
        <v>178</v>
      </c>
      <c r="J48" s="101" t="s">
        <v>179</v>
      </c>
      <c r="K48" s="142"/>
      <c r="L48" s="142"/>
      <c r="M48" s="2"/>
      <c r="N48" s="2"/>
      <c r="O48" s="2"/>
      <c r="P48" s="2"/>
      <c r="Q48" s="2"/>
      <c r="R48" s="2"/>
      <c r="S48" s="2"/>
      <c r="T48" s="2"/>
      <c r="U48" s="2"/>
      <c r="V48" s="2"/>
      <c r="W48" s="2"/>
      <c r="X48" s="4"/>
      <c r="Y48" s="16"/>
      <c r="Z48" s="1"/>
      <c r="AA48" s="1"/>
      <c r="AB48" s="1"/>
    </row>
    <row r="49" spans="1:46" outlineLevel="2" x14ac:dyDescent="0.25">
      <c r="A49" s="1"/>
      <c r="B49" s="33"/>
      <c r="C49" s="73">
        <f t="shared" si="1"/>
        <v>3</v>
      </c>
      <c r="D49" s="4"/>
      <c r="E49" s="5"/>
      <c r="F49" s="5"/>
      <c r="G49" s="4"/>
      <c r="H49" s="2" t="s">
        <v>173</v>
      </c>
      <c r="I49" s="101" t="s">
        <v>180</v>
      </c>
      <c r="J49" s="101" t="s">
        <v>181</v>
      </c>
      <c r="K49" s="101" t="s">
        <v>267</v>
      </c>
      <c r="L49" s="101" t="s">
        <v>182</v>
      </c>
      <c r="M49" s="2"/>
      <c r="N49" s="2"/>
      <c r="O49" s="2"/>
      <c r="P49" s="2"/>
      <c r="Q49" s="2"/>
      <c r="R49" s="2"/>
      <c r="S49" s="2"/>
      <c r="T49" s="2"/>
      <c r="U49" s="2"/>
      <c r="V49" s="2"/>
      <c r="W49" s="2"/>
      <c r="X49" s="4"/>
      <c r="Y49" s="16"/>
      <c r="Z49" s="1"/>
      <c r="AA49" s="1"/>
      <c r="AB49" s="1"/>
    </row>
    <row r="50" spans="1:46" outlineLevel="2" x14ac:dyDescent="0.25">
      <c r="A50" s="1"/>
      <c r="B50" s="33"/>
      <c r="C50" s="73">
        <f t="shared" si="1"/>
        <v>3</v>
      </c>
      <c r="D50" s="4"/>
      <c r="E50" s="5"/>
      <c r="F50" s="5"/>
      <c r="G50" s="4"/>
      <c r="H50" s="2" t="s">
        <v>174</v>
      </c>
      <c r="I50" s="101" t="s">
        <v>183</v>
      </c>
      <c r="J50" s="101" t="s">
        <v>184</v>
      </c>
      <c r="K50" s="101" t="s">
        <v>185</v>
      </c>
      <c r="L50" s="142"/>
      <c r="M50" s="2"/>
      <c r="N50" s="2"/>
      <c r="O50" s="2"/>
      <c r="P50" s="2"/>
      <c r="Q50" s="2"/>
      <c r="R50" s="2"/>
      <c r="S50" s="2"/>
      <c r="T50" s="2"/>
      <c r="U50" s="2"/>
      <c r="V50" s="2"/>
      <c r="W50" s="2"/>
      <c r="X50" s="4"/>
      <c r="Y50" s="16"/>
      <c r="Z50" s="1"/>
      <c r="AA50" s="1"/>
      <c r="AB50" s="1"/>
    </row>
    <row r="51" spans="1:46" outlineLevel="2" x14ac:dyDescent="0.25">
      <c r="A51" s="1"/>
      <c r="B51" s="33"/>
      <c r="C51" s="73">
        <f t="shared" si="1"/>
        <v>3</v>
      </c>
      <c r="D51" s="4"/>
      <c r="E51" s="5"/>
      <c r="F51" s="5"/>
      <c r="G51" s="4"/>
      <c r="H51" s="2"/>
      <c r="I51" s="2"/>
      <c r="J51" s="2"/>
      <c r="K51" s="2"/>
      <c r="L51" s="2"/>
      <c r="M51" s="2"/>
      <c r="N51" s="2"/>
      <c r="O51" s="2"/>
      <c r="P51" s="2"/>
      <c r="Q51" s="2"/>
      <c r="R51" s="2"/>
      <c r="S51" s="2"/>
      <c r="T51" s="2"/>
      <c r="U51" s="2"/>
      <c r="V51" s="2"/>
      <c r="W51" s="2"/>
      <c r="X51" s="4"/>
      <c r="Y51" s="16"/>
      <c r="Z51" s="1"/>
      <c r="AA51" s="1"/>
      <c r="AB51" s="1"/>
    </row>
    <row r="52" spans="1:46" outlineLevel="2" x14ac:dyDescent="0.25">
      <c r="A52" s="1"/>
      <c r="B52" s="33"/>
      <c r="C52" s="73">
        <f t="shared" si="1"/>
        <v>3</v>
      </c>
      <c r="D52" s="4"/>
      <c r="E52" s="5"/>
      <c r="F52" s="5"/>
      <c r="G52" s="4"/>
      <c r="H52" s="2" t="s">
        <v>186</v>
      </c>
      <c r="I52" s="101">
        <v>6</v>
      </c>
      <c r="J52" s="2"/>
      <c r="K52" s="2"/>
      <c r="L52" s="2"/>
      <c r="M52" s="2"/>
      <c r="N52" s="2"/>
      <c r="O52" s="2"/>
      <c r="P52" s="2"/>
      <c r="Q52" s="2"/>
      <c r="R52" s="2"/>
      <c r="S52" s="2"/>
      <c r="T52" s="2"/>
      <c r="U52" s="2"/>
      <c r="V52" s="2"/>
      <c r="W52" s="2"/>
      <c r="X52" s="4"/>
      <c r="Y52" s="16"/>
      <c r="Z52" s="1"/>
      <c r="AA52" s="1"/>
      <c r="AB52" s="1"/>
    </row>
    <row r="53" spans="1:46" outlineLevel="2" x14ac:dyDescent="0.25">
      <c r="A53" s="1"/>
      <c r="B53" s="33"/>
      <c r="C53" s="73">
        <f t="shared" si="1"/>
        <v>3</v>
      </c>
      <c r="D53" s="4"/>
      <c r="E53" s="5"/>
      <c r="F53" s="5"/>
      <c r="G53" s="4"/>
      <c r="H53" s="2"/>
      <c r="I53" s="2"/>
      <c r="J53" s="2"/>
      <c r="K53" s="2"/>
      <c r="L53" s="2"/>
      <c r="M53" s="2"/>
      <c r="N53" s="2"/>
      <c r="O53" s="2"/>
      <c r="P53" s="2"/>
      <c r="Q53" s="2"/>
      <c r="R53" s="2"/>
      <c r="S53" s="2"/>
      <c r="T53" s="2"/>
      <c r="U53" s="2"/>
      <c r="V53" s="2"/>
      <c r="W53" s="2"/>
      <c r="X53" s="4"/>
      <c r="Y53" s="16"/>
      <c r="Z53" s="1"/>
      <c r="AA53" s="1"/>
      <c r="AB53" s="1"/>
    </row>
    <row r="54" spans="1:46" outlineLevel="2" x14ac:dyDescent="0.25">
      <c r="A54" s="1"/>
      <c r="B54" s="33"/>
      <c r="C54" s="73">
        <f t="shared" si="1"/>
        <v>3</v>
      </c>
      <c r="D54" s="4"/>
      <c r="E54" s="5"/>
      <c r="F54" s="5"/>
      <c r="G54" s="4"/>
      <c r="H54" s="2" t="s">
        <v>187</v>
      </c>
      <c r="I54" s="101">
        <v>1</v>
      </c>
      <c r="J54" s="2"/>
      <c r="K54" s="2"/>
      <c r="L54" s="2"/>
      <c r="M54" s="2"/>
      <c r="N54" s="2"/>
      <c r="O54" s="2"/>
      <c r="P54" s="2"/>
      <c r="Q54" s="2"/>
      <c r="R54" s="2"/>
      <c r="S54" s="2"/>
      <c r="T54" s="2"/>
      <c r="U54" s="2"/>
      <c r="V54" s="2"/>
      <c r="W54" s="2"/>
      <c r="X54" s="4"/>
      <c r="Y54" s="16"/>
      <c r="Z54" s="1"/>
      <c r="AA54" s="1"/>
      <c r="AB54" s="1"/>
    </row>
    <row r="55" spans="1:46" outlineLevel="2" x14ac:dyDescent="0.25">
      <c r="A55" s="1"/>
      <c r="B55" s="33"/>
      <c r="C55" s="73">
        <f t="shared" si="1"/>
        <v>3</v>
      </c>
      <c r="D55" s="4"/>
      <c r="E55" s="5"/>
      <c r="F55" s="5"/>
      <c r="G55" s="4"/>
      <c r="H55" s="2"/>
      <c r="I55" s="2"/>
      <c r="J55" s="2"/>
      <c r="K55" s="2"/>
      <c r="L55" s="2"/>
      <c r="M55" s="2"/>
      <c r="N55" s="2"/>
      <c r="O55" s="2"/>
      <c r="P55" s="2"/>
      <c r="Q55" s="2"/>
      <c r="R55" s="2"/>
      <c r="S55" s="2"/>
      <c r="T55" s="2"/>
      <c r="U55" s="2"/>
      <c r="V55" s="2"/>
      <c r="W55" s="2"/>
      <c r="X55" s="4"/>
      <c r="Y55" s="16"/>
      <c r="Z55" s="1"/>
      <c r="AA55" s="1"/>
      <c r="AB55" s="1"/>
    </row>
    <row r="56" spans="1:46" outlineLevel="2" x14ac:dyDescent="0.25">
      <c r="A56" s="1"/>
      <c r="B56" s="33"/>
      <c r="C56" s="73">
        <f t="shared" si="1"/>
        <v>3</v>
      </c>
      <c r="D56" s="4"/>
      <c r="E56" s="5"/>
      <c r="F56" s="5"/>
      <c r="G56" s="4"/>
      <c r="H56" s="2" t="s">
        <v>307</v>
      </c>
      <c r="I56" s="101" t="s">
        <v>308</v>
      </c>
      <c r="J56" s="101" t="s">
        <v>309</v>
      </c>
      <c r="K56" s="2"/>
      <c r="L56" s="2"/>
      <c r="M56" s="2"/>
      <c r="N56" s="2"/>
      <c r="O56" s="2"/>
      <c r="P56" s="2"/>
      <c r="Q56" s="2"/>
      <c r="R56" s="2"/>
      <c r="S56" s="2"/>
      <c r="T56" s="2"/>
      <c r="U56" s="2"/>
      <c r="V56" s="2"/>
      <c r="W56" s="2"/>
      <c r="X56" s="4"/>
      <c r="Y56" s="16"/>
      <c r="Z56" s="1"/>
      <c r="AA56" s="1"/>
      <c r="AB56" s="1"/>
      <c r="AD56" s="2"/>
      <c r="AE56" s="2"/>
      <c r="AF56" s="2"/>
      <c r="AG56" s="2"/>
      <c r="AH56" s="2"/>
      <c r="AI56" s="2"/>
      <c r="AJ56" s="2"/>
      <c r="AK56" s="2"/>
      <c r="AL56" s="2"/>
      <c r="AM56" s="2"/>
      <c r="AN56" s="2"/>
      <c r="AO56" s="2"/>
      <c r="AP56" s="4"/>
      <c r="AQ56" s="82"/>
      <c r="AR56" s="1"/>
      <c r="AS56" s="1"/>
      <c r="AT56" s="1"/>
    </row>
    <row r="57" spans="1:46" ht="5.0999999999999996" customHeight="1" outlineLevel="2" x14ac:dyDescent="0.25">
      <c r="A57" s="1"/>
      <c r="B57" s="33"/>
      <c r="C57" s="73">
        <f>INT($C$31)+2.005</f>
        <v>3.0049999999999999</v>
      </c>
      <c r="D57" s="4"/>
      <c r="E57" s="4"/>
      <c r="F57" s="4"/>
      <c r="G57" s="4"/>
      <c r="H57" s="4"/>
      <c r="I57" s="4"/>
      <c r="J57" s="4"/>
      <c r="K57" s="4"/>
      <c r="L57" s="4"/>
      <c r="M57" s="4"/>
      <c r="N57" s="4"/>
      <c r="O57" s="4"/>
      <c r="P57" s="4"/>
      <c r="Q57" s="4"/>
      <c r="R57" s="4"/>
      <c r="S57" s="4"/>
      <c r="T57" s="4"/>
      <c r="U57" s="4"/>
      <c r="V57" s="4"/>
      <c r="W57" s="4"/>
      <c r="X57" s="4" t="s">
        <v>3</v>
      </c>
      <c r="Y57" s="16"/>
      <c r="Z57" s="1"/>
      <c r="AA57" s="1"/>
      <c r="AB57" s="1"/>
    </row>
    <row r="58" spans="1:46" ht="5.0999999999999996" customHeight="1" outlineLevel="2" x14ac:dyDescent="0.25">
      <c r="A58" s="1"/>
      <c r="B58" s="33"/>
      <c r="C58" s="73">
        <f>INT($C$31)+2.005</f>
        <v>3.0049999999999999</v>
      </c>
      <c r="D58" s="4"/>
      <c r="E58" s="4"/>
      <c r="F58" s="4"/>
      <c r="G58" s="4"/>
      <c r="H58" s="4"/>
      <c r="I58" s="4"/>
      <c r="J58" s="4"/>
      <c r="K58" s="4"/>
      <c r="L58" s="4"/>
      <c r="M58" s="4"/>
      <c r="N58" s="4"/>
      <c r="O58" s="4"/>
      <c r="P58" s="4"/>
      <c r="Q58" s="4"/>
      <c r="R58" s="4"/>
      <c r="S58" s="4"/>
      <c r="T58" s="4"/>
      <c r="U58" s="4"/>
      <c r="V58" s="4"/>
      <c r="W58" s="4"/>
      <c r="X58" s="4"/>
      <c r="Y58" s="16"/>
      <c r="Z58" s="1"/>
      <c r="AA58" s="1"/>
      <c r="AB58" s="1"/>
    </row>
    <row r="59" spans="1:46" ht="5.0999999999999996" customHeight="1" outlineLevel="1" x14ac:dyDescent="0.25">
      <c r="A59" s="1"/>
      <c r="B59" s="35"/>
      <c r="C59" s="76">
        <f>INT($C$31)+1.005</f>
        <v>2.0049999999999999</v>
      </c>
      <c r="D59" s="17"/>
      <c r="E59" s="17"/>
      <c r="F59" s="17"/>
      <c r="G59" s="17"/>
      <c r="H59" s="17"/>
      <c r="I59" s="17"/>
      <c r="J59" s="17"/>
      <c r="K59" s="17"/>
      <c r="L59" s="17"/>
      <c r="M59" s="17"/>
      <c r="N59" s="17"/>
      <c r="O59" s="17"/>
      <c r="P59" s="17"/>
      <c r="Q59" s="17"/>
      <c r="R59" s="17"/>
      <c r="S59" s="17"/>
      <c r="T59" s="17"/>
      <c r="U59" s="17"/>
      <c r="V59" s="17"/>
      <c r="W59" s="17"/>
      <c r="X59" s="17"/>
      <c r="Y59" s="18" t="s">
        <v>1</v>
      </c>
      <c r="Z59" s="1"/>
      <c r="AA59" s="1"/>
      <c r="AB59" s="1"/>
    </row>
    <row r="60" spans="1:46" ht="5.0999999999999996" customHeight="1" x14ac:dyDescent="0.25">
      <c r="A60" s="1"/>
      <c r="B60" s="19"/>
      <c r="C60" s="77">
        <f>INT($C$31)+0.005</f>
        <v>1.0049999999999999</v>
      </c>
      <c r="D60" s="19"/>
      <c r="E60" s="19"/>
      <c r="F60" s="19"/>
      <c r="G60" s="19"/>
      <c r="H60" s="19"/>
      <c r="I60" s="19"/>
      <c r="J60" s="19"/>
      <c r="K60" s="19"/>
      <c r="L60" s="19"/>
      <c r="M60" s="19"/>
      <c r="N60" s="19"/>
      <c r="O60" s="19"/>
      <c r="P60" s="19"/>
      <c r="Q60" s="19"/>
      <c r="R60" s="19"/>
      <c r="S60" s="19"/>
      <c r="T60" s="19"/>
      <c r="U60" s="19"/>
      <c r="V60" s="19"/>
      <c r="W60" s="19"/>
      <c r="X60" s="19"/>
      <c r="Y60" s="19"/>
      <c r="Z60" s="1"/>
      <c r="AA60" s="1"/>
      <c r="AB60" s="1"/>
    </row>
    <row r="61" spans="1:46" outlineLevel="2" x14ac:dyDescent="0.2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outlineLevel="2" x14ac:dyDescent="0.25">
      <c r="A62" s="1"/>
      <c r="B62" s="1"/>
      <c r="C62" s="73">
        <f>INT($C$31)+2</f>
        <v>3</v>
      </c>
      <c r="D62" s="1"/>
      <c r="E62" s="1"/>
      <c r="F62" s="1"/>
      <c r="G62" s="1"/>
      <c r="H62" s="1"/>
      <c r="I62" s="1"/>
      <c r="J62" s="1"/>
      <c r="K62" s="1"/>
      <c r="L62" s="1"/>
      <c r="M62" s="1"/>
      <c r="N62" s="1"/>
      <c r="O62" s="1"/>
      <c r="P62" s="1"/>
      <c r="Q62" s="1"/>
      <c r="R62" s="1"/>
      <c r="S62" s="1"/>
      <c r="T62" s="1"/>
      <c r="U62" s="1"/>
      <c r="V62" s="1"/>
      <c r="W62" s="1"/>
      <c r="X62" s="1"/>
      <c r="Y62" s="1"/>
      <c r="Z62" s="1"/>
      <c r="AA62" s="1"/>
      <c r="AB62" s="1"/>
    </row>
    <row r="63" spans="1:46" x14ac:dyDescent="0.25">
      <c r="A63" s="1"/>
      <c r="B63" s="1"/>
      <c r="C63" s="66"/>
      <c r="D63" s="1"/>
      <c r="E63" s="1"/>
      <c r="F63" s="1"/>
      <c r="G63" s="1"/>
      <c r="H63" s="1"/>
      <c r="I63" s="1"/>
      <c r="J63" s="1"/>
      <c r="K63" s="1"/>
      <c r="L63" s="1"/>
      <c r="M63" s="1"/>
      <c r="N63" s="1"/>
      <c r="O63" s="1"/>
      <c r="P63" s="1"/>
      <c r="Q63" s="1"/>
      <c r="R63" s="1"/>
      <c r="S63" s="1"/>
      <c r="T63" s="1"/>
      <c r="U63" s="1"/>
      <c r="V63" s="1"/>
      <c r="W63" s="1"/>
      <c r="X63" s="1"/>
      <c r="Y63" s="1"/>
      <c r="Z63" s="1"/>
      <c r="AA63" s="1"/>
      <c r="AB63" s="1"/>
    </row>
    <row r="64" spans="1:46" x14ac:dyDescent="0.25">
      <c r="A64" s="1"/>
      <c r="B64" s="1"/>
      <c r="C64" s="66"/>
      <c r="D64" s="1"/>
      <c r="E64" s="1"/>
      <c r="F64" s="1"/>
      <c r="G64" s="1"/>
      <c r="H64" s="1"/>
      <c r="I64" s="1"/>
      <c r="J64" s="1"/>
      <c r="K64" s="1"/>
      <c r="L64" s="1"/>
      <c r="M64" s="1"/>
      <c r="N64" s="1"/>
      <c r="O64" s="1"/>
      <c r="P64" s="1"/>
      <c r="Q64" s="1"/>
      <c r="R64" s="1"/>
      <c r="S64" s="1"/>
      <c r="T64" s="1"/>
      <c r="U64" s="1"/>
      <c r="V64" s="1"/>
      <c r="W64" s="1"/>
      <c r="X64" s="1"/>
      <c r="Y64" s="1"/>
      <c r="Z64" s="1"/>
      <c r="AA64" s="1"/>
      <c r="AB64" s="1"/>
    </row>
    <row r="65" spans="1:28" x14ac:dyDescent="0.25">
      <c r="A65" s="1"/>
      <c r="B65" s="1"/>
      <c r="C65" s="66"/>
      <c r="D65" s="1"/>
      <c r="E65" s="1"/>
      <c r="F65" s="1"/>
      <c r="G65" s="1"/>
      <c r="H65" s="1"/>
      <c r="I65" s="1"/>
      <c r="J65" s="1"/>
      <c r="K65" s="1"/>
      <c r="L65" s="1"/>
      <c r="M65" s="1"/>
      <c r="N65" s="1"/>
      <c r="O65" s="1"/>
      <c r="P65" s="1"/>
      <c r="Q65" s="1"/>
      <c r="R65" s="1"/>
      <c r="S65" s="1"/>
      <c r="T65" s="1"/>
      <c r="U65" s="1"/>
      <c r="V65" s="1"/>
      <c r="W65" s="1"/>
      <c r="X65" s="1"/>
      <c r="Y65" s="1"/>
      <c r="Z65" s="1"/>
      <c r="AA65" s="1"/>
      <c r="AB65" s="1"/>
    </row>
    <row r="66" spans="1:28" x14ac:dyDescent="0.25">
      <c r="A66" s="1"/>
      <c r="B66" s="1"/>
      <c r="C66" s="66"/>
      <c r="D66" s="1"/>
      <c r="E66" s="1"/>
      <c r="F66" s="1"/>
      <c r="G66" s="1"/>
      <c r="H66" s="1"/>
      <c r="I66" s="1"/>
      <c r="J66" s="1"/>
      <c r="K66" s="1"/>
      <c r="L66" s="1"/>
      <c r="M66" s="1"/>
      <c r="N66" s="1"/>
      <c r="O66" s="1"/>
      <c r="P66" s="1"/>
      <c r="Q66" s="1"/>
      <c r="R66" s="1"/>
      <c r="S66" s="1"/>
      <c r="T66" s="1"/>
      <c r="U66" s="1"/>
      <c r="V66" s="1"/>
      <c r="W66" s="1"/>
      <c r="X66" s="1"/>
      <c r="Y66" s="1"/>
      <c r="Z66" s="1"/>
      <c r="AA66" s="1"/>
      <c r="AB66" s="1"/>
    </row>
    <row r="67" spans="1:28" x14ac:dyDescent="0.25">
      <c r="A67" s="1"/>
      <c r="B67" s="1"/>
      <c r="C67" s="66"/>
      <c r="D67" s="1"/>
      <c r="E67" s="1"/>
      <c r="F67" s="1"/>
      <c r="G67" s="1"/>
      <c r="H67" s="1"/>
      <c r="I67" s="1"/>
      <c r="J67" s="1"/>
      <c r="K67" s="1"/>
      <c r="L67" s="1"/>
      <c r="M67" s="1"/>
      <c r="N67" s="1"/>
      <c r="O67" s="1"/>
      <c r="P67" s="1"/>
      <c r="Q67" s="1"/>
      <c r="R67" s="1"/>
      <c r="S67" s="1"/>
      <c r="T67" s="1"/>
      <c r="U67" s="1"/>
      <c r="V67" s="1"/>
      <c r="W67" s="1"/>
      <c r="X67" s="1"/>
      <c r="Y67" s="1"/>
      <c r="Z67" s="1"/>
      <c r="AA67" s="1"/>
      <c r="AB67" s="1"/>
    </row>
    <row r="68" spans="1:28" x14ac:dyDescent="0.25">
      <c r="A68" s="1"/>
      <c r="B68" s="1"/>
      <c r="C68" s="66"/>
      <c r="D68" s="1"/>
      <c r="E68" s="1"/>
      <c r="F68" s="1"/>
      <c r="G68" s="1"/>
      <c r="H68" s="1"/>
      <c r="I68" s="1"/>
      <c r="J68" s="1"/>
      <c r="K68" s="1"/>
      <c r="L68" s="1"/>
      <c r="M68" s="1"/>
      <c r="N68" s="1"/>
      <c r="O68" s="1"/>
      <c r="P68" s="1"/>
      <c r="Q68" s="1"/>
      <c r="R68" s="1"/>
      <c r="S68" s="1"/>
      <c r="T68" s="1"/>
      <c r="U68" s="1"/>
      <c r="V68" s="1"/>
      <c r="W68" s="1"/>
      <c r="X68" s="1"/>
      <c r="Y68" s="1"/>
      <c r="Z68" s="1"/>
      <c r="AA68" s="1"/>
      <c r="AB68" s="1"/>
    </row>
    <row r="69" spans="1:28" x14ac:dyDescent="0.25">
      <c r="C69"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34"/>
  <sheetViews>
    <sheetView topLeftCell="A6" workbookViewId="0">
      <pane xSplit="9" ySplit="10" topLeftCell="J144" activePane="bottomRight" state="frozen"/>
      <selection activeCell="A6" sqref="A6"/>
      <selection pane="topRight" activeCell="J6" sqref="J6"/>
      <selection pane="bottomLeft" activeCell="A16" sqref="A16"/>
      <selection pane="bottomRight" activeCell="J14" sqref="J14:T14"/>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301</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9">
        <v>44311.756953009302</v>
      </c>
      <c r="J13" s="186" t="s">
        <v>306</v>
      </c>
      <c r="K13" s="187"/>
      <c r="L13" s="187"/>
      <c r="M13" s="187"/>
      <c r="N13" s="187"/>
      <c r="O13" s="187"/>
      <c r="P13" s="187"/>
      <c r="Q13" s="187"/>
      <c r="R13" s="187"/>
      <c r="S13" s="187"/>
      <c r="T13" s="188"/>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48">
        <v>44355.378988657401</v>
      </c>
      <c r="J14" s="189" t="s">
        <v>315</v>
      </c>
      <c r="K14" s="190"/>
      <c r="L14" s="190"/>
      <c r="M14" s="190"/>
      <c r="N14" s="190"/>
      <c r="O14" s="190"/>
      <c r="P14" s="190"/>
      <c r="Q14" s="190"/>
      <c r="R14" s="190"/>
      <c r="S14" s="190"/>
      <c r="T14" s="190"/>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131"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131"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131"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131" customFormat="1" outlineLevel="4" x14ac:dyDescent="0.2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131" customFormat="1"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s="131"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131"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131" customFormat="1" outlineLevel="3" x14ac:dyDescent="0.2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131" customFormat="1" outlineLevel="3" x14ac:dyDescent="0.2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s="131" customFormat="1"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s="131" customFormat="1"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s="131" customFormat="1"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s="131" customForma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131" customForma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s="131" customFormat="1"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s="131" customFormat="1" outlineLevel="2" x14ac:dyDescent="0.25">
      <c r="A42" s="1"/>
      <c r="B42" s="33"/>
      <c r="C42" s="73">
        <f>INT(C$31+2)</f>
        <v>3</v>
      </c>
      <c r="D42" s="4"/>
      <c r="E42" s="5"/>
      <c r="F42" s="5"/>
      <c r="G42" s="4"/>
      <c r="H42" s="182" t="s">
        <v>293</v>
      </c>
      <c r="I42" s="36" t="s">
        <v>274</v>
      </c>
      <c r="J42" s="2" t="s">
        <v>278</v>
      </c>
      <c r="K42" s="2"/>
      <c r="L42" s="2"/>
      <c r="M42" s="2"/>
      <c r="N42" s="2"/>
      <c r="O42" s="2"/>
      <c r="P42" s="2"/>
      <c r="Q42" s="2"/>
      <c r="R42" s="2"/>
      <c r="S42" s="2"/>
      <c r="T42" s="2"/>
      <c r="U42" s="2"/>
      <c r="V42" s="2"/>
      <c r="W42" s="2"/>
      <c r="X42" s="4"/>
      <c r="Y42" s="16"/>
      <c r="Z42" s="1"/>
      <c r="AA42" s="1"/>
      <c r="AB42" s="1"/>
    </row>
    <row r="43" spans="1:28" s="140" customFormat="1" outlineLevel="3" x14ac:dyDescent="0.25">
      <c r="A43" s="1"/>
      <c r="B43" s="33"/>
      <c r="C43" s="73">
        <f t="shared" ref="C43:C55" si="1">INT($C$31)+3</f>
        <v>4</v>
      </c>
      <c r="D43" s="4"/>
      <c r="E43" s="5"/>
      <c r="F43" s="5"/>
      <c r="G43" s="4"/>
      <c r="H43" s="113" t="s">
        <v>193</v>
      </c>
      <c r="I43" s="31">
        <v>-6</v>
      </c>
      <c r="J43" s="2"/>
      <c r="K43" s="2"/>
      <c r="L43" s="2"/>
      <c r="M43" s="2"/>
      <c r="N43" s="2"/>
      <c r="O43" s="2"/>
      <c r="P43" s="2"/>
      <c r="Q43" s="2"/>
      <c r="R43" s="2"/>
      <c r="S43" s="2"/>
      <c r="T43" s="2"/>
      <c r="U43" s="2"/>
      <c r="V43" s="2"/>
      <c r="W43" s="2"/>
      <c r="X43" s="4"/>
      <c r="Y43" s="16"/>
      <c r="Z43" s="1"/>
      <c r="AA43" s="1"/>
      <c r="AB43" s="1"/>
    </row>
    <row r="44" spans="1:28" s="140" customFormat="1" outlineLevel="3" x14ac:dyDescent="0.25">
      <c r="A44" s="1"/>
      <c r="B44" s="33"/>
      <c r="C44" s="73">
        <f t="shared" si="1"/>
        <v>4</v>
      </c>
      <c r="D44" s="4"/>
      <c r="E44" s="5"/>
      <c r="F44" s="5"/>
      <c r="G44" s="4"/>
      <c r="H44" s="113" t="s">
        <v>192</v>
      </c>
      <c r="I44" s="31">
        <v>-14</v>
      </c>
      <c r="J44" s="2"/>
      <c r="K44" s="2"/>
      <c r="L44" s="2"/>
      <c r="M44" s="2"/>
      <c r="N44" s="2"/>
      <c r="O44" s="2"/>
      <c r="P44" s="2"/>
      <c r="Q44" s="2"/>
      <c r="R44" s="2"/>
      <c r="S44" s="2"/>
      <c r="T44" s="2"/>
      <c r="U44" s="2"/>
      <c r="V44" s="2"/>
      <c r="W44" s="2"/>
      <c r="X44" s="4"/>
      <c r="Y44" s="16"/>
      <c r="Z44" s="1"/>
      <c r="AA44" s="1"/>
      <c r="AB44" s="1"/>
    </row>
    <row r="45" spans="1:28" s="140" customFormat="1" outlineLevel="3" x14ac:dyDescent="0.25">
      <c r="A45" s="1"/>
      <c r="B45" s="33"/>
      <c r="C45" s="73">
        <f t="shared" si="1"/>
        <v>4</v>
      </c>
      <c r="D45" s="4"/>
      <c r="E45" s="5"/>
      <c r="F45" s="5"/>
      <c r="G45" s="4"/>
      <c r="H45" s="113" t="s">
        <v>191</v>
      </c>
      <c r="I45" s="31">
        <v>-4</v>
      </c>
      <c r="J45" s="2"/>
      <c r="K45" s="2"/>
      <c r="L45" s="2"/>
      <c r="M45" s="2"/>
      <c r="N45" s="2"/>
      <c r="O45" s="2"/>
      <c r="P45" s="2"/>
      <c r="Q45" s="2"/>
      <c r="R45" s="2"/>
      <c r="S45" s="2"/>
      <c r="T45" s="2"/>
      <c r="U45" s="2"/>
      <c r="V45" s="2"/>
      <c r="W45" s="2"/>
      <c r="X45" s="4"/>
      <c r="Y45" s="16"/>
      <c r="Z45" s="1"/>
      <c r="AA45" s="1"/>
      <c r="AB45" s="1"/>
    </row>
    <row r="46" spans="1:28" s="140" customFormat="1" outlineLevel="3" x14ac:dyDescent="0.25">
      <c r="A46" s="1"/>
      <c r="B46" s="33"/>
      <c r="C46" s="73">
        <f t="shared" si="1"/>
        <v>4</v>
      </c>
      <c r="D46" s="4"/>
      <c r="E46" s="5"/>
      <c r="F46" s="5"/>
      <c r="G46" s="4"/>
      <c r="H46" s="113" t="s">
        <v>190</v>
      </c>
      <c r="I46" s="31">
        <v>-12</v>
      </c>
      <c r="J46" s="2"/>
      <c r="K46" s="2"/>
      <c r="L46" s="2"/>
      <c r="M46" s="2"/>
      <c r="N46" s="2"/>
      <c r="O46" s="2"/>
      <c r="P46" s="2"/>
      <c r="Q46" s="2"/>
      <c r="R46" s="2"/>
      <c r="S46" s="2"/>
      <c r="T46" s="2"/>
      <c r="U46" s="2"/>
      <c r="V46" s="2"/>
      <c r="W46" s="2"/>
      <c r="X46" s="4"/>
      <c r="Y46" s="16"/>
      <c r="Z46" s="1"/>
      <c r="AA46" s="1"/>
      <c r="AB46" s="1"/>
    </row>
    <row r="47" spans="1:28" s="140" customFormat="1" outlineLevel="3" x14ac:dyDescent="0.25">
      <c r="A47" s="1"/>
      <c r="B47" s="33"/>
      <c r="C47" s="73">
        <f t="shared" si="1"/>
        <v>4</v>
      </c>
      <c r="D47" s="4"/>
      <c r="E47" s="5"/>
      <c r="F47" s="5"/>
      <c r="G47" s="4"/>
      <c r="H47" s="113" t="s">
        <v>194</v>
      </c>
      <c r="I47" s="31">
        <v>-7</v>
      </c>
      <c r="J47" s="2"/>
      <c r="K47" s="2"/>
      <c r="L47" s="2"/>
      <c r="M47" s="2"/>
      <c r="N47" s="2"/>
      <c r="O47" s="2"/>
      <c r="P47" s="2"/>
      <c r="Q47" s="2"/>
      <c r="R47" s="2"/>
      <c r="S47" s="2"/>
      <c r="T47" s="2"/>
      <c r="U47" s="2"/>
      <c r="V47" s="2"/>
      <c r="W47" s="2"/>
      <c r="X47" s="4"/>
      <c r="Y47" s="16"/>
      <c r="Z47" s="1"/>
      <c r="AA47" s="1"/>
      <c r="AB47" s="1"/>
    </row>
    <row r="48" spans="1:28" s="140" customFormat="1" outlineLevel="3" x14ac:dyDescent="0.25">
      <c r="A48" s="1"/>
      <c r="B48" s="33"/>
      <c r="C48" s="73">
        <f t="shared" si="1"/>
        <v>4</v>
      </c>
      <c r="D48" s="4"/>
      <c r="E48" s="5"/>
      <c r="F48" s="5"/>
      <c r="G48" s="4"/>
      <c r="H48" s="113" t="s">
        <v>188</v>
      </c>
      <c r="I48" s="31">
        <v>-5</v>
      </c>
      <c r="J48" s="2"/>
      <c r="K48" s="2"/>
      <c r="L48" s="2"/>
      <c r="M48" s="2"/>
      <c r="N48" s="2"/>
      <c r="O48" s="2"/>
      <c r="P48" s="2"/>
      <c r="Q48" s="2"/>
      <c r="R48" s="2"/>
      <c r="S48" s="2"/>
      <c r="T48" s="2"/>
      <c r="U48" s="2"/>
      <c r="V48" s="2"/>
      <c r="W48" s="2"/>
      <c r="X48" s="4"/>
      <c r="Y48" s="16"/>
      <c r="Z48" s="1"/>
      <c r="AA48" s="1"/>
      <c r="AB48" s="1"/>
    </row>
    <row r="49" spans="1:28" s="140" customFormat="1" outlineLevel="3" x14ac:dyDescent="0.25">
      <c r="A49" s="1"/>
      <c r="B49" s="33"/>
      <c r="C49" s="73">
        <f t="shared" si="1"/>
        <v>4</v>
      </c>
      <c r="D49" s="4"/>
      <c r="E49" s="5"/>
      <c r="F49" s="5"/>
      <c r="G49" s="4"/>
      <c r="H49" s="113" t="s">
        <v>189</v>
      </c>
      <c r="I49" s="31">
        <v>-13</v>
      </c>
      <c r="J49" s="2"/>
      <c r="K49" s="2"/>
      <c r="L49" s="2"/>
      <c r="M49" s="2"/>
      <c r="N49" s="2"/>
      <c r="O49" s="2"/>
      <c r="P49" s="2"/>
      <c r="Q49" s="2"/>
      <c r="R49" s="2"/>
      <c r="S49" s="2"/>
      <c r="T49" s="2"/>
      <c r="U49" s="2"/>
      <c r="V49" s="2"/>
      <c r="W49" s="2"/>
      <c r="X49" s="4"/>
      <c r="Y49" s="16"/>
      <c r="Z49" s="1"/>
      <c r="AA49" s="1"/>
      <c r="AB49" s="1"/>
    </row>
    <row r="50" spans="1:28" s="140" customFormat="1" outlineLevel="3" x14ac:dyDescent="0.25">
      <c r="A50" s="1"/>
      <c r="B50" s="33"/>
      <c r="C50" s="73">
        <f t="shared" si="1"/>
        <v>4</v>
      </c>
      <c r="D50" s="4"/>
      <c r="E50" s="5"/>
      <c r="F50" s="5"/>
      <c r="G50" s="4"/>
      <c r="H50" s="113" t="s">
        <v>195</v>
      </c>
      <c r="I50" s="31">
        <v>-8</v>
      </c>
      <c r="J50" s="2"/>
      <c r="K50" s="2"/>
      <c r="L50" s="2"/>
      <c r="M50" s="2"/>
      <c r="N50" s="2"/>
      <c r="O50" s="2"/>
      <c r="P50" s="2"/>
      <c r="Q50" s="2"/>
      <c r="R50" s="2"/>
      <c r="S50" s="2"/>
      <c r="T50" s="2"/>
      <c r="U50" s="2"/>
      <c r="V50" s="2"/>
      <c r="W50" s="2"/>
      <c r="X50" s="4"/>
      <c r="Y50" s="16"/>
      <c r="Z50" s="1"/>
      <c r="AA50" s="1"/>
      <c r="AB50" s="1"/>
    </row>
    <row r="51" spans="1:28" s="140" customFormat="1" outlineLevel="3" x14ac:dyDescent="0.25">
      <c r="A51" s="1"/>
      <c r="B51" s="33"/>
      <c r="C51" s="73">
        <f t="shared" si="1"/>
        <v>4</v>
      </c>
      <c r="D51" s="4"/>
      <c r="E51" s="5"/>
      <c r="F51" s="5"/>
      <c r="G51" s="4"/>
      <c r="H51" s="113" t="s">
        <v>275</v>
      </c>
      <c r="I51" s="31">
        <v>-17</v>
      </c>
      <c r="J51" s="2"/>
      <c r="K51" s="2"/>
      <c r="L51" s="2"/>
      <c r="M51" s="2"/>
      <c r="N51" s="2"/>
      <c r="O51" s="2"/>
      <c r="P51" s="2"/>
      <c r="Q51" s="2"/>
      <c r="R51" s="2"/>
      <c r="S51" s="2"/>
      <c r="T51" s="2"/>
      <c r="U51" s="2"/>
      <c r="V51" s="2"/>
      <c r="W51" s="2"/>
      <c r="X51" s="4"/>
      <c r="Y51" s="16"/>
      <c r="Z51" s="1"/>
      <c r="AA51" s="1"/>
      <c r="AB51" s="1"/>
    </row>
    <row r="52" spans="1:28" s="140" customFormat="1" outlineLevel="3" x14ac:dyDescent="0.25">
      <c r="A52" s="1"/>
      <c r="B52" s="33"/>
      <c r="C52" s="73">
        <f t="shared" si="1"/>
        <v>4</v>
      </c>
      <c r="D52" s="4"/>
      <c r="E52" s="5"/>
      <c r="F52" s="5"/>
      <c r="G52" s="4"/>
      <c r="H52" s="113" t="s">
        <v>276</v>
      </c>
      <c r="I52" s="31">
        <v>-18</v>
      </c>
      <c r="J52" s="2"/>
      <c r="K52" s="2"/>
      <c r="L52" s="2"/>
      <c r="M52" s="2"/>
      <c r="N52" s="2"/>
      <c r="O52" s="2"/>
      <c r="P52" s="2"/>
      <c r="Q52" s="2"/>
      <c r="R52" s="2"/>
      <c r="S52" s="2"/>
      <c r="T52" s="2"/>
      <c r="U52" s="2"/>
      <c r="V52" s="2"/>
      <c r="W52" s="2"/>
      <c r="X52" s="4"/>
      <c r="Y52" s="16"/>
      <c r="Z52" s="1"/>
      <c r="AA52" s="1"/>
      <c r="AB52" s="1"/>
    </row>
    <row r="53" spans="1:28" s="140" customFormat="1" outlineLevel="3" x14ac:dyDescent="0.25">
      <c r="A53" s="1"/>
      <c r="B53" s="33"/>
      <c r="C53" s="73">
        <f t="shared" si="1"/>
        <v>4</v>
      </c>
      <c r="D53" s="4"/>
      <c r="E53" s="5"/>
      <c r="F53" s="5"/>
      <c r="G53" s="4"/>
      <c r="H53" s="113" t="s">
        <v>277</v>
      </c>
      <c r="I53" s="31">
        <v>-17</v>
      </c>
      <c r="J53" s="2"/>
      <c r="K53" s="2"/>
      <c r="L53" s="2"/>
      <c r="M53" s="2"/>
      <c r="N53" s="2"/>
      <c r="O53" s="2"/>
      <c r="P53" s="2"/>
      <c r="Q53" s="2"/>
      <c r="R53" s="2"/>
      <c r="S53" s="2"/>
      <c r="T53" s="2"/>
      <c r="U53" s="2"/>
      <c r="V53" s="2"/>
      <c r="W53" s="2"/>
      <c r="X53" s="4"/>
      <c r="Y53" s="16"/>
      <c r="Z53" s="1"/>
      <c r="AA53" s="1"/>
      <c r="AB53" s="1"/>
    </row>
    <row r="54" spans="1:28" s="140" customFormat="1" outlineLevel="3" x14ac:dyDescent="0.25">
      <c r="A54" s="1"/>
      <c r="B54" s="33"/>
      <c r="C54" s="73">
        <f t="shared" si="1"/>
        <v>4</v>
      </c>
      <c r="D54" s="4"/>
      <c r="E54" s="5"/>
      <c r="F54" s="5"/>
      <c r="G54" s="4"/>
      <c r="H54" s="113" t="s">
        <v>199</v>
      </c>
      <c r="I54" s="31">
        <v>-11</v>
      </c>
      <c r="J54" s="2"/>
      <c r="K54" s="2"/>
      <c r="L54" s="2"/>
      <c r="M54" s="2"/>
      <c r="N54" s="2"/>
      <c r="O54" s="2"/>
      <c r="P54" s="2"/>
      <c r="Q54" s="2"/>
      <c r="R54" s="2"/>
      <c r="S54" s="2"/>
      <c r="T54" s="2"/>
      <c r="U54" s="2"/>
      <c r="V54" s="2"/>
      <c r="W54" s="2"/>
      <c r="X54" s="4"/>
      <c r="Y54" s="16"/>
      <c r="Z54" s="1"/>
      <c r="AA54" s="1"/>
      <c r="AB54" s="1"/>
    </row>
    <row r="55" spans="1:28" s="140" customFormat="1" outlineLevel="3" x14ac:dyDescent="0.25">
      <c r="A55" s="1"/>
      <c r="B55" s="33"/>
      <c r="C55" s="73">
        <f t="shared" si="1"/>
        <v>4</v>
      </c>
      <c r="D55" s="4"/>
      <c r="E55" s="5"/>
      <c r="F55" s="5"/>
      <c r="G55" s="4"/>
      <c r="H55" s="113" t="s">
        <v>198</v>
      </c>
      <c r="I55" s="31">
        <v>-15</v>
      </c>
      <c r="J55" s="2"/>
      <c r="K55" s="2"/>
      <c r="L55" s="2"/>
      <c r="M55" s="2"/>
      <c r="N55" s="2"/>
      <c r="O55" s="2"/>
      <c r="P55" s="2"/>
      <c r="Q55" s="2"/>
      <c r="R55" s="2"/>
      <c r="S55" s="2"/>
      <c r="T55" s="2"/>
      <c r="U55" s="2"/>
      <c r="V55" s="2"/>
      <c r="W55" s="2"/>
      <c r="X55" s="4"/>
      <c r="Y55" s="16"/>
      <c r="Z55" s="1"/>
      <c r="AA55" s="1"/>
      <c r="AB55" s="1"/>
    </row>
    <row r="56" spans="1:28" s="105" customFormat="1" outlineLevel="3" x14ac:dyDescent="0.25">
      <c r="A56" s="1"/>
      <c r="B56" s="33"/>
      <c r="C56" s="73">
        <f>INT($C$31)+3</f>
        <v>4</v>
      </c>
      <c r="D56" s="4"/>
      <c r="E56" s="5"/>
      <c r="F56" s="5"/>
      <c r="G56" s="4"/>
      <c r="H56" s="113" t="s">
        <v>197</v>
      </c>
      <c r="I56" s="31">
        <v>-10</v>
      </c>
      <c r="J56" s="2" t="s">
        <v>103</v>
      </c>
      <c r="K56" s="2"/>
      <c r="L56" s="2"/>
      <c r="M56" s="2"/>
      <c r="N56" s="2"/>
      <c r="O56" s="2"/>
      <c r="P56" s="2"/>
      <c r="Q56" s="2"/>
      <c r="R56" s="2"/>
      <c r="S56" s="2"/>
      <c r="T56" s="2"/>
      <c r="U56" s="2"/>
      <c r="V56" s="2"/>
      <c r="W56" s="2"/>
      <c r="X56" s="4"/>
      <c r="Y56" s="16"/>
      <c r="Z56" s="1"/>
      <c r="AA56" s="1"/>
      <c r="AB56" s="1"/>
    </row>
    <row r="57" spans="1:28" s="99" customFormat="1" outlineLevel="3" x14ac:dyDescent="0.25">
      <c r="A57" s="1"/>
      <c r="B57" s="33"/>
      <c r="C57" s="73">
        <f>INT($C$31)+3</f>
        <v>4</v>
      </c>
      <c r="D57" s="4"/>
      <c r="E57" s="5"/>
      <c r="F57" s="5"/>
      <c r="G57" s="4"/>
      <c r="H57" s="113" t="s">
        <v>196</v>
      </c>
      <c r="I57" s="31">
        <v>-3</v>
      </c>
      <c r="J57" s="2"/>
      <c r="K57" s="2"/>
      <c r="L57" s="2"/>
      <c r="M57" s="2"/>
      <c r="N57" s="2"/>
      <c r="O57" s="2"/>
      <c r="P57" s="2"/>
      <c r="Q57" s="2"/>
      <c r="R57" s="2"/>
      <c r="S57" s="2"/>
      <c r="T57" s="2"/>
      <c r="U57" s="2"/>
      <c r="V57" s="2"/>
      <c r="W57" s="2"/>
      <c r="X57" s="4"/>
      <c r="Y57" s="16"/>
      <c r="Z57" s="1"/>
      <c r="AA57" s="1"/>
      <c r="AB57" s="1"/>
    </row>
    <row r="58" spans="1:28" s="99" customFormat="1" outlineLevel="3" x14ac:dyDescent="0.25">
      <c r="A58" s="1"/>
      <c r="B58" s="33"/>
      <c r="C58" s="73">
        <f>INT($C$31)+3</f>
        <v>4</v>
      </c>
      <c r="D58" s="4"/>
      <c r="E58" s="5"/>
      <c r="F58" s="5"/>
      <c r="G58" s="4"/>
      <c r="H58" s="113" t="s">
        <v>200</v>
      </c>
      <c r="I58" s="31">
        <v>-2</v>
      </c>
      <c r="J58" s="2"/>
      <c r="K58" s="2"/>
      <c r="L58" s="2"/>
      <c r="M58" s="2"/>
      <c r="N58" s="2"/>
      <c r="O58" s="2"/>
      <c r="P58" s="2"/>
      <c r="Q58" s="2"/>
      <c r="R58" s="2"/>
      <c r="S58" s="2"/>
      <c r="T58" s="2"/>
      <c r="U58" s="2"/>
      <c r="V58" s="2"/>
      <c r="W58" s="2"/>
      <c r="X58" s="4"/>
      <c r="Y58" s="16"/>
      <c r="Z58" s="1"/>
      <c r="AA58" s="1"/>
      <c r="AB58" s="1"/>
    </row>
    <row r="59" spans="1:28" s="118" customFormat="1" outlineLevel="3" x14ac:dyDescent="0.25">
      <c r="A59" s="1"/>
      <c r="B59" s="33"/>
      <c r="C59" s="73">
        <f>INT($C$31)+3</f>
        <v>4</v>
      </c>
      <c r="D59" s="4"/>
      <c r="E59" s="5"/>
      <c r="F59" s="5"/>
      <c r="G59" s="4"/>
      <c r="H59" s="113" t="s">
        <v>201</v>
      </c>
      <c r="I59" s="31">
        <v>-9</v>
      </c>
      <c r="J59" s="2"/>
      <c r="K59" s="2"/>
      <c r="L59" s="2"/>
      <c r="M59" s="2"/>
      <c r="N59" s="2"/>
      <c r="O59" s="2"/>
      <c r="P59" s="2"/>
      <c r="Q59" s="2"/>
      <c r="R59" s="2"/>
      <c r="S59" s="2"/>
      <c r="T59" s="2"/>
      <c r="U59" s="2"/>
      <c r="V59" s="2"/>
      <c r="W59" s="2"/>
      <c r="X59" s="4"/>
      <c r="Y59" s="16"/>
      <c r="Z59" s="1"/>
      <c r="AA59" s="1"/>
      <c r="AB59" s="1"/>
    </row>
    <row r="60" spans="1:28" s="140" customFormat="1" outlineLevel="3" x14ac:dyDescent="0.2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s="133" customFormat="1" outlineLevel="2" x14ac:dyDescent="0.25">
      <c r="A61" s="1"/>
      <c r="B61" s="33"/>
      <c r="C61" s="73">
        <f>INT($C$31)+2</f>
        <v>3</v>
      </c>
      <c r="D61" s="4"/>
      <c r="E61" s="5"/>
      <c r="F61" s="5"/>
      <c r="G61" s="4"/>
      <c r="H61" s="2" t="s">
        <v>292</v>
      </c>
      <c r="I61" s="36" t="s">
        <v>291</v>
      </c>
      <c r="J61" s="2"/>
      <c r="K61" s="2"/>
      <c r="L61" s="2"/>
      <c r="M61" s="2"/>
      <c r="N61" s="2"/>
      <c r="O61" s="2"/>
      <c r="P61" s="2"/>
      <c r="Q61" s="2"/>
      <c r="R61" s="2"/>
      <c r="S61" s="2"/>
      <c r="T61" s="2"/>
      <c r="U61" s="2"/>
      <c r="V61" s="2"/>
      <c r="W61" s="2"/>
      <c r="X61" s="4"/>
      <c r="Y61" s="16"/>
      <c r="Z61" s="1"/>
      <c r="AA61" s="1"/>
      <c r="AB61" s="1"/>
    </row>
    <row r="62" spans="1:28" s="102" customFormat="1" outlineLevel="3" x14ac:dyDescent="0.2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s="97" customFormat="1" outlineLevel="3" x14ac:dyDescent="0.25">
      <c r="A63" s="1"/>
      <c r="B63" s="33"/>
      <c r="C63" s="73">
        <f t="shared" si="2"/>
        <v>4</v>
      </c>
      <c r="D63" s="4"/>
      <c r="E63" s="5"/>
      <c r="F63" s="5"/>
      <c r="G63" s="4"/>
      <c r="H63" s="2" t="s">
        <v>149</v>
      </c>
      <c r="I63" s="31">
        <v>7.25</v>
      </c>
      <c r="J63" s="2" t="s">
        <v>86</v>
      </c>
      <c r="K63" s="2" t="s">
        <v>223</v>
      </c>
      <c r="L63" s="2"/>
      <c r="M63" s="2"/>
      <c r="N63" s="2"/>
      <c r="O63" s="2"/>
      <c r="P63" s="2"/>
      <c r="Q63" s="2"/>
      <c r="R63" s="2"/>
      <c r="S63" s="2"/>
      <c r="T63" s="2"/>
      <c r="U63" s="2"/>
      <c r="V63" s="2"/>
      <c r="W63" s="2"/>
      <c r="X63" s="4"/>
      <c r="Y63" s="16"/>
      <c r="Z63" s="1"/>
      <c r="AA63" s="1"/>
      <c r="AB63" s="1"/>
    </row>
    <row r="64" spans="1:28" s="139" customFormat="1" outlineLevel="3" x14ac:dyDescent="0.25">
      <c r="A64" s="1"/>
      <c r="B64" s="33"/>
      <c r="C64" s="73">
        <f t="shared" si="2"/>
        <v>4</v>
      </c>
      <c r="D64" s="4"/>
      <c r="E64" s="5"/>
      <c r="F64" s="5"/>
      <c r="G64" s="4"/>
      <c r="H64" s="2" t="s">
        <v>150</v>
      </c>
      <c r="I64" s="31">
        <v>4.25</v>
      </c>
      <c r="J64" s="2" t="s">
        <v>86</v>
      </c>
      <c r="K64" s="2" t="s">
        <v>224</v>
      </c>
      <c r="L64" s="2"/>
      <c r="M64" s="2"/>
      <c r="N64" s="2"/>
      <c r="O64" s="2"/>
      <c r="P64" s="2"/>
      <c r="Q64" s="2"/>
      <c r="R64" s="2"/>
      <c r="S64" s="2"/>
      <c r="T64" s="2"/>
      <c r="U64" s="2"/>
      <c r="V64" s="2"/>
      <c r="W64" s="2"/>
      <c r="X64" s="4"/>
      <c r="Y64" s="16"/>
      <c r="Z64" s="1"/>
      <c r="AA64" s="1"/>
      <c r="AB64" s="1"/>
    </row>
    <row r="65" spans="1:28" s="140" customFormat="1" outlineLevel="3" x14ac:dyDescent="0.2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s="140" customFormat="1" outlineLevel="2" x14ac:dyDescent="0.25">
      <c r="A66" s="1"/>
      <c r="B66" s="33"/>
      <c r="C66" s="73">
        <f>INT($C$31)+2</f>
        <v>3</v>
      </c>
      <c r="D66" s="4"/>
      <c r="E66" s="5"/>
      <c r="F66" s="5"/>
      <c r="G66" s="4"/>
      <c r="H66" s="2" t="s">
        <v>202</v>
      </c>
      <c r="I66" s="31">
        <v>8</v>
      </c>
      <c r="J66" s="2" t="s">
        <v>45</v>
      </c>
      <c r="K66" s="2"/>
      <c r="L66" s="2"/>
      <c r="M66" s="2"/>
      <c r="N66" s="2"/>
      <c r="O66" s="2"/>
      <c r="P66" s="2"/>
      <c r="Q66" s="2"/>
      <c r="R66" s="2"/>
      <c r="S66" s="2"/>
      <c r="T66" s="2"/>
      <c r="U66" s="2"/>
      <c r="V66" s="2"/>
      <c r="W66" s="2"/>
      <c r="X66" s="4"/>
      <c r="Y66" s="16"/>
      <c r="Z66" s="1"/>
      <c r="AA66" s="1"/>
      <c r="AB66" s="1"/>
    </row>
    <row r="67" spans="1:28" s="140" customFormat="1" outlineLevel="3" x14ac:dyDescent="0.2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s="97" customFormat="1" outlineLevel="2" x14ac:dyDescent="0.2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s="97" customFormat="1" outlineLevel="3" x14ac:dyDescent="0.25">
      <c r="A69" s="1"/>
      <c r="B69" s="33"/>
      <c r="C69" s="73">
        <f>INT($C$31)+3</f>
        <v>4</v>
      </c>
      <c r="D69" s="4"/>
      <c r="E69" s="5"/>
      <c r="F69" s="5"/>
      <c r="G69" s="4"/>
      <c r="H69" s="98" t="s">
        <v>50</v>
      </c>
      <c r="I69" s="31">
        <v>1</v>
      </c>
      <c r="J69" s="2" t="s">
        <v>45</v>
      </c>
      <c r="K69" s="2" t="s">
        <v>104</v>
      </c>
      <c r="L69" s="2"/>
      <c r="M69" s="2"/>
      <c r="N69" s="2"/>
      <c r="O69" s="2"/>
      <c r="P69" s="2"/>
      <c r="Q69" s="2"/>
      <c r="R69" s="2"/>
      <c r="S69" s="2"/>
      <c r="T69" s="2"/>
      <c r="U69" s="2"/>
      <c r="V69" s="2"/>
      <c r="W69" s="2"/>
      <c r="X69" s="4"/>
      <c r="Y69" s="16"/>
      <c r="Z69" s="1"/>
      <c r="AA69" s="1"/>
      <c r="AB69" s="1"/>
    </row>
    <row r="70" spans="1:28" s="97" customFormat="1" outlineLevel="3" x14ac:dyDescent="0.25">
      <c r="A70" s="1"/>
      <c r="B70" s="33"/>
      <c r="C70" s="73">
        <f>INT($C$31)+3</f>
        <v>4</v>
      </c>
      <c r="D70" s="4"/>
      <c r="E70" s="5"/>
      <c r="F70" s="5"/>
      <c r="G70" s="4"/>
      <c r="H70" s="98" t="s">
        <v>84</v>
      </c>
      <c r="I70" s="31">
        <v>1</v>
      </c>
      <c r="J70" s="2" t="s">
        <v>45</v>
      </c>
      <c r="K70" s="2" t="s">
        <v>105</v>
      </c>
      <c r="L70" s="2"/>
      <c r="M70" s="2"/>
      <c r="N70" s="2"/>
      <c r="O70" s="2"/>
      <c r="P70" s="2"/>
      <c r="Q70" s="2"/>
      <c r="R70" s="2"/>
      <c r="S70" s="2"/>
      <c r="T70" s="2"/>
      <c r="U70" s="2"/>
      <c r="V70" s="2"/>
      <c r="W70" s="2"/>
      <c r="X70" s="4"/>
      <c r="Y70" s="16"/>
      <c r="Z70" s="1"/>
      <c r="AA70" s="1"/>
      <c r="AB70" s="1"/>
    </row>
    <row r="71" spans="1:28" s="97" customFormat="1" outlineLevel="3" x14ac:dyDescent="0.25">
      <c r="A71" s="1"/>
      <c r="B71" s="33"/>
      <c r="C71" s="73">
        <f>INT($C$31)+3</f>
        <v>4</v>
      </c>
      <c r="D71" s="4"/>
      <c r="E71" s="5"/>
      <c r="F71" s="5"/>
      <c r="G71" s="4"/>
      <c r="H71" s="98"/>
      <c r="I71" s="2"/>
      <c r="J71" s="2"/>
      <c r="K71" s="2"/>
      <c r="L71" s="2"/>
      <c r="M71" s="2"/>
      <c r="N71" s="2"/>
      <c r="O71" s="2"/>
      <c r="P71" s="2"/>
      <c r="Q71" s="2"/>
      <c r="R71" s="2"/>
      <c r="S71" s="2"/>
      <c r="T71" s="2"/>
      <c r="U71" s="2"/>
      <c r="V71" s="2"/>
      <c r="W71" s="2"/>
      <c r="X71" s="4"/>
      <c r="Y71" s="16"/>
      <c r="Z71" s="1"/>
      <c r="AA71" s="1"/>
      <c r="AB71" s="1"/>
    </row>
    <row r="72" spans="1:28" s="97" customFormat="1" outlineLevel="2" x14ac:dyDescent="0.2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s="138" customFormat="1" outlineLevel="3" x14ac:dyDescent="0.25">
      <c r="A73" s="1"/>
      <c r="B73" s="33"/>
      <c r="C73" s="73">
        <f>INT($C$31)+3</f>
        <v>4</v>
      </c>
      <c r="D73" s="4"/>
      <c r="E73" s="5"/>
      <c r="F73" s="5"/>
      <c r="G73" s="4"/>
      <c r="H73" s="98"/>
      <c r="I73" s="2"/>
      <c r="J73" s="2"/>
      <c r="K73" s="2"/>
      <c r="L73" s="2"/>
      <c r="M73" s="2"/>
      <c r="N73" s="2"/>
      <c r="O73" s="2"/>
      <c r="P73" s="2"/>
      <c r="Q73" s="2"/>
      <c r="R73" s="2"/>
      <c r="S73" s="2"/>
      <c r="T73" s="2"/>
      <c r="U73" s="2"/>
      <c r="V73" s="2"/>
      <c r="W73" s="2"/>
      <c r="X73" s="4"/>
      <c r="Y73" s="16"/>
      <c r="Z73" s="1"/>
      <c r="AA73" s="1"/>
      <c r="AB73" s="1"/>
    </row>
    <row r="74" spans="1:28" s="97" customFormat="1" ht="5.0999999999999996" customHeight="1" outlineLevel="3" x14ac:dyDescent="0.2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s="97" customFormat="1" ht="5.0999999999999996" customHeight="1" outlineLevel="2" x14ac:dyDescent="0.2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s="97" customFormat="1" ht="5.0999999999999996" customHeight="1" outlineLevel="1" x14ac:dyDescent="0.2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s="97" customFormat="1" ht="5.0999999999999996" customHeight="1" x14ac:dyDescent="0.2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s="97" customFormat="1" outlineLevel="2" x14ac:dyDescent="0.2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2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0999999999999996" customHeight="1" thickBot="1" x14ac:dyDescent="0.3">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0999999999999996" customHeight="1" outlineLevel="1" x14ac:dyDescent="0.2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2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00000000000001" customHeight="1" x14ac:dyDescent="0.2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00000000000001" customHeight="1" outlineLevel="1" x14ac:dyDescent="0.2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0999999999999996" customHeight="1" outlineLevel="2" x14ac:dyDescent="0.2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2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2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2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2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45" customHeight="1" outlineLevel="2" x14ac:dyDescent="0.2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25">
      <c r="A91" s="1"/>
      <c r="B91" s="33"/>
      <c r="C91" s="73">
        <f>INT(MAX($C$93:$C$123))+1</f>
        <v>5</v>
      </c>
      <c r="D91" s="4"/>
      <c r="E91" s="5"/>
      <c r="F91" s="5"/>
      <c r="G91" s="4"/>
      <c r="H91" s="5"/>
      <c r="I91" s="5"/>
      <c r="J91" s="5"/>
      <c r="K91" s="96"/>
      <c r="L91" s="96"/>
      <c r="M91" s="96"/>
      <c r="N91" s="96"/>
      <c r="O91" s="5"/>
      <c r="P91" s="5"/>
      <c r="Q91" s="5"/>
      <c r="R91" s="5"/>
      <c r="S91" s="5"/>
      <c r="T91" s="5"/>
      <c r="U91" s="5"/>
      <c r="V91" s="5"/>
      <c r="W91" s="5"/>
      <c r="X91" s="4"/>
      <c r="Y91" s="16"/>
      <c r="Z91" s="1"/>
      <c r="AA91" s="1"/>
      <c r="AB91" s="1"/>
    </row>
    <row r="92" spans="1:28" outlineLevel="4" x14ac:dyDescent="0.2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0999999999999996" customHeight="1" outlineLevel="2" x14ac:dyDescent="0.2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2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25">
      <c r="A95" s="1"/>
      <c r="B95" s="33"/>
      <c r="C95" s="73">
        <f>INT($C$83)+2</f>
        <v>3</v>
      </c>
      <c r="D95" s="4"/>
      <c r="E95" s="5"/>
      <c r="F95" s="5"/>
      <c r="G95" s="4"/>
      <c r="H95" s="116"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25">
      <c r="A96" s="1"/>
      <c r="B96" s="33"/>
      <c r="C96" s="73">
        <f t="shared" ref="C96:C114" si="3">INT($C$83)+3</f>
        <v>4</v>
      </c>
      <c r="D96" s="4"/>
      <c r="E96" s="5"/>
      <c r="F96" s="5"/>
      <c r="G96" s="4"/>
      <c r="H96" s="116"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2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2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2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2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25">
      <c r="A101" s="1"/>
      <c r="B101" s="33"/>
      <c r="C101" s="73">
        <f t="shared" si="3"/>
        <v>4</v>
      </c>
      <c r="D101" s="4"/>
      <c r="E101" s="5"/>
      <c r="F101" s="5"/>
      <c r="G101" s="4"/>
      <c r="H101" s="2"/>
      <c r="I101" s="2"/>
      <c r="J101" s="2" t="s">
        <v>39</v>
      </c>
      <c r="K101" s="31" t="b">
        <v>0</v>
      </c>
      <c r="L101" s="31" t="b">
        <v>1</v>
      </c>
      <c r="M101" s="31" t="b">
        <v>0</v>
      </c>
      <c r="N101" s="31" t="b">
        <v>1</v>
      </c>
      <c r="O101" s="2"/>
      <c r="P101" s="31">
        <v>0.5</v>
      </c>
      <c r="Q101" s="31">
        <v>0.5</v>
      </c>
      <c r="R101" s="31">
        <v>0</v>
      </c>
      <c r="S101" s="2"/>
      <c r="T101" s="2"/>
      <c r="U101" s="2"/>
      <c r="V101" s="2"/>
      <c r="W101" s="2"/>
      <c r="X101" s="4"/>
      <c r="Y101" s="16"/>
      <c r="Z101" s="1"/>
      <c r="AA101" s="1"/>
      <c r="AB101" s="1"/>
    </row>
    <row r="102" spans="1:28" outlineLevel="3" x14ac:dyDescent="0.2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2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2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2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2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2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2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2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s="137" customFormat="1" outlineLevel="3" x14ac:dyDescent="0.2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s="137" customFormat="1" outlineLevel="3" x14ac:dyDescent="0.2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s="137" customFormat="1" outlineLevel="3" x14ac:dyDescent="0.2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s="137" customFormat="1" outlineLevel="2" x14ac:dyDescent="0.2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s="137" customFormat="1" outlineLevel="2" x14ac:dyDescent="0.25">
      <c r="A116" s="1"/>
      <c r="B116" s="33"/>
      <c r="C116" s="73">
        <f>INT($C$83)+2</f>
        <v>3</v>
      </c>
      <c r="D116" s="4"/>
      <c r="E116" s="5"/>
      <c r="F116" s="5"/>
      <c r="G116" s="4"/>
      <c r="H116" s="116"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s="137" customFormat="1" outlineLevel="3" x14ac:dyDescent="0.2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s="137" customFormat="1" outlineLevel="3" x14ac:dyDescent="0.2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s="137" customFormat="1" outlineLevel="2" x14ac:dyDescent="0.2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s="137" customFormat="1" outlineLevel="2" x14ac:dyDescent="0.25">
      <c r="A120" s="1"/>
      <c r="B120" s="33"/>
      <c r="C120" s="73">
        <f>INT($C$83)+2</f>
        <v>3</v>
      </c>
      <c r="D120" s="4"/>
      <c r="E120" s="5"/>
      <c r="F120" s="5"/>
      <c r="G120" s="4"/>
      <c r="H120" s="116"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s="137" customFormat="1" outlineLevel="3" x14ac:dyDescent="0.2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s="137" customFormat="1" outlineLevel="3" x14ac:dyDescent="0.2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0999999999999996" customHeight="1" outlineLevel="3" x14ac:dyDescent="0.2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0999999999999996" customHeight="1" outlineLevel="2" x14ac:dyDescent="0.2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0999999999999996" customHeight="1" outlineLevel="1" x14ac:dyDescent="0.2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0999999999999996" customHeight="1" x14ac:dyDescent="0.2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2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s="95" customFormat="1" outlineLevel="2" x14ac:dyDescent="0.2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s="95" customFormat="1" ht="5.0999999999999996" customHeight="1" thickBot="1" x14ac:dyDescent="0.3">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s="95" customFormat="1" ht="5.0999999999999996" customHeight="1" outlineLevel="1" x14ac:dyDescent="0.2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s="95" customFormat="1" outlineLevel="4" x14ac:dyDescent="0.2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s="95" customFormat="1" ht="20.100000000000001" customHeight="1" x14ac:dyDescent="0.2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s="95" customFormat="1" ht="20.100000000000001" customHeight="1" outlineLevel="1" x14ac:dyDescent="0.2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s="95" customFormat="1" ht="5.0999999999999996" customHeight="1" outlineLevel="2" x14ac:dyDescent="0.2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s="95" customFormat="1" outlineLevel="2" x14ac:dyDescent="0.2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s="95" customFormat="1" outlineLevel="2" x14ac:dyDescent="0.2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s="95" customFormat="1" outlineLevel="2" x14ac:dyDescent="0.2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s="95" customFormat="1" outlineLevel="2" x14ac:dyDescent="0.25">
      <c r="A138" s="1"/>
      <c r="B138" s="33"/>
      <c r="C138" s="73">
        <f>INT($C$132)+2</f>
        <v>3</v>
      </c>
      <c r="D138" s="3"/>
      <c r="E138" s="5"/>
      <c r="F138" s="5"/>
      <c r="G138" s="3"/>
      <c r="H138" s="29"/>
      <c r="I138" s="29"/>
      <c r="J138" s="29"/>
      <c r="K138" s="143"/>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s="95" customFormat="1" ht="11.45" customHeight="1" outlineLevel="2" x14ac:dyDescent="0.2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s="95" customFormat="1" outlineLevel="4" x14ac:dyDescent="0.2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s="95" customFormat="1" outlineLevel="4" x14ac:dyDescent="0.2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s="95" customFormat="1" ht="5.0999999999999996" customHeight="1" outlineLevel="2" x14ac:dyDescent="0.2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s="95" customFormat="1" outlineLevel="2" x14ac:dyDescent="0.2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s="95" customFormat="1" outlineLevel="2" x14ac:dyDescent="0.2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31" s="95" customFormat="1" outlineLevel="3" x14ac:dyDescent="0.2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31" s="95" customFormat="1" outlineLevel="3" x14ac:dyDescent="0.2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31" s="95" customFormat="1" outlineLevel="3" x14ac:dyDescent="0.2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31" s="95" customFormat="1" outlineLevel="3" x14ac:dyDescent="0.2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31" s="140" customFormat="1" outlineLevel="3" x14ac:dyDescent="0.25">
      <c r="A149" s="1"/>
      <c r="B149" s="33"/>
      <c r="C149" s="73">
        <f t="shared" si="4"/>
        <v>4</v>
      </c>
      <c r="D149" s="4"/>
      <c r="E149" s="5"/>
      <c r="F149" s="5"/>
      <c r="G149" s="4"/>
      <c r="H149" s="64" t="s">
        <v>225</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31" s="136" customFormat="1" outlineLevel="3" x14ac:dyDescent="0.2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31" s="114" customFormat="1" outlineLevel="3" x14ac:dyDescent="0.2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31" s="114" customFormat="1" outlineLevel="3" x14ac:dyDescent="0.2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31" s="95" customFormat="1" outlineLevel="3" x14ac:dyDescent="0.2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31" s="95" customFormat="1" outlineLevel="3" x14ac:dyDescent="0.2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31" s="104" customFormat="1" outlineLevel="3" x14ac:dyDescent="0.2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c r="AC155" s="119"/>
      <c r="AD155" s="119"/>
      <c r="AE155" s="119"/>
    </row>
    <row r="156" spans="1:31" s="134" customFormat="1" outlineLevel="3" x14ac:dyDescent="0.25">
      <c r="A156" s="1"/>
      <c r="B156" s="33"/>
      <c r="C156" s="73">
        <f t="shared" si="4"/>
        <v>4</v>
      </c>
      <c r="D156" s="4"/>
      <c r="E156" s="5"/>
      <c r="F156" s="5"/>
      <c r="G156" s="4"/>
      <c r="H156" s="64"/>
      <c r="I156" s="2"/>
      <c r="J156" s="2"/>
      <c r="K156" s="2"/>
      <c r="L156" s="2"/>
      <c r="M156" s="2"/>
      <c r="N156" s="2"/>
      <c r="O156" s="2"/>
      <c r="P156" s="2"/>
      <c r="Q156" s="2"/>
      <c r="R156" s="2"/>
      <c r="S156" s="2"/>
      <c r="T156" s="2"/>
      <c r="U156" s="2"/>
      <c r="V156" s="2"/>
      <c r="W156" s="2"/>
      <c r="X156" s="4"/>
      <c r="Y156" s="16"/>
      <c r="Z156" s="1"/>
      <c r="AA156" s="1"/>
      <c r="AB156" s="1"/>
    </row>
    <row r="157" spans="1:31" s="105" customFormat="1" ht="5.0999999999999996" customHeight="1" outlineLevel="2" x14ac:dyDescent="0.2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c r="AC157" s="119"/>
      <c r="AD157" s="119"/>
      <c r="AE157" s="119"/>
    </row>
    <row r="158" spans="1:31" s="105" customFormat="1" outlineLevel="1" x14ac:dyDescent="0.25">
      <c r="A158" s="1"/>
      <c r="B158" s="33"/>
      <c r="C158" s="73">
        <f>INT(C$132)+1</f>
        <v>2</v>
      </c>
      <c r="D158" s="4"/>
      <c r="E158" s="5"/>
      <c r="F158" s="5"/>
      <c r="G158" s="4"/>
      <c r="H158" s="59" t="s">
        <v>279</v>
      </c>
      <c r="I158" s="60" t="str">
        <f>"("&amp;ROWS(ia_k2_mlsb1)-2&amp;","&amp;COLUMNS(ia_k2_mlsb1)-1&amp;"): ia_k2_mlsb1(pointers) = input"</f>
        <v>(38,10): ia_k2_mlsb1(pointers) = input</v>
      </c>
      <c r="J158" s="49"/>
      <c r="K158" s="49"/>
      <c r="L158" s="94" t="s">
        <v>47</v>
      </c>
      <c r="M158" s="94" t="s">
        <v>79</v>
      </c>
      <c r="N158" s="94">
        <v>11</v>
      </c>
      <c r="O158" s="94">
        <v>22</v>
      </c>
      <c r="P158" s="94">
        <v>33</v>
      </c>
      <c r="Q158" s="94">
        <v>21</v>
      </c>
      <c r="R158" s="94">
        <v>32</v>
      </c>
      <c r="S158" s="94">
        <v>31</v>
      </c>
      <c r="T158" s="94">
        <v>10</v>
      </c>
      <c r="U158" s="94">
        <v>20</v>
      </c>
      <c r="V158" s="94">
        <v>30</v>
      </c>
      <c r="W158" s="49"/>
      <c r="X158" s="4"/>
      <c r="Y158" s="16"/>
      <c r="Z158" s="1"/>
      <c r="AA158" s="1"/>
      <c r="AB158" s="1"/>
      <c r="AC158" s="119"/>
      <c r="AD158" s="119"/>
      <c r="AE158" s="119"/>
    </row>
    <row r="159" spans="1:31" s="105" customFormat="1" ht="5.0999999999999996" customHeight="1" outlineLevel="3" x14ac:dyDescent="0.2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c r="AC159" s="119"/>
      <c r="AD159" s="119"/>
      <c r="AE159" s="119"/>
    </row>
    <row r="160" spans="1:31" s="104" customFormat="1" outlineLevel="2" x14ac:dyDescent="0.25">
      <c r="A160" s="1"/>
      <c r="B160" s="33"/>
      <c r="C160" s="73">
        <f>INT($C$132)+2</f>
        <v>3</v>
      </c>
      <c r="D160" s="4"/>
      <c r="E160" s="5"/>
      <c r="F160" s="5"/>
      <c r="G160" s="4"/>
      <c r="H160" s="117" t="s">
        <v>117</v>
      </c>
      <c r="I160" s="54" t="s">
        <v>97</v>
      </c>
      <c r="J160" s="54" t="s">
        <v>108</v>
      </c>
      <c r="K160" s="54" t="s">
        <v>96</v>
      </c>
      <c r="L160" s="31">
        <f>COUNTA($I$161:$I$201)</f>
        <v>2</v>
      </c>
      <c r="M160" s="31">
        <v>4</v>
      </c>
      <c r="N160" s="31">
        <f>COUNTA($K$161:$K$201)/(M160*L160)</f>
        <v>5</v>
      </c>
      <c r="O160" s="106" t="s">
        <v>123</v>
      </c>
      <c r="P160" s="106"/>
      <c r="Q160" s="106"/>
      <c r="R160" s="106"/>
      <c r="S160" s="106"/>
      <c r="T160" s="106"/>
      <c r="U160" s="110"/>
      <c r="V160" s="110"/>
      <c r="W160" s="2"/>
      <c r="X160" s="4"/>
      <c r="Y160" s="16"/>
      <c r="Z160" s="1"/>
      <c r="AA160" s="1"/>
      <c r="AB160" s="1"/>
      <c r="AC160" s="119"/>
      <c r="AD160" s="119"/>
      <c r="AE160" s="119"/>
    </row>
    <row r="161" spans="1:28" s="104" customFormat="1" outlineLevel="3" x14ac:dyDescent="0.25">
      <c r="A161" s="1"/>
      <c r="B161" s="33"/>
      <c r="C161" s="73">
        <f t="shared" ref="C161:C200" si="5">INT($C$132)+3</f>
        <v>4</v>
      </c>
      <c r="D161" s="4"/>
      <c r="E161" s="5"/>
      <c r="F161" s="5"/>
      <c r="G161" s="4"/>
      <c r="H161" s="64" t="s">
        <v>112</v>
      </c>
      <c r="I161" s="57">
        <v>0</v>
      </c>
      <c r="J161" s="57">
        <v>0</v>
      </c>
      <c r="K161" s="61">
        <v>0</v>
      </c>
      <c r="L161" s="107">
        <v>1</v>
      </c>
      <c r="M161" s="107">
        <v>0</v>
      </c>
      <c r="N161" s="107">
        <v>0</v>
      </c>
      <c r="O161" s="107">
        <v>0</v>
      </c>
      <c r="P161" s="107">
        <v>0</v>
      </c>
      <c r="Q161" s="107">
        <v>0</v>
      </c>
      <c r="R161" s="107">
        <v>0</v>
      </c>
      <c r="S161" s="107">
        <v>0</v>
      </c>
      <c r="T161" s="107">
        <v>0</v>
      </c>
      <c r="U161" s="107">
        <v>0</v>
      </c>
      <c r="V161" s="107">
        <v>0</v>
      </c>
      <c r="W161" s="55"/>
      <c r="X161" s="4"/>
      <c r="Y161" s="16"/>
      <c r="Z161" s="1"/>
      <c r="AA161" s="1"/>
      <c r="AB161" s="1"/>
    </row>
    <row r="162" spans="1:28" s="104" customFormat="1" outlineLevel="3" x14ac:dyDescent="0.25">
      <c r="A162" s="1"/>
      <c r="B162" s="33"/>
      <c r="C162" s="73">
        <f t="shared" si="5"/>
        <v>4</v>
      </c>
      <c r="D162" s="4"/>
      <c r="E162" s="5"/>
      <c r="F162" s="5"/>
      <c r="G162" s="4"/>
      <c r="H162" s="64" t="s">
        <v>113</v>
      </c>
      <c r="I162" s="103"/>
      <c r="J162" s="103" t="s">
        <v>160</v>
      </c>
      <c r="K162" s="56">
        <v>1</v>
      </c>
      <c r="L162" s="108">
        <v>1</v>
      </c>
      <c r="M162" s="108">
        <v>0</v>
      </c>
      <c r="N162" s="108">
        <v>0</v>
      </c>
      <c r="O162" s="108">
        <v>0</v>
      </c>
      <c r="P162" s="108">
        <v>0</v>
      </c>
      <c r="Q162" s="108">
        <v>0</v>
      </c>
      <c r="R162" s="108">
        <v>0</v>
      </c>
      <c r="S162" s="108">
        <v>0</v>
      </c>
      <c r="T162" s="108">
        <v>0</v>
      </c>
      <c r="U162" s="108">
        <v>0</v>
      </c>
      <c r="V162" s="108">
        <v>0</v>
      </c>
      <c r="W162" s="55"/>
      <c r="X162" s="4"/>
      <c r="Y162" s="16"/>
      <c r="Z162" s="1"/>
      <c r="AA162" s="1"/>
      <c r="AB162" s="1"/>
    </row>
    <row r="163" spans="1:28" s="104" customFormat="1" outlineLevel="3" x14ac:dyDescent="0.25">
      <c r="A163" s="1"/>
      <c r="B163" s="33"/>
      <c r="C163" s="73">
        <f t="shared" si="5"/>
        <v>4</v>
      </c>
      <c r="D163" s="4"/>
      <c r="E163" s="5"/>
      <c r="F163" s="5"/>
      <c r="G163" s="4"/>
      <c r="H163" s="64" t="s">
        <v>98</v>
      </c>
      <c r="I163" s="103"/>
      <c r="J163" s="103"/>
      <c r="K163" s="56">
        <v>2</v>
      </c>
      <c r="L163" s="108">
        <v>1</v>
      </c>
      <c r="M163" s="108">
        <v>0</v>
      </c>
      <c r="N163" s="108">
        <v>0</v>
      </c>
      <c r="O163" s="108">
        <v>0</v>
      </c>
      <c r="P163" s="108">
        <v>0</v>
      </c>
      <c r="Q163" s="108">
        <v>0</v>
      </c>
      <c r="R163" s="108">
        <v>0</v>
      </c>
      <c r="S163" s="108">
        <v>0</v>
      </c>
      <c r="T163" s="108">
        <v>0</v>
      </c>
      <c r="U163" s="108">
        <v>0</v>
      </c>
      <c r="V163" s="108">
        <v>0</v>
      </c>
      <c r="W163" s="55"/>
      <c r="X163" s="4"/>
      <c r="Y163" s="16"/>
      <c r="Z163" s="1"/>
      <c r="AA163" s="1"/>
      <c r="AB163" s="1"/>
    </row>
    <row r="164" spans="1:28" s="104" customFormat="1" outlineLevel="3" x14ac:dyDescent="0.25">
      <c r="A164" s="1"/>
      <c r="B164" s="33"/>
      <c r="C164" s="73">
        <f t="shared" si="5"/>
        <v>4</v>
      </c>
      <c r="D164" s="4"/>
      <c r="E164" s="5"/>
      <c r="F164" s="5"/>
      <c r="G164" s="4"/>
      <c r="H164" s="64" t="s">
        <v>99</v>
      </c>
      <c r="I164" s="103"/>
      <c r="J164" s="103"/>
      <c r="K164" s="56">
        <v>3</v>
      </c>
      <c r="L164" s="108">
        <v>1</v>
      </c>
      <c r="M164" s="108">
        <v>0</v>
      </c>
      <c r="N164" s="108">
        <v>0</v>
      </c>
      <c r="O164" s="108">
        <v>0</v>
      </c>
      <c r="P164" s="108">
        <v>0</v>
      </c>
      <c r="Q164" s="108">
        <v>0</v>
      </c>
      <c r="R164" s="108">
        <v>0</v>
      </c>
      <c r="S164" s="108">
        <v>0</v>
      </c>
      <c r="T164" s="108">
        <v>0</v>
      </c>
      <c r="U164" s="108">
        <v>0</v>
      </c>
      <c r="V164" s="108">
        <v>0</v>
      </c>
      <c r="W164" s="55"/>
      <c r="X164" s="4"/>
      <c r="Y164" s="16"/>
      <c r="Z164" s="1"/>
      <c r="AA164" s="1"/>
      <c r="AB164" s="1"/>
    </row>
    <row r="165" spans="1:28" s="104" customFormat="1" outlineLevel="3" x14ac:dyDescent="0.25">
      <c r="A165" s="1"/>
      <c r="B165" s="33"/>
      <c r="C165" s="73">
        <f t="shared" si="5"/>
        <v>4</v>
      </c>
      <c r="D165" s="4"/>
      <c r="E165" s="5"/>
      <c r="F165" s="5"/>
      <c r="G165" s="4"/>
      <c r="H165" s="64" t="s">
        <v>115</v>
      </c>
      <c r="I165" s="103"/>
      <c r="J165" s="103"/>
      <c r="K165" s="63">
        <v>4</v>
      </c>
      <c r="L165" s="109">
        <v>1</v>
      </c>
      <c r="M165" s="109">
        <v>0</v>
      </c>
      <c r="N165" s="109">
        <v>0</v>
      </c>
      <c r="O165" s="109">
        <v>0</v>
      </c>
      <c r="P165" s="109">
        <v>0</v>
      </c>
      <c r="Q165" s="109">
        <v>0</v>
      </c>
      <c r="R165" s="109">
        <v>0</v>
      </c>
      <c r="S165" s="109">
        <v>0</v>
      </c>
      <c r="T165" s="109">
        <v>0</v>
      </c>
      <c r="U165" s="109">
        <v>0</v>
      </c>
      <c r="V165" s="109">
        <v>0</v>
      </c>
      <c r="W165" s="55"/>
      <c r="X165" s="4"/>
      <c r="Y165" s="16"/>
      <c r="Z165" s="1"/>
      <c r="AA165" s="1"/>
      <c r="AB165" s="1"/>
    </row>
    <row r="166" spans="1:28" s="104" customFormat="1" outlineLevel="3" x14ac:dyDescent="0.25">
      <c r="A166" s="1"/>
      <c r="B166" s="33"/>
      <c r="C166" s="73">
        <f t="shared" si="5"/>
        <v>4</v>
      </c>
      <c r="D166" s="4"/>
      <c r="E166" s="5"/>
      <c r="F166" s="5"/>
      <c r="G166" s="4"/>
      <c r="H166" s="113" t="s">
        <v>100</v>
      </c>
      <c r="I166" s="79"/>
      <c r="J166" s="61">
        <v>1</v>
      </c>
      <c r="K166" s="61">
        <v>0</v>
      </c>
      <c r="L166" s="107">
        <v>1</v>
      </c>
      <c r="M166" s="107">
        <v>0</v>
      </c>
      <c r="N166" s="107">
        <v>0</v>
      </c>
      <c r="O166" s="107">
        <v>0</v>
      </c>
      <c r="P166" s="107">
        <v>0</v>
      </c>
      <c r="Q166" s="107">
        <v>0</v>
      </c>
      <c r="R166" s="107">
        <v>0</v>
      </c>
      <c r="S166" s="107">
        <v>0</v>
      </c>
      <c r="T166" s="107">
        <v>0</v>
      </c>
      <c r="U166" s="107">
        <v>0</v>
      </c>
      <c r="V166" s="107">
        <v>0</v>
      </c>
      <c r="W166" s="2"/>
      <c r="X166" s="4"/>
      <c r="Y166" s="16"/>
      <c r="Z166" s="1"/>
      <c r="AA166" s="1"/>
      <c r="AB166" s="1"/>
    </row>
    <row r="167" spans="1:28" s="104" customFormat="1" outlineLevel="3" x14ac:dyDescent="0.25">
      <c r="A167" s="1"/>
      <c r="B167" s="33"/>
      <c r="C167" s="73">
        <f t="shared" si="5"/>
        <v>4</v>
      </c>
      <c r="D167" s="4"/>
      <c r="E167" s="5"/>
      <c r="F167" s="5"/>
      <c r="G167" s="4"/>
      <c r="H167" s="113" t="s">
        <v>114</v>
      </c>
      <c r="I167" s="79"/>
      <c r="J167" s="56" t="s">
        <v>161</v>
      </c>
      <c r="K167" s="56">
        <v>1</v>
      </c>
      <c r="L167" s="108">
        <v>1</v>
      </c>
      <c r="M167" s="108">
        <v>0</v>
      </c>
      <c r="N167" s="108">
        <v>0</v>
      </c>
      <c r="O167" s="108">
        <v>0</v>
      </c>
      <c r="P167" s="108">
        <v>0</v>
      </c>
      <c r="Q167" s="108">
        <v>0</v>
      </c>
      <c r="R167" s="108">
        <v>0</v>
      </c>
      <c r="S167" s="108">
        <v>0</v>
      </c>
      <c r="T167" s="108">
        <v>0</v>
      </c>
      <c r="U167" s="108">
        <v>0</v>
      </c>
      <c r="V167" s="108">
        <v>0</v>
      </c>
      <c r="W167" s="2"/>
      <c r="X167" s="4"/>
      <c r="Y167" s="16"/>
      <c r="Z167" s="1"/>
      <c r="AA167" s="1"/>
      <c r="AB167" s="1"/>
    </row>
    <row r="168" spans="1:28" s="104" customFormat="1" outlineLevel="3" x14ac:dyDescent="0.25">
      <c r="A168" s="1"/>
      <c r="B168" s="33"/>
      <c r="C168" s="73">
        <f t="shared" si="5"/>
        <v>4</v>
      </c>
      <c r="D168" s="4"/>
      <c r="E168" s="5"/>
      <c r="F168" s="5"/>
      <c r="G168" s="4"/>
      <c r="H168" s="113" t="s">
        <v>101</v>
      </c>
      <c r="I168" s="79"/>
      <c r="J168" s="56"/>
      <c r="K168" s="56">
        <v>2</v>
      </c>
      <c r="L168" s="108">
        <v>1</v>
      </c>
      <c r="M168" s="108">
        <v>0</v>
      </c>
      <c r="N168" s="108">
        <v>0</v>
      </c>
      <c r="O168" s="108">
        <v>0</v>
      </c>
      <c r="P168" s="108">
        <v>0</v>
      </c>
      <c r="Q168" s="108">
        <v>0</v>
      </c>
      <c r="R168" s="108">
        <v>0</v>
      </c>
      <c r="S168" s="108">
        <v>0</v>
      </c>
      <c r="T168" s="108">
        <v>0</v>
      </c>
      <c r="U168" s="108">
        <v>0</v>
      </c>
      <c r="V168" s="108">
        <v>0</v>
      </c>
      <c r="W168" s="2"/>
      <c r="X168" s="4"/>
      <c r="Y168" s="16"/>
      <c r="Z168" s="1"/>
      <c r="AA168" s="1"/>
      <c r="AB168" s="1"/>
    </row>
    <row r="169" spans="1:28" s="104" customFormat="1" outlineLevel="3" x14ac:dyDescent="0.25">
      <c r="A169" s="1"/>
      <c r="B169" s="33"/>
      <c r="C169" s="73">
        <f t="shared" si="5"/>
        <v>4</v>
      </c>
      <c r="D169" s="4"/>
      <c r="E169" s="5"/>
      <c r="F169" s="5"/>
      <c r="G169" s="4"/>
      <c r="H169" s="64" t="s">
        <v>118</v>
      </c>
      <c r="I169" s="79"/>
      <c r="J169" s="56"/>
      <c r="K169" s="56">
        <v>3</v>
      </c>
      <c r="L169" s="108">
        <v>1</v>
      </c>
      <c r="M169" s="108">
        <v>0</v>
      </c>
      <c r="N169" s="108">
        <v>0</v>
      </c>
      <c r="O169" s="108">
        <v>0</v>
      </c>
      <c r="P169" s="108">
        <v>0</v>
      </c>
      <c r="Q169" s="108">
        <v>0</v>
      </c>
      <c r="R169" s="108">
        <v>0</v>
      </c>
      <c r="S169" s="108">
        <v>0</v>
      </c>
      <c r="T169" s="108">
        <v>0</v>
      </c>
      <c r="U169" s="108">
        <v>0</v>
      </c>
      <c r="V169" s="108">
        <v>0</v>
      </c>
      <c r="W169" s="2"/>
      <c r="X169" s="4"/>
      <c r="Y169" s="16"/>
      <c r="Z169" s="1"/>
      <c r="AA169" s="1"/>
      <c r="AB169" s="1"/>
    </row>
    <row r="170" spans="1:28" s="104" customFormat="1" outlineLevel="3" x14ac:dyDescent="0.25">
      <c r="A170" s="1"/>
      <c r="B170" s="33"/>
      <c r="C170" s="73">
        <f t="shared" si="5"/>
        <v>4</v>
      </c>
      <c r="D170" s="4"/>
      <c r="E170" s="5"/>
      <c r="F170" s="5"/>
      <c r="G170" s="4"/>
      <c r="H170" s="113" t="s">
        <v>119</v>
      </c>
      <c r="I170" s="79"/>
      <c r="J170" s="63"/>
      <c r="K170" s="63">
        <v>4</v>
      </c>
      <c r="L170" s="109">
        <v>1</v>
      </c>
      <c r="M170" s="109">
        <v>0</v>
      </c>
      <c r="N170" s="109">
        <v>0</v>
      </c>
      <c r="O170" s="109">
        <v>0</v>
      </c>
      <c r="P170" s="109">
        <v>0</v>
      </c>
      <c r="Q170" s="109">
        <v>0</v>
      </c>
      <c r="R170" s="109">
        <v>0</v>
      </c>
      <c r="S170" s="109">
        <v>0</v>
      </c>
      <c r="T170" s="109">
        <v>0</v>
      </c>
      <c r="U170" s="109">
        <v>0</v>
      </c>
      <c r="V170" s="109">
        <v>0</v>
      </c>
      <c r="W170" s="2"/>
      <c r="X170" s="4"/>
      <c r="Y170" s="16"/>
      <c r="Z170" s="1"/>
      <c r="AA170" s="1"/>
      <c r="AB170" s="1"/>
    </row>
    <row r="171" spans="1:28" s="104" customFormat="1" outlineLevel="3" x14ac:dyDescent="0.25">
      <c r="A171" s="1"/>
      <c r="B171" s="33"/>
      <c r="C171" s="73">
        <f t="shared" si="5"/>
        <v>4</v>
      </c>
      <c r="D171" s="4"/>
      <c r="E171" s="5"/>
      <c r="F171" s="5"/>
      <c r="G171" s="4"/>
      <c r="H171" s="113" t="s">
        <v>120</v>
      </c>
      <c r="I171" s="103"/>
      <c r="J171" s="61">
        <v>2</v>
      </c>
      <c r="K171" s="61">
        <v>0</v>
      </c>
      <c r="L171" s="107">
        <v>1</v>
      </c>
      <c r="M171" s="107">
        <v>0</v>
      </c>
      <c r="N171" s="107">
        <v>0</v>
      </c>
      <c r="O171" s="107">
        <v>0</v>
      </c>
      <c r="P171" s="107">
        <v>0</v>
      </c>
      <c r="Q171" s="107">
        <v>0</v>
      </c>
      <c r="R171" s="107">
        <v>0</v>
      </c>
      <c r="S171" s="107">
        <v>0</v>
      </c>
      <c r="T171" s="107">
        <v>0</v>
      </c>
      <c r="U171" s="107">
        <v>0</v>
      </c>
      <c r="V171" s="107">
        <v>0</v>
      </c>
      <c r="W171" s="55"/>
      <c r="X171" s="4"/>
      <c r="Y171" s="16"/>
      <c r="Z171" s="1"/>
      <c r="AA171" s="1"/>
      <c r="AB171" s="1"/>
    </row>
    <row r="172" spans="1:28" s="104" customFormat="1" outlineLevel="3" x14ac:dyDescent="0.25">
      <c r="A172" s="1"/>
      <c r="B172" s="33"/>
      <c r="C172" s="73">
        <f t="shared" si="5"/>
        <v>4</v>
      </c>
      <c r="D172" s="4"/>
      <c r="E172" s="5"/>
      <c r="F172" s="5"/>
      <c r="G172" s="4"/>
      <c r="H172" s="113" t="s">
        <v>121</v>
      </c>
      <c r="I172" s="103"/>
      <c r="J172" s="56" t="s">
        <v>46</v>
      </c>
      <c r="K172" s="56">
        <v>1</v>
      </c>
      <c r="L172" s="108">
        <v>1</v>
      </c>
      <c r="M172" s="108">
        <v>0</v>
      </c>
      <c r="N172" s="108">
        <v>0</v>
      </c>
      <c r="O172" s="108">
        <v>0</v>
      </c>
      <c r="P172" s="108">
        <v>0</v>
      </c>
      <c r="Q172" s="108">
        <v>0</v>
      </c>
      <c r="R172" s="108">
        <v>0</v>
      </c>
      <c r="S172" s="108">
        <v>0</v>
      </c>
      <c r="T172" s="108">
        <v>0</v>
      </c>
      <c r="U172" s="108">
        <v>0</v>
      </c>
      <c r="V172" s="108">
        <v>0</v>
      </c>
      <c r="W172" s="55"/>
      <c r="X172" s="4"/>
      <c r="Y172" s="16"/>
      <c r="Z172" s="1"/>
      <c r="AA172" s="1"/>
      <c r="AB172" s="1"/>
    </row>
    <row r="173" spans="1:28" s="104" customFormat="1" outlineLevel="3" x14ac:dyDescent="0.25">
      <c r="A173" s="1"/>
      <c r="B173" s="33"/>
      <c r="C173" s="73">
        <f t="shared" si="5"/>
        <v>4</v>
      </c>
      <c r="D173" s="4"/>
      <c r="E173" s="5"/>
      <c r="F173" s="5"/>
      <c r="G173" s="4"/>
      <c r="H173" s="113" t="s">
        <v>122</v>
      </c>
      <c r="I173" s="103"/>
      <c r="J173" s="56"/>
      <c r="K173" s="56">
        <v>2</v>
      </c>
      <c r="L173" s="108">
        <v>1</v>
      </c>
      <c r="M173" s="108">
        <v>0</v>
      </c>
      <c r="N173" s="108">
        <v>0</v>
      </c>
      <c r="O173" s="108">
        <v>0</v>
      </c>
      <c r="P173" s="108">
        <v>0</v>
      </c>
      <c r="Q173" s="108">
        <v>0</v>
      </c>
      <c r="R173" s="108">
        <v>0</v>
      </c>
      <c r="S173" s="108">
        <v>0</v>
      </c>
      <c r="T173" s="108">
        <v>0</v>
      </c>
      <c r="U173" s="108">
        <v>0</v>
      </c>
      <c r="V173" s="108">
        <v>0</v>
      </c>
      <c r="W173" s="55"/>
      <c r="X173" s="4"/>
      <c r="Y173" s="16"/>
      <c r="Z173" s="1"/>
      <c r="AA173" s="1"/>
      <c r="AB173" s="1"/>
    </row>
    <row r="174" spans="1:28" s="104" customFormat="1" outlineLevel="3" x14ac:dyDescent="0.25">
      <c r="A174" s="1"/>
      <c r="B174" s="33"/>
      <c r="C174" s="73">
        <f t="shared" si="5"/>
        <v>4</v>
      </c>
      <c r="D174" s="4"/>
      <c r="E174" s="5"/>
      <c r="F174" s="5"/>
      <c r="G174" s="4"/>
      <c r="H174" s="64"/>
      <c r="I174" s="103"/>
      <c r="J174" s="56"/>
      <c r="K174" s="56">
        <v>3</v>
      </c>
      <c r="L174" s="108">
        <v>1</v>
      </c>
      <c r="M174" s="108">
        <v>0</v>
      </c>
      <c r="N174" s="108">
        <v>0</v>
      </c>
      <c r="O174" s="108">
        <v>0</v>
      </c>
      <c r="P174" s="108">
        <v>0</v>
      </c>
      <c r="Q174" s="108">
        <v>0</v>
      </c>
      <c r="R174" s="108">
        <v>0</v>
      </c>
      <c r="S174" s="108">
        <v>0</v>
      </c>
      <c r="T174" s="108">
        <v>0</v>
      </c>
      <c r="U174" s="108">
        <v>0</v>
      </c>
      <c r="V174" s="108">
        <v>0</v>
      </c>
      <c r="W174" s="55"/>
      <c r="X174" s="4"/>
      <c r="Y174" s="16"/>
      <c r="Z174" s="1"/>
      <c r="AA174" s="1"/>
      <c r="AB174" s="1"/>
    </row>
    <row r="175" spans="1:28" s="104" customFormat="1" outlineLevel="3" x14ac:dyDescent="0.25">
      <c r="A175" s="1"/>
      <c r="B175" s="33"/>
      <c r="C175" s="73">
        <f t="shared" si="5"/>
        <v>4</v>
      </c>
      <c r="D175" s="4"/>
      <c r="E175" s="5"/>
      <c r="F175" s="5"/>
      <c r="G175" s="4"/>
      <c r="H175" s="64" t="s">
        <v>281</v>
      </c>
      <c r="I175" s="103"/>
      <c r="J175" s="63"/>
      <c r="K175" s="63">
        <v>4</v>
      </c>
      <c r="L175" s="109">
        <v>1</v>
      </c>
      <c r="M175" s="109">
        <v>0</v>
      </c>
      <c r="N175" s="109">
        <v>0</v>
      </c>
      <c r="O175" s="109">
        <v>0</v>
      </c>
      <c r="P175" s="109">
        <v>0</v>
      </c>
      <c r="Q175" s="109">
        <v>0</v>
      </c>
      <c r="R175" s="109">
        <v>0</v>
      </c>
      <c r="S175" s="109">
        <v>0</v>
      </c>
      <c r="T175" s="109">
        <v>0</v>
      </c>
      <c r="U175" s="109">
        <v>0</v>
      </c>
      <c r="V175" s="109">
        <v>0</v>
      </c>
      <c r="W175" s="55"/>
      <c r="X175" s="4"/>
      <c r="Y175" s="16"/>
      <c r="Z175" s="1"/>
      <c r="AA175" s="1"/>
      <c r="AB175" s="1"/>
    </row>
    <row r="176" spans="1:28" s="104" customFormat="1" outlineLevel="3" x14ac:dyDescent="0.25">
      <c r="A176" s="1"/>
      <c r="B176" s="33"/>
      <c r="C176" s="73">
        <f t="shared" si="5"/>
        <v>4</v>
      </c>
      <c r="D176" s="4"/>
      <c r="E176" s="5"/>
      <c r="F176" s="5"/>
      <c r="G176" s="4"/>
      <c r="H176" s="113" t="s">
        <v>283</v>
      </c>
      <c r="I176" s="79"/>
      <c r="J176" s="61">
        <v>3</v>
      </c>
      <c r="K176" s="61">
        <v>0</v>
      </c>
      <c r="L176" s="107">
        <v>1</v>
      </c>
      <c r="M176" s="107">
        <v>0</v>
      </c>
      <c r="N176" s="107">
        <v>0</v>
      </c>
      <c r="O176" s="107">
        <v>0</v>
      </c>
      <c r="P176" s="107">
        <v>0</v>
      </c>
      <c r="Q176" s="107">
        <v>0</v>
      </c>
      <c r="R176" s="107">
        <v>0</v>
      </c>
      <c r="S176" s="107">
        <v>0</v>
      </c>
      <c r="T176" s="107">
        <v>0</v>
      </c>
      <c r="U176" s="107">
        <v>0</v>
      </c>
      <c r="V176" s="107">
        <v>0</v>
      </c>
      <c r="W176" s="2"/>
      <c r="X176" s="4"/>
      <c r="Y176" s="16"/>
      <c r="Z176" s="1"/>
      <c r="AA176" s="1"/>
      <c r="AB176" s="1"/>
    </row>
    <row r="177" spans="1:28" s="104" customFormat="1" outlineLevel="3" x14ac:dyDescent="0.25">
      <c r="A177" s="1"/>
      <c r="B177" s="33"/>
      <c r="C177" s="73">
        <f t="shared" si="5"/>
        <v>4</v>
      </c>
      <c r="D177" s="4"/>
      <c r="E177" s="5"/>
      <c r="F177" s="5"/>
      <c r="G177" s="4"/>
      <c r="H177" s="113" t="s">
        <v>282</v>
      </c>
      <c r="I177" s="79"/>
      <c r="J177" s="56" t="s">
        <v>162</v>
      </c>
      <c r="K177" s="56">
        <v>1</v>
      </c>
      <c r="L177" s="108">
        <v>1</v>
      </c>
      <c r="M177" s="108">
        <v>0</v>
      </c>
      <c r="N177" s="108">
        <v>0</v>
      </c>
      <c r="O177" s="108">
        <v>0</v>
      </c>
      <c r="P177" s="108">
        <v>0</v>
      </c>
      <c r="Q177" s="108">
        <v>0</v>
      </c>
      <c r="R177" s="108">
        <v>0</v>
      </c>
      <c r="S177" s="108">
        <v>0</v>
      </c>
      <c r="T177" s="108">
        <v>0</v>
      </c>
      <c r="U177" s="108">
        <v>0</v>
      </c>
      <c r="V177" s="108">
        <v>0</v>
      </c>
      <c r="W177" s="2"/>
      <c r="X177" s="4"/>
      <c r="Y177" s="16"/>
      <c r="Z177" s="1"/>
      <c r="AA177" s="1"/>
      <c r="AB177" s="1"/>
    </row>
    <row r="178" spans="1:28" s="104" customFormat="1" outlineLevel="3" x14ac:dyDescent="0.25">
      <c r="A178" s="1"/>
      <c r="B178" s="33"/>
      <c r="C178" s="73">
        <f t="shared" si="5"/>
        <v>4</v>
      </c>
      <c r="D178" s="4"/>
      <c r="E178" s="5"/>
      <c r="F178" s="5"/>
      <c r="G178" s="4"/>
      <c r="H178" s="113" t="s">
        <v>284</v>
      </c>
      <c r="I178" s="79"/>
      <c r="J178" s="56"/>
      <c r="K178" s="56">
        <v>2</v>
      </c>
      <c r="L178" s="108">
        <v>1</v>
      </c>
      <c r="M178" s="108">
        <v>0</v>
      </c>
      <c r="N178" s="108">
        <v>0</v>
      </c>
      <c r="O178" s="108">
        <v>0</v>
      </c>
      <c r="P178" s="108">
        <v>0</v>
      </c>
      <c r="Q178" s="108">
        <v>0</v>
      </c>
      <c r="R178" s="108">
        <v>0</v>
      </c>
      <c r="S178" s="108">
        <v>0</v>
      </c>
      <c r="T178" s="108">
        <v>0</v>
      </c>
      <c r="U178" s="108">
        <v>0</v>
      </c>
      <c r="V178" s="108">
        <v>0</v>
      </c>
      <c r="W178" s="2"/>
      <c r="X178" s="4"/>
      <c r="Y178" s="16"/>
      <c r="Z178" s="1"/>
      <c r="AA178" s="1"/>
      <c r="AB178" s="1"/>
    </row>
    <row r="179" spans="1:28" s="104" customFormat="1" outlineLevel="3" x14ac:dyDescent="0.25">
      <c r="A179" s="1"/>
      <c r="B179" s="33"/>
      <c r="C179" s="73">
        <f t="shared" si="5"/>
        <v>4</v>
      </c>
      <c r="D179" s="4"/>
      <c r="E179" s="5"/>
      <c r="F179" s="5"/>
      <c r="G179" s="4"/>
      <c r="H179" s="113" t="s">
        <v>285</v>
      </c>
      <c r="I179" s="79"/>
      <c r="J179" s="56"/>
      <c r="K179" s="56">
        <v>3</v>
      </c>
      <c r="L179" s="108">
        <v>1</v>
      </c>
      <c r="M179" s="108">
        <v>0</v>
      </c>
      <c r="N179" s="108">
        <v>0</v>
      </c>
      <c r="O179" s="108">
        <v>0</v>
      </c>
      <c r="P179" s="108">
        <v>0</v>
      </c>
      <c r="Q179" s="108">
        <v>0</v>
      </c>
      <c r="R179" s="108">
        <v>0</v>
      </c>
      <c r="S179" s="108">
        <v>0</v>
      </c>
      <c r="T179" s="108">
        <v>0</v>
      </c>
      <c r="U179" s="108">
        <v>0</v>
      </c>
      <c r="V179" s="108">
        <v>0</v>
      </c>
      <c r="W179" s="2"/>
      <c r="X179" s="4"/>
      <c r="Y179" s="16"/>
      <c r="Z179" s="1"/>
      <c r="AA179" s="1"/>
      <c r="AB179" s="1"/>
    </row>
    <row r="180" spans="1:28" s="104" customFormat="1" outlineLevel="3" x14ac:dyDescent="0.25">
      <c r="A180" s="1"/>
      <c r="B180" s="33"/>
      <c r="C180" s="73">
        <f t="shared" si="5"/>
        <v>4</v>
      </c>
      <c r="D180" s="4"/>
      <c r="E180" s="5"/>
      <c r="F180" s="5"/>
      <c r="G180" s="4"/>
      <c r="H180" s="113" t="s">
        <v>286</v>
      </c>
      <c r="I180" s="62"/>
      <c r="J180" s="63"/>
      <c r="K180" s="63">
        <v>4</v>
      </c>
      <c r="L180" s="109">
        <v>1</v>
      </c>
      <c r="M180" s="109">
        <v>0</v>
      </c>
      <c r="N180" s="109">
        <v>0</v>
      </c>
      <c r="O180" s="109">
        <v>0</v>
      </c>
      <c r="P180" s="109">
        <v>0</v>
      </c>
      <c r="Q180" s="109">
        <v>0</v>
      </c>
      <c r="R180" s="109">
        <v>0</v>
      </c>
      <c r="S180" s="109">
        <v>0</v>
      </c>
      <c r="T180" s="109">
        <v>0</v>
      </c>
      <c r="U180" s="109">
        <v>0</v>
      </c>
      <c r="V180" s="109">
        <v>0</v>
      </c>
      <c r="W180" s="2"/>
      <c r="X180" s="4"/>
      <c r="Y180" s="16"/>
      <c r="Z180" s="1"/>
      <c r="AA180" s="1"/>
      <c r="AB180" s="1"/>
    </row>
    <row r="181" spans="1:28" s="104" customFormat="1" outlineLevel="3" x14ac:dyDescent="0.25">
      <c r="A181" s="1"/>
      <c r="B181" s="33"/>
      <c r="C181" s="73">
        <f t="shared" si="5"/>
        <v>4</v>
      </c>
      <c r="D181" s="4"/>
      <c r="E181" s="5"/>
      <c r="F181" s="5"/>
      <c r="G181" s="4"/>
      <c r="H181" s="113" t="s">
        <v>287</v>
      </c>
      <c r="I181" s="112">
        <v>1</v>
      </c>
      <c r="J181" s="57">
        <v>0</v>
      </c>
      <c r="K181" s="61">
        <v>0</v>
      </c>
      <c r="L181" s="107">
        <v>1</v>
      </c>
      <c r="M181" s="107">
        <v>0</v>
      </c>
      <c r="N181" s="107">
        <v>0</v>
      </c>
      <c r="O181" s="107">
        <v>0</v>
      </c>
      <c r="P181" s="107">
        <v>0</v>
      </c>
      <c r="Q181" s="107">
        <v>0</v>
      </c>
      <c r="R181" s="107">
        <v>0</v>
      </c>
      <c r="S181" s="107">
        <v>0</v>
      </c>
      <c r="T181" s="107">
        <v>0</v>
      </c>
      <c r="U181" s="107">
        <v>0</v>
      </c>
      <c r="V181" s="107">
        <v>0</v>
      </c>
      <c r="W181" s="55"/>
      <c r="X181" s="4"/>
      <c r="Y181" s="16"/>
      <c r="Z181" s="1"/>
      <c r="AA181" s="1"/>
      <c r="AB181" s="1"/>
    </row>
    <row r="182" spans="1:28" s="104" customFormat="1" outlineLevel="3" x14ac:dyDescent="0.25">
      <c r="A182" s="1"/>
      <c r="B182" s="33"/>
      <c r="C182" s="73">
        <f t="shared" si="5"/>
        <v>4</v>
      </c>
      <c r="D182" s="4"/>
      <c r="E182" s="5"/>
      <c r="F182" s="5"/>
      <c r="G182" s="4"/>
      <c r="H182" s="113" t="s">
        <v>288</v>
      </c>
      <c r="I182" s="103"/>
      <c r="J182" s="103"/>
      <c r="K182" s="56">
        <v>1</v>
      </c>
      <c r="L182" s="108">
        <v>1</v>
      </c>
      <c r="M182" s="108">
        <v>0</v>
      </c>
      <c r="N182" s="108">
        <v>0</v>
      </c>
      <c r="O182" s="108">
        <v>0</v>
      </c>
      <c r="P182" s="108">
        <v>0</v>
      </c>
      <c r="Q182" s="108">
        <v>0</v>
      </c>
      <c r="R182" s="108">
        <v>0</v>
      </c>
      <c r="S182" s="108">
        <v>0</v>
      </c>
      <c r="T182" s="108">
        <v>0</v>
      </c>
      <c r="U182" s="108">
        <v>0</v>
      </c>
      <c r="V182" s="108">
        <v>0</v>
      </c>
      <c r="W182" s="55"/>
      <c r="X182" s="4"/>
      <c r="Y182" s="16"/>
      <c r="Z182" s="1"/>
      <c r="AA182" s="1"/>
      <c r="AB182" s="1"/>
    </row>
    <row r="183" spans="1:28" s="104" customFormat="1" outlineLevel="3" x14ac:dyDescent="0.25">
      <c r="A183" s="1"/>
      <c r="B183" s="33"/>
      <c r="C183" s="73">
        <f t="shared" si="5"/>
        <v>4</v>
      </c>
      <c r="D183" s="4"/>
      <c r="E183" s="5"/>
      <c r="F183" s="5"/>
      <c r="G183" s="4"/>
      <c r="H183" s="113" t="s">
        <v>289</v>
      </c>
      <c r="I183" s="103"/>
      <c r="J183" s="103"/>
      <c r="K183" s="56">
        <v>2</v>
      </c>
      <c r="L183" s="108">
        <v>1</v>
      </c>
      <c r="M183" s="108">
        <v>0</v>
      </c>
      <c r="N183" s="108">
        <v>0</v>
      </c>
      <c r="O183" s="108">
        <v>0</v>
      </c>
      <c r="P183" s="108">
        <v>0</v>
      </c>
      <c r="Q183" s="108">
        <v>0</v>
      </c>
      <c r="R183" s="108">
        <v>0</v>
      </c>
      <c r="S183" s="108">
        <v>0</v>
      </c>
      <c r="T183" s="108">
        <v>0</v>
      </c>
      <c r="U183" s="108">
        <v>0</v>
      </c>
      <c r="V183" s="108">
        <v>0</v>
      </c>
      <c r="W183" s="55"/>
      <c r="X183" s="4"/>
      <c r="Y183" s="16"/>
      <c r="Z183" s="1"/>
      <c r="AA183" s="1"/>
      <c r="AB183" s="1"/>
    </row>
    <row r="184" spans="1:28" s="104" customFormat="1" outlineLevel="3" x14ac:dyDescent="0.25">
      <c r="A184" s="1"/>
      <c r="B184" s="33"/>
      <c r="C184" s="73">
        <f t="shared" si="5"/>
        <v>4</v>
      </c>
      <c r="D184" s="4"/>
      <c r="E184" s="5"/>
      <c r="F184" s="5"/>
      <c r="G184" s="4"/>
      <c r="H184" s="26"/>
      <c r="I184" s="103"/>
      <c r="J184" s="103"/>
      <c r="K184" s="56">
        <v>3</v>
      </c>
      <c r="L184" s="108">
        <v>1</v>
      </c>
      <c r="M184" s="108">
        <v>0</v>
      </c>
      <c r="N184" s="108">
        <v>0</v>
      </c>
      <c r="O184" s="108">
        <v>0</v>
      </c>
      <c r="P184" s="108">
        <v>0</v>
      </c>
      <c r="Q184" s="108">
        <v>0</v>
      </c>
      <c r="R184" s="108">
        <v>0</v>
      </c>
      <c r="S184" s="108">
        <v>0</v>
      </c>
      <c r="T184" s="108">
        <v>0</v>
      </c>
      <c r="U184" s="108">
        <v>0</v>
      </c>
      <c r="V184" s="108">
        <v>0</v>
      </c>
      <c r="W184" s="55"/>
      <c r="X184" s="4"/>
      <c r="Y184" s="16"/>
      <c r="Z184" s="1"/>
      <c r="AA184" s="1"/>
      <c r="AB184" s="1"/>
    </row>
    <row r="185" spans="1:28" s="104" customFormat="1" outlineLevel="3" x14ac:dyDescent="0.25">
      <c r="A185" s="1"/>
      <c r="B185" s="33"/>
      <c r="C185" s="73">
        <f t="shared" si="5"/>
        <v>4</v>
      </c>
      <c r="D185" s="4"/>
      <c r="E185" s="5"/>
      <c r="F185" s="5"/>
      <c r="G185" s="4"/>
      <c r="H185" s="26"/>
      <c r="I185" s="103"/>
      <c r="J185" s="103"/>
      <c r="K185" s="63">
        <v>4</v>
      </c>
      <c r="L185" s="109">
        <v>1</v>
      </c>
      <c r="M185" s="109">
        <v>0</v>
      </c>
      <c r="N185" s="109">
        <v>0</v>
      </c>
      <c r="O185" s="109">
        <v>0</v>
      </c>
      <c r="P185" s="109">
        <v>0</v>
      </c>
      <c r="Q185" s="109">
        <v>0</v>
      </c>
      <c r="R185" s="109">
        <v>0</v>
      </c>
      <c r="S185" s="109">
        <v>0</v>
      </c>
      <c r="T185" s="109">
        <v>0</v>
      </c>
      <c r="U185" s="109">
        <v>0</v>
      </c>
      <c r="V185" s="109">
        <v>0</v>
      </c>
      <c r="W185" s="55"/>
      <c r="X185" s="4"/>
      <c r="Y185" s="16"/>
      <c r="Z185" s="1"/>
      <c r="AA185" s="1"/>
      <c r="AB185" s="1"/>
    </row>
    <row r="186" spans="1:28" s="104" customFormat="1" outlineLevel="3" x14ac:dyDescent="0.25">
      <c r="A186" s="1"/>
      <c r="B186" s="33"/>
      <c r="C186" s="73">
        <f t="shared" si="5"/>
        <v>4</v>
      </c>
      <c r="D186" s="4"/>
      <c r="E186" s="5"/>
      <c r="F186" s="5"/>
      <c r="G186" s="4"/>
      <c r="H186" s="26"/>
      <c r="I186" s="79"/>
      <c r="J186" s="111">
        <v>1</v>
      </c>
      <c r="K186" s="111">
        <v>0</v>
      </c>
      <c r="L186" s="107">
        <v>1</v>
      </c>
      <c r="M186" s="107">
        <v>0</v>
      </c>
      <c r="N186" s="107">
        <v>0</v>
      </c>
      <c r="O186" s="107">
        <v>0</v>
      </c>
      <c r="P186" s="107">
        <v>0</v>
      </c>
      <c r="Q186" s="107">
        <v>0</v>
      </c>
      <c r="R186" s="107">
        <v>0</v>
      </c>
      <c r="S186" s="107">
        <v>0</v>
      </c>
      <c r="T186" s="107">
        <v>0</v>
      </c>
      <c r="U186" s="107">
        <v>0</v>
      </c>
      <c r="V186" s="107">
        <v>0</v>
      </c>
      <c r="W186" s="2"/>
      <c r="X186" s="4"/>
      <c r="Y186" s="16"/>
      <c r="Z186" s="1"/>
      <c r="AA186" s="1"/>
      <c r="AB186" s="1"/>
    </row>
    <row r="187" spans="1:28" s="104" customFormat="1" outlineLevel="3" x14ac:dyDescent="0.25">
      <c r="A187" s="1"/>
      <c r="B187" s="33"/>
      <c r="C187" s="73">
        <f t="shared" si="5"/>
        <v>4</v>
      </c>
      <c r="D187" s="4"/>
      <c r="E187" s="5"/>
      <c r="F187" s="5"/>
      <c r="G187" s="4"/>
      <c r="H187" s="26"/>
      <c r="I187" s="79"/>
      <c r="J187" s="56"/>
      <c r="K187" s="56">
        <v>1</v>
      </c>
      <c r="L187" s="108">
        <v>1</v>
      </c>
      <c r="M187" s="108">
        <v>2</v>
      </c>
      <c r="N187" s="108">
        <v>3</v>
      </c>
      <c r="O187" s="108">
        <v>3</v>
      </c>
      <c r="P187" s="108">
        <v>3</v>
      </c>
      <c r="Q187" s="108">
        <v>3</v>
      </c>
      <c r="R187" s="108">
        <v>3</v>
      </c>
      <c r="S187" s="108">
        <v>3</v>
      </c>
      <c r="T187" s="108">
        <v>3</v>
      </c>
      <c r="U187" s="108">
        <v>3</v>
      </c>
      <c r="V187" s="108">
        <v>3</v>
      </c>
      <c r="W187" s="2"/>
      <c r="X187" s="4"/>
      <c r="Y187" s="16"/>
      <c r="Z187" s="1"/>
      <c r="AA187" s="1"/>
      <c r="AB187" s="1"/>
    </row>
    <row r="188" spans="1:28" s="104" customFormat="1" outlineLevel="3" x14ac:dyDescent="0.25">
      <c r="A188" s="1"/>
      <c r="B188" s="33"/>
      <c r="C188" s="73">
        <f t="shared" si="5"/>
        <v>4</v>
      </c>
      <c r="D188" s="4"/>
      <c r="E188" s="5"/>
      <c r="F188" s="5"/>
      <c r="G188" s="4"/>
      <c r="H188" s="26"/>
      <c r="I188" s="79"/>
      <c r="J188" s="56"/>
      <c r="K188" s="56">
        <v>2</v>
      </c>
      <c r="L188" s="108">
        <v>1</v>
      </c>
      <c r="M188" s="108">
        <v>2</v>
      </c>
      <c r="N188" s="108">
        <v>4</v>
      </c>
      <c r="O188" s="108">
        <v>5</v>
      </c>
      <c r="P188" s="108">
        <v>5</v>
      </c>
      <c r="Q188" s="108">
        <v>5</v>
      </c>
      <c r="R188" s="108">
        <v>5</v>
      </c>
      <c r="S188" s="108">
        <v>5</v>
      </c>
      <c r="T188" s="108">
        <v>4</v>
      </c>
      <c r="U188" s="108">
        <v>5</v>
      </c>
      <c r="V188" s="108">
        <v>5</v>
      </c>
      <c r="W188" s="2"/>
      <c r="X188" s="4"/>
      <c r="Y188" s="16"/>
      <c r="Z188" s="1"/>
      <c r="AA188" s="1"/>
      <c r="AB188" s="1"/>
    </row>
    <row r="189" spans="1:28" s="104" customFormat="1" outlineLevel="3" x14ac:dyDescent="0.25">
      <c r="A189" s="1"/>
      <c r="B189" s="33"/>
      <c r="C189" s="73">
        <f t="shared" si="5"/>
        <v>4</v>
      </c>
      <c r="D189" s="4"/>
      <c r="E189" s="5"/>
      <c r="F189" s="5"/>
      <c r="G189" s="4"/>
      <c r="H189" s="26"/>
      <c r="I189" s="79"/>
      <c r="J189" s="56"/>
      <c r="K189" s="56">
        <v>3</v>
      </c>
      <c r="L189" s="108">
        <v>1</v>
      </c>
      <c r="M189" s="108">
        <v>2</v>
      </c>
      <c r="N189" s="108">
        <v>4</v>
      </c>
      <c r="O189" s="108">
        <v>6</v>
      </c>
      <c r="P189" s="108">
        <v>7</v>
      </c>
      <c r="Q189" s="108">
        <v>6</v>
      </c>
      <c r="R189" s="108">
        <v>7</v>
      </c>
      <c r="S189" s="108">
        <v>7</v>
      </c>
      <c r="T189" s="108">
        <v>4</v>
      </c>
      <c r="U189" s="108">
        <v>6</v>
      </c>
      <c r="V189" s="108">
        <v>7</v>
      </c>
      <c r="W189" s="2"/>
      <c r="X189" s="4"/>
      <c r="Y189" s="16"/>
      <c r="Z189" s="1"/>
      <c r="AA189" s="1"/>
      <c r="AB189" s="1"/>
    </row>
    <row r="190" spans="1:28" s="104" customFormat="1" outlineLevel="3" x14ac:dyDescent="0.25">
      <c r="A190" s="1"/>
      <c r="B190" s="33"/>
      <c r="C190" s="73">
        <f t="shared" si="5"/>
        <v>4</v>
      </c>
      <c r="D190" s="4"/>
      <c r="E190" s="5"/>
      <c r="F190" s="5"/>
      <c r="G190" s="4"/>
      <c r="H190" s="26"/>
      <c r="I190" s="79"/>
      <c r="J190" s="63"/>
      <c r="K190" s="63">
        <v>4</v>
      </c>
      <c r="L190" s="109">
        <v>1</v>
      </c>
      <c r="M190" s="109">
        <v>2</v>
      </c>
      <c r="N190" s="109">
        <v>4</v>
      </c>
      <c r="O190" s="109">
        <v>6</v>
      </c>
      <c r="P190" s="109">
        <v>7</v>
      </c>
      <c r="Q190" s="109">
        <v>6</v>
      </c>
      <c r="R190" s="109">
        <v>7</v>
      </c>
      <c r="S190" s="109">
        <v>7</v>
      </c>
      <c r="T190" s="109">
        <v>4</v>
      </c>
      <c r="U190" s="109">
        <v>6</v>
      </c>
      <c r="V190" s="109">
        <v>7</v>
      </c>
      <c r="W190" s="2"/>
      <c r="X190" s="4"/>
      <c r="Y190" s="16"/>
      <c r="Z190" s="1"/>
      <c r="AA190" s="1"/>
      <c r="AB190" s="1"/>
    </row>
    <row r="191" spans="1:28" s="104" customFormat="1" outlineLevel="3" x14ac:dyDescent="0.25">
      <c r="A191" s="1"/>
      <c r="B191" s="33"/>
      <c r="C191" s="73">
        <f t="shared" si="5"/>
        <v>4</v>
      </c>
      <c r="D191" s="4"/>
      <c r="E191" s="5"/>
      <c r="F191" s="5"/>
      <c r="G191" s="4"/>
      <c r="H191" s="26"/>
      <c r="I191" s="103"/>
      <c r="J191" s="61">
        <v>2</v>
      </c>
      <c r="K191" s="61">
        <v>0</v>
      </c>
      <c r="L191" s="107">
        <v>1</v>
      </c>
      <c r="M191" s="107">
        <v>0</v>
      </c>
      <c r="N191" s="107">
        <v>0</v>
      </c>
      <c r="O191" s="107">
        <v>0</v>
      </c>
      <c r="P191" s="107">
        <v>0</v>
      </c>
      <c r="Q191" s="107">
        <v>0</v>
      </c>
      <c r="R191" s="107">
        <v>0</v>
      </c>
      <c r="S191" s="107">
        <v>0</v>
      </c>
      <c r="T191" s="107">
        <v>0</v>
      </c>
      <c r="U191" s="107">
        <v>0</v>
      </c>
      <c r="V191" s="107">
        <v>0</v>
      </c>
      <c r="W191" s="55"/>
      <c r="X191" s="4"/>
      <c r="Y191" s="16"/>
      <c r="Z191" s="1"/>
      <c r="AA191" s="1"/>
      <c r="AB191" s="1"/>
    </row>
    <row r="192" spans="1:28" s="104" customFormat="1" outlineLevel="3" x14ac:dyDescent="0.25">
      <c r="A192" s="1"/>
      <c r="B192" s="33"/>
      <c r="C192" s="73">
        <f t="shared" si="5"/>
        <v>4</v>
      </c>
      <c r="D192" s="4"/>
      <c r="E192" s="5"/>
      <c r="F192" s="5"/>
      <c r="G192" s="4"/>
      <c r="H192" s="26"/>
      <c r="I192" s="103"/>
      <c r="J192" s="56"/>
      <c r="K192" s="56">
        <v>1</v>
      </c>
      <c r="L192" s="108">
        <v>1</v>
      </c>
      <c r="M192" s="108">
        <v>2</v>
      </c>
      <c r="N192" s="108">
        <v>3</v>
      </c>
      <c r="O192" s="108">
        <v>3</v>
      </c>
      <c r="P192" s="108">
        <v>3</v>
      </c>
      <c r="Q192" s="108">
        <v>3</v>
      </c>
      <c r="R192" s="108">
        <v>3</v>
      </c>
      <c r="S192" s="108">
        <v>3</v>
      </c>
      <c r="T192" s="108">
        <v>2</v>
      </c>
      <c r="U192" s="108">
        <v>2</v>
      </c>
      <c r="V192" s="108">
        <v>2</v>
      </c>
      <c r="W192" s="55"/>
      <c r="X192" s="4"/>
      <c r="Y192" s="16"/>
      <c r="Z192" s="1"/>
      <c r="AA192" s="1"/>
      <c r="AB192" s="1"/>
    </row>
    <row r="193" spans="1:30" s="104" customFormat="1" outlineLevel="3" x14ac:dyDescent="0.25">
      <c r="A193" s="1"/>
      <c r="B193" s="33"/>
      <c r="C193" s="73">
        <f t="shared" si="5"/>
        <v>4</v>
      </c>
      <c r="D193" s="4"/>
      <c r="E193" s="5"/>
      <c r="F193" s="5"/>
      <c r="G193" s="4"/>
      <c r="H193" s="26"/>
      <c r="I193" s="103"/>
      <c r="J193" s="56"/>
      <c r="K193" s="56">
        <v>2</v>
      </c>
      <c r="L193" s="108">
        <v>1</v>
      </c>
      <c r="M193" s="108">
        <v>2</v>
      </c>
      <c r="N193" s="108">
        <v>4</v>
      </c>
      <c r="O193" s="108">
        <v>5</v>
      </c>
      <c r="P193" s="108">
        <v>5</v>
      </c>
      <c r="Q193" s="108">
        <v>5</v>
      </c>
      <c r="R193" s="108">
        <v>5</v>
      </c>
      <c r="S193" s="108">
        <v>5</v>
      </c>
      <c r="T193" s="108">
        <v>2</v>
      </c>
      <c r="U193" s="108">
        <v>2</v>
      </c>
      <c r="V193" s="108">
        <v>2</v>
      </c>
      <c r="W193" s="55"/>
      <c r="X193" s="4"/>
      <c r="Y193" s="16"/>
      <c r="Z193" s="1"/>
      <c r="AA193" s="1"/>
      <c r="AB193" s="1"/>
    </row>
    <row r="194" spans="1:30" s="104" customFormat="1" outlineLevel="3" x14ac:dyDescent="0.25">
      <c r="A194" s="1"/>
      <c r="B194" s="33"/>
      <c r="C194" s="73">
        <f t="shared" si="5"/>
        <v>4</v>
      </c>
      <c r="D194" s="4"/>
      <c r="E194" s="5"/>
      <c r="F194" s="5"/>
      <c r="G194" s="4"/>
      <c r="H194" s="26"/>
      <c r="I194" s="103"/>
      <c r="J194" s="56"/>
      <c r="K194" s="56">
        <v>3</v>
      </c>
      <c r="L194" s="108">
        <v>1</v>
      </c>
      <c r="M194" s="108">
        <v>2</v>
      </c>
      <c r="N194" s="108">
        <v>4</v>
      </c>
      <c r="O194" s="108">
        <v>6</v>
      </c>
      <c r="P194" s="108">
        <v>7</v>
      </c>
      <c r="Q194" s="108">
        <v>6</v>
      </c>
      <c r="R194" s="108">
        <v>7</v>
      </c>
      <c r="S194" s="108">
        <v>7</v>
      </c>
      <c r="T194" s="108">
        <v>2</v>
      </c>
      <c r="U194" s="108">
        <v>2</v>
      </c>
      <c r="V194" s="108">
        <v>2</v>
      </c>
      <c r="W194" s="55"/>
      <c r="X194" s="4"/>
      <c r="Y194" s="16"/>
      <c r="Z194" s="1"/>
      <c r="AA194" s="1"/>
      <c r="AB194" s="1"/>
    </row>
    <row r="195" spans="1:30" s="104" customFormat="1" outlineLevel="3" x14ac:dyDescent="0.25">
      <c r="A195" s="1"/>
      <c r="B195" s="33"/>
      <c r="C195" s="73">
        <f t="shared" si="5"/>
        <v>4</v>
      </c>
      <c r="D195" s="4"/>
      <c r="E195" s="5"/>
      <c r="F195" s="5"/>
      <c r="G195" s="4"/>
      <c r="H195" s="26"/>
      <c r="I195" s="103"/>
      <c r="J195" s="63"/>
      <c r="K195" s="63">
        <v>4</v>
      </c>
      <c r="L195" s="109">
        <v>1</v>
      </c>
      <c r="M195" s="109">
        <v>2</v>
      </c>
      <c r="N195" s="109">
        <v>4</v>
      </c>
      <c r="O195" s="109">
        <v>6</v>
      </c>
      <c r="P195" s="109">
        <v>7</v>
      </c>
      <c r="Q195" s="109">
        <v>6</v>
      </c>
      <c r="R195" s="109">
        <v>7</v>
      </c>
      <c r="S195" s="109">
        <v>7</v>
      </c>
      <c r="T195" s="109">
        <v>2</v>
      </c>
      <c r="U195" s="109">
        <v>2</v>
      </c>
      <c r="V195" s="109">
        <v>2</v>
      </c>
      <c r="W195" s="55"/>
      <c r="X195" s="4"/>
      <c r="Y195" s="16"/>
      <c r="Z195" s="1"/>
      <c r="AA195" s="1"/>
      <c r="AB195" s="1"/>
    </row>
    <row r="196" spans="1:30" s="104" customFormat="1" outlineLevel="3" x14ac:dyDescent="0.25">
      <c r="A196" s="1"/>
      <c r="B196" s="33"/>
      <c r="C196" s="73">
        <f t="shared" si="5"/>
        <v>4</v>
      </c>
      <c r="D196" s="4"/>
      <c r="E196" s="5"/>
      <c r="F196" s="5"/>
      <c r="G196" s="4"/>
      <c r="H196" s="26"/>
      <c r="I196" s="79"/>
      <c r="J196" s="61">
        <v>3</v>
      </c>
      <c r="K196" s="61">
        <v>0</v>
      </c>
      <c r="L196" s="107">
        <v>1</v>
      </c>
      <c r="M196" s="107">
        <v>0</v>
      </c>
      <c r="N196" s="107">
        <v>0</v>
      </c>
      <c r="O196" s="107">
        <v>0</v>
      </c>
      <c r="P196" s="107">
        <v>0</v>
      </c>
      <c r="Q196" s="107">
        <v>0</v>
      </c>
      <c r="R196" s="107">
        <v>0</v>
      </c>
      <c r="S196" s="107">
        <v>0</v>
      </c>
      <c r="T196" s="107">
        <v>0</v>
      </c>
      <c r="U196" s="107">
        <v>0</v>
      </c>
      <c r="V196" s="107">
        <v>0</v>
      </c>
      <c r="W196" s="2"/>
      <c r="X196" s="4"/>
      <c r="Y196" s="16"/>
      <c r="Z196" s="1"/>
      <c r="AA196" s="1"/>
      <c r="AB196" s="1"/>
    </row>
    <row r="197" spans="1:30" s="104" customFormat="1" outlineLevel="3" x14ac:dyDescent="0.25">
      <c r="A197" s="1"/>
      <c r="B197" s="33"/>
      <c r="C197" s="73">
        <f t="shared" si="5"/>
        <v>4</v>
      </c>
      <c r="D197" s="4"/>
      <c r="E197" s="5"/>
      <c r="F197" s="5"/>
      <c r="G197" s="4"/>
      <c r="H197" s="26"/>
      <c r="I197" s="79"/>
      <c r="J197" s="56"/>
      <c r="K197" s="56">
        <v>1</v>
      </c>
      <c r="L197" s="108">
        <v>1</v>
      </c>
      <c r="M197" s="108">
        <v>2</v>
      </c>
      <c r="N197" s="108">
        <v>3</v>
      </c>
      <c r="O197" s="108">
        <v>3</v>
      </c>
      <c r="P197" s="108">
        <v>3</v>
      </c>
      <c r="Q197" s="108">
        <v>3</v>
      </c>
      <c r="R197" s="108">
        <v>3</v>
      </c>
      <c r="S197" s="108">
        <v>3</v>
      </c>
      <c r="T197" s="108">
        <v>2</v>
      </c>
      <c r="U197" s="108">
        <v>2</v>
      </c>
      <c r="V197" s="108">
        <v>2</v>
      </c>
      <c r="W197" s="2"/>
      <c r="X197" s="4"/>
      <c r="Y197" s="16"/>
      <c r="Z197" s="1"/>
      <c r="AA197" s="1"/>
      <c r="AB197" s="1"/>
    </row>
    <row r="198" spans="1:30" s="104" customFormat="1" outlineLevel="3" x14ac:dyDescent="0.25">
      <c r="A198" s="1"/>
      <c r="B198" s="33"/>
      <c r="C198" s="73">
        <f t="shared" si="5"/>
        <v>4</v>
      </c>
      <c r="D198" s="4"/>
      <c r="E198" s="5"/>
      <c r="F198" s="5"/>
      <c r="G198" s="4"/>
      <c r="H198" s="26"/>
      <c r="I198" s="79"/>
      <c r="J198" s="56"/>
      <c r="K198" s="56">
        <v>2</v>
      </c>
      <c r="L198" s="108">
        <v>1</v>
      </c>
      <c r="M198" s="108">
        <v>2</v>
      </c>
      <c r="N198" s="108">
        <v>4</v>
      </c>
      <c r="O198" s="108">
        <v>5</v>
      </c>
      <c r="P198" s="108">
        <v>5</v>
      </c>
      <c r="Q198" s="108">
        <v>4</v>
      </c>
      <c r="R198" s="108">
        <v>5</v>
      </c>
      <c r="S198" s="108">
        <v>4</v>
      </c>
      <c r="T198" s="108">
        <v>2</v>
      </c>
      <c r="U198" s="108">
        <v>2</v>
      </c>
      <c r="V198" s="108">
        <v>2</v>
      </c>
      <c r="W198" s="2"/>
      <c r="X198" s="4"/>
      <c r="Y198" s="16"/>
      <c r="Z198" s="1"/>
      <c r="AA198" s="1"/>
      <c r="AB198" s="1"/>
    </row>
    <row r="199" spans="1:30" s="104" customFormat="1" outlineLevel="3" x14ac:dyDescent="0.25">
      <c r="A199" s="1"/>
      <c r="B199" s="33"/>
      <c r="C199" s="73">
        <f t="shared" si="5"/>
        <v>4</v>
      </c>
      <c r="D199" s="4"/>
      <c r="E199" s="5"/>
      <c r="F199" s="5"/>
      <c r="G199" s="4"/>
      <c r="H199" s="26"/>
      <c r="I199" s="79"/>
      <c r="J199" s="56"/>
      <c r="K199" s="56">
        <v>3</v>
      </c>
      <c r="L199" s="108">
        <v>1</v>
      </c>
      <c r="M199" s="108">
        <v>2</v>
      </c>
      <c r="N199" s="108">
        <v>4</v>
      </c>
      <c r="O199" s="108">
        <v>6</v>
      </c>
      <c r="P199" s="108">
        <v>7</v>
      </c>
      <c r="Q199" s="108">
        <v>4</v>
      </c>
      <c r="R199" s="108">
        <v>6</v>
      </c>
      <c r="S199" s="108">
        <v>4</v>
      </c>
      <c r="T199" s="108">
        <v>2</v>
      </c>
      <c r="U199" s="108">
        <v>2</v>
      </c>
      <c r="V199" s="108">
        <v>2</v>
      </c>
      <c r="W199" s="2"/>
      <c r="X199" s="4"/>
      <c r="Y199" s="16"/>
      <c r="Z199" s="1"/>
      <c r="AA199" s="1"/>
      <c r="AB199" s="1"/>
    </row>
    <row r="200" spans="1:30" s="104" customFormat="1" outlineLevel="3" x14ac:dyDescent="0.25">
      <c r="A200" s="1"/>
      <c r="B200" s="33"/>
      <c r="C200" s="73">
        <f t="shared" si="5"/>
        <v>4</v>
      </c>
      <c r="D200" s="4"/>
      <c r="E200" s="5"/>
      <c r="F200" s="5"/>
      <c r="G200" s="4"/>
      <c r="H200" s="26"/>
      <c r="I200" s="62"/>
      <c r="J200" s="63"/>
      <c r="K200" s="63">
        <v>4</v>
      </c>
      <c r="L200" s="109">
        <v>1</v>
      </c>
      <c r="M200" s="109">
        <v>2</v>
      </c>
      <c r="N200" s="109">
        <v>4</v>
      </c>
      <c r="O200" s="109">
        <v>6</v>
      </c>
      <c r="P200" s="109">
        <v>7</v>
      </c>
      <c r="Q200" s="109">
        <v>4</v>
      </c>
      <c r="R200" s="109">
        <v>6</v>
      </c>
      <c r="S200" s="109">
        <v>4</v>
      </c>
      <c r="T200" s="109">
        <v>2</v>
      </c>
      <c r="U200" s="109">
        <v>2</v>
      </c>
      <c r="V200" s="109">
        <v>2</v>
      </c>
      <c r="W200" s="2"/>
      <c r="X200" s="4"/>
      <c r="Y200" s="16"/>
      <c r="Z200" s="1"/>
      <c r="AA200" s="1"/>
      <c r="AB200" s="1"/>
    </row>
    <row r="201" spans="1:30" s="105" customFormat="1" ht="5.0999999999999996" customHeight="1" outlineLevel="2" x14ac:dyDescent="0.2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c r="AC201" s="119"/>
      <c r="AD201" s="119"/>
    </row>
    <row r="202" spans="1:30" s="122" customFormat="1" outlineLevel="1" x14ac:dyDescent="0.25">
      <c r="A202" s="1"/>
      <c r="B202" s="33"/>
      <c r="C202" s="73">
        <f>INT(C$132)+1</f>
        <v>2</v>
      </c>
      <c r="D202" s="4"/>
      <c r="E202" s="5"/>
      <c r="F202" s="5"/>
      <c r="G202" s="4"/>
      <c r="H202" s="59" t="s">
        <v>280</v>
      </c>
      <c r="I202" s="60" t="str">
        <f>"("&amp;ROWS(ia_ppk2g1_rlsb1)-2&amp;","&amp;COLUMNS(ia_ppk2g1_rlsb1)-1&amp;"): ia_ppk2_vlsb1(pointers) = input"</f>
        <v>(58,10): ia_ppk2_vlsb1(pointers) = input</v>
      </c>
      <c r="J202" s="49"/>
      <c r="K202" s="49"/>
      <c r="L202" s="150" t="s">
        <v>226</v>
      </c>
      <c r="M202" s="151" t="s">
        <v>227</v>
      </c>
      <c r="N202" s="151" t="s">
        <v>228</v>
      </c>
      <c r="O202" s="151" t="s">
        <v>229</v>
      </c>
      <c r="P202" s="151" t="s">
        <v>230</v>
      </c>
      <c r="Q202" s="151" t="s">
        <v>231</v>
      </c>
      <c r="R202" s="151" t="s">
        <v>232</v>
      </c>
      <c r="S202" s="151" t="s">
        <v>233</v>
      </c>
      <c r="T202" s="151" t="s">
        <v>234</v>
      </c>
      <c r="U202" s="151" t="s">
        <v>235</v>
      </c>
      <c r="V202" s="152" t="s">
        <v>236</v>
      </c>
      <c r="W202" s="94"/>
      <c r="X202" s="4"/>
      <c r="Y202" s="16"/>
      <c r="Z202" s="1"/>
      <c r="AA202" s="1"/>
      <c r="AB202" s="1"/>
    </row>
    <row r="203" spans="1:30" s="131" customFormat="1" outlineLevel="2" x14ac:dyDescent="0.25">
      <c r="A203" s="1"/>
      <c r="B203" s="33"/>
      <c r="C203" s="73">
        <f>INT($C$132)+2</f>
        <v>3</v>
      </c>
      <c r="D203" s="4"/>
      <c r="E203" s="5"/>
      <c r="F203" s="5"/>
      <c r="G203" s="4"/>
      <c r="H203" s="135"/>
      <c r="I203" s="60"/>
      <c r="J203" s="49"/>
      <c r="K203" s="49">
        <v>1</v>
      </c>
      <c r="L203" s="153" t="str">
        <f t="shared" ref="L203:V204" si="6">LEFT(L$202,LEN(L$202)-1)&amp;$K203</f>
        <v>NM-1</v>
      </c>
      <c r="M203" s="154" t="str">
        <f t="shared" si="6"/>
        <v>00-1</v>
      </c>
      <c r="N203" s="155" t="str">
        <f t="shared" si="6"/>
        <v>11-1</v>
      </c>
      <c r="O203" s="155" t="str">
        <f t="shared" si="6"/>
        <v>22-1</v>
      </c>
      <c r="P203" s="155" t="str">
        <f t="shared" si="6"/>
        <v>33-1</v>
      </c>
      <c r="Q203" s="155" t="str">
        <f t="shared" si="6"/>
        <v>21-1</v>
      </c>
      <c r="R203" s="155" t="str">
        <f t="shared" si="6"/>
        <v>32-1</v>
      </c>
      <c r="S203" s="155" t="str">
        <f t="shared" si="6"/>
        <v>31-1</v>
      </c>
      <c r="T203" s="155" t="str">
        <f t="shared" si="6"/>
        <v>10-1</v>
      </c>
      <c r="U203" s="155" t="str">
        <f t="shared" si="6"/>
        <v>20-1</v>
      </c>
      <c r="V203" s="156" t="str">
        <f t="shared" si="6"/>
        <v>30-1</v>
      </c>
      <c r="W203" s="94"/>
      <c r="X203" s="4"/>
      <c r="Y203" s="16"/>
      <c r="Z203" s="1"/>
      <c r="AA203" s="1"/>
      <c r="AB203" s="1"/>
    </row>
    <row r="204" spans="1:30" s="131" customFormat="1" outlineLevel="2" x14ac:dyDescent="0.25">
      <c r="A204" s="1"/>
      <c r="B204" s="33"/>
      <c r="C204" s="73">
        <f>INT($C$132)+2</f>
        <v>3</v>
      </c>
      <c r="D204" s="4"/>
      <c r="E204" s="5"/>
      <c r="F204" s="5"/>
      <c r="G204" s="4"/>
      <c r="H204" s="135"/>
      <c r="I204" s="60"/>
      <c r="J204" s="49"/>
      <c r="K204" s="49">
        <v>2</v>
      </c>
      <c r="L204" s="157" t="str">
        <f t="shared" si="6"/>
        <v>NM-2</v>
      </c>
      <c r="M204" s="158" t="str">
        <f t="shared" si="6"/>
        <v>00-2</v>
      </c>
      <c r="N204" s="159" t="str">
        <f t="shared" si="6"/>
        <v>11-2</v>
      </c>
      <c r="O204" s="159" t="str">
        <f t="shared" si="6"/>
        <v>22-2</v>
      </c>
      <c r="P204" s="159" t="str">
        <f t="shared" si="6"/>
        <v>33-2</v>
      </c>
      <c r="Q204" s="159" t="str">
        <f t="shared" si="6"/>
        <v>21-2</v>
      </c>
      <c r="R204" s="159" t="str">
        <f t="shared" si="6"/>
        <v>32-2</v>
      </c>
      <c r="S204" s="159" t="str">
        <f t="shared" si="6"/>
        <v>31-2</v>
      </c>
      <c r="T204" s="159" t="str">
        <f t="shared" si="6"/>
        <v>10-2</v>
      </c>
      <c r="U204" s="159" t="str">
        <f t="shared" si="6"/>
        <v>20-2</v>
      </c>
      <c r="V204" s="160" t="str">
        <f t="shared" si="6"/>
        <v>30-2</v>
      </c>
      <c r="W204" s="94"/>
      <c r="X204" s="4"/>
      <c r="Y204" s="16"/>
      <c r="Z204" s="1"/>
      <c r="AA204" s="1"/>
      <c r="AB204" s="1"/>
    </row>
    <row r="205" spans="1:30" s="122" customFormat="1" ht="5.0999999999999996" customHeight="1" outlineLevel="3" x14ac:dyDescent="0.2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30" s="122" customFormat="1" outlineLevel="2" x14ac:dyDescent="0.25">
      <c r="A206" s="1"/>
      <c r="B206" s="33"/>
      <c r="C206" s="73">
        <f>INT($C$132)+2</f>
        <v>3</v>
      </c>
      <c r="D206" s="4"/>
      <c r="E206" s="5"/>
      <c r="F206" s="5"/>
      <c r="G206" s="4"/>
      <c r="H206" s="117" t="s">
        <v>117</v>
      </c>
      <c r="I206" s="54" t="s">
        <v>213</v>
      </c>
      <c r="J206" s="54" t="s">
        <v>108</v>
      </c>
      <c r="K206" s="54" t="s">
        <v>96</v>
      </c>
      <c r="L206" s="31">
        <v>3</v>
      </c>
      <c r="M206" s="31">
        <f>i_len_l</f>
        <v>4</v>
      </c>
      <c r="N206" s="161">
        <f>i_len_s</f>
        <v>5</v>
      </c>
      <c r="O206" s="106" t="s">
        <v>139</v>
      </c>
      <c r="P206" s="106"/>
      <c r="Q206" s="106"/>
      <c r="R206" s="106"/>
      <c r="S206" s="106"/>
      <c r="T206" s="106"/>
      <c r="U206" s="110"/>
      <c r="V206" s="110"/>
      <c r="W206" s="2"/>
      <c r="X206" s="4"/>
      <c r="Y206" s="16"/>
      <c r="Z206" s="1"/>
      <c r="AA206" s="1"/>
      <c r="AB206" s="1"/>
    </row>
    <row r="207" spans="1:30" s="122" customFormat="1" outlineLevel="3" x14ac:dyDescent="0.25">
      <c r="A207" s="1"/>
      <c r="B207" s="33"/>
      <c r="C207" s="73">
        <f t="shared" ref="C207:C238" si="7">INT($C$132)+3</f>
        <v>4</v>
      </c>
      <c r="D207" s="4"/>
      <c r="E207" s="5"/>
      <c r="F207" s="5"/>
      <c r="G207" s="4"/>
      <c r="H207" s="64" t="s">
        <v>129</v>
      </c>
      <c r="I207" s="57">
        <v>0</v>
      </c>
      <c r="J207" s="57">
        <v>0</v>
      </c>
      <c r="K207" s="61">
        <v>0</v>
      </c>
      <c r="L207" s="61">
        <v>0</v>
      </c>
      <c r="M207" s="31">
        <v>2</v>
      </c>
      <c r="N207" s="163">
        <f t="shared" ref="N207:V207" si="8">M207</f>
        <v>2</v>
      </c>
      <c r="O207" s="163">
        <f t="shared" si="8"/>
        <v>2</v>
      </c>
      <c r="P207" s="163">
        <f t="shared" si="8"/>
        <v>2</v>
      </c>
      <c r="Q207" s="163">
        <f t="shared" si="8"/>
        <v>2</v>
      </c>
      <c r="R207" s="163">
        <f t="shared" si="8"/>
        <v>2</v>
      </c>
      <c r="S207" s="163">
        <f t="shared" si="8"/>
        <v>2</v>
      </c>
      <c r="T207" s="163">
        <f t="shared" si="8"/>
        <v>2</v>
      </c>
      <c r="U207" s="163">
        <f t="shared" si="8"/>
        <v>2</v>
      </c>
      <c r="V207" s="163">
        <f t="shared" si="8"/>
        <v>2</v>
      </c>
      <c r="W207" s="2"/>
      <c r="X207" s="4"/>
      <c r="Y207" s="16"/>
      <c r="Z207" s="1"/>
      <c r="AA207" s="1"/>
      <c r="AB207" s="1"/>
    </row>
    <row r="208" spans="1:30" s="122" customFormat="1" outlineLevel="3" x14ac:dyDescent="0.25">
      <c r="A208" s="1"/>
      <c r="B208" s="33"/>
      <c r="C208" s="73">
        <f t="shared" si="7"/>
        <v>4</v>
      </c>
      <c r="D208" s="4"/>
      <c r="E208" s="5"/>
      <c r="F208" s="5"/>
      <c r="G208" s="4"/>
      <c r="H208" s="64" t="s">
        <v>130</v>
      </c>
      <c r="I208" s="103" t="s">
        <v>157</v>
      </c>
      <c r="J208" s="103" t="s">
        <v>160</v>
      </c>
      <c r="K208" s="56">
        <v>1</v>
      </c>
      <c r="L208" s="56">
        <v>0</v>
      </c>
      <c r="M208" s="166">
        <f t="shared" ref="M208:M226" si="9">M207</f>
        <v>2</v>
      </c>
      <c r="N208" s="164">
        <f t="shared" ref="N208:V208" si="10">M208</f>
        <v>2</v>
      </c>
      <c r="O208" s="164">
        <f t="shared" si="10"/>
        <v>2</v>
      </c>
      <c r="P208" s="164">
        <f t="shared" si="10"/>
        <v>2</v>
      </c>
      <c r="Q208" s="164">
        <f t="shared" si="10"/>
        <v>2</v>
      </c>
      <c r="R208" s="164">
        <f t="shared" si="10"/>
        <v>2</v>
      </c>
      <c r="S208" s="164">
        <f t="shared" si="10"/>
        <v>2</v>
      </c>
      <c r="T208" s="164">
        <f t="shared" si="10"/>
        <v>2</v>
      </c>
      <c r="U208" s="164">
        <f t="shared" si="10"/>
        <v>2</v>
      </c>
      <c r="V208" s="164">
        <f t="shared" si="10"/>
        <v>2</v>
      </c>
      <c r="W208" s="2"/>
      <c r="X208" s="4"/>
      <c r="Y208" s="16"/>
      <c r="Z208" s="1"/>
      <c r="AA208" s="1"/>
      <c r="AB208" s="1"/>
    </row>
    <row r="209" spans="1:28" s="122" customFormat="1" outlineLevel="3" x14ac:dyDescent="0.25">
      <c r="A209" s="1"/>
      <c r="B209" s="33"/>
      <c r="C209" s="73">
        <f t="shared" si="7"/>
        <v>4</v>
      </c>
      <c r="D209" s="4"/>
      <c r="E209" s="5"/>
      <c r="F209" s="5"/>
      <c r="G209" s="4"/>
      <c r="H209" s="64"/>
      <c r="I209" s="103"/>
      <c r="J209" s="103"/>
      <c r="K209" s="56">
        <v>2</v>
      </c>
      <c r="L209" s="56">
        <v>0</v>
      </c>
      <c r="M209" s="166">
        <f t="shared" si="9"/>
        <v>2</v>
      </c>
      <c r="N209" s="164">
        <f t="shared" ref="N209:V209" si="11">M209</f>
        <v>2</v>
      </c>
      <c r="O209" s="164">
        <f t="shared" si="11"/>
        <v>2</v>
      </c>
      <c r="P209" s="164">
        <f t="shared" si="11"/>
        <v>2</v>
      </c>
      <c r="Q209" s="164">
        <f t="shared" si="11"/>
        <v>2</v>
      </c>
      <c r="R209" s="164">
        <f t="shared" si="11"/>
        <v>2</v>
      </c>
      <c r="S209" s="164">
        <f t="shared" si="11"/>
        <v>2</v>
      </c>
      <c r="T209" s="164">
        <f t="shared" si="11"/>
        <v>2</v>
      </c>
      <c r="U209" s="164">
        <f t="shared" si="11"/>
        <v>2</v>
      </c>
      <c r="V209" s="164">
        <f t="shared" si="11"/>
        <v>2</v>
      </c>
      <c r="W209" s="2"/>
      <c r="X209" s="4"/>
      <c r="Y209" s="16"/>
      <c r="Z209" s="1"/>
      <c r="AA209" s="1"/>
      <c r="AB209" s="1"/>
    </row>
    <row r="210" spans="1:28" s="122" customFormat="1" outlineLevel="3" x14ac:dyDescent="0.25">
      <c r="A210" s="1"/>
      <c r="B210" s="33"/>
      <c r="C210" s="73">
        <f t="shared" si="7"/>
        <v>4</v>
      </c>
      <c r="D210" s="4"/>
      <c r="E210" s="5"/>
      <c r="F210" s="5"/>
      <c r="G210" s="4"/>
      <c r="H210" s="64" t="s">
        <v>135</v>
      </c>
      <c r="I210" s="103"/>
      <c r="J210" s="103"/>
      <c r="K210" s="56">
        <v>3</v>
      </c>
      <c r="L210" s="56">
        <v>0</v>
      </c>
      <c r="M210" s="166">
        <f t="shared" si="9"/>
        <v>2</v>
      </c>
      <c r="N210" s="164">
        <f t="shared" ref="N210:V210" si="12">M210</f>
        <v>2</v>
      </c>
      <c r="O210" s="164">
        <f t="shared" si="12"/>
        <v>2</v>
      </c>
      <c r="P210" s="164">
        <f t="shared" si="12"/>
        <v>2</v>
      </c>
      <c r="Q210" s="164">
        <f t="shared" si="12"/>
        <v>2</v>
      </c>
      <c r="R210" s="164">
        <f t="shared" si="12"/>
        <v>2</v>
      </c>
      <c r="S210" s="164">
        <f t="shared" si="12"/>
        <v>2</v>
      </c>
      <c r="T210" s="164">
        <f t="shared" si="12"/>
        <v>2</v>
      </c>
      <c r="U210" s="164">
        <f t="shared" si="12"/>
        <v>2</v>
      </c>
      <c r="V210" s="164">
        <f t="shared" si="12"/>
        <v>2</v>
      </c>
      <c r="W210" s="2"/>
      <c r="X210" s="4"/>
      <c r="Y210" s="16"/>
      <c r="Z210" s="1"/>
      <c r="AA210" s="1"/>
      <c r="AB210" s="1"/>
    </row>
    <row r="211" spans="1:28" s="122" customFormat="1" outlineLevel="3" x14ac:dyDescent="0.25">
      <c r="A211" s="1"/>
      <c r="B211" s="33"/>
      <c r="C211" s="73">
        <f t="shared" si="7"/>
        <v>4</v>
      </c>
      <c r="D211" s="4"/>
      <c r="E211" s="5"/>
      <c r="F211" s="5"/>
      <c r="G211" s="4"/>
      <c r="H211" s="113" t="s">
        <v>137</v>
      </c>
      <c r="I211" s="103"/>
      <c r="J211" s="103"/>
      <c r="K211" s="63">
        <v>4</v>
      </c>
      <c r="L211" s="63">
        <v>0</v>
      </c>
      <c r="M211" s="167">
        <f t="shared" si="9"/>
        <v>2</v>
      </c>
      <c r="N211" s="165">
        <f t="shared" ref="N211:V211" si="13">M211</f>
        <v>2</v>
      </c>
      <c r="O211" s="165">
        <f t="shared" si="13"/>
        <v>2</v>
      </c>
      <c r="P211" s="165">
        <f t="shared" si="13"/>
        <v>2</v>
      </c>
      <c r="Q211" s="165">
        <f t="shared" si="13"/>
        <v>2</v>
      </c>
      <c r="R211" s="165">
        <f t="shared" si="13"/>
        <v>2</v>
      </c>
      <c r="S211" s="165">
        <f t="shared" si="13"/>
        <v>2</v>
      </c>
      <c r="T211" s="165">
        <f t="shared" si="13"/>
        <v>2</v>
      </c>
      <c r="U211" s="165">
        <f t="shared" si="13"/>
        <v>2</v>
      </c>
      <c r="V211" s="165">
        <f t="shared" si="13"/>
        <v>2</v>
      </c>
      <c r="W211" s="2"/>
      <c r="X211" s="4"/>
      <c r="Y211" s="16"/>
      <c r="Z211" s="1"/>
      <c r="AA211" s="1"/>
      <c r="AB211" s="1"/>
    </row>
    <row r="212" spans="1:28" s="122" customFormat="1" outlineLevel="3" x14ac:dyDescent="0.25">
      <c r="A212" s="1"/>
      <c r="B212" s="33"/>
      <c r="C212" s="73">
        <f t="shared" si="7"/>
        <v>4</v>
      </c>
      <c r="D212" s="4"/>
      <c r="E212" s="5"/>
      <c r="F212" s="5"/>
      <c r="G212" s="4"/>
      <c r="H212" s="113" t="s">
        <v>136</v>
      </c>
      <c r="I212" s="79"/>
      <c r="J212" s="61">
        <v>1</v>
      </c>
      <c r="K212" s="61">
        <v>0</v>
      </c>
      <c r="L212" s="61">
        <v>0</v>
      </c>
      <c r="M212" s="168">
        <f t="shared" si="9"/>
        <v>2</v>
      </c>
      <c r="N212" s="163">
        <f t="shared" ref="N212:V212" si="14">M212</f>
        <v>2</v>
      </c>
      <c r="O212" s="163">
        <f t="shared" si="14"/>
        <v>2</v>
      </c>
      <c r="P212" s="163">
        <f t="shared" si="14"/>
        <v>2</v>
      </c>
      <c r="Q212" s="163">
        <f t="shared" si="14"/>
        <v>2</v>
      </c>
      <c r="R212" s="163">
        <f t="shared" si="14"/>
        <v>2</v>
      </c>
      <c r="S212" s="163">
        <f t="shared" si="14"/>
        <v>2</v>
      </c>
      <c r="T212" s="163">
        <f t="shared" si="14"/>
        <v>2</v>
      </c>
      <c r="U212" s="163">
        <f t="shared" si="14"/>
        <v>2</v>
      </c>
      <c r="V212" s="163">
        <f t="shared" si="14"/>
        <v>2</v>
      </c>
      <c r="W212" s="2"/>
      <c r="X212" s="4"/>
      <c r="Y212" s="16"/>
      <c r="Z212" s="1"/>
      <c r="AA212" s="1"/>
      <c r="AB212" s="1"/>
    </row>
    <row r="213" spans="1:28" s="122" customFormat="1" outlineLevel="3" x14ac:dyDescent="0.25">
      <c r="A213" s="1"/>
      <c r="B213" s="33"/>
      <c r="C213" s="73">
        <f t="shared" si="7"/>
        <v>4</v>
      </c>
      <c r="D213" s="4"/>
      <c r="E213" s="5"/>
      <c r="F213" s="5"/>
      <c r="G213" s="4"/>
      <c r="H213" s="113" t="s">
        <v>138</v>
      </c>
      <c r="I213" s="79"/>
      <c r="J213" s="56" t="s">
        <v>161</v>
      </c>
      <c r="K213" s="56">
        <v>1</v>
      </c>
      <c r="L213" s="56">
        <v>0</v>
      </c>
      <c r="M213" s="166">
        <f t="shared" si="9"/>
        <v>2</v>
      </c>
      <c r="N213" s="164">
        <f t="shared" ref="N213:V213" si="15">M213</f>
        <v>2</v>
      </c>
      <c r="O213" s="164">
        <f t="shared" si="15"/>
        <v>2</v>
      </c>
      <c r="P213" s="164">
        <f t="shared" si="15"/>
        <v>2</v>
      </c>
      <c r="Q213" s="164">
        <f t="shared" si="15"/>
        <v>2</v>
      </c>
      <c r="R213" s="164">
        <f t="shared" si="15"/>
        <v>2</v>
      </c>
      <c r="S213" s="164">
        <f t="shared" si="15"/>
        <v>2</v>
      </c>
      <c r="T213" s="164">
        <f t="shared" si="15"/>
        <v>2</v>
      </c>
      <c r="U213" s="164">
        <f t="shared" si="15"/>
        <v>2</v>
      </c>
      <c r="V213" s="164">
        <f t="shared" si="15"/>
        <v>2</v>
      </c>
      <c r="W213" s="2"/>
      <c r="X213" s="4"/>
      <c r="Y213" s="16"/>
      <c r="Z213" s="1"/>
      <c r="AA213" s="1"/>
      <c r="AB213" s="1"/>
    </row>
    <row r="214" spans="1:28" s="122" customFormat="1" outlineLevel="3" x14ac:dyDescent="0.25">
      <c r="A214" s="1"/>
      <c r="B214" s="33"/>
      <c r="C214" s="73">
        <f t="shared" si="7"/>
        <v>4</v>
      </c>
      <c r="D214" s="4"/>
      <c r="E214" s="5"/>
      <c r="F214" s="5"/>
      <c r="G214" s="4"/>
      <c r="H214" s="26"/>
      <c r="I214" s="79"/>
      <c r="J214" s="56"/>
      <c r="K214" s="56">
        <v>2</v>
      </c>
      <c r="L214" s="56">
        <v>0</v>
      </c>
      <c r="M214" s="166">
        <f t="shared" si="9"/>
        <v>2</v>
      </c>
      <c r="N214" s="164">
        <f t="shared" ref="N214:V214" si="16">M214</f>
        <v>2</v>
      </c>
      <c r="O214" s="164">
        <f t="shared" si="16"/>
        <v>2</v>
      </c>
      <c r="P214" s="164">
        <f t="shared" si="16"/>
        <v>2</v>
      </c>
      <c r="Q214" s="164">
        <f t="shared" si="16"/>
        <v>2</v>
      </c>
      <c r="R214" s="164">
        <f t="shared" si="16"/>
        <v>2</v>
      </c>
      <c r="S214" s="164">
        <f t="shared" si="16"/>
        <v>2</v>
      </c>
      <c r="T214" s="164">
        <f t="shared" si="16"/>
        <v>2</v>
      </c>
      <c r="U214" s="164">
        <f t="shared" si="16"/>
        <v>2</v>
      </c>
      <c r="V214" s="164">
        <f t="shared" si="16"/>
        <v>2</v>
      </c>
      <c r="W214" s="2"/>
      <c r="X214" s="4"/>
      <c r="Y214" s="16"/>
      <c r="Z214" s="1"/>
      <c r="AA214" s="1"/>
      <c r="AB214" s="1"/>
    </row>
    <row r="215" spans="1:28" s="122" customFormat="1" outlineLevel="3" x14ac:dyDescent="0.25">
      <c r="A215" s="1"/>
      <c r="B215" s="33"/>
      <c r="C215" s="73">
        <f t="shared" si="7"/>
        <v>4</v>
      </c>
      <c r="D215" s="4"/>
      <c r="E215" s="5"/>
      <c r="F215" s="5"/>
      <c r="G215" s="4"/>
      <c r="H215" s="26"/>
      <c r="I215" s="79"/>
      <c r="J215" s="56"/>
      <c r="K215" s="56">
        <v>3</v>
      </c>
      <c r="L215" s="56">
        <v>0</v>
      </c>
      <c r="M215" s="166">
        <f t="shared" si="9"/>
        <v>2</v>
      </c>
      <c r="N215" s="164">
        <f t="shared" ref="N215:V215" si="17">M215</f>
        <v>2</v>
      </c>
      <c r="O215" s="164">
        <f t="shared" si="17"/>
        <v>2</v>
      </c>
      <c r="P215" s="164">
        <f t="shared" si="17"/>
        <v>2</v>
      </c>
      <c r="Q215" s="164">
        <f t="shared" si="17"/>
        <v>2</v>
      </c>
      <c r="R215" s="164">
        <f t="shared" si="17"/>
        <v>2</v>
      </c>
      <c r="S215" s="164">
        <f t="shared" si="17"/>
        <v>2</v>
      </c>
      <c r="T215" s="164">
        <f t="shared" si="17"/>
        <v>2</v>
      </c>
      <c r="U215" s="164">
        <f t="shared" si="17"/>
        <v>2</v>
      </c>
      <c r="V215" s="164">
        <f t="shared" si="17"/>
        <v>2</v>
      </c>
      <c r="W215" s="2"/>
      <c r="X215" s="4"/>
      <c r="Y215" s="16"/>
      <c r="Z215" s="1"/>
      <c r="AA215" s="1"/>
      <c r="AB215" s="1"/>
    </row>
    <row r="216" spans="1:28" s="122" customFormat="1" outlineLevel="3" x14ac:dyDescent="0.25">
      <c r="A216" s="1"/>
      <c r="B216" s="33"/>
      <c r="C216" s="73">
        <f t="shared" si="7"/>
        <v>4</v>
      </c>
      <c r="D216" s="4"/>
      <c r="E216" s="5"/>
      <c r="F216" s="5"/>
      <c r="G216" s="4"/>
      <c r="H216" s="26"/>
      <c r="I216" s="79"/>
      <c r="J216" s="63"/>
      <c r="K216" s="63">
        <v>4</v>
      </c>
      <c r="L216" s="63">
        <v>0</v>
      </c>
      <c r="M216" s="167">
        <f t="shared" si="9"/>
        <v>2</v>
      </c>
      <c r="N216" s="165">
        <f t="shared" ref="N216:V216" si="18">M216</f>
        <v>2</v>
      </c>
      <c r="O216" s="165">
        <f t="shared" si="18"/>
        <v>2</v>
      </c>
      <c r="P216" s="165">
        <f t="shared" si="18"/>
        <v>2</v>
      </c>
      <c r="Q216" s="165">
        <f t="shared" si="18"/>
        <v>2</v>
      </c>
      <c r="R216" s="165">
        <f t="shared" si="18"/>
        <v>2</v>
      </c>
      <c r="S216" s="165">
        <f t="shared" si="18"/>
        <v>2</v>
      </c>
      <c r="T216" s="165">
        <f t="shared" si="18"/>
        <v>2</v>
      </c>
      <c r="U216" s="165">
        <f t="shared" si="18"/>
        <v>2</v>
      </c>
      <c r="V216" s="165">
        <f t="shared" si="18"/>
        <v>2</v>
      </c>
      <c r="W216" s="2"/>
      <c r="X216" s="4"/>
      <c r="Y216" s="16"/>
      <c r="Z216" s="1"/>
      <c r="AA216" s="1"/>
      <c r="AB216" s="1"/>
    </row>
    <row r="217" spans="1:28" s="122" customFormat="1" outlineLevel="3" x14ac:dyDescent="0.25">
      <c r="A217" s="1"/>
      <c r="B217" s="33"/>
      <c r="C217" s="73">
        <f t="shared" si="7"/>
        <v>4</v>
      </c>
      <c r="D217" s="4"/>
      <c r="E217" s="5"/>
      <c r="F217" s="5"/>
      <c r="G217" s="4"/>
      <c r="H217" s="26"/>
      <c r="I217" s="103"/>
      <c r="J217" s="61">
        <v>2</v>
      </c>
      <c r="K217" s="61">
        <v>0</v>
      </c>
      <c r="L217" s="61">
        <v>0</v>
      </c>
      <c r="M217" s="168">
        <f t="shared" si="9"/>
        <v>2</v>
      </c>
      <c r="N217" s="163">
        <f t="shared" ref="N217:V217" si="19">M217</f>
        <v>2</v>
      </c>
      <c r="O217" s="163">
        <f t="shared" si="19"/>
        <v>2</v>
      </c>
      <c r="P217" s="163">
        <f t="shared" si="19"/>
        <v>2</v>
      </c>
      <c r="Q217" s="163">
        <f t="shared" si="19"/>
        <v>2</v>
      </c>
      <c r="R217" s="163">
        <f t="shared" si="19"/>
        <v>2</v>
      </c>
      <c r="S217" s="163">
        <f t="shared" si="19"/>
        <v>2</v>
      </c>
      <c r="T217" s="163">
        <f t="shared" si="19"/>
        <v>2</v>
      </c>
      <c r="U217" s="163">
        <f t="shared" si="19"/>
        <v>2</v>
      </c>
      <c r="V217" s="163">
        <f t="shared" si="19"/>
        <v>2</v>
      </c>
      <c r="W217" s="2"/>
      <c r="X217" s="4"/>
      <c r="Y217" s="16"/>
      <c r="Z217" s="1"/>
      <c r="AA217" s="1"/>
      <c r="AB217" s="1"/>
    </row>
    <row r="218" spans="1:28" s="122" customFormat="1" outlineLevel="3" x14ac:dyDescent="0.25">
      <c r="A218" s="1"/>
      <c r="B218" s="33"/>
      <c r="C218" s="73">
        <f t="shared" si="7"/>
        <v>4</v>
      </c>
      <c r="D218" s="4"/>
      <c r="E218" s="5"/>
      <c r="F218" s="5"/>
      <c r="G218" s="4"/>
      <c r="H218" s="26"/>
      <c r="I218" s="103"/>
      <c r="J218" s="56" t="s">
        <v>46</v>
      </c>
      <c r="K218" s="56">
        <v>1</v>
      </c>
      <c r="L218" s="56">
        <v>0</v>
      </c>
      <c r="M218" s="166">
        <f t="shared" si="9"/>
        <v>2</v>
      </c>
      <c r="N218" s="164">
        <f t="shared" ref="N218:V218" si="20">M218</f>
        <v>2</v>
      </c>
      <c r="O218" s="164">
        <f t="shared" si="20"/>
        <v>2</v>
      </c>
      <c r="P218" s="164">
        <f t="shared" si="20"/>
        <v>2</v>
      </c>
      <c r="Q218" s="164">
        <f t="shared" si="20"/>
        <v>2</v>
      </c>
      <c r="R218" s="164">
        <f t="shared" si="20"/>
        <v>2</v>
      </c>
      <c r="S218" s="164">
        <f t="shared" si="20"/>
        <v>2</v>
      </c>
      <c r="T218" s="164">
        <f t="shared" si="20"/>
        <v>2</v>
      </c>
      <c r="U218" s="164">
        <f t="shared" si="20"/>
        <v>2</v>
      </c>
      <c r="V218" s="164">
        <f t="shared" si="20"/>
        <v>2</v>
      </c>
      <c r="W218" s="2"/>
      <c r="X218" s="4"/>
      <c r="Y218" s="16"/>
      <c r="Z218" s="1"/>
      <c r="AA218" s="1"/>
      <c r="AB218" s="1"/>
    </row>
    <row r="219" spans="1:28" s="122" customFormat="1" outlineLevel="3" x14ac:dyDescent="0.25">
      <c r="A219" s="1"/>
      <c r="B219" s="33"/>
      <c r="C219" s="73">
        <f t="shared" si="7"/>
        <v>4</v>
      </c>
      <c r="D219" s="4"/>
      <c r="E219" s="5"/>
      <c r="F219" s="5"/>
      <c r="G219" s="4"/>
      <c r="H219" s="26"/>
      <c r="I219" s="103"/>
      <c r="J219" s="56"/>
      <c r="K219" s="56">
        <v>2</v>
      </c>
      <c r="L219" s="56">
        <v>0</v>
      </c>
      <c r="M219" s="166">
        <f t="shared" si="9"/>
        <v>2</v>
      </c>
      <c r="N219" s="164">
        <f t="shared" ref="N219:V219" si="21">M219</f>
        <v>2</v>
      </c>
      <c r="O219" s="164">
        <f t="shared" si="21"/>
        <v>2</v>
      </c>
      <c r="P219" s="164">
        <f t="shared" si="21"/>
        <v>2</v>
      </c>
      <c r="Q219" s="164">
        <f t="shared" si="21"/>
        <v>2</v>
      </c>
      <c r="R219" s="164">
        <f t="shared" si="21"/>
        <v>2</v>
      </c>
      <c r="S219" s="164">
        <f t="shared" si="21"/>
        <v>2</v>
      </c>
      <c r="T219" s="164">
        <f t="shared" si="21"/>
        <v>2</v>
      </c>
      <c r="U219" s="164">
        <f t="shared" si="21"/>
        <v>2</v>
      </c>
      <c r="V219" s="164">
        <f t="shared" si="21"/>
        <v>2</v>
      </c>
      <c r="W219" s="2"/>
      <c r="X219" s="4"/>
      <c r="Y219" s="16"/>
      <c r="Z219" s="1"/>
      <c r="AA219" s="1"/>
      <c r="AB219" s="1"/>
    </row>
    <row r="220" spans="1:28" s="122" customFormat="1" outlineLevel="3" x14ac:dyDescent="0.25">
      <c r="A220" s="1"/>
      <c r="B220" s="33"/>
      <c r="C220" s="73">
        <f t="shared" si="7"/>
        <v>4</v>
      </c>
      <c r="D220" s="4"/>
      <c r="E220" s="5"/>
      <c r="F220" s="5"/>
      <c r="G220" s="4"/>
      <c r="H220" s="26"/>
      <c r="I220" s="103"/>
      <c r="J220" s="56"/>
      <c r="K220" s="56">
        <v>3</v>
      </c>
      <c r="L220" s="56">
        <v>0</v>
      </c>
      <c r="M220" s="166">
        <f t="shared" si="9"/>
        <v>2</v>
      </c>
      <c r="N220" s="164">
        <f t="shared" ref="N220:V220" si="22">M220</f>
        <v>2</v>
      </c>
      <c r="O220" s="164">
        <f t="shared" si="22"/>
        <v>2</v>
      </c>
      <c r="P220" s="164">
        <f t="shared" si="22"/>
        <v>2</v>
      </c>
      <c r="Q220" s="164">
        <f t="shared" si="22"/>
        <v>2</v>
      </c>
      <c r="R220" s="164">
        <f t="shared" si="22"/>
        <v>2</v>
      </c>
      <c r="S220" s="164">
        <f t="shared" si="22"/>
        <v>2</v>
      </c>
      <c r="T220" s="164">
        <f t="shared" si="22"/>
        <v>2</v>
      </c>
      <c r="U220" s="164">
        <f t="shared" si="22"/>
        <v>2</v>
      </c>
      <c r="V220" s="164">
        <f t="shared" si="22"/>
        <v>2</v>
      </c>
      <c r="W220" s="2"/>
      <c r="X220" s="4"/>
      <c r="Y220" s="16"/>
      <c r="Z220" s="1"/>
      <c r="AA220" s="1"/>
      <c r="AB220" s="1"/>
    </row>
    <row r="221" spans="1:28" s="122" customFormat="1" outlineLevel="3" x14ac:dyDescent="0.25">
      <c r="A221" s="1"/>
      <c r="B221" s="33"/>
      <c r="C221" s="73">
        <f t="shared" si="7"/>
        <v>4</v>
      </c>
      <c r="D221" s="4"/>
      <c r="E221" s="5"/>
      <c r="F221" s="5"/>
      <c r="G221" s="4"/>
      <c r="H221" s="26"/>
      <c r="I221" s="103"/>
      <c r="J221" s="63"/>
      <c r="K221" s="63">
        <v>4</v>
      </c>
      <c r="L221" s="63">
        <v>0</v>
      </c>
      <c r="M221" s="167">
        <f t="shared" si="9"/>
        <v>2</v>
      </c>
      <c r="N221" s="165">
        <f t="shared" ref="N221:V221" si="23">M221</f>
        <v>2</v>
      </c>
      <c r="O221" s="165">
        <f t="shared" si="23"/>
        <v>2</v>
      </c>
      <c r="P221" s="165">
        <f t="shared" si="23"/>
        <v>2</v>
      </c>
      <c r="Q221" s="165">
        <f t="shared" si="23"/>
        <v>2</v>
      </c>
      <c r="R221" s="165">
        <f t="shared" si="23"/>
        <v>2</v>
      </c>
      <c r="S221" s="165">
        <f t="shared" si="23"/>
        <v>2</v>
      </c>
      <c r="T221" s="165">
        <f t="shared" si="23"/>
        <v>2</v>
      </c>
      <c r="U221" s="165">
        <f t="shared" si="23"/>
        <v>2</v>
      </c>
      <c r="V221" s="165">
        <f t="shared" si="23"/>
        <v>2</v>
      </c>
      <c r="W221" s="2"/>
      <c r="X221" s="4"/>
      <c r="Y221" s="16"/>
      <c r="Z221" s="1"/>
      <c r="AA221" s="1"/>
      <c r="AB221" s="1"/>
    </row>
    <row r="222" spans="1:28" s="122" customFormat="1" outlineLevel="3" x14ac:dyDescent="0.25">
      <c r="A222" s="1"/>
      <c r="B222" s="33"/>
      <c r="C222" s="73">
        <f t="shared" si="7"/>
        <v>4</v>
      </c>
      <c r="D222" s="4"/>
      <c r="E222" s="5"/>
      <c r="F222" s="5"/>
      <c r="G222" s="4"/>
      <c r="H222" s="26"/>
      <c r="I222" s="79"/>
      <c r="J222" s="61">
        <v>3</v>
      </c>
      <c r="K222" s="61">
        <v>0</v>
      </c>
      <c r="L222" s="61">
        <v>0</v>
      </c>
      <c r="M222" s="168">
        <f t="shared" si="9"/>
        <v>2</v>
      </c>
      <c r="N222" s="163">
        <f t="shared" ref="N222:V222" si="24">M222</f>
        <v>2</v>
      </c>
      <c r="O222" s="163">
        <f t="shared" si="24"/>
        <v>2</v>
      </c>
      <c r="P222" s="163">
        <f t="shared" si="24"/>
        <v>2</v>
      </c>
      <c r="Q222" s="163">
        <f t="shared" si="24"/>
        <v>2</v>
      </c>
      <c r="R222" s="163">
        <f t="shared" si="24"/>
        <v>2</v>
      </c>
      <c r="S222" s="163">
        <f t="shared" si="24"/>
        <v>2</v>
      </c>
      <c r="T222" s="163">
        <f t="shared" si="24"/>
        <v>2</v>
      </c>
      <c r="U222" s="163">
        <f t="shared" si="24"/>
        <v>2</v>
      </c>
      <c r="V222" s="163">
        <f t="shared" si="24"/>
        <v>2</v>
      </c>
      <c r="W222" s="2"/>
      <c r="X222" s="4"/>
      <c r="Y222" s="16"/>
      <c r="Z222" s="1"/>
      <c r="AA222" s="1"/>
      <c r="AB222" s="1"/>
    </row>
    <row r="223" spans="1:28" s="122" customFormat="1" outlineLevel="3" x14ac:dyDescent="0.25">
      <c r="A223" s="1"/>
      <c r="B223" s="33"/>
      <c r="C223" s="73">
        <f t="shared" si="7"/>
        <v>4</v>
      </c>
      <c r="D223" s="4"/>
      <c r="E223" s="5"/>
      <c r="F223" s="5"/>
      <c r="G223" s="4"/>
      <c r="H223" s="26"/>
      <c r="I223" s="79"/>
      <c r="J223" s="56" t="s">
        <v>162</v>
      </c>
      <c r="K223" s="56">
        <v>1</v>
      </c>
      <c r="L223" s="56">
        <v>0</v>
      </c>
      <c r="M223" s="166">
        <f t="shared" si="9"/>
        <v>2</v>
      </c>
      <c r="N223" s="164">
        <f t="shared" ref="N223:V223" si="25">M223</f>
        <v>2</v>
      </c>
      <c r="O223" s="164">
        <f t="shared" si="25"/>
        <v>2</v>
      </c>
      <c r="P223" s="164">
        <f t="shared" si="25"/>
        <v>2</v>
      </c>
      <c r="Q223" s="164">
        <f t="shared" si="25"/>
        <v>2</v>
      </c>
      <c r="R223" s="164">
        <f t="shared" si="25"/>
        <v>2</v>
      </c>
      <c r="S223" s="164">
        <f t="shared" si="25"/>
        <v>2</v>
      </c>
      <c r="T223" s="164">
        <f t="shared" si="25"/>
        <v>2</v>
      </c>
      <c r="U223" s="164">
        <f t="shared" si="25"/>
        <v>2</v>
      </c>
      <c r="V223" s="164">
        <f t="shared" si="25"/>
        <v>2</v>
      </c>
      <c r="W223" s="2"/>
      <c r="X223" s="4"/>
      <c r="Y223" s="16"/>
      <c r="Z223" s="1"/>
      <c r="AA223" s="1"/>
      <c r="AB223" s="1"/>
    </row>
    <row r="224" spans="1:28" s="122" customFormat="1" outlineLevel="3" x14ac:dyDescent="0.25">
      <c r="A224" s="1"/>
      <c r="B224" s="33"/>
      <c r="C224" s="73">
        <f t="shared" si="7"/>
        <v>4</v>
      </c>
      <c r="D224" s="4"/>
      <c r="E224" s="5"/>
      <c r="F224" s="5"/>
      <c r="G224" s="4"/>
      <c r="H224" s="26"/>
      <c r="I224" s="79"/>
      <c r="J224" s="56"/>
      <c r="K224" s="56">
        <v>2</v>
      </c>
      <c r="L224" s="56">
        <v>0</v>
      </c>
      <c r="M224" s="166">
        <f t="shared" si="9"/>
        <v>2</v>
      </c>
      <c r="N224" s="164">
        <f t="shared" ref="N224:V224" si="26">M224</f>
        <v>2</v>
      </c>
      <c r="O224" s="164">
        <f t="shared" si="26"/>
        <v>2</v>
      </c>
      <c r="P224" s="164">
        <f t="shared" si="26"/>
        <v>2</v>
      </c>
      <c r="Q224" s="164">
        <f t="shared" si="26"/>
        <v>2</v>
      </c>
      <c r="R224" s="164">
        <f t="shared" si="26"/>
        <v>2</v>
      </c>
      <c r="S224" s="164">
        <f t="shared" si="26"/>
        <v>2</v>
      </c>
      <c r="T224" s="164">
        <f t="shared" si="26"/>
        <v>2</v>
      </c>
      <c r="U224" s="164">
        <f t="shared" si="26"/>
        <v>2</v>
      </c>
      <c r="V224" s="164">
        <f t="shared" si="26"/>
        <v>2</v>
      </c>
      <c r="W224" s="2"/>
      <c r="X224" s="4"/>
      <c r="Y224" s="16"/>
      <c r="Z224" s="1"/>
      <c r="AA224" s="1"/>
      <c r="AB224" s="1"/>
    </row>
    <row r="225" spans="1:28" s="122" customFormat="1" outlineLevel="3" x14ac:dyDescent="0.25">
      <c r="A225" s="1"/>
      <c r="B225" s="33"/>
      <c r="C225" s="73">
        <f t="shared" si="7"/>
        <v>4</v>
      </c>
      <c r="D225" s="4"/>
      <c r="E225" s="5"/>
      <c r="F225" s="5"/>
      <c r="G225" s="4"/>
      <c r="H225" s="26"/>
      <c r="I225" s="79"/>
      <c r="J225" s="56"/>
      <c r="K225" s="56">
        <v>3</v>
      </c>
      <c r="L225" s="56">
        <v>0</v>
      </c>
      <c r="M225" s="166">
        <f t="shared" si="9"/>
        <v>2</v>
      </c>
      <c r="N225" s="164">
        <f t="shared" ref="N225:V225" si="27">M225</f>
        <v>2</v>
      </c>
      <c r="O225" s="164">
        <f t="shared" si="27"/>
        <v>2</v>
      </c>
      <c r="P225" s="164">
        <f t="shared" si="27"/>
        <v>2</v>
      </c>
      <c r="Q225" s="164">
        <f t="shared" si="27"/>
        <v>2</v>
      </c>
      <c r="R225" s="164">
        <f t="shared" si="27"/>
        <v>2</v>
      </c>
      <c r="S225" s="164">
        <f t="shared" si="27"/>
        <v>2</v>
      </c>
      <c r="T225" s="164">
        <f t="shared" si="27"/>
        <v>2</v>
      </c>
      <c r="U225" s="164">
        <f t="shared" si="27"/>
        <v>2</v>
      </c>
      <c r="V225" s="164">
        <f t="shared" si="27"/>
        <v>2</v>
      </c>
      <c r="W225" s="2"/>
      <c r="X225" s="4"/>
      <c r="Y225" s="16"/>
      <c r="Z225" s="1"/>
      <c r="AA225" s="1"/>
      <c r="AB225" s="1"/>
    </row>
    <row r="226" spans="1:28" s="122" customFormat="1" outlineLevel="3" x14ac:dyDescent="0.25">
      <c r="A226" s="1"/>
      <c r="B226" s="33"/>
      <c r="C226" s="73">
        <f t="shared" si="7"/>
        <v>4</v>
      </c>
      <c r="D226" s="4"/>
      <c r="E226" s="5"/>
      <c r="F226" s="5"/>
      <c r="G226" s="4"/>
      <c r="H226" s="26"/>
      <c r="I226" s="62"/>
      <c r="J226" s="63"/>
      <c r="K226" s="63">
        <v>4</v>
      </c>
      <c r="L226" s="63">
        <v>0</v>
      </c>
      <c r="M226" s="167">
        <f t="shared" si="9"/>
        <v>2</v>
      </c>
      <c r="N226" s="165">
        <f t="shared" ref="N226:V226" si="28">M226</f>
        <v>2</v>
      </c>
      <c r="O226" s="165">
        <f t="shared" si="28"/>
        <v>2</v>
      </c>
      <c r="P226" s="165">
        <f t="shared" si="28"/>
        <v>2</v>
      </c>
      <c r="Q226" s="165">
        <f t="shared" si="28"/>
        <v>2</v>
      </c>
      <c r="R226" s="165">
        <f t="shared" si="28"/>
        <v>2</v>
      </c>
      <c r="S226" s="165">
        <f t="shared" si="28"/>
        <v>2</v>
      </c>
      <c r="T226" s="165">
        <f t="shared" si="28"/>
        <v>2</v>
      </c>
      <c r="U226" s="165">
        <f t="shared" si="28"/>
        <v>2</v>
      </c>
      <c r="V226" s="165">
        <f t="shared" si="28"/>
        <v>2</v>
      </c>
      <c r="W226" s="2"/>
      <c r="X226" s="4"/>
      <c r="Y226" s="16"/>
      <c r="Z226" s="1"/>
      <c r="AA226" s="1"/>
      <c r="AB226" s="1"/>
    </row>
    <row r="227" spans="1:28" s="122" customFormat="1" outlineLevel="3" x14ac:dyDescent="0.25">
      <c r="A227" s="1"/>
      <c r="B227" s="33"/>
      <c r="C227" s="73">
        <f t="shared" si="7"/>
        <v>4</v>
      </c>
      <c r="D227" s="4"/>
      <c r="E227" s="5"/>
      <c r="F227" s="5"/>
      <c r="G227" s="4"/>
      <c r="H227" s="26"/>
      <c r="I227" s="112">
        <v>1</v>
      </c>
      <c r="J227" s="57">
        <v>0</v>
      </c>
      <c r="K227" s="61">
        <v>0</v>
      </c>
      <c r="L227" s="61">
        <v>0</v>
      </c>
      <c r="M227" s="31">
        <v>2</v>
      </c>
      <c r="N227" s="162">
        <f t="shared" ref="N227:V227" si="29">M227</f>
        <v>2</v>
      </c>
      <c r="O227" s="162">
        <f t="shared" si="29"/>
        <v>2</v>
      </c>
      <c r="P227" s="162">
        <f t="shared" si="29"/>
        <v>2</v>
      </c>
      <c r="Q227" s="162">
        <f t="shared" si="29"/>
        <v>2</v>
      </c>
      <c r="R227" s="162">
        <f t="shared" si="29"/>
        <v>2</v>
      </c>
      <c r="S227" s="162">
        <f t="shared" si="29"/>
        <v>2</v>
      </c>
      <c r="T227" s="162">
        <f t="shared" si="29"/>
        <v>2</v>
      </c>
      <c r="U227" s="162">
        <f t="shared" si="29"/>
        <v>2</v>
      </c>
      <c r="V227" s="162">
        <f t="shared" si="29"/>
        <v>2</v>
      </c>
      <c r="W227" s="2"/>
      <c r="X227" s="4"/>
      <c r="Y227" s="16"/>
      <c r="Z227" s="1"/>
      <c r="AA227" s="1"/>
      <c r="AB227" s="1"/>
    </row>
    <row r="228" spans="1:28" s="122" customFormat="1" outlineLevel="3" x14ac:dyDescent="0.25">
      <c r="A228" s="1"/>
      <c r="B228" s="33"/>
      <c r="C228" s="73">
        <f t="shared" si="7"/>
        <v>4</v>
      </c>
      <c r="D228" s="4"/>
      <c r="E228" s="5"/>
      <c r="F228" s="5"/>
      <c r="G228" s="4"/>
      <c r="H228" s="26"/>
      <c r="I228" s="103" t="s">
        <v>158</v>
      </c>
      <c r="J228" s="103"/>
      <c r="K228" s="56">
        <v>1</v>
      </c>
      <c r="L228" s="56">
        <v>0</v>
      </c>
      <c r="M228" s="108">
        <v>1</v>
      </c>
      <c r="N228" s="108">
        <v>2</v>
      </c>
      <c r="O228" s="124">
        <f t="shared" ref="O228:V228" si="30">N228</f>
        <v>2</v>
      </c>
      <c r="P228" s="124">
        <f t="shared" si="30"/>
        <v>2</v>
      </c>
      <c r="Q228" s="124">
        <f t="shared" si="30"/>
        <v>2</v>
      </c>
      <c r="R228" s="124">
        <f t="shared" si="30"/>
        <v>2</v>
      </c>
      <c r="S228" s="124">
        <f t="shared" si="30"/>
        <v>2</v>
      </c>
      <c r="T228" s="124">
        <f t="shared" si="30"/>
        <v>2</v>
      </c>
      <c r="U228" s="124">
        <f t="shared" si="30"/>
        <v>2</v>
      </c>
      <c r="V228" s="124">
        <f t="shared" si="30"/>
        <v>2</v>
      </c>
      <c r="W228" s="2"/>
      <c r="X228" s="4"/>
      <c r="Y228" s="16"/>
      <c r="Z228" s="1"/>
      <c r="AA228" s="1"/>
      <c r="AB228" s="1"/>
    </row>
    <row r="229" spans="1:28" s="122" customFormat="1" outlineLevel="3" x14ac:dyDescent="0.25">
      <c r="A229" s="1"/>
      <c r="B229" s="33"/>
      <c r="C229" s="73">
        <f t="shared" si="7"/>
        <v>4</v>
      </c>
      <c r="D229" s="4"/>
      <c r="E229" s="5"/>
      <c r="F229" s="5"/>
      <c r="G229" s="4"/>
      <c r="H229" s="26"/>
      <c r="I229" s="103"/>
      <c r="J229" s="103"/>
      <c r="K229" s="56">
        <v>2</v>
      </c>
      <c r="L229" s="56">
        <v>0</v>
      </c>
      <c r="M229" s="108">
        <v>1</v>
      </c>
      <c r="N229" s="108">
        <v>2</v>
      </c>
      <c r="O229" s="108">
        <v>3</v>
      </c>
      <c r="P229" s="108">
        <v>3</v>
      </c>
      <c r="Q229" s="125">
        <f>O229</f>
        <v>3</v>
      </c>
      <c r="R229" s="125">
        <f>P229</f>
        <v>3</v>
      </c>
      <c r="S229" s="126">
        <f>P229</f>
        <v>3</v>
      </c>
      <c r="T229" s="127">
        <f t="shared" ref="T229:V230" si="31">N229</f>
        <v>2</v>
      </c>
      <c r="U229" s="127">
        <f t="shared" si="31"/>
        <v>3</v>
      </c>
      <c r="V229" s="127">
        <f t="shared" si="31"/>
        <v>3</v>
      </c>
      <c r="W229" s="2"/>
      <c r="X229" s="4"/>
      <c r="Y229" s="16"/>
      <c r="Z229" s="1"/>
      <c r="AA229" s="1"/>
      <c r="AB229" s="1"/>
    </row>
    <row r="230" spans="1:28" s="122" customFormat="1" outlineLevel="3" x14ac:dyDescent="0.25">
      <c r="A230" s="1"/>
      <c r="B230" s="33"/>
      <c r="C230" s="73">
        <f t="shared" si="7"/>
        <v>4</v>
      </c>
      <c r="D230" s="4"/>
      <c r="E230" s="5"/>
      <c r="F230" s="5"/>
      <c r="G230" s="4"/>
      <c r="H230" s="26"/>
      <c r="I230" s="103"/>
      <c r="J230" s="103"/>
      <c r="K230" s="56">
        <v>3</v>
      </c>
      <c r="L230" s="56">
        <v>0</v>
      </c>
      <c r="M230" s="108">
        <v>1</v>
      </c>
      <c r="N230" s="108">
        <v>2</v>
      </c>
      <c r="O230" s="108">
        <v>3</v>
      </c>
      <c r="P230" s="108">
        <v>4</v>
      </c>
      <c r="Q230" s="125">
        <f>O230</f>
        <v>3</v>
      </c>
      <c r="R230" s="125">
        <f>P230</f>
        <v>4</v>
      </c>
      <c r="S230" s="126">
        <f>P230</f>
        <v>4</v>
      </c>
      <c r="T230" s="127">
        <f t="shared" si="31"/>
        <v>2</v>
      </c>
      <c r="U230" s="127">
        <f t="shared" si="31"/>
        <v>3</v>
      </c>
      <c r="V230" s="127">
        <f t="shared" si="31"/>
        <v>4</v>
      </c>
      <c r="W230" s="2"/>
      <c r="X230" s="4"/>
      <c r="Y230" s="16"/>
      <c r="Z230" s="1"/>
      <c r="AA230" s="1"/>
      <c r="AB230" s="1"/>
    </row>
    <row r="231" spans="1:28" s="122" customFormat="1" outlineLevel="3" x14ac:dyDescent="0.25">
      <c r="A231" s="1"/>
      <c r="B231" s="33"/>
      <c r="C231" s="73">
        <f t="shared" si="7"/>
        <v>4</v>
      </c>
      <c r="D231" s="4"/>
      <c r="E231" s="5"/>
      <c r="F231" s="5"/>
      <c r="G231" s="4"/>
      <c r="H231" s="26"/>
      <c r="I231" s="103"/>
      <c r="J231" s="103"/>
      <c r="K231" s="63">
        <v>4</v>
      </c>
      <c r="L231" s="63">
        <v>0</v>
      </c>
      <c r="M231" s="132">
        <f t="shared" ref="M231:V231" si="32">M230</f>
        <v>1</v>
      </c>
      <c r="N231" s="132">
        <f t="shared" si="32"/>
        <v>2</v>
      </c>
      <c r="O231" s="132">
        <f t="shared" si="32"/>
        <v>3</v>
      </c>
      <c r="P231" s="132">
        <f t="shared" si="32"/>
        <v>4</v>
      </c>
      <c r="Q231" s="132">
        <f t="shared" si="32"/>
        <v>3</v>
      </c>
      <c r="R231" s="132">
        <f t="shared" si="32"/>
        <v>4</v>
      </c>
      <c r="S231" s="132">
        <f t="shared" si="32"/>
        <v>4</v>
      </c>
      <c r="T231" s="132">
        <f t="shared" si="32"/>
        <v>2</v>
      </c>
      <c r="U231" s="132">
        <f t="shared" si="32"/>
        <v>3</v>
      </c>
      <c r="V231" s="132">
        <f t="shared" si="32"/>
        <v>4</v>
      </c>
      <c r="W231" s="2"/>
      <c r="X231" s="4"/>
      <c r="Y231" s="16"/>
      <c r="Z231" s="1"/>
      <c r="AA231" s="1"/>
      <c r="AB231" s="1"/>
    </row>
    <row r="232" spans="1:28" s="122" customFormat="1" outlineLevel="3" x14ac:dyDescent="0.25">
      <c r="A232" s="1"/>
      <c r="B232" s="33"/>
      <c r="C232" s="73">
        <f t="shared" si="7"/>
        <v>4</v>
      </c>
      <c r="D232" s="4"/>
      <c r="E232" s="5"/>
      <c r="F232" s="5"/>
      <c r="G232" s="4"/>
      <c r="H232" s="26"/>
      <c r="I232" s="79"/>
      <c r="J232" s="111">
        <v>1</v>
      </c>
      <c r="K232" s="111">
        <v>0</v>
      </c>
      <c r="L232" s="111">
        <v>0</v>
      </c>
      <c r="M232" s="128">
        <f t="shared" ref="M232:V232" si="33">M227</f>
        <v>2</v>
      </c>
      <c r="N232" s="128">
        <f t="shared" si="33"/>
        <v>2</v>
      </c>
      <c r="O232" s="128">
        <f t="shared" si="33"/>
        <v>2</v>
      </c>
      <c r="P232" s="128">
        <f t="shared" si="33"/>
        <v>2</v>
      </c>
      <c r="Q232" s="128">
        <f t="shared" si="33"/>
        <v>2</v>
      </c>
      <c r="R232" s="128">
        <f t="shared" si="33"/>
        <v>2</v>
      </c>
      <c r="S232" s="128">
        <f t="shared" si="33"/>
        <v>2</v>
      </c>
      <c r="T232" s="128">
        <f t="shared" si="33"/>
        <v>2</v>
      </c>
      <c r="U232" s="128">
        <f t="shared" si="33"/>
        <v>2</v>
      </c>
      <c r="V232" s="128">
        <f t="shared" si="33"/>
        <v>2</v>
      </c>
      <c r="W232" s="2"/>
      <c r="X232" s="4"/>
      <c r="Y232" s="16"/>
      <c r="Z232" s="1"/>
      <c r="AA232" s="1"/>
      <c r="AB232" s="1"/>
    </row>
    <row r="233" spans="1:28" s="122" customFormat="1" outlineLevel="3" x14ac:dyDescent="0.25">
      <c r="A233" s="1"/>
      <c r="B233" s="33"/>
      <c r="C233" s="73">
        <f t="shared" si="7"/>
        <v>4</v>
      </c>
      <c r="D233" s="4"/>
      <c r="E233" s="5"/>
      <c r="F233" s="5"/>
      <c r="G233" s="4"/>
      <c r="H233" s="26"/>
      <c r="I233" s="79"/>
      <c r="J233" s="56"/>
      <c r="K233" s="56">
        <v>1</v>
      </c>
      <c r="L233" s="56">
        <v>0</v>
      </c>
      <c r="M233" s="128">
        <f t="shared" ref="M233:V233" si="34">M228</f>
        <v>1</v>
      </c>
      <c r="N233" s="128">
        <f t="shared" si="34"/>
        <v>2</v>
      </c>
      <c r="O233" s="128">
        <f t="shared" si="34"/>
        <v>2</v>
      </c>
      <c r="P233" s="128">
        <f t="shared" si="34"/>
        <v>2</v>
      </c>
      <c r="Q233" s="128">
        <f t="shared" si="34"/>
        <v>2</v>
      </c>
      <c r="R233" s="128">
        <f t="shared" si="34"/>
        <v>2</v>
      </c>
      <c r="S233" s="128">
        <f t="shared" si="34"/>
        <v>2</v>
      </c>
      <c r="T233" s="128">
        <f t="shared" si="34"/>
        <v>2</v>
      </c>
      <c r="U233" s="128">
        <f t="shared" si="34"/>
        <v>2</v>
      </c>
      <c r="V233" s="128">
        <f t="shared" si="34"/>
        <v>2</v>
      </c>
      <c r="W233" s="2"/>
      <c r="X233" s="4"/>
      <c r="Y233" s="16"/>
      <c r="Z233" s="1"/>
      <c r="AA233" s="1"/>
      <c r="AB233" s="1"/>
    </row>
    <row r="234" spans="1:28" s="122" customFormat="1" outlineLevel="3" x14ac:dyDescent="0.25">
      <c r="A234" s="1"/>
      <c r="B234" s="33"/>
      <c r="C234" s="73">
        <f t="shared" si="7"/>
        <v>4</v>
      </c>
      <c r="D234" s="4"/>
      <c r="E234" s="5"/>
      <c r="F234" s="5"/>
      <c r="G234" s="4"/>
      <c r="H234" s="26"/>
      <c r="I234" s="79"/>
      <c r="J234" s="56"/>
      <c r="K234" s="56">
        <v>2</v>
      </c>
      <c r="L234" s="56">
        <v>0</v>
      </c>
      <c r="M234" s="128">
        <f t="shared" ref="M234:V234" si="35">M229</f>
        <v>1</v>
      </c>
      <c r="N234" s="128">
        <f t="shared" si="35"/>
        <v>2</v>
      </c>
      <c r="O234" s="128">
        <f t="shared" si="35"/>
        <v>3</v>
      </c>
      <c r="P234" s="128">
        <f t="shared" si="35"/>
        <v>3</v>
      </c>
      <c r="Q234" s="128">
        <f t="shared" si="35"/>
        <v>3</v>
      </c>
      <c r="R234" s="128">
        <f t="shared" si="35"/>
        <v>3</v>
      </c>
      <c r="S234" s="128">
        <f t="shared" si="35"/>
        <v>3</v>
      </c>
      <c r="T234" s="128">
        <f t="shared" si="35"/>
        <v>2</v>
      </c>
      <c r="U234" s="128">
        <f t="shared" si="35"/>
        <v>3</v>
      </c>
      <c r="V234" s="128">
        <f t="shared" si="35"/>
        <v>3</v>
      </c>
      <c r="W234" s="2"/>
      <c r="X234" s="4"/>
      <c r="Y234" s="16"/>
      <c r="Z234" s="1"/>
      <c r="AA234" s="1"/>
      <c r="AB234" s="1"/>
    </row>
    <row r="235" spans="1:28" s="122" customFormat="1" outlineLevel="3" x14ac:dyDescent="0.25">
      <c r="A235" s="1"/>
      <c r="B235" s="33"/>
      <c r="C235" s="73">
        <f t="shared" si="7"/>
        <v>4</v>
      </c>
      <c r="D235" s="4"/>
      <c r="E235" s="5"/>
      <c r="F235" s="5"/>
      <c r="G235" s="4"/>
      <c r="H235" s="26"/>
      <c r="I235" s="79"/>
      <c r="J235" s="56"/>
      <c r="K235" s="56">
        <v>3</v>
      </c>
      <c r="L235" s="56">
        <v>0</v>
      </c>
      <c r="M235" s="128">
        <f t="shared" ref="M235:V235" si="36">M230</f>
        <v>1</v>
      </c>
      <c r="N235" s="128">
        <f t="shared" si="36"/>
        <v>2</v>
      </c>
      <c r="O235" s="128">
        <f t="shared" si="36"/>
        <v>3</v>
      </c>
      <c r="P235" s="128">
        <f t="shared" si="36"/>
        <v>4</v>
      </c>
      <c r="Q235" s="128">
        <f t="shared" si="36"/>
        <v>3</v>
      </c>
      <c r="R235" s="128">
        <f t="shared" si="36"/>
        <v>4</v>
      </c>
      <c r="S235" s="128">
        <f t="shared" si="36"/>
        <v>4</v>
      </c>
      <c r="T235" s="128">
        <f t="shared" si="36"/>
        <v>2</v>
      </c>
      <c r="U235" s="128">
        <f t="shared" si="36"/>
        <v>3</v>
      </c>
      <c r="V235" s="128">
        <f t="shared" si="36"/>
        <v>4</v>
      </c>
      <c r="W235" s="2"/>
      <c r="X235" s="4"/>
      <c r="Y235" s="16"/>
      <c r="Z235" s="1"/>
      <c r="AA235" s="1"/>
      <c r="AB235" s="1"/>
    </row>
    <row r="236" spans="1:28" s="122" customFormat="1" outlineLevel="3" x14ac:dyDescent="0.25">
      <c r="A236" s="1"/>
      <c r="B236" s="33"/>
      <c r="C236" s="73">
        <f t="shared" si="7"/>
        <v>4</v>
      </c>
      <c r="D236" s="4"/>
      <c r="E236" s="5"/>
      <c r="F236" s="5"/>
      <c r="G236" s="4"/>
      <c r="H236" s="26"/>
      <c r="I236" s="79"/>
      <c r="J236" s="63"/>
      <c r="K236" s="63">
        <v>4</v>
      </c>
      <c r="L236" s="63">
        <v>0</v>
      </c>
      <c r="M236" s="132">
        <f t="shared" ref="M236:V236" si="37">M235</f>
        <v>1</v>
      </c>
      <c r="N236" s="132">
        <f t="shared" si="37"/>
        <v>2</v>
      </c>
      <c r="O236" s="132">
        <f t="shared" si="37"/>
        <v>3</v>
      </c>
      <c r="P236" s="132">
        <f t="shared" si="37"/>
        <v>4</v>
      </c>
      <c r="Q236" s="132">
        <f t="shared" si="37"/>
        <v>3</v>
      </c>
      <c r="R236" s="132">
        <f t="shared" si="37"/>
        <v>4</v>
      </c>
      <c r="S236" s="132">
        <f t="shared" si="37"/>
        <v>4</v>
      </c>
      <c r="T236" s="132">
        <f t="shared" si="37"/>
        <v>2</v>
      </c>
      <c r="U236" s="132">
        <f t="shared" si="37"/>
        <v>3</v>
      </c>
      <c r="V236" s="132">
        <f t="shared" si="37"/>
        <v>4</v>
      </c>
      <c r="W236" s="2"/>
      <c r="X236" s="4"/>
      <c r="Y236" s="16"/>
      <c r="Z236" s="1"/>
      <c r="AA236" s="1"/>
      <c r="AB236" s="1"/>
    </row>
    <row r="237" spans="1:28" s="122" customFormat="1" outlineLevel="3" x14ac:dyDescent="0.25">
      <c r="A237" s="1"/>
      <c r="B237" s="33"/>
      <c r="C237" s="73">
        <f t="shared" si="7"/>
        <v>4</v>
      </c>
      <c r="D237" s="4"/>
      <c r="E237" s="5"/>
      <c r="F237" s="5"/>
      <c r="G237" s="4"/>
      <c r="H237" s="26"/>
      <c r="I237" s="103"/>
      <c r="J237" s="61">
        <v>2</v>
      </c>
      <c r="K237" s="61">
        <v>0</v>
      </c>
      <c r="L237" s="61">
        <v>0</v>
      </c>
      <c r="M237" s="128">
        <f t="shared" ref="M237:V237" si="38">M232</f>
        <v>2</v>
      </c>
      <c r="N237" s="128">
        <f t="shared" si="38"/>
        <v>2</v>
      </c>
      <c r="O237" s="128">
        <f t="shared" si="38"/>
        <v>2</v>
      </c>
      <c r="P237" s="128">
        <f t="shared" si="38"/>
        <v>2</v>
      </c>
      <c r="Q237" s="128">
        <f t="shared" si="38"/>
        <v>2</v>
      </c>
      <c r="R237" s="128">
        <f t="shared" si="38"/>
        <v>2</v>
      </c>
      <c r="S237" s="128">
        <f t="shared" si="38"/>
        <v>2</v>
      </c>
      <c r="T237" s="128">
        <f t="shared" si="38"/>
        <v>2</v>
      </c>
      <c r="U237" s="128">
        <f t="shared" si="38"/>
        <v>2</v>
      </c>
      <c r="V237" s="128">
        <f t="shared" si="38"/>
        <v>2</v>
      </c>
      <c r="W237" s="2"/>
      <c r="X237" s="4"/>
      <c r="Y237" s="16"/>
      <c r="Z237" s="1"/>
      <c r="AA237" s="1"/>
      <c r="AB237" s="1"/>
    </row>
    <row r="238" spans="1:28" s="122" customFormat="1" outlineLevel="3" x14ac:dyDescent="0.25">
      <c r="A238" s="1"/>
      <c r="B238" s="33"/>
      <c r="C238" s="73">
        <f t="shared" si="7"/>
        <v>4</v>
      </c>
      <c r="D238" s="4"/>
      <c r="E238" s="5"/>
      <c r="F238" s="5"/>
      <c r="G238" s="4"/>
      <c r="H238" s="26"/>
      <c r="I238" s="103"/>
      <c r="J238" s="56"/>
      <c r="K238" s="56">
        <v>1</v>
      </c>
      <c r="L238" s="56">
        <v>0</v>
      </c>
      <c r="M238" s="128">
        <f t="shared" ref="M238:V238" si="39">M233</f>
        <v>1</v>
      </c>
      <c r="N238" s="128">
        <f t="shared" si="39"/>
        <v>2</v>
      </c>
      <c r="O238" s="128">
        <f t="shared" si="39"/>
        <v>2</v>
      </c>
      <c r="P238" s="128">
        <f t="shared" si="39"/>
        <v>2</v>
      </c>
      <c r="Q238" s="128">
        <f t="shared" si="39"/>
        <v>2</v>
      </c>
      <c r="R238" s="128">
        <f t="shared" si="39"/>
        <v>2</v>
      </c>
      <c r="S238" s="128">
        <f t="shared" si="39"/>
        <v>2</v>
      </c>
      <c r="T238" s="128">
        <f t="shared" si="39"/>
        <v>2</v>
      </c>
      <c r="U238" s="128">
        <f t="shared" si="39"/>
        <v>2</v>
      </c>
      <c r="V238" s="128">
        <f t="shared" si="39"/>
        <v>2</v>
      </c>
      <c r="W238" s="2"/>
      <c r="X238" s="4"/>
      <c r="Y238" s="16"/>
      <c r="Z238" s="1"/>
      <c r="AA238" s="1"/>
      <c r="AB238" s="1"/>
    </row>
    <row r="239" spans="1:28" s="122" customFormat="1" outlineLevel="3" x14ac:dyDescent="0.25">
      <c r="A239" s="1"/>
      <c r="B239" s="33"/>
      <c r="C239" s="73">
        <f t="shared" ref="C239:C266" si="40">INT($C$132)+3</f>
        <v>4</v>
      </c>
      <c r="D239" s="4"/>
      <c r="E239" s="5"/>
      <c r="F239" s="5"/>
      <c r="G239" s="4"/>
      <c r="H239" s="26"/>
      <c r="I239" s="103"/>
      <c r="J239" s="56"/>
      <c r="K239" s="56">
        <v>2</v>
      </c>
      <c r="L239" s="56">
        <v>0</v>
      </c>
      <c r="M239" s="128">
        <f t="shared" ref="M239:V239" si="41">M234</f>
        <v>1</v>
      </c>
      <c r="N239" s="128">
        <f t="shared" si="41"/>
        <v>2</v>
      </c>
      <c r="O239" s="128">
        <f t="shared" si="41"/>
        <v>3</v>
      </c>
      <c r="P239" s="128">
        <f t="shared" si="41"/>
        <v>3</v>
      </c>
      <c r="Q239" s="128">
        <f t="shared" si="41"/>
        <v>3</v>
      </c>
      <c r="R239" s="128">
        <f t="shared" si="41"/>
        <v>3</v>
      </c>
      <c r="S239" s="128">
        <f t="shared" si="41"/>
        <v>3</v>
      </c>
      <c r="T239" s="128">
        <f t="shared" si="41"/>
        <v>2</v>
      </c>
      <c r="U239" s="128">
        <f t="shared" si="41"/>
        <v>3</v>
      </c>
      <c r="V239" s="128">
        <f t="shared" si="41"/>
        <v>3</v>
      </c>
      <c r="W239" s="2"/>
      <c r="X239" s="4"/>
      <c r="Y239" s="16"/>
      <c r="Z239" s="1"/>
      <c r="AA239" s="1"/>
      <c r="AB239" s="1"/>
    </row>
    <row r="240" spans="1:28" s="122" customFormat="1" outlineLevel="3" x14ac:dyDescent="0.25">
      <c r="A240" s="1"/>
      <c r="B240" s="33"/>
      <c r="C240" s="73">
        <f t="shared" si="40"/>
        <v>4</v>
      </c>
      <c r="D240" s="4"/>
      <c r="E240" s="5"/>
      <c r="F240" s="5"/>
      <c r="G240" s="4"/>
      <c r="H240" s="26"/>
      <c r="I240" s="103"/>
      <c r="J240" s="56"/>
      <c r="K240" s="56">
        <v>3</v>
      </c>
      <c r="L240" s="56">
        <v>0</v>
      </c>
      <c r="M240" s="128">
        <f t="shared" ref="M240:V240" si="42">M235</f>
        <v>1</v>
      </c>
      <c r="N240" s="128">
        <f t="shared" si="42"/>
        <v>2</v>
      </c>
      <c r="O240" s="128">
        <f t="shared" si="42"/>
        <v>3</v>
      </c>
      <c r="P240" s="128">
        <f t="shared" si="42"/>
        <v>4</v>
      </c>
      <c r="Q240" s="128">
        <f t="shared" si="42"/>
        <v>3</v>
      </c>
      <c r="R240" s="128">
        <f t="shared" si="42"/>
        <v>4</v>
      </c>
      <c r="S240" s="128">
        <f t="shared" si="42"/>
        <v>4</v>
      </c>
      <c r="T240" s="128">
        <f t="shared" si="42"/>
        <v>2</v>
      </c>
      <c r="U240" s="128">
        <f t="shared" si="42"/>
        <v>3</v>
      </c>
      <c r="V240" s="128">
        <f t="shared" si="42"/>
        <v>4</v>
      </c>
      <c r="W240" s="2"/>
      <c r="X240" s="4"/>
      <c r="Y240" s="16"/>
      <c r="Z240" s="1"/>
      <c r="AA240" s="1"/>
      <c r="AB240" s="1"/>
    </row>
    <row r="241" spans="1:28" s="122" customFormat="1" outlineLevel="3" x14ac:dyDescent="0.25">
      <c r="A241" s="1"/>
      <c r="B241" s="33"/>
      <c r="C241" s="73">
        <f t="shared" si="40"/>
        <v>4</v>
      </c>
      <c r="D241" s="4"/>
      <c r="E241" s="5"/>
      <c r="F241" s="5"/>
      <c r="G241" s="4"/>
      <c r="H241" s="26"/>
      <c r="I241" s="103"/>
      <c r="J241" s="63"/>
      <c r="K241" s="63">
        <v>4</v>
      </c>
      <c r="L241" s="63">
        <v>0</v>
      </c>
      <c r="M241" s="132">
        <f t="shared" ref="M241:V241" si="43">M240</f>
        <v>1</v>
      </c>
      <c r="N241" s="132">
        <f t="shared" si="43"/>
        <v>2</v>
      </c>
      <c r="O241" s="132">
        <f t="shared" si="43"/>
        <v>3</v>
      </c>
      <c r="P241" s="132">
        <f t="shared" si="43"/>
        <v>4</v>
      </c>
      <c r="Q241" s="132">
        <f t="shared" si="43"/>
        <v>3</v>
      </c>
      <c r="R241" s="132">
        <f t="shared" si="43"/>
        <v>4</v>
      </c>
      <c r="S241" s="132">
        <f t="shared" si="43"/>
        <v>4</v>
      </c>
      <c r="T241" s="132">
        <f t="shared" si="43"/>
        <v>2</v>
      </c>
      <c r="U241" s="132">
        <f t="shared" si="43"/>
        <v>3</v>
      </c>
      <c r="V241" s="132">
        <f t="shared" si="43"/>
        <v>4</v>
      </c>
      <c r="W241" s="2"/>
      <c r="X241" s="4"/>
      <c r="Y241" s="16"/>
      <c r="Z241" s="1"/>
      <c r="AA241" s="1"/>
      <c r="AB241" s="1"/>
    </row>
    <row r="242" spans="1:28" s="122" customFormat="1" outlineLevel="3" x14ac:dyDescent="0.25">
      <c r="A242" s="1"/>
      <c r="B242" s="33"/>
      <c r="C242" s="73">
        <f t="shared" si="40"/>
        <v>4</v>
      </c>
      <c r="D242" s="4"/>
      <c r="E242" s="5"/>
      <c r="F242" s="5"/>
      <c r="G242" s="4"/>
      <c r="H242" s="26"/>
      <c r="I242" s="79"/>
      <c r="J242" s="61">
        <v>3</v>
      </c>
      <c r="K242" s="61">
        <v>0</v>
      </c>
      <c r="L242" s="61">
        <v>0</v>
      </c>
      <c r="M242" s="128">
        <f t="shared" ref="M242:V242" si="44">M237</f>
        <v>2</v>
      </c>
      <c r="N242" s="128">
        <f t="shared" si="44"/>
        <v>2</v>
      </c>
      <c r="O242" s="128">
        <f t="shared" si="44"/>
        <v>2</v>
      </c>
      <c r="P242" s="128">
        <f t="shared" si="44"/>
        <v>2</v>
      </c>
      <c r="Q242" s="128">
        <f t="shared" si="44"/>
        <v>2</v>
      </c>
      <c r="R242" s="128">
        <f t="shared" si="44"/>
        <v>2</v>
      </c>
      <c r="S242" s="128">
        <f t="shared" si="44"/>
        <v>2</v>
      </c>
      <c r="T242" s="128">
        <f t="shared" si="44"/>
        <v>2</v>
      </c>
      <c r="U242" s="128">
        <f t="shared" si="44"/>
        <v>2</v>
      </c>
      <c r="V242" s="128">
        <f t="shared" si="44"/>
        <v>2</v>
      </c>
      <c r="W242" s="2"/>
      <c r="X242" s="4"/>
      <c r="Y242" s="16"/>
      <c r="Z242" s="1"/>
      <c r="AA242" s="1"/>
      <c r="AB242" s="1"/>
    </row>
    <row r="243" spans="1:28" s="122" customFormat="1" outlineLevel="3" x14ac:dyDescent="0.25">
      <c r="A243" s="1"/>
      <c r="B243" s="33"/>
      <c r="C243" s="73">
        <f t="shared" si="40"/>
        <v>4</v>
      </c>
      <c r="D243" s="4"/>
      <c r="E243" s="5"/>
      <c r="F243" s="5"/>
      <c r="G243" s="4"/>
      <c r="H243" s="26"/>
      <c r="I243" s="79"/>
      <c r="J243" s="56"/>
      <c r="K243" s="56">
        <v>1</v>
      </c>
      <c r="L243" s="56">
        <v>0</v>
      </c>
      <c r="M243" s="128">
        <f t="shared" ref="M243:V243" si="45">M238</f>
        <v>1</v>
      </c>
      <c r="N243" s="128">
        <f t="shared" si="45"/>
        <v>2</v>
      </c>
      <c r="O243" s="128">
        <f t="shared" si="45"/>
        <v>2</v>
      </c>
      <c r="P243" s="128">
        <f t="shared" si="45"/>
        <v>2</v>
      </c>
      <c r="Q243" s="128">
        <f t="shared" si="45"/>
        <v>2</v>
      </c>
      <c r="R243" s="128">
        <f t="shared" si="45"/>
        <v>2</v>
      </c>
      <c r="S243" s="128">
        <f t="shared" si="45"/>
        <v>2</v>
      </c>
      <c r="T243" s="128">
        <f t="shared" si="45"/>
        <v>2</v>
      </c>
      <c r="U243" s="128">
        <f t="shared" si="45"/>
        <v>2</v>
      </c>
      <c r="V243" s="128">
        <f t="shared" si="45"/>
        <v>2</v>
      </c>
      <c r="W243" s="2"/>
      <c r="X243" s="4"/>
      <c r="Y243" s="16"/>
      <c r="Z243" s="1"/>
      <c r="AA243" s="1"/>
      <c r="AB243" s="1"/>
    </row>
    <row r="244" spans="1:28" s="122" customFormat="1" outlineLevel="3" x14ac:dyDescent="0.25">
      <c r="A244" s="1"/>
      <c r="B244" s="33"/>
      <c r="C244" s="73">
        <f t="shared" si="40"/>
        <v>4</v>
      </c>
      <c r="D244" s="4"/>
      <c r="E244" s="5"/>
      <c r="F244" s="5"/>
      <c r="G244" s="4"/>
      <c r="H244" s="26"/>
      <c r="I244" s="79"/>
      <c r="J244" s="56"/>
      <c r="K244" s="56">
        <v>2</v>
      </c>
      <c r="L244" s="56">
        <v>0</v>
      </c>
      <c r="M244" s="128">
        <f t="shared" ref="M244:V244" si="46">M239</f>
        <v>1</v>
      </c>
      <c r="N244" s="128">
        <f t="shared" si="46"/>
        <v>2</v>
      </c>
      <c r="O244" s="128">
        <f t="shared" si="46"/>
        <v>3</v>
      </c>
      <c r="P244" s="128">
        <f t="shared" si="46"/>
        <v>3</v>
      </c>
      <c r="Q244" s="128">
        <f t="shared" si="46"/>
        <v>3</v>
      </c>
      <c r="R244" s="128">
        <f t="shared" si="46"/>
        <v>3</v>
      </c>
      <c r="S244" s="128">
        <f t="shared" si="46"/>
        <v>3</v>
      </c>
      <c r="T244" s="128">
        <f t="shared" si="46"/>
        <v>2</v>
      </c>
      <c r="U244" s="128">
        <f t="shared" si="46"/>
        <v>3</v>
      </c>
      <c r="V244" s="128">
        <f t="shared" si="46"/>
        <v>3</v>
      </c>
      <c r="W244" s="2"/>
      <c r="X244" s="4"/>
      <c r="Y244" s="16"/>
      <c r="Z244" s="1"/>
      <c r="AA244" s="1"/>
      <c r="AB244" s="1"/>
    </row>
    <row r="245" spans="1:28" s="122" customFormat="1" outlineLevel="3" x14ac:dyDescent="0.25">
      <c r="A245" s="1"/>
      <c r="B245" s="33"/>
      <c r="C245" s="73">
        <f t="shared" si="40"/>
        <v>4</v>
      </c>
      <c r="D245" s="4"/>
      <c r="E245" s="5"/>
      <c r="F245" s="5"/>
      <c r="G245" s="4"/>
      <c r="H245" s="26"/>
      <c r="I245" s="79"/>
      <c r="J245" s="56"/>
      <c r="K245" s="56">
        <v>3</v>
      </c>
      <c r="L245" s="56">
        <v>0</v>
      </c>
      <c r="M245" s="128">
        <f t="shared" ref="M245:V245" si="47">M240</f>
        <v>1</v>
      </c>
      <c r="N245" s="128">
        <f t="shared" si="47"/>
        <v>2</v>
      </c>
      <c r="O245" s="128">
        <f t="shared" si="47"/>
        <v>3</v>
      </c>
      <c r="P245" s="128">
        <f t="shared" si="47"/>
        <v>4</v>
      </c>
      <c r="Q245" s="128">
        <f t="shared" si="47"/>
        <v>3</v>
      </c>
      <c r="R245" s="128">
        <f t="shared" si="47"/>
        <v>4</v>
      </c>
      <c r="S245" s="128">
        <f t="shared" si="47"/>
        <v>4</v>
      </c>
      <c r="T245" s="128">
        <f t="shared" si="47"/>
        <v>2</v>
      </c>
      <c r="U245" s="128">
        <f t="shared" si="47"/>
        <v>3</v>
      </c>
      <c r="V245" s="128">
        <f t="shared" si="47"/>
        <v>4</v>
      </c>
      <c r="W245" s="2"/>
      <c r="X245" s="4"/>
      <c r="Y245" s="16"/>
      <c r="Z245" s="1"/>
      <c r="AA245" s="1"/>
      <c r="AB245" s="1"/>
    </row>
    <row r="246" spans="1:28" s="122" customFormat="1" outlineLevel="3" x14ac:dyDescent="0.25">
      <c r="A246" s="1"/>
      <c r="B246" s="33"/>
      <c r="C246" s="73">
        <f t="shared" si="40"/>
        <v>4</v>
      </c>
      <c r="D246" s="4"/>
      <c r="E246" s="5"/>
      <c r="F246" s="5"/>
      <c r="G246" s="4"/>
      <c r="H246" s="26"/>
      <c r="I246" s="62"/>
      <c r="J246" s="63"/>
      <c r="K246" s="63">
        <v>4</v>
      </c>
      <c r="L246" s="63">
        <v>0</v>
      </c>
      <c r="M246" s="132">
        <f t="shared" ref="M246:V246" si="48">M245</f>
        <v>1</v>
      </c>
      <c r="N246" s="132">
        <f t="shared" si="48"/>
        <v>2</v>
      </c>
      <c r="O246" s="132">
        <f t="shared" si="48"/>
        <v>3</v>
      </c>
      <c r="P246" s="132">
        <f t="shared" si="48"/>
        <v>4</v>
      </c>
      <c r="Q246" s="132">
        <f t="shared" si="48"/>
        <v>3</v>
      </c>
      <c r="R246" s="132">
        <f t="shared" si="48"/>
        <v>4</v>
      </c>
      <c r="S246" s="132">
        <f t="shared" si="48"/>
        <v>4</v>
      </c>
      <c r="T246" s="132">
        <f t="shared" si="48"/>
        <v>2</v>
      </c>
      <c r="U246" s="132">
        <f t="shared" si="48"/>
        <v>3</v>
      </c>
      <c r="V246" s="132">
        <f t="shared" si="48"/>
        <v>4</v>
      </c>
      <c r="W246" s="2"/>
      <c r="X246" s="4"/>
      <c r="Y246" s="16"/>
      <c r="Z246" s="1"/>
      <c r="AA246" s="1"/>
      <c r="AB246" s="1"/>
    </row>
    <row r="247" spans="1:28" s="122" customFormat="1" outlineLevel="3" x14ac:dyDescent="0.25">
      <c r="A247" s="1"/>
      <c r="B247" s="33"/>
      <c r="C247" s="73">
        <f t="shared" si="40"/>
        <v>4</v>
      </c>
      <c r="D247" s="4"/>
      <c r="E247" s="5"/>
      <c r="F247" s="5"/>
      <c r="G247" s="4"/>
      <c r="H247" s="26"/>
      <c r="I247" s="123">
        <v>2</v>
      </c>
      <c r="J247" s="57">
        <v>0</v>
      </c>
      <c r="K247" s="61">
        <v>0</v>
      </c>
      <c r="L247" s="61">
        <v>0</v>
      </c>
      <c r="M247" s="128">
        <f t="shared" ref="M247:V247" si="49">M227</f>
        <v>2</v>
      </c>
      <c r="N247" s="128">
        <f t="shared" si="49"/>
        <v>2</v>
      </c>
      <c r="O247" s="128">
        <f t="shared" si="49"/>
        <v>2</v>
      </c>
      <c r="P247" s="128">
        <f t="shared" si="49"/>
        <v>2</v>
      </c>
      <c r="Q247" s="128">
        <f t="shared" si="49"/>
        <v>2</v>
      </c>
      <c r="R247" s="128">
        <f t="shared" si="49"/>
        <v>2</v>
      </c>
      <c r="S247" s="128">
        <f t="shared" si="49"/>
        <v>2</v>
      </c>
      <c r="T247" s="128">
        <f t="shared" si="49"/>
        <v>2</v>
      </c>
      <c r="U247" s="128">
        <f t="shared" si="49"/>
        <v>2</v>
      </c>
      <c r="V247" s="128">
        <f t="shared" si="49"/>
        <v>2</v>
      </c>
      <c r="W247" s="2"/>
      <c r="X247" s="4"/>
      <c r="Y247" s="16"/>
      <c r="Z247" s="1"/>
      <c r="AA247" s="1"/>
      <c r="AB247" s="1"/>
    </row>
    <row r="248" spans="1:28" s="122" customFormat="1" outlineLevel="3" x14ac:dyDescent="0.25">
      <c r="A248" s="1"/>
      <c r="B248" s="33"/>
      <c r="C248" s="73">
        <f t="shared" si="40"/>
        <v>4</v>
      </c>
      <c r="D248" s="4"/>
      <c r="E248" s="5"/>
      <c r="F248" s="5"/>
      <c r="G248" s="4"/>
      <c r="H248" s="26"/>
      <c r="I248" s="103" t="s">
        <v>237</v>
      </c>
      <c r="J248" s="103"/>
      <c r="K248" s="56">
        <v>1</v>
      </c>
      <c r="L248" s="56">
        <v>0</v>
      </c>
      <c r="M248" s="128">
        <f t="shared" ref="M248:V248" si="50">M228</f>
        <v>1</v>
      </c>
      <c r="N248" s="128">
        <f t="shared" si="50"/>
        <v>2</v>
      </c>
      <c r="O248" s="128">
        <f t="shared" si="50"/>
        <v>2</v>
      </c>
      <c r="P248" s="128">
        <f t="shared" si="50"/>
        <v>2</v>
      </c>
      <c r="Q248" s="128">
        <f t="shared" si="50"/>
        <v>2</v>
      </c>
      <c r="R248" s="128">
        <f t="shared" si="50"/>
        <v>2</v>
      </c>
      <c r="S248" s="128">
        <f t="shared" si="50"/>
        <v>2</v>
      </c>
      <c r="T248" s="128">
        <f t="shared" si="50"/>
        <v>2</v>
      </c>
      <c r="U248" s="128">
        <f t="shared" si="50"/>
        <v>2</v>
      </c>
      <c r="V248" s="128">
        <f t="shared" si="50"/>
        <v>2</v>
      </c>
      <c r="W248" s="2"/>
      <c r="X248" s="4"/>
      <c r="Y248" s="16"/>
      <c r="Z248" s="1"/>
      <c r="AA248" s="1"/>
      <c r="AB248" s="1"/>
    </row>
    <row r="249" spans="1:28" s="122" customFormat="1" outlineLevel="3" x14ac:dyDescent="0.25">
      <c r="A249" s="1"/>
      <c r="B249" s="33"/>
      <c r="C249" s="73">
        <f t="shared" si="40"/>
        <v>4</v>
      </c>
      <c r="D249" s="4"/>
      <c r="E249" s="5"/>
      <c r="F249" s="5"/>
      <c r="G249" s="4"/>
      <c r="H249" s="26"/>
      <c r="I249" s="103"/>
      <c r="J249" s="103"/>
      <c r="K249" s="56">
        <v>2</v>
      </c>
      <c r="L249" s="56">
        <v>0</v>
      </c>
      <c r="M249" s="128">
        <f t="shared" ref="M249:V249" si="51">M229</f>
        <v>1</v>
      </c>
      <c r="N249" s="128">
        <f t="shared" si="51"/>
        <v>2</v>
      </c>
      <c r="O249" s="128">
        <f t="shared" si="51"/>
        <v>3</v>
      </c>
      <c r="P249" s="128">
        <f t="shared" si="51"/>
        <v>3</v>
      </c>
      <c r="Q249" s="128">
        <f t="shared" si="51"/>
        <v>3</v>
      </c>
      <c r="R249" s="128">
        <f t="shared" si="51"/>
        <v>3</v>
      </c>
      <c r="S249" s="128">
        <f t="shared" si="51"/>
        <v>3</v>
      </c>
      <c r="T249" s="128">
        <f t="shared" si="51"/>
        <v>2</v>
      </c>
      <c r="U249" s="128">
        <f t="shared" si="51"/>
        <v>3</v>
      </c>
      <c r="V249" s="128">
        <f t="shared" si="51"/>
        <v>3</v>
      </c>
      <c r="W249" s="2"/>
      <c r="X249" s="4"/>
      <c r="Y249" s="16"/>
      <c r="Z249" s="1"/>
      <c r="AA249" s="1"/>
      <c r="AB249" s="1"/>
    </row>
    <row r="250" spans="1:28" s="122" customFormat="1" outlineLevel="3" x14ac:dyDescent="0.25">
      <c r="A250" s="1"/>
      <c r="B250" s="33"/>
      <c r="C250" s="73">
        <f t="shared" si="40"/>
        <v>4</v>
      </c>
      <c r="D250" s="4"/>
      <c r="E250" s="5"/>
      <c r="F250" s="5"/>
      <c r="G250" s="4"/>
      <c r="H250" s="26"/>
      <c r="I250" s="103"/>
      <c r="J250" s="103"/>
      <c r="K250" s="56">
        <v>3</v>
      </c>
      <c r="L250" s="56">
        <v>0</v>
      </c>
      <c r="M250" s="128">
        <f t="shared" ref="M250:V250" si="52">M230</f>
        <v>1</v>
      </c>
      <c r="N250" s="128">
        <f t="shared" si="52"/>
        <v>2</v>
      </c>
      <c r="O250" s="128">
        <f t="shared" si="52"/>
        <v>3</v>
      </c>
      <c r="P250" s="128">
        <f t="shared" si="52"/>
        <v>4</v>
      </c>
      <c r="Q250" s="128">
        <f t="shared" si="52"/>
        <v>3</v>
      </c>
      <c r="R250" s="128">
        <f t="shared" si="52"/>
        <v>4</v>
      </c>
      <c r="S250" s="128">
        <f t="shared" si="52"/>
        <v>4</v>
      </c>
      <c r="T250" s="128">
        <f t="shared" si="52"/>
        <v>2</v>
      </c>
      <c r="U250" s="128">
        <f t="shared" si="52"/>
        <v>3</v>
      </c>
      <c r="V250" s="128">
        <f t="shared" si="52"/>
        <v>4</v>
      </c>
      <c r="W250" s="2"/>
      <c r="X250" s="4"/>
      <c r="Y250" s="16"/>
      <c r="Z250" s="1"/>
      <c r="AA250" s="1"/>
      <c r="AB250" s="1"/>
    </row>
    <row r="251" spans="1:28" s="122" customFormat="1" outlineLevel="3" x14ac:dyDescent="0.25">
      <c r="A251" s="1"/>
      <c r="B251" s="33"/>
      <c r="C251" s="73">
        <f t="shared" si="40"/>
        <v>4</v>
      </c>
      <c r="D251" s="4"/>
      <c r="E251" s="5"/>
      <c r="F251" s="5"/>
      <c r="G251" s="4"/>
      <c r="H251" s="26"/>
      <c r="I251" s="103"/>
      <c r="J251" s="103"/>
      <c r="K251" s="63">
        <v>4</v>
      </c>
      <c r="L251" s="63">
        <v>0</v>
      </c>
      <c r="M251" s="132">
        <f t="shared" ref="M251:V251" si="53">M250</f>
        <v>1</v>
      </c>
      <c r="N251" s="132">
        <f t="shared" si="53"/>
        <v>2</v>
      </c>
      <c r="O251" s="132">
        <f t="shared" si="53"/>
        <v>3</v>
      </c>
      <c r="P251" s="132">
        <f t="shared" si="53"/>
        <v>4</v>
      </c>
      <c r="Q251" s="132">
        <f t="shared" si="53"/>
        <v>3</v>
      </c>
      <c r="R251" s="132">
        <f t="shared" si="53"/>
        <v>4</v>
      </c>
      <c r="S251" s="132">
        <f t="shared" si="53"/>
        <v>4</v>
      </c>
      <c r="T251" s="132">
        <f t="shared" si="53"/>
        <v>2</v>
      </c>
      <c r="U251" s="132">
        <f t="shared" si="53"/>
        <v>3</v>
      </c>
      <c r="V251" s="132">
        <f t="shared" si="53"/>
        <v>4</v>
      </c>
      <c r="W251" s="2"/>
      <c r="X251" s="4"/>
      <c r="Y251" s="16"/>
      <c r="Z251" s="1"/>
      <c r="AA251" s="1"/>
      <c r="AB251" s="1"/>
    </row>
    <row r="252" spans="1:28" s="122" customFormat="1" outlineLevel="3" x14ac:dyDescent="0.25">
      <c r="A252" s="1"/>
      <c r="B252" s="33"/>
      <c r="C252" s="73">
        <f t="shared" si="40"/>
        <v>4</v>
      </c>
      <c r="D252" s="4"/>
      <c r="E252" s="5"/>
      <c r="F252" s="5"/>
      <c r="G252" s="4"/>
      <c r="H252" s="26"/>
      <c r="I252" s="79"/>
      <c r="J252" s="111">
        <v>1</v>
      </c>
      <c r="K252" s="111">
        <v>0</v>
      </c>
      <c r="L252" s="111">
        <v>0</v>
      </c>
      <c r="M252" s="128">
        <f t="shared" ref="M252:V252" si="54">M232</f>
        <v>2</v>
      </c>
      <c r="N252" s="128">
        <f t="shared" si="54"/>
        <v>2</v>
      </c>
      <c r="O252" s="128">
        <f t="shared" si="54"/>
        <v>2</v>
      </c>
      <c r="P252" s="128">
        <f t="shared" si="54"/>
        <v>2</v>
      </c>
      <c r="Q252" s="128">
        <f t="shared" si="54"/>
        <v>2</v>
      </c>
      <c r="R252" s="128">
        <f t="shared" si="54"/>
        <v>2</v>
      </c>
      <c r="S252" s="128">
        <f t="shared" si="54"/>
        <v>2</v>
      </c>
      <c r="T252" s="128">
        <f t="shared" si="54"/>
        <v>2</v>
      </c>
      <c r="U252" s="128">
        <f t="shared" si="54"/>
        <v>2</v>
      </c>
      <c r="V252" s="128">
        <f t="shared" si="54"/>
        <v>2</v>
      </c>
      <c r="W252" s="2"/>
      <c r="X252" s="4"/>
      <c r="Y252" s="16"/>
      <c r="Z252" s="1"/>
      <c r="AA252" s="1"/>
      <c r="AB252" s="1"/>
    </row>
    <row r="253" spans="1:28" s="122" customFormat="1" outlineLevel="3" x14ac:dyDescent="0.25">
      <c r="A253" s="1"/>
      <c r="B253" s="33"/>
      <c r="C253" s="73">
        <f t="shared" si="40"/>
        <v>4</v>
      </c>
      <c r="D253" s="4"/>
      <c r="E253" s="5"/>
      <c r="F253" s="5"/>
      <c r="G253" s="4"/>
      <c r="H253" s="26"/>
      <c r="I253" s="79"/>
      <c r="J253" s="56"/>
      <c r="K253" s="56">
        <v>1</v>
      </c>
      <c r="L253" s="56">
        <v>0</v>
      </c>
      <c r="M253" s="128">
        <f t="shared" ref="M253:V253" si="55">M233</f>
        <v>1</v>
      </c>
      <c r="N253" s="128">
        <f t="shared" si="55"/>
        <v>2</v>
      </c>
      <c r="O253" s="128">
        <f t="shared" si="55"/>
        <v>2</v>
      </c>
      <c r="P253" s="128">
        <f t="shared" si="55"/>
        <v>2</v>
      </c>
      <c r="Q253" s="128">
        <f t="shared" si="55"/>
        <v>2</v>
      </c>
      <c r="R253" s="128">
        <f t="shared" si="55"/>
        <v>2</v>
      </c>
      <c r="S253" s="128">
        <f t="shared" si="55"/>
        <v>2</v>
      </c>
      <c r="T253" s="128">
        <f t="shared" si="55"/>
        <v>2</v>
      </c>
      <c r="U253" s="128">
        <f t="shared" si="55"/>
        <v>2</v>
      </c>
      <c r="V253" s="128">
        <f t="shared" si="55"/>
        <v>2</v>
      </c>
      <c r="W253" s="2"/>
      <c r="X253" s="4"/>
      <c r="Y253" s="16"/>
      <c r="Z253" s="1"/>
      <c r="AA253" s="1"/>
      <c r="AB253" s="1"/>
    </row>
    <row r="254" spans="1:28" s="122" customFormat="1" outlineLevel="3" x14ac:dyDescent="0.25">
      <c r="A254" s="1"/>
      <c r="B254" s="33"/>
      <c r="C254" s="73">
        <f t="shared" si="40"/>
        <v>4</v>
      </c>
      <c r="D254" s="4"/>
      <c r="E254" s="5"/>
      <c r="F254" s="5"/>
      <c r="G254" s="4"/>
      <c r="H254" s="26"/>
      <c r="I254" s="79"/>
      <c r="J254" s="56"/>
      <c r="K254" s="56">
        <v>2</v>
      </c>
      <c r="L254" s="56">
        <v>0</v>
      </c>
      <c r="M254" s="128">
        <f t="shared" ref="M254:V254" si="56">M234</f>
        <v>1</v>
      </c>
      <c r="N254" s="128">
        <f t="shared" si="56"/>
        <v>2</v>
      </c>
      <c r="O254" s="128">
        <f t="shared" si="56"/>
        <v>3</v>
      </c>
      <c r="P254" s="128">
        <f t="shared" si="56"/>
        <v>3</v>
      </c>
      <c r="Q254" s="128">
        <f t="shared" si="56"/>
        <v>3</v>
      </c>
      <c r="R254" s="128">
        <f t="shared" si="56"/>
        <v>3</v>
      </c>
      <c r="S254" s="128">
        <f t="shared" si="56"/>
        <v>3</v>
      </c>
      <c r="T254" s="128">
        <f t="shared" si="56"/>
        <v>2</v>
      </c>
      <c r="U254" s="128">
        <f t="shared" si="56"/>
        <v>3</v>
      </c>
      <c r="V254" s="128">
        <f t="shared" si="56"/>
        <v>3</v>
      </c>
      <c r="W254" s="2"/>
      <c r="X254" s="4"/>
      <c r="Y254" s="16"/>
      <c r="Z254" s="1"/>
      <c r="AA254" s="1"/>
      <c r="AB254" s="1"/>
    </row>
    <row r="255" spans="1:28" s="122" customFormat="1" outlineLevel="3" x14ac:dyDescent="0.25">
      <c r="A255" s="1"/>
      <c r="B255" s="33"/>
      <c r="C255" s="73">
        <f t="shared" si="40"/>
        <v>4</v>
      </c>
      <c r="D255" s="4"/>
      <c r="E255" s="5"/>
      <c r="F255" s="5"/>
      <c r="G255" s="4"/>
      <c r="H255" s="26"/>
      <c r="I255" s="79"/>
      <c r="J255" s="56"/>
      <c r="K255" s="56">
        <v>3</v>
      </c>
      <c r="L255" s="56">
        <v>0</v>
      </c>
      <c r="M255" s="128">
        <f t="shared" ref="M255:V255" si="57">M235</f>
        <v>1</v>
      </c>
      <c r="N255" s="128">
        <f t="shared" si="57"/>
        <v>2</v>
      </c>
      <c r="O255" s="128">
        <f t="shared" si="57"/>
        <v>3</v>
      </c>
      <c r="P255" s="128">
        <f t="shared" si="57"/>
        <v>4</v>
      </c>
      <c r="Q255" s="128">
        <f t="shared" si="57"/>
        <v>3</v>
      </c>
      <c r="R255" s="128">
        <f t="shared" si="57"/>
        <v>4</v>
      </c>
      <c r="S255" s="128">
        <f t="shared" si="57"/>
        <v>4</v>
      </c>
      <c r="T255" s="128">
        <f t="shared" si="57"/>
        <v>2</v>
      </c>
      <c r="U255" s="128">
        <f t="shared" si="57"/>
        <v>3</v>
      </c>
      <c r="V255" s="128">
        <f t="shared" si="57"/>
        <v>4</v>
      </c>
      <c r="W255" s="2"/>
      <c r="X255" s="4"/>
      <c r="Y255" s="16"/>
      <c r="Z255" s="1"/>
      <c r="AA255" s="1"/>
      <c r="AB255" s="1"/>
    </row>
    <row r="256" spans="1:28" s="122" customFormat="1" outlineLevel="3" x14ac:dyDescent="0.25">
      <c r="A256" s="1"/>
      <c r="B256" s="33"/>
      <c r="C256" s="73">
        <f t="shared" si="40"/>
        <v>4</v>
      </c>
      <c r="D256" s="4"/>
      <c r="E256" s="5"/>
      <c r="F256" s="5"/>
      <c r="G256" s="4"/>
      <c r="H256" s="26"/>
      <c r="I256" s="79"/>
      <c r="J256" s="63"/>
      <c r="K256" s="63">
        <v>4</v>
      </c>
      <c r="L256" s="63">
        <v>0</v>
      </c>
      <c r="M256" s="132">
        <f t="shared" ref="M256:V256" si="58">M255</f>
        <v>1</v>
      </c>
      <c r="N256" s="132">
        <f t="shared" si="58"/>
        <v>2</v>
      </c>
      <c r="O256" s="132">
        <f t="shared" si="58"/>
        <v>3</v>
      </c>
      <c r="P256" s="132">
        <f t="shared" si="58"/>
        <v>4</v>
      </c>
      <c r="Q256" s="132">
        <f t="shared" si="58"/>
        <v>3</v>
      </c>
      <c r="R256" s="132">
        <f t="shared" si="58"/>
        <v>4</v>
      </c>
      <c r="S256" s="132">
        <f t="shared" si="58"/>
        <v>4</v>
      </c>
      <c r="T256" s="132">
        <f t="shared" si="58"/>
        <v>2</v>
      </c>
      <c r="U256" s="132">
        <f t="shared" si="58"/>
        <v>3</v>
      </c>
      <c r="V256" s="132">
        <f t="shared" si="58"/>
        <v>4</v>
      </c>
      <c r="W256" s="2"/>
      <c r="X256" s="4"/>
      <c r="Y256" s="16"/>
      <c r="Z256" s="1"/>
      <c r="AA256" s="1"/>
      <c r="AB256" s="1"/>
    </row>
    <row r="257" spans="1:28" s="122" customFormat="1" outlineLevel="3" x14ac:dyDescent="0.25">
      <c r="A257" s="1"/>
      <c r="B257" s="33"/>
      <c r="C257" s="73">
        <f t="shared" si="40"/>
        <v>4</v>
      </c>
      <c r="D257" s="4"/>
      <c r="E257" s="5"/>
      <c r="F257" s="5"/>
      <c r="G257" s="4"/>
      <c r="H257" s="26"/>
      <c r="I257" s="103"/>
      <c r="J257" s="61">
        <v>2</v>
      </c>
      <c r="K257" s="61">
        <v>0</v>
      </c>
      <c r="L257" s="61">
        <v>0</v>
      </c>
      <c r="M257" s="107">
        <v>1</v>
      </c>
      <c r="N257" s="107">
        <v>2</v>
      </c>
      <c r="O257" s="107">
        <v>2</v>
      </c>
      <c r="P257" s="107">
        <v>2</v>
      </c>
      <c r="Q257" s="107">
        <v>2</v>
      </c>
      <c r="R257" s="107">
        <v>2</v>
      </c>
      <c r="S257" s="107">
        <v>2</v>
      </c>
      <c r="T257" s="107">
        <v>1</v>
      </c>
      <c r="U257" s="107">
        <v>1</v>
      </c>
      <c r="V257" s="107">
        <v>1</v>
      </c>
      <c r="W257" s="2"/>
      <c r="X257" s="4"/>
      <c r="Y257" s="16"/>
      <c r="Z257" s="1"/>
      <c r="AA257" s="1"/>
      <c r="AB257" s="1"/>
    </row>
    <row r="258" spans="1:28" s="122" customFormat="1" outlineLevel="3" x14ac:dyDescent="0.25">
      <c r="A258" s="1"/>
      <c r="B258" s="33"/>
      <c r="C258" s="73">
        <f t="shared" si="40"/>
        <v>4</v>
      </c>
      <c r="D258" s="4"/>
      <c r="E258" s="5"/>
      <c r="F258" s="5"/>
      <c r="G258" s="4"/>
      <c r="H258" s="26"/>
      <c r="I258" s="103"/>
      <c r="J258" s="56"/>
      <c r="K258" s="56">
        <v>1</v>
      </c>
      <c r="L258" s="56">
        <v>0</v>
      </c>
      <c r="M258" s="108">
        <v>1</v>
      </c>
      <c r="N258" s="108">
        <v>2</v>
      </c>
      <c r="O258" s="124">
        <f>N258</f>
        <v>2</v>
      </c>
      <c r="P258" s="124">
        <f>O258</f>
        <v>2</v>
      </c>
      <c r="Q258" s="124">
        <f>P258</f>
        <v>2</v>
      </c>
      <c r="R258" s="124">
        <f>Q258</f>
        <v>2</v>
      </c>
      <c r="S258" s="124">
        <f>R258</f>
        <v>2</v>
      </c>
      <c r="T258" s="31">
        <v>8</v>
      </c>
      <c r="U258" s="31">
        <v>8</v>
      </c>
      <c r="V258" s="31">
        <v>8</v>
      </c>
      <c r="W258" s="2"/>
      <c r="X258" s="4"/>
      <c r="Y258" s="16"/>
      <c r="Z258" s="1"/>
      <c r="AA258" s="1"/>
      <c r="AB258" s="1"/>
    </row>
    <row r="259" spans="1:28" s="122" customFormat="1" outlineLevel="3" x14ac:dyDescent="0.25">
      <c r="A259" s="1"/>
      <c r="B259" s="33"/>
      <c r="C259" s="73">
        <f t="shared" si="40"/>
        <v>4</v>
      </c>
      <c r="D259" s="4"/>
      <c r="E259" s="5"/>
      <c r="F259" s="5"/>
      <c r="G259" s="4"/>
      <c r="H259" s="26"/>
      <c r="I259" s="103"/>
      <c r="J259" s="56"/>
      <c r="K259" s="56">
        <v>2</v>
      </c>
      <c r="L259" s="56">
        <v>0</v>
      </c>
      <c r="M259" s="108">
        <v>1</v>
      </c>
      <c r="N259" s="108">
        <v>2</v>
      </c>
      <c r="O259" s="108">
        <v>3</v>
      </c>
      <c r="P259" s="108">
        <v>3</v>
      </c>
      <c r="Q259" s="125">
        <f>O259</f>
        <v>3</v>
      </c>
      <c r="R259" s="125">
        <f>P259</f>
        <v>3</v>
      </c>
      <c r="S259" s="126">
        <f>P259</f>
        <v>3</v>
      </c>
      <c r="T259" s="31">
        <v>8</v>
      </c>
      <c r="U259" s="31">
        <v>9</v>
      </c>
      <c r="V259" s="124">
        <f>U259</f>
        <v>9</v>
      </c>
      <c r="W259" s="2"/>
      <c r="X259" s="4"/>
      <c r="Y259" s="16"/>
      <c r="Z259" s="1"/>
      <c r="AA259" s="1"/>
      <c r="AB259" s="1"/>
    </row>
    <row r="260" spans="1:28" s="122" customFormat="1" outlineLevel="3" x14ac:dyDescent="0.25">
      <c r="A260" s="1"/>
      <c r="B260" s="33"/>
      <c r="C260" s="73">
        <f t="shared" si="40"/>
        <v>4</v>
      </c>
      <c r="D260" s="4"/>
      <c r="E260" s="5"/>
      <c r="F260" s="5"/>
      <c r="G260" s="4"/>
      <c r="H260" s="26"/>
      <c r="I260" s="103"/>
      <c r="J260" s="56"/>
      <c r="K260" s="56">
        <v>3</v>
      </c>
      <c r="L260" s="56">
        <v>0</v>
      </c>
      <c r="M260" s="108">
        <v>1</v>
      </c>
      <c r="N260" s="108">
        <v>2</v>
      </c>
      <c r="O260" s="108">
        <v>3</v>
      </c>
      <c r="P260" s="108">
        <v>4</v>
      </c>
      <c r="Q260" s="125">
        <f>O260</f>
        <v>3</v>
      </c>
      <c r="R260" s="125">
        <f>P260</f>
        <v>4</v>
      </c>
      <c r="S260" s="126">
        <f>P260</f>
        <v>4</v>
      </c>
      <c r="T260" s="31">
        <v>8</v>
      </c>
      <c r="U260" s="31">
        <v>9</v>
      </c>
      <c r="V260" s="31">
        <v>10</v>
      </c>
      <c r="W260" s="2"/>
      <c r="X260" s="4"/>
      <c r="Y260" s="16"/>
      <c r="Z260" s="1"/>
      <c r="AA260" s="1"/>
      <c r="AB260" s="1"/>
    </row>
    <row r="261" spans="1:28" s="122" customFormat="1" outlineLevel="3" x14ac:dyDescent="0.25">
      <c r="A261" s="1"/>
      <c r="B261" s="33"/>
      <c r="C261" s="73">
        <f t="shared" si="40"/>
        <v>4</v>
      </c>
      <c r="D261" s="4"/>
      <c r="E261" s="5"/>
      <c r="F261" s="5"/>
      <c r="G261" s="4"/>
      <c r="H261" s="26"/>
      <c r="I261" s="103"/>
      <c r="J261" s="63"/>
      <c r="K261" s="63">
        <v>4</v>
      </c>
      <c r="L261" s="63">
        <v>0</v>
      </c>
      <c r="M261" s="132">
        <f t="shared" ref="M261:V261" si="59">M260</f>
        <v>1</v>
      </c>
      <c r="N261" s="132">
        <f t="shared" si="59"/>
        <v>2</v>
      </c>
      <c r="O261" s="132">
        <f t="shared" si="59"/>
        <v>3</v>
      </c>
      <c r="P261" s="132">
        <f t="shared" si="59"/>
        <v>4</v>
      </c>
      <c r="Q261" s="132">
        <f t="shared" si="59"/>
        <v>3</v>
      </c>
      <c r="R261" s="132">
        <f t="shared" si="59"/>
        <v>4</v>
      </c>
      <c r="S261" s="132">
        <f t="shared" si="59"/>
        <v>4</v>
      </c>
      <c r="T261" s="132">
        <f t="shared" si="59"/>
        <v>8</v>
      </c>
      <c r="U261" s="132">
        <f t="shared" si="59"/>
        <v>9</v>
      </c>
      <c r="V261" s="132">
        <f t="shared" si="59"/>
        <v>10</v>
      </c>
      <c r="W261" s="2"/>
      <c r="X261" s="4"/>
      <c r="Y261" s="16"/>
      <c r="Z261" s="1"/>
      <c r="AA261" s="1"/>
      <c r="AB261" s="1"/>
    </row>
    <row r="262" spans="1:28" s="122" customFormat="1" outlineLevel="3" x14ac:dyDescent="0.25">
      <c r="A262" s="1"/>
      <c r="B262" s="33"/>
      <c r="C262" s="73">
        <f t="shared" si="40"/>
        <v>4</v>
      </c>
      <c r="D262" s="4"/>
      <c r="E262" s="5"/>
      <c r="F262" s="5"/>
      <c r="G262" s="4"/>
      <c r="H262" s="26"/>
      <c r="I262" s="79"/>
      <c r="J262" s="61">
        <v>3</v>
      </c>
      <c r="K262" s="61">
        <v>0</v>
      </c>
      <c r="L262" s="61">
        <v>0</v>
      </c>
      <c r="M262" s="107">
        <v>1</v>
      </c>
      <c r="N262" s="31">
        <v>2</v>
      </c>
      <c r="O262" s="31">
        <v>3</v>
      </c>
      <c r="P262" s="31">
        <v>4</v>
      </c>
      <c r="Q262" s="126">
        <f>N262</f>
        <v>2</v>
      </c>
      <c r="R262" s="126">
        <f>O262</f>
        <v>3</v>
      </c>
      <c r="S262" s="129">
        <f>N262</f>
        <v>2</v>
      </c>
      <c r="T262" s="130">
        <f>M262</f>
        <v>1</v>
      </c>
      <c r="U262" s="124">
        <f>T262</f>
        <v>1</v>
      </c>
      <c r="V262" s="124">
        <f>U262</f>
        <v>1</v>
      </c>
      <c r="W262" s="2"/>
      <c r="X262" s="4"/>
      <c r="Y262" s="16"/>
      <c r="Z262" s="1"/>
      <c r="AA262" s="1"/>
      <c r="AB262" s="1"/>
    </row>
    <row r="263" spans="1:28" s="122" customFormat="1" outlineLevel="3" x14ac:dyDescent="0.25">
      <c r="A263" s="1"/>
      <c r="B263" s="33"/>
      <c r="C263" s="73">
        <f t="shared" si="40"/>
        <v>4</v>
      </c>
      <c r="D263" s="4"/>
      <c r="E263" s="5"/>
      <c r="F263" s="5"/>
      <c r="G263" s="4"/>
      <c r="H263" s="26"/>
      <c r="I263" s="79"/>
      <c r="J263" s="56"/>
      <c r="K263" s="56">
        <v>1</v>
      </c>
      <c r="L263" s="56">
        <v>0</v>
      </c>
      <c r="M263" s="108">
        <v>1</v>
      </c>
      <c r="N263" s="108">
        <v>2</v>
      </c>
      <c r="O263" s="31">
        <v>3</v>
      </c>
      <c r="P263" s="31">
        <v>4</v>
      </c>
      <c r="Q263" s="126">
        <f>N263</f>
        <v>2</v>
      </c>
      <c r="R263" s="126">
        <f>O263</f>
        <v>3</v>
      </c>
      <c r="S263" s="129">
        <f>N263</f>
        <v>2</v>
      </c>
      <c r="T263" s="31">
        <v>8</v>
      </c>
      <c r="U263" s="124">
        <f>T263</f>
        <v>8</v>
      </c>
      <c r="V263" s="124">
        <f>U263</f>
        <v>8</v>
      </c>
      <c r="W263" s="2"/>
      <c r="X263" s="4"/>
      <c r="Y263" s="16"/>
      <c r="Z263" s="1"/>
      <c r="AA263" s="1"/>
      <c r="AB263" s="1"/>
    </row>
    <row r="264" spans="1:28" s="122" customFormat="1" outlineLevel="3" x14ac:dyDescent="0.25">
      <c r="A264" s="1"/>
      <c r="B264" s="33"/>
      <c r="C264" s="73">
        <f t="shared" si="40"/>
        <v>4</v>
      </c>
      <c r="D264" s="4"/>
      <c r="E264" s="5"/>
      <c r="F264" s="5"/>
      <c r="G264" s="4"/>
      <c r="H264" s="26"/>
      <c r="I264" s="79"/>
      <c r="J264" s="56"/>
      <c r="K264" s="56">
        <v>2</v>
      </c>
      <c r="L264" s="56">
        <v>0</v>
      </c>
      <c r="M264" s="108">
        <v>1</v>
      </c>
      <c r="N264" s="108">
        <v>2</v>
      </c>
      <c r="O264" s="108">
        <v>3</v>
      </c>
      <c r="P264" s="108">
        <v>4</v>
      </c>
      <c r="Q264" s="31">
        <v>5</v>
      </c>
      <c r="R264" s="126">
        <f>O264</f>
        <v>3</v>
      </c>
      <c r="S264" s="125">
        <f>Q264</f>
        <v>5</v>
      </c>
      <c r="T264" s="31">
        <v>8</v>
      </c>
      <c r="U264" s="31">
        <v>9</v>
      </c>
      <c r="V264" s="124">
        <f>U264</f>
        <v>9</v>
      </c>
      <c r="W264" s="2"/>
      <c r="X264" s="4"/>
      <c r="Y264" s="16"/>
      <c r="Z264" s="1"/>
      <c r="AA264" s="1"/>
      <c r="AB264" s="1"/>
    </row>
    <row r="265" spans="1:28" s="122" customFormat="1" outlineLevel="3" x14ac:dyDescent="0.25">
      <c r="A265" s="1"/>
      <c r="B265" s="33"/>
      <c r="C265" s="73">
        <f t="shared" si="40"/>
        <v>4</v>
      </c>
      <c r="D265" s="4"/>
      <c r="E265" s="5"/>
      <c r="F265" s="5"/>
      <c r="G265" s="4"/>
      <c r="H265" s="26"/>
      <c r="I265" s="79"/>
      <c r="J265" s="56"/>
      <c r="K265" s="56">
        <v>3</v>
      </c>
      <c r="L265" s="56">
        <v>0</v>
      </c>
      <c r="M265" s="108">
        <v>1</v>
      </c>
      <c r="N265" s="108">
        <v>2</v>
      </c>
      <c r="O265" s="108">
        <v>3</v>
      </c>
      <c r="P265" s="108">
        <v>4</v>
      </c>
      <c r="Q265" s="31">
        <v>5</v>
      </c>
      <c r="R265" s="31">
        <v>6</v>
      </c>
      <c r="S265" s="31">
        <v>7</v>
      </c>
      <c r="T265" s="31">
        <v>8</v>
      </c>
      <c r="U265" s="31">
        <v>9</v>
      </c>
      <c r="V265" s="31">
        <v>10</v>
      </c>
      <c r="W265" s="2"/>
      <c r="X265" s="4"/>
      <c r="Y265" s="16"/>
      <c r="Z265" s="1"/>
      <c r="AA265" s="1"/>
      <c r="AB265" s="1"/>
    </row>
    <row r="266" spans="1:28" s="122" customFormat="1" outlineLevel="3" x14ac:dyDescent="0.25">
      <c r="A266" s="1"/>
      <c r="B266" s="33"/>
      <c r="C266" s="73">
        <f t="shared" si="40"/>
        <v>4</v>
      </c>
      <c r="D266" s="4"/>
      <c r="E266" s="5"/>
      <c r="F266" s="5"/>
      <c r="G266" s="4"/>
      <c r="H266" s="26"/>
      <c r="I266" s="62"/>
      <c r="J266" s="63"/>
      <c r="K266" s="63">
        <v>4</v>
      </c>
      <c r="L266" s="63">
        <v>0</v>
      </c>
      <c r="M266" s="132">
        <f t="shared" ref="M266:V266" si="60">M265</f>
        <v>1</v>
      </c>
      <c r="N266" s="132">
        <f t="shared" si="60"/>
        <v>2</v>
      </c>
      <c r="O266" s="132">
        <f t="shared" si="60"/>
        <v>3</v>
      </c>
      <c r="P266" s="132">
        <f t="shared" si="60"/>
        <v>4</v>
      </c>
      <c r="Q266" s="132">
        <f t="shared" si="60"/>
        <v>5</v>
      </c>
      <c r="R266" s="132">
        <f t="shared" si="60"/>
        <v>6</v>
      </c>
      <c r="S266" s="132">
        <f t="shared" si="60"/>
        <v>7</v>
      </c>
      <c r="T266" s="132">
        <f t="shared" si="60"/>
        <v>8</v>
      </c>
      <c r="U266" s="132">
        <f t="shared" si="60"/>
        <v>9</v>
      </c>
      <c r="V266" s="132">
        <f t="shared" si="60"/>
        <v>10</v>
      </c>
      <c r="W266" s="2"/>
      <c r="X266" s="4"/>
      <c r="Y266" s="16"/>
      <c r="Z266" s="1"/>
      <c r="AA266" s="1"/>
      <c r="AB266" s="1"/>
    </row>
    <row r="267" spans="1:28" s="122" customFormat="1" ht="5.0999999999999996" customHeight="1" outlineLevel="2" x14ac:dyDescent="0.2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s="122" customFormat="1" outlineLevel="1" x14ac:dyDescent="0.2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50" t="str">
        <f t="shared" ref="L268:Q270" si="61">N202</f>
        <v>11-0</v>
      </c>
      <c r="M268" s="151" t="str">
        <f t="shared" si="61"/>
        <v>22-0</v>
      </c>
      <c r="N268" s="151" t="str">
        <f t="shared" si="61"/>
        <v>33-0</v>
      </c>
      <c r="O268" s="151" t="str">
        <f t="shared" si="61"/>
        <v>21-0</v>
      </c>
      <c r="P268" s="151" t="str">
        <f t="shared" si="61"/>
        <v>32-0</v>
      </c>
      <c r="Q268" s="152" t="str">
        <f t="shared" si="61"/>
        <v>31-0</v>
      </c>
      <c r="R268" s="94"/>
      <c r="S268" s="94"/>
      <c r="T268" s="94"/>
      <c r="U268" s="94"/>
      <c r="V268" s="94"/>
      <c r="W268" s="49"/>
      <c r="X268" s="4"/>
      <c r="Y268" s="16"/>
      <c r="Z268" s="1"/>
      <c r="AA268" s="1"/>
      <c r="AB268" s="1"/>
    </row>
    <row r="269" spans="1:28" s="131" customFormat="1" outlineLevel="2" x14ac:dyDescent="0.25">
      <c r="A269" s="1"/>
      <c r="B269" s="33"/>
      <c r="C269" s="73">
        <f>INT($C$132)+2</f>
        <v>3</v>
      </c>
      <c r="D269" s="4"/>
      <c r="E269" s="5"/>
      <c r="F269" s="5"/>
      <c r="G269" s="4"/>
      <c r="H269" s="59"/>
      <c r="I269" s="60"/>
      <c r="J269" s="49"/>
      <c r="K269" s="49">
        <v>1</v>
      </c>
      <c r="L269" s="169" t="str">
        <f t="shared" si="61"/>
        <v>11-1</v>
      </c>
      <c r="M269" s="155" t="str">
        <f t="shared" si="61"/>
        <v>22-1</v>
      </c>
      <c r="N269" s="155" t="str">
        <f t="shared" si="61"/>
        <v>33-1</v>
      </c>
      <c r="O269" s="155" t="str">
        <f t="shared" si="61"/>
        <v>21-1</v>
      </c>
      <c r="P269" s="155" t="str">
        <f t="shared" si="61"/>
        <v>32-1</v>
      </c>
      <c r="Q269" s="156" t="str">
        <f t="shared" si="61"/>
        <v>31-1</v>
      </c>
      <c r="R269" s="94"/>
      <c r="S269" s="94"/>
      <c r="T269" s="94"/>
      <c r="U269" s="94"/>
      <c r="V269" s="94"/>
      <c r="W269" s="49"/>
      <c r="X269" s="4"/>
      <c r="Y269" s="16"/>
      <c r="Z269" s="1"/>
      <c r="AA269" s="1"/>
      <c r="AB269" s="1"/>
    </row>
    <row r="270" spans="1:28" s="131" customFormat="1" outlineLevel="2" x14ac:dyDescent="0.25">
      <c r="A270" s="1"/>
      <c r="B270" s="33"/>
      <c r="C270" s="73">
        <f>INT($C$132)+2</f>
        <v>3</v>
      </c>
      <c r="D270" s="4"/>
      <c r="E270" s="5"/>
      <c r="F270" s="5"/>
      <c r="G270" s="4"/>
      <c r="H270" s="59"/>
      <c r="I270" s="60"/>
      <c r="J270" s="49"/>
      <c r="K270" s="49">
        <v>2</v>
      </c>
      <c r="L270" s="170" t="str">
        <f t="shared" si="61"/>
        <v>11-2</v>
      </c>
      <c r="M270" s="159" t="str">
        <f t="shared" si="61"/>
        <v>22-2</v>
      </c>
      <c r="N270" s="159" t="str">
        <f t="shared" si="61"/>
        <v>33-2</v>
      </c>
      <c r="O270" s="159" t="str">
        <f t="shared" si="61"/>
        <v>21-2</v>
      </c>
      <c r="P270" s="159" t="str">
        <f t="shared" si="61"/>
        <v>32-2</v>
      </c>
      <c r="Q270" s="160" t="str">
        <f t="shared" si="61"/>
        <v>31-2</v>
      </c>
      <c r="R270" s="94"/>
      <c r="S270" s="94"/>
      <c r="T270" s="94"/>
      <c r="U270" s="94"/>
      <c r="V270" s="94"/>
      <c r="W270" s="49"/>
      <c r="X270" s="4"/>
      <c r="Y270" s="16"/>
      <c r="Z270" s="1"/>
      <c r="AA270" s="1"/>
      <c r="AB270" s="1"/>
    </row>
    <row r="271" spans="1:28" s="122" customFormat="1" ht="5.0999999999999996" customHeight="1" outlineLevel="3" x14ac:dyDescent="0.2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s="122" customFormat="1" outlineLevel="2" x14ac:dyDescent="0.25">
      <c r="A272" s="1"/>
      <c r="B272" s="33"/>
      <c r="C272" s="73">
        <f>INT($C$132)+2</f>
        <v>3</v>
      </c>
      <c r="D272" s="4"/>
      <c r="E272" s="5"/>
      <c r="F272" s="5"/>
      <c r="G272" s="4"/>
      <c r="H272" s="117" t="s">
        <v>117</v>
      </c>
      <c r="I272" s="54"/>
      <c r="J272" s="54" t="s">
        <v>108</v>
      </c>
      <c r="K272" s="54" t="s">
        <v>96</v>
      </c>
      <c r="L272" s="31">
        <f>i_len_l</f>
        <v>4</v>
      </c>
      <c r="M272" s="31">
        <f>i_len_s</f>
        <v>5</v>
      </c>
      <c r="N272" s="31">
        <f>i_b0_pos</f>
        <v>-4</v>
      </c>
      <c r="O272" s="110" t="s">
        <v>134</v>
      </c>
      <c r="P272" s="106"/>
      <c r="Q272" s="106"/>
      <c r="R272" s="106"/>
      <c r="S272" s="106"/>
      <c r="T272" s="106"/>
      <c r="U272" s="110"/>
      <c r="V272" s="110"/>
      <c r="W272" s="2"/>
      <c r="X272" s="4"/>
      <c r="Y272" s="16"/>
      <c r="Z272" s="1"/>
      <c r="AA272" s="1"/>
      <c r="AB272" s="1"/>
    </row>
    <row r="273" spans="1:28" s="122" customFormat="1" outlineLevel="3" x14ac:dyDescent="0.25">
      <c r="A273" s="1"/>
      <c r="B273" s="33"/>
      <c r="C273" s="73">
        <f t="shared" ref="C273:C292" si="62">INT($C$132)+3</f>
        <v>4</v>
      </c>
      <c r="D273" s="4"/>
      <c r="E273" s="5"/>
      <c r="F273" s="5"/>
      <c r="G273" s="4"/>
      <c r="H273" s="64" t="s">
        <v>131</v>
      </c>
      <c r="I273" s="123" t="s">
        <v>153</v>
      </c>
      <c r="J273" s="57">
        <v>0</v>
      </c>
      <c r="K273" s="61">
        <v>0</v>
      </c>
      <c r="L273" s="107">
        <v>0</v>
      </c>
      <c r="M273" s="124">
        <f>L273</f>
        <v>0</v>
      </c>
      <c r="N273" s="124">
        <f>M273</f>
        <v>0</v>
      </c>
      <c r="O273" s="125">
        <f>$M273</f>
        <v>0</v>
      </c>
      <c r="P273" s="126">
        <f t="shared" ref="P273:Q276" si="63">$N273</f>
        <v>0</v>
      </c>
      <c r="Q273" s="126">
        <f t="shared" si="63"/>
        <v>0</v>
      </c>
      <c r="R273" s="55"/>
      <c r="S273" s="55"/>
      <c r="T273" s="55"/>
      <c r="U273" s="55"/>
      <c r="V273" s="55"/>
      <c r="W273" s="55"/>
      <c r="X273" s="4"/>
      <c r="Y273" s="16"/>
      <c r="Z273" s="1"/>
      <c r="AA273" s="1"/>
      <c r="AB273" s="1"/>
    </row>
    <row r="274" spans="1:28" s="122" customFormat="1" outlineLevel="3" x14ac:dyDescent="0.25">
      <c r="A274" s="1"/>
      <c r="B274" s="33"/>
      <c r="C274" s="73">
        <f t="shared" si="62"/>
        <v>4</v>
      </c>
      <c r="D274" s="4"/>
      <c r="E274" s="5"/>
      <c r="F274" s="5"/>
      <c r="G274" s="4"/>
      <c r="H274" s="64" t="s">
        <v>132</v>
      </c>
      <c r="I274" s="103" t="s">
        <v>154</v>
      </c>
      <c r="J274" s="103" t="s">
        <v>160</v>
      </c>
      <c r="K274" s="56">
        <v>1</v>
      </c>
      <c r="L274" s="108">
        <v>0</v>
      </c>
      <c r="M274" s="124">
        <f>L274</f>
        <v>0</v>
      </c>
      <c r="N274" s="124">
        <f>M274</f>
        <v>0</v>
      </c>
      <c r="O274" s="125">
        <f>$M274</f>
        <v>0</v>
      </c>
      <c r="P274" s="126">
        <f t="shared" si="63"/>
        <v>0</v>
      </c>
      <c r="Q274" s="126">
        <f t="shared" si="63"/>
        <v>0</v>
      </c>
      <c r="R274" s="55"/>
      <c r="S274" s="55"/>
      <c r="T274" s="55"/>
      <c r="U274" s="55"/>
      <c r="V274" s="55"/>
      <c r="W274" s="55"/>
      <c r="X274" s="4"/>
      <c r="Y274" s="16"/>
      <c r="Z274" s="1"/>
      <c r="AA274" s="1"/>
      <c r="AB274" s="1"/>
    </row>
    <row r="275" spans="1:28" s="122" customFormat="1" outlineLevel="3" x14ac:dyDescent="0.25">
      <c r="A275" s="1"/>
      <c r="B275" s="33"/>
      <c r="C275" s="73">
        <f t="shared" si="62"/>
        <v>4</v>
      </c>
      <c r="D275" s="4"/>
      <c r="E275" s="5"/>
      <c r="F275" s="5"/>
      <c r="G275" s="4"/>
      <c r="H275" s="64"/>
      <c r="I275" s="103" t="s">
        <v>155</v>
      </c>
      <c r="J275" s="103"/>
      <c r="K275" s="56">
        <v>2</v>
      </c>
      <c r="L275" s="108">
        <v>0</v>
      </c>
      <c r="M275" s="108">
        <v>0</v>
      </c>
      <c r="N275" s="124">
        <f>M275</f>
        <v>0</v>
      </c>
      <c r="O275" s="125">
        <f>$M275</f>
        <v>0</v>
      </c>
      <c r="P275" s="126">
        <f t="shared" si="63"/>
        <v>0</v>
      </c>
      <c r="Q275" s="126">
        <f t="shared" si="63"/>
        <v>0</v>
      </c>
      <c r="R275" s="55"/>
      <c r="S275" s="55"/>
      <c r="T275" s="55"/>
      <c r="U275" s="55"/>
      <c r="V275" s="55"/>
      <c r="W275" s="55"/>
      <c r="X275" s="4"/>
      <c r="Y275" s="16"/>
      <c r="Z275" s="1"/>
      <c r="AA275" s="1"/>
      <c r="AB275" s="1"/>
    </row>
    <row r="276" spans="1:28" s="122" customFormat="1" outlineLevel="3" x14ac:dyDescent="0.25">
      <c r="A276" s="1"/>
      <c r="B276" s="33"/>
      <c r="C276" s="73">
        <f t="shared" si="62"/>
        <v>4</v>
      </c>
      <c r="D276" s="4"/>
      <c r="E276" s="5"/>
      <c r="F276" s="5"/>
      <c r="G276" s="4"/>
      <c r="H276" s="64"/>
      <c r="I276" s="103" t="s">
        <v>156</v>
      </c>
      <c r="J276" s="103"/>
      <c r="K276" s="56">
        <v>3</v>
      </c>
      <c r="L276" s="108">
        <v>0</v>
      </c>
      <c r="M276" s="108">
        <v>0</v>
      </c>
      <c r="N276" s="108">
        <v>0</v>
      </c>
      <c r="O276" s="125">
        <f>$M276</f>
        <v>0</v>
      </c>
      <c r="P276" s="126">
        <f t="shared" si="63"/>
        <v>0</v>
      </c>
      <c r="Q276" s="126">
        <f t="shared" si="63"/>
        <v>0</v>
      </c>
      <c r="R276" s="55"/>
      <c r="S276" s="55"/>
      <c r="T276" s="55"/>
      <c r="U276" s="55"/>
      <c r="V276" s="55"/>
      <c r="W276" s="55"/>
      <c r="X276" s="4"/>
      <c r="Y276" s="16"/>
      <c r="Z276" s="1"/>
      <c r="AA276" s="1"/>
      <c r="AB276" s="1"/>
    </row>
    <row r="277" spans="1:28" s="122" customFormat="1" outlineLevel="3" x14ac:dyDescent="0.25">
      <c r="A277" s="1"/>
      <c r="B277" s="33"/>
      <c r="C277" s="73">
        <f t="shared" si="62"/>
        <v>4</v>
      </c>
      <c r="D277" s="4"/>
      <c r="E277" s="5"/>
      <c r="F277" s="5"/>
      <c r="G277" s="4"/>
      <c r="H277" s="64"/>
      <c r="I277" s="103" t="s">
        <v>159</v>
      </c>
      <c r="J277" s="103"/>
      <c r="K277" s="63">
        <v>4</v>
      </c>
      <c r="L277" s="132">
        <f t="shared" ref="L277:Q277" si="64">L276</f>
        <v>0</v>
      </c>
      <c r="M277" s="132">
        <f t="shared" si="64"/>
        <v>0</v>
      </c>
      <c r="N277" s="132">
        <f t="shared" si="64"/>
        <v>0</v>
      </c>
      <c r="O277" s="132">
        <f t="shared" si="64"/>
        <v>0</v>
      </c>
      <c r="P277" s="132">
        <f t="shared" si="64"/>
        <v>0</v>
      </c>
      <c r="Q277" s="132">
        <f t="shared" si="64"/>
        <v>0</v>
      </c>
      <c r="R277" s="55"/>
      <c r="S277" s="55"/>
      <c r="T277" s="55"/>
      <c r="U277" s="55"/>
      <c r="V277" s="55"/>
      <c r="W277" s="55"/>
      <c r="X277" s="4"/>
      <c r="Y277" s="16"/>
      <c r="Z277" s="1"/>
      <c r="AA277" s="1"/>
      <c r="AB277" s="1"/>
    </row>
    <row r="278" spans="1:28" s="122" customFormat="1" outlineLevel="3" x14ac:dyDescent="0.25">
      <c r="A278" s="1"/>
      <c r="B278" s="33"/>
      <c r="C278" s="73">
        <f t="shared" si="62"/>
        <v>4</v>
      </c>
      <c r="D278" s="4"/>
      <c r="E278" s="5"/>
      <c r="F278" s="5"/>
      <c r="G278" s="4"/>
      <c r="H278" s="113"/>
      <c r="I278" s="79"/>
      <c r="J278" s="111">
        <v>1</v>
      </c>
      <c r="K278" s="111">
        <v>0</v>
      </c>
      <c r="L278" s="31">
        <v>0</v>
      </c>
      <c r="M278" s="124">
        <f>L278</f>
        <v>0</v>
      </c>
      <c r="N278" s="124">
        <f>M278</f>
        <v>0</v>
      </c>
      <c r="O278" s="125">
        <f>$M278</f>
        <v>0</v>
      </c>
      <c r="P278" s="126">
        <f t="shared" ref="P278:Q281" si="65">$N278</f>
        <v>0</v>
      </c>
      <c r="Q278" s="126">
        <f t="shared" si="65"/>
        <v>0</v>
      </c>
      <c r="R278" s="2"/>
      <c r="S278" s="2"/>
      <c r="T278" s="2"/>
      <c r="U278" s="2"/>
      <c r="V278" s="2"/>
      <c r="W278" s="2"/>
      <c r="X278" s="4"/>
      <c r="Y278" s="16"/>
      <c r="Z278" s="1"/>
      <c r="AA278" s="1"/>
      <c r="AB278" s="1"/>
    </row>
    <row r="279" spans="1:28" s="122" customFormat="1" outlineLevel="3" x14ac:dyDescent="0.25">
      <c r="A279" s="1"/>
      <c r="B279" s="33"/>
      <c r="C279" s="73">
        <f t="shared" si="62"/>
        <v>4</v>
      </c>
      <c r="D279" s="4"/>
      <c r="E279" s="5"/>
      <c r="F279" s="5"/>
      <c r="G279" s="4"/>
      <c r="H279" s="113"/>
      <c r="I279" s="79"/>
      <c r="J279" s="56" t="s">
        <v>161</v>
      </c>
      <c r="K279" s="56">
        <v>1</v>
      </c>
      <c r="L279" s="108">
        <v>0</v>
      </c>
      <c r="M279" s="124">
        <f>L279</f>
        <v>0</v>
      </c>
      <c r="N279" s="124">
        <f>M279</f>
        <v>0</v>
      </c>
      <c r="O279" s="125">
        <f>$M279</f>
        <v>0</v>
      </c>
      <c r="P279" s="126">
        <f t="shared" si="65"/>
        <v>0</v>
      </c>
      <c r="Q279" s="126">
        <f t="shared" si="65"/>
        <v>0</v>
      </c>
      <c r="R279" s="2"/>
      <c r="S279" s="2"/>
      <c r="T279" s="2"/>
      <c r="U279" s="2"/>
      <c r="V279" s="2"/>
      <c r="W279" s="2"/>
      <c r="X279" s="4"/>
      <c r="Y279" s="16"/>
      <c r="Z279" s="1"/>
      <c r="AA279" s="1"/>
      <c r="AB279" s="1"/>
    </row>
    <row r="280" spans="1:28" s="122" customFormat="1" outlineLevel="3" x14ac:dyDescent="0.25">
      <c r="A280" s="1"/>
      <c r="B280" s="33"/>
      <c r="C280" s="73">
        <f t="shared" si="62"/>
        <v>4</v>
      </c>
      <c r="D280" s="4"/>
      <c r="E280" s="5"/>
      <c r="F280" s="5"/>
      <c r="G280" s="4"/>
      <c r="H280" s="113"/>
      <c r="I280" s="79"/>
      <c r="J280" s="56"/>
      <c r="K280" s="56">
        <v>2</v>
      </c>
      <c r="L280" s="108">
        <v>0</v>
      </c>
      <c r="M280" s="108">
        <v>1</v>
      </c>
      <c r="N280" s="108">
        <v>1</v>
      </c>
      <c r="O280" s="125">
        <f>$M280</f>
        <v>1</v>
      </c>
      <c r="P280" s="126">
        <f t="shared" si="65"/>
        <v>1</v>
      </c>
      <c r="Q280" s="126">
        <f t="shared" si="65"/>
        <v>1</v>
      </c>
      <c r="R280" s="2"/>
      <c r="S280" s="2"/>
      <c r="T280" s="2"/>
      <c r="U280" s="2"/>
      <c r="V280" s="2"/>
      <c r="W280" s="2"/>
      <c r="X280" s="4"/>
      <c r="Y280" s="16"/>
      <c r="Z280" s="1"/>
      <c r="AA280" s="1"/>
      <c r="AB280" s="1"/>
    </row>
    <row r="281" spans="1:28" s="122" customFormat="1" outlineLevel="3" x14ac:dyDescent="0.25">
      <c r="A281" s="1"/>
      <c r="B281" s="33"/>
      <c r="C281" s="73">
        <f t="shared" si="62"/>
        <v>4</v>
      </c>
      <c r="D281" s="4"/>
      <c r="E281" s="5"/>
      <c r="F281" s="5"/>
      <c r="G281" s="4"/>
      <c r="H281" s="64"/>
      <c r="I281" s="79"/>
      <c r="J281" s="56"/>
      <c r="K281" s="56">
        <v>3</v>
      </c>
      <c r="L281" s="108">
        <v>0</v>
      </c>
      <c r="M281" s="108">
        <v>1</v>
      </c>
      <c r="N281" s="108">
        <v>2</v>
      </c>
      <c r="O281" s="125">
        <f>$M281</f>
        <v>1</v>
      </c>
      <c r="P281" s="126">
        <f t="shared" si="65"/>
        <v>2</v>
      </c>
      <c r="Q281" s="126">
        <f t="shared" si="65"/>
        <v>2</v>
      </c>
      <c r="R281" s="2"/>
      <c r="S281" s="2"/>
      <c r="T281" s="2"/>
      <c r="U281" s="2"/>
      <c r="V281" s="2"/>
      <c r="W281" s="2"/>
      <c r="X281" s="4"/>
      <c r="Y281" s="16"/>
      <c r="Z281" s="1"/>
      <c r="AA281" s="1"/>
      <c r="AB281" s="1"/>
    </row>
    <row r="282" spans="1:28" s="122" customFormat="1" outlineLevel="3" x14ac:dyDescent="0.25">
      <c r="A282" s="1"/>
      <c r="B282" s="33"/>
      <c r="C282" s="73">
        <f t="shared" si="62"/>
        <v>4</v>
      </c>
      <c r="D282" s="4"/>
      <c r="E282" s="5"/>
      <c r="F282" s="5"/>
      <c r="G282" s="4"/>
      <c r="H282" s="113"/>
      <c r="I282" s="79"/>
      <c r="J282" s="63"/>
      <c r="K282" s="63">
        <v>4</v>
      </c>
      <c r="L282" s="132">
        <f t="shared" ref="L282:Q282" si="66">L281</f>
        <v>0</v>
      </c>
      <c r="M282" s="132">
        <f t="shared" si="66"/>
        <v>1</v>
      </c>
      <c r="N282" s="132">
        <f t="shared" si="66"/>
        <v>2</v>
      </c>
      <c r="O282" s="132">
        <f t="shared" si="66"/>
        <v>1</v>
      </c>
      <c r="P282" s="132">
        <f t="shared" si="66"/>
        <v>2</v>
      </c>
      <c r="Q282" s="132">
        <f t="shared" si="66"/>
        <v>2</v>
      </c>
      <c r="R282" s="2"/>
      <c r="S282" s="2"/>
      <c r="T282" s="2"/>
      <c r="U282" s="2"/>
      <c r="V282" s="2"/>
      <c r="W282" s="2"/>
      <c r="X282" s="4"/>
      <c r="Y282" s="16"/>
      <c r="Z282" s="1"/>
      <c r="AA282" s="1"/>
      <c r="AB282" s="1"/>
    </row>
    <row r="283" spans="1:28" s="122" customFormat="1" outlineLevel="3" x14ac:dyDescent="0.25">
      <c r="A283" s="1"/>
      <c r="B283" s="33"/>
      <c r="C283" s="73">
        <f t="shared" si="62"/>
        <v>4</v>
      </c>
      <c r="D283" s="4"/>
      <c r="E283" s="5"/>
      <c r="F283" s="5"/>
      <c r="G283" s="4"/>
      <c r="H283" s="113"/>
      <c r="I283" s="103"/>
      <c r="J283" s="61">
        <v>2</v>
      </c>
      <c r="K283" s="61">
        <v>0</v>
      </c>
      <c r="L283" s="107">
        <v>0</v>
      </c>
      <c r="M283" s="124">
        <f>L283</f>
        <v>0</v>
      </c>
      <c r="N283" s="124">
        <f>M283</f>
        <v>0</v>
      </c>
      <c r="O283" s="125">
        <f>$M283</f>
        <v>0</v>
      </c>
      <c r="P283" s="126">
        <f t="shared" ref="P283:Q286" si="67">$N283</f>
        <v>0</v>
      </c>
      <c r="Q283" s="126">
        <f t="shared" si="67"/>
        <v>0</v>
      </c>
      <c r="R283" s="55"/>
      <c r="S283" s="55"/>
      <c r="T283" s="55"/>
      <c r="U283" s="55"/>
      <c r="V283" s="55"/>
      <c r="W283" s="55"/>
      <c r="X283" s="4"/>
      <c r="Y283" s="16"/>
      <c r="Z283" s="1"/>
      <c r="AA283" s="1"/>
      <c r="AB283" s="1"/>
    </row>
    <row r="284" spans="1:28" s="122" customFormat="1" outlineLevel="3" x14ac:dyDescent="0.25">
      <c r="A284" s="1"/>
      <c r="B284" s="33"/>
      <c r="C284" s="73">
        <f t="shared" si="62"/>
        <v>4</v>
      </c>
      <c r="D284" s="4"/>
      <c r="E284" s="5"/>
      <c r="F284" s="5"/>
      <c r="G284" s="4"/>
      <c r="H284" s="113"/>
      <c r="I284" s="103"/>
      <c r="J284" s="56" t="s">
        <v>46</v>
      </c>
      <c r="K284" s="56">
        <v>1</v>
      </c>
      <c r="L284" s="108">
        <v>0</v>
      </c>
      <c r="M284" s="124">
        <f>L284</f>
        <v>0</v>
      </c>
      <c r="N284" s="124">
        <f>M284</f>
        <v>0</v>
      </c>
      <c r="O284" s="125">
        <f>$M284</f>
        <v>0</v>
      </c>
      <c r="P284" s="126">
        <f t="shared" si="67"/>
        <v>0</v>
      </c>
      <c r="Q284" s="126">
        <f t="shared" si="67"/>
        <v>0</v>
      </c>
      <c r="R284" s="55"/>
      <c r="S284" s="55"/>
      <c r="T284" s="55"/>
      <c r="U284" s="55"/>
      <c r="V284" s="55"/>
      <c r="W284" s="55"/>
      <c r="X284" s="4"/>
      <c r="Y284" s="16"/>
      <c r="Z284" s="1"/>
      <c r="AA284" s="1"/>
      <c r="AB284" s="1"/>
    </row>
    <row r="285" spans="1:28" s="122" customFormat="1" outlineLevel="3" x14ac:dyDescent="0.25">
      <c r="A285" s="1"/>
      <c r="B285" s="33"/>
      <c r="C285" s="73">
        <f t="shared" si="62"/>
        <v>4</v>
      </c>
      <c r="D285" s="4"/>
      <c r="E285" s="5"/>
      <c r="F285" s="5"/>
      <c r="G285" s="4"/>
      <c r="H285" s="113"/>
      <c r="I285" s="103"/>
      <c r="J285" s="56"/>
      <c r="K285" s="56">
        <v>2</v>
      </c>
      <c r="L285" s="108">
        <v>0</v>
      </c>
      <c r="M285" s="108">
        <v>1</v>
      </c>
      <c r="N285" s="108">
        <v>1</v>
      </c>
      <c r="O285" s="125">
        <f>$M285</f>
        <v>1</v>
      </c>
      <c r="P285" s="126">
        <f t="shared" si="67"/>
        <v>1</v>
      </c>
      <c r="Q285" s="126">
        <f t="shared" si="67"/>
        <v>1</v>
      </c>
      <c r="R285" s="55"/>
      <c r="S285" s="55"/>
      <c r="T285" s="55"/>
      <c r="U285" s="55"/>
      <c r="V285" s="55"/>
      <c r="W285" s="55"/>
      <c r="X285" s="4"/>
      <c r="Y285" s="16"/>
      <c r="Z285" s="1"/>
      <c r="AA285" s="1"/>
      <c r="AB285" s="1"/>
    </row>
    <row r="286" spans="1:28" s="122" customFormat="1" outlineLevel="3" x14ac:dyDescent="0.25">
      <c r="A286" s="1"/>
      <c r="B286" s="33"/>
      <c r="C286" s="73">
        <f t="shared" si="62"/>
        <v>4</v>
      </c>
      <c r="D286" s="4"/>
      <c r="E286" s="5"/>
      <c r="F286" s="5"/>
      <c r="G286" s="4"/>
      <c r="H286" s="64"/>
      <c r="I286" s="103"/>
      <c r="J286" s="56"/>
      <c r="K286" s="56">
        <v>3</v>
      </c>
      <c r="L286" s="108">
        <v>0</v>
      </c>
      <c r="M286" s="108">
        <v>1</v>
      </c>
      <c r="N286" s="108">
        <v>2</v>
      </c>
      <c r="O286" s="125">
        <f>$M286</f>
        <v>1</v>
      </c>
      <c r="P286" s="126">
        <f t="shared" si="67"/>
        <v>2</v>
      </c>
      <c r="Q286" s="126">
        <f t="shared" si="67"/>
        <v>2</v>
      </c>
      <c r="R286" s="55"/>
      <c r="S286" s="55"/>
      <c r="T286" s="55"/>
      <c r="U286" s="55"/>
      <c r="V286" s="55"/>
      <c r="W286" s="55"/>
      <c r="X286" s="4"/>
      <c r="Y286" s="16"/>
      <c r="Z286" s="1"/>
      <c r="AA286" s="1"/>
      <c r="AB286" s="1"/>
    </row>
    <row r="287" spans="1:28" s="122" customFormat="1" outlineLevel="3" x14ac:dyDescent="0.25">
      <c r="A287" s="1"/>
      <c r="B287" s="33"/>
      <c r="C287" s="73">
        <f t="shared" si="62"/>
        <v>4</v>
      </c>
      <c r="D287" s="4"/>
      <c r="E287" s="5"/>
      <c r="F287" s="5"/>
      <c r="G287" s="4"/>
      <c r="H287" s="64"/>
      <c r="I287" s="103"/>
      <c r="J287" s="63"/>
      <c r="K287" s="63">
        <v>4</v>
      </c>
      <c r="L287" s="132">
        <f t="shared" ref="L287:Q287" si="68">L286</f>
        <v>0</v>
      </c>
      <c r="M287" s="132">
        <f t="shared" si="68"/>
        <v>1</v>
      </c>
      <c r="N287" s="132">
        <f t="shared" si="68"/>
        <v>2</v>
      </c>
      <c r="O287" s="132">
        <f t="shared" si="68"/>
        <v>1</v>
      </c>
      <c r="P287" s="132">
        <f t="shared" si="68"/>
        <v>2</v>
      </c>
      <c r="Q287" s="132">
        <f t="shared" si="68"/>
        <v>2</v>
      </c>
      <c r="R287" s="55"/>
      <c r="S287" s="55"/>
      <c r="T287" s="55"/>
      <c r="U287" s="55"/>
      <c r="V287" s="55"/>
      <c r="W287" s="55"/>
      <c r="X287" s="4"/>
      <c r="Y287" s="16"/>
      <c r="Z287" s="1"/>
      <c r="AA287" s="1"/>
      <c r="AB287" s="1"/>
    </row>
    <row r="288" spans="1:28" s="122" customFormat="1" outlineLevel="3" x14ac:dyDescent="0.25">
      <c r="A288" s="1"/>
      <c r="B288" s="33"/>
      <c r="C288" s="73">
        <f t="shared" si="62"/>
        <v>4</v>
      </c>
      <c r="D288" s="4"/>
      <c r="E288" s="5"/>
      <c r="F288" s="5"/>
      <c r="G288" s="4"/>
      <c r="H288" s="113"/>
      <c r="I288" s="79"/>
      <c r="J288" s="61">
        <v>3</v>
      </c>
      <c r="K288" s="61">
        <v>0</v>
      </c>
      <c r="L288" s="31">
        <v>0</v>
      </c>
      <c r="M288" s="31">
        <v>1</v>
      </c>
      <c r="N288" s="31">
        <v>2</v>
      </c>
      <c r="O288" s="129">
        <f>$L288</f>
        <v>0</v>
      </c>
      <c r="P288" s="125">
        <f>$M288</f>
        <v>1</v>
      </c>
      <c r="Q288" s="129">
        <f>$L288</f>
        <v>0</v>
      </c>
      <c r="R288" s="2"/>
      <c r="S288" s="2"/>
      <c r="T288" s="2"/>
      <c r="U288" s="2"/>
      <c r="V288" s="2"/>
      <c r="W288" s="2"/>
      <c r="X288" s="4"/>
      <c r="Y288" s="16"/>
      <c r="Z288" s="1"/>
      <c r="AA288" s="1"/>
      <c r="AB288" s="1"/>
    </row>
    <row r="289" spans="1:28" s="122" customFormat="1" outlineLevel="3" x14ac:dyDescent="0.25">
      <c r="A289" s="1"/>
      <c r="B289" s="33"/>
      <c r="C289" s="73">
        <f t="shared" si="62"/>
        <v>4</v>
      </c>
      <c r="D289" s="4"/>
      <c r="E289" s="5"/>
      <c r="F289" s="5"/>
      <c r="G289" s="4"/>
      <c r="H289" s="113"/>
      <c r="I289" s="79"/>
      <c r="J289" s="56" t="s">
        <v>162</v>
      </c>
      <c r="K289" s="56">
        <v>1</v>
      </c>
      <c r="L289" s="108">
        <v>0</v>
      </c>
      <c r="M289" s="31">
        <v>1</v>
      </c>
      <c r="N289" s="31">
        <v>2</v>
      </c>
      <c r="O289" s="129">
        <f>$L289</f>
        <v>0</v>
      </c>
      <c r="P289" s="125">
        <f>$M289</f>
        <v>1</v>
      </c>
      <c r="Q289" s="129">
        <f>$L289</f>
        <v>0</v>
      </c>
      <c r="R289" s="2"/>
      <c r="S289" s="2"/>
      <c r="T289" s="2"/>
      <c r="U289" s="2"/>
      <c r="V289" s="2"/>
      <c r="W289" s="2"/>
      <c r="X289" s="4"/>
      <c r="Y289" s="16"/>
      <c r="Z289" s="1"/>
      <c r="AA289" s="1"/>
      <c r="AB289" s="1"/>
    </row>
    <row r="290" spans="1:28" s="122" customFormat="1" outlineLevel="3" x14ac:dyDescent="0.25">
      <c r="A290" s="1"/>
      <c r="B290" s="33"/>
      <c r="C290" s="73">
        <f t="shared" si="62"/>
        <v>4</v>
      </c>
      <c r="D290" s="4"/>
      <c r="E290" s="5"/>
      <c r="F290" s="5"/>
      <c r="G290" s="4"/>
      <c r="H290" s="113"/>
      <c r="I290" s="79"/>
      <c r="J290" s="56"/>
      <c r="K290" s="56">
        <v>2</v>
      </c>
      <c r="L290" s="108">
        <v>0</v>
      </c>
      <c r="M290" s="108">
        <v>1</v>
      </c>
      <c r="N290" s="108">
        <v>2</v>
      </c>
      <c r="O290" s="31">
        <v>3</v>
      </c>
      <c r="P290" s="126">
        <f>M290</f>
        <v>1</v>
      </c>
      <c r="Q290" s="125">
        <f>O290</f>
        <v>3</v>
      </c>
      <c r="R290" s="2"/>
      <c r="S290" s="2"/>
      <c r="T290" s="2"/>
      <c r="U290" s="2"/>
      <c r="V290" s="2"/>
      <c r="W290" s="2"/>
      <c r="X290" s="4"/>
      <c r="Y290" s="16"/>
      <c r="Z290" s="1"/>
      <c r="AA290" s="1"/>
      <c r="AB290" s="1"/>
    </row>
    <row r="291" spans="1:28" s="122" customFormat="1" outlineLevel="3" x14ac:dyDescent="0.25">
      <c r="A291" s="1"/>
      <c r="B291" s="33"/>
      <c r="C291" s="73">
        <f t="shared" si="62"/>
        <v>4</v>
      </c>
      <c r="D291" s="4"/>
      <c r="E291" s="5"/>
      <c r="F291" s="5"/>
      <c r="G291" s="4"/>
      <c r="H291" s="113"/>
      <c r="I291" s="79"/>
      <c r="J291" s="56"/>
      <c r="K291" s="56">
        <v>3</v>
      </c>
      <c r="L291" s="108">
        <v>0</v>
      </c>
      <c r="M291" s="108">
        <v>1</v>
      </c>
      <c r="N291" s="108">
        <v>2</v>
      </c>
      <c r="O291" s="31">
        <v>3</v>
      </c>
      <c r="P291" s="31">
        <v>4</v>
      </c>
      <c r="Q291" s="31">
        <v>5</v>
      </c>
      <c r="R291" s="2"/>
      <c r="S291" s="2"/>
      <c r="T291" s="2"/>
      <c r="U291" s="2"/>
      <c r="V291" s="2"/>
      <c r="W291" s="2"/>
      <c r="X291" s="4"/>
      <c r="Y291" s="16"/>
      <c r="Z291" s="1"/>
      <c r="AA291" s="1"/>
      <c r="AB291" s="1"/>
    </row>
    <row r="292" spans="1:28" s="122" customFormat="1" outlineLevel="3" x14ac:dyDescent="0.25">
      <c r="A292" s="1"/>
      <c r="B292" s="33"/>
      <c r="C292" s="73">
        <f t="shared" si="62"/>
        <v>4</v>
      </c>
      <c r="D292" s="4"/>
      <c r="E292" s="5"/>
      <c r="F292" s="5"/>
      <c r="G292" s="4"/>
      <c r="H292" s="113"/>
      <c r="I292" s="62"/>
      <c r="J292" s="63"/>
      <c r="K292" s="63">
        <v>4</v>
      </c>
      <c r="L292" s="132">
        <f t="shared" ref="L292:Q292" si="69">L291</f>
        <v>0</v>
      </c>
      <c r="M292" s="132">
        <f t="shared" si="69"/>
        <v>1</v>
      </c>
      <c r="N292" s="132">
        <f t="shared" si="69"/>
        <v>2</v>
      </c>
      <c r="O292" s="132">
        <f t="shared" si="69"/>
        <v>3</v>
      </c>
      <c r="P292" s="132">
        <f t="shared" si="69"/>
        <v>4</v>
      </c>
      <c r="Q292" s="132">
        <f t="shared" si="69"/>
        <v>5</v>
      </c>
      <c r="R292" s="2"/>
      <c r="S292" s="2"/>
      <c r="T292" s="2"/>
      <c r="U292" s="2"/>
      <c r="V292" s="2"/>
      <c r="W292" s="2"/>
      <c r="X292" s="4"/>
      <c r="Y292" s="16"/>
      <c r="Z292" s="1"/>
      <c r="AA292" s="1"/>
      <c r="AB292" s="1"/>
    </row>
    <row r="293" spans="1:28" s="122" customFormat="1" ht="5.0999999999999996" customHeight="1" outlineLevel="2" x14ac:dyDescent="0.2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s="95" customFormat="1" ht="5.0999999999999996" customHeight="1" outlineLevel="2" x14ac:dyDescent="0.2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s="95" customFormat="1" ht="5.0999999999999996" customHeight="1" outlineLevel="1" x14ac:dyDescent="0.2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s="95" customFormat="1" ht="5.0999999999999996" customHeight="1" x14ac:dyDescent="0.2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s="140" customFormat="1" ht="5.0999999999999996" customHeight="1" thickBot="1" x14ac:dyDescent="0.3">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s="140" customFormat="1" ht="5.0999999999999996" customHeight="1" outlineLevel="1" x14ac:dyDescent="0.2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s="140" customFormat="1" outlineLevel="4" x14ac:dyDescent="0.2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s="140" customFormat="1" ht="20.100000000000001" customHeight="1" x14ac:dyDescent="0.2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s="140" customFormat="1" ht="20.100000000000001" customHeight="1" outlineLevel="1" x14ac:dyDescent="0.2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s="140" customFormat="1" ht="5.0999999999999996" customHeight="1" outlineLevel="2" x14ac:dyDescent="0.2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s="140" customFormat="1" outlineLevel="3" x14ac:dyDescent="0.2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s="140" customFormat="1" outlineLevel="3" x14ac:dyDescent="0.25">
      <c r="A304" s="1"/>
      <c r="B304" s="33"/>
      <c r="C304" s="73">
        <f t="shared" ref="C304" si="70">INT($C$31)+3</f>
        <v>4</v>
      </c>
      <c r="D304" s="3"/>
      <c r="E304" s="5"/>
      <c r="F304" s="5"/>
      <c r="G304" s="3"/>
      <c r="H304" s="29"/>
      <c r="I304" s="29"/>
      <c r="J304" s="147" t="s">
        <v>44</v>
      </c>
      <c r="K304" s="147"/>
      <c r="L304" s="147" t="s">
        <v>44</v>
      </c>
      <c r="M304" s="147" t="s">
        <v>44</v>
      </c>
      <c r="N304" s="147" t="s">
        <v>44</v>
      </c>
      <c r="O304" s="147" t="s">
        <v>44</v>
      </c>
      <c r="P304" s="147" t="s">
        <v>44</v>
      </c>
      <c r="Q304" s="147"/>
      <c r="R304" s="29"/>
      <c r="S304" s="29"/>
      <c r="T304" s="29"/>
      <c r="U304" s="29"/>
      <c r="V304" s="29"/>
      <c r="W304" s="29"/>
      <c r="X304" s="3"/>
      <c r="Y304" s="16"/>
      <c r="Z304" s="1"/>
      <c r="AA304" s="1"/>
      <c r="AB304" s="1"/>
    </row>
    <row r="305" spans="1:28" s="140" customFormat="1" outlineLevel="2" x14ac:dyDescent="0.25">
      <c r="A305" s="1"/>
      <c r="B305" s="33"/>
      <c r="C305" s="73">
        <f>INT($C$31)+2</f>
        <v>3</v>
      </c>
      <c r="D305" s="3"/>
      <c r="E305" s="5"/>
      <c r="F305" s="5"/>
      <c r="G305" s="3"/>
      <c r="H305" s="29"/>
      <c r="I305" s="29"/>
      <c r="J305" s="180" t="s">
        <v>210</v>
      </c>
      <c r="K305" s="180" t="s">
        <v>96</v>
      </c>
      <c r="L305" s="180" t="s">
        <v>211</v>
      </c>
      <c r="M305" s="180"/>
      <c r="N305" s="180"/>
      <c r="O305" s="180"/>
      <c r="P305" s="180"/>
      <c r="Q305" s="180"/>
      <c r="R305" s="29"/>
      <c r="S305" s="29"/>
      <c r="T305" s="29"/>
      <c r="U305" s="29"/>
      <c r="V305" s="29"/>
      <c r="W305" s="29"/>
      <c r="X305" s="3"/>
      <c r="Y305" s="16"/>
      <c r="Z305" s="1"/>
      <c r="AA305" s="1"/>
      <c r="AB305" s="1"/>
    </row>
    <row r="306" spans="1:28" s="140" customFormat="1" outlineLevel="2" x14ac:dyDescent="0.25">
      <c r="A306" s="1"/>
      <c r="B306" s="33"/>
      <c r="C306" s="73">
        <f>INT($C$31)+2</f>
        <v>3</v>
      </c>
      <c r="D306" s="3"/>
      <c r="E306" s="5"/>
      <c r="F306" s="5"/>
      <c r="G306" s="3"/>
      <c r="H306" s="29"/>
      <c r="I306" s="29"/>
      <c r="J306" s="180" t="s">
        <v>203</v>
      </c>
      <c r="K306" s="180" t="s">
        <v>204</v>
      </c>
      <c r="L306" s="180" t="s">
        <v>205</v>
      </c>
      <c r="M306" s="180"/>
      <c r="N306" s="180"/>
      <c r="O306" s="180"/>
      <c r="P306" s="180"/>
      <c r="Q306" s="180"/>
      <c r="R306" s="29"/>
      <c r="S306" s="29"/>
      <c r="T306" s="29"/>
      <c r="U306" s="29"/>
      <c r="V306" s="29"/>
      <c r="W306" s="29"/>
      <c r="X306" s="3"/>
      <c r="Y306" s="16"/>
      <c r="Z306" s="1"/>
      <c r="AA306" s="1"/>
      <c r="AB306" s="1"/>
    </row>
    <row r="307" spans="1:28" s="140" customFormat="1" ht="11.45" customHeight="1" outlineLevel="2" x14ac:dyDescent="0.25">
      <c r="A307" s="1"/>
      <c r="B307" s="33" t="s">
        <v>20</v>
      </c>
      <c r="C307" s="73">
        <f>INT($C$31)+2.01</f>
        <v>3.01</v>
      </c>
      <c r="D307" s="3"/>
      <c r="E307" s="3"/>
      <c r="F307" s="3"/>
      <c r="G307" s="3"/>
      <c r="H307" s="29"/>
      <c r="I307" s="29"/>
      <c r="J307" s="147" t="s">
        <v>44</v>
      </c>
      <c r="K307" s="147"/>
      <c r="L307" s="147" t="s">
        <v>44</v>
      </c>
      <c r="M307" s="147" t="s">
        <v>44</v>
      </c>
      <c r="N307" s="147" t="s">
        <v>44</v>
      </c>
      <c r="O307" s="147" t="s">
        <v>44</v>
      </c>
      <c r="P307" s="147" t="s">
        <v>44</v>
      </c>
      <c r="Q307" s="147" t="s">
        <v>44</v>
      </c>
      <c r="R307" s="29"/>
      <c r="S307" s="29"/>
      <c r="T307" s="29"/>
      <c r="U307" s="29"/>
      <c r="V307" s="29"/>
      <c r="W307" s="29"/>
      <c r="X307" s="3"/>
      <c r="Y307" s="16"/>
      <c r="Z307" s="1"/>
      <c r="AA307" s="1"/>
      <c r="AB307" s="1"/>
    </row>
    <row r="308" spans="1:28" s="140" customFormat="1" ht="12.95" customHeight="1" outlineLevel="4" x14ac:dyDescent="0.2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s="140" customFormat="1" ht="8.4499999999999993" customHeight="1" outlineLevel="4" x14ac:dyDescent="0.2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s="140" customFormat="1" ht="5.0999999999999996" customHeight="1" outlineLevel="2" x14ac:dyDescent="0.2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s="140" customFormat="1" outlineLevel="2" x14ac:dyDescent="0.25">
      <c r="A311" s="1"/>
      <c r="B311" s="33"/>
      <c r="C311" s="73">
        <f>INT($C$31)+2</f>
        <v>3</v>
      </c>
      <c r="D311" s="4"/>
      <c r="E311" s="5"/>
      <c r="F311" s="5"/>
      <c r="G311" s="4"/>
      <c r="H311" s="100" t="s">
        <v>214</v>
      </c>
      <c r="I311" s="2"/>
      <c r="J311" s="2"/>
      <c r="K311" s="2"/>
      <c r="L311" s="2"/>
      <c r="M311" s="2"/>
      <c r="N311" s="2"/>
      <c r="O311" s="2"/>
      <c r="P311" s="2"/>
      <c r="Q311" s="2"/>
      <c r="R311" s="2"/>
      <c r="S311" s="2"/>
      <c r="T311" s="2"/>
      <c r="U311" s="2"/>
      <c r="V311" s="2"/>
      <c r="W311" s="2"/>
      <c r="X311" s="4"/>
      <c r="Y311" s="16"/>
      <c r="Z311" s="1"/>
      <c r="AA311" s="1"/>
      <c r="AB311" s="1"/>
    </row>
    <row r="312" spans="1:28" s="140" customFormat="1" outlineLevel="3" x14ac:dyDescent="0.25">
      <c r="A312" s="1"/>
      <c r="B312" s="33"/>
      <c r="C312" s="73">
        <f>INT($C$31)+3</f>
        <v>4</v>
      </c>
      <c r="D312" s="4"/>
      <c r="E312" s="5"/>
      <c r="F312" s="5"/>
      <c r="G312" s="4"/>
      <c r="H312" s="2" t="s">
        <v>304</v>
      </c>
      <c r="I312" s="2"/>
      <c r="J312" s="31" t="b">
        <v>1</v>
      </c>
      <c r="K312" s="31" t="b">
        <v>1</v>
      </c>
      <c r="L312" s="31" t="b">
        <v>1</v>
      </c>
      <c r="M312" s="2"/>
      <c r="N312" s="2"/>
      <c r="O312" s="2"/>
      <c r="P312" s="2"/>
      <c r="Q312" s="2"/>
      <c r="R312" s="2"/>
      <c r="S312" s="2"/>
      <c r="T312" s="2"/>
      <c r="U312" s="2"/>
      <c r="V312" s="2"/>
      <c r="W312" s="2"/>
      <c r="X312" s="4"/>
      <c r="Y312" s="16"/>
      <c r="Z312" s="1"/>
      <c r="AA312" s="1"/>
      <c r="AB312" s="1"/>
    </row>
    <row r="313" spans="1:28" s="140" customFormat="1" outlineLevel="3" x14ac:dyDescent="0.25">
      <c r="A313" s="1"/>
      <c r="B313" s="33"/>
      <c r="C313" s="73">
        <f t="shared" ref="C313:C320" si="71">INT($C$31)+3</f>
        <v>4</v>
      </c>
      <c r="D313" s="4"/>
      <c r="E313" s="5"/>
      <c r="F313" s="5"/>
      <c r="G313" s="4"/>
      <c r="H313" s="2" t="s">
        <v>273</v>
      </c>
      <c r="I313" s="2"/>
      <c r="J313" s="121">
        <v>0</v>
      </c>
      <c r="K313" s="121">
        <v>1</v>
      </c>
      <c r="L313" s="121">
        <v>2</v>
      </c>
      <c r="M313" s="2"/>
      <c r="N313" s="2"/>
      <c r="O313" s="2"/>
      <c r="P313" s="2"/>
      <c r="Q313" s="2"/>
      <c r="R313" s="2"/>
      <c r="S313" s="2"/>
      <c r="T313" s="2"/>
      <c r="U313" s="2"/>
      <c r="V313" s="2"/>
      <c r="W313" s="2"/>
      <c r="X313" s="4"/>
      <c r="Y313" s="16"/>
      <c r="Z313" s="1"/>
      <c r="AA313" s="1"/>
      <c r="AB313" s="1"/>
    </row>
    <row r="314" spans="1:28" s="140" customFormat="1" outlineLevel="3" x14ac:dyDescent="0.25">
      <c r="A314" s="1"/>
      <c r="B314" s="33"/>
      <c r="C314" s="73">
        <f t="shared" si="71"/>
        <v>4</v>
      </c>
      <c r="D314" s="4"/>
      <c r="E314" s="5"/>
      <c r="F314" s="5"/>
      <c r="G314" s="4"/>
      <c r="H314" s="2" t="s">
        <v>305</v>
      </c>
      <c r="I314" s="2"/>
      <c r="J314" s="31" t="b">
        <v>1</v>
      </c>
      <c r="K314" s="31" t="b">
        <v>1</v>
      </c>
      <c r="L314" s="31" t="b">
        <v>1</v>
      </c>
      <c r="M314" s="2"/>
      <c r="N314" s="2"/>
      <c r="O314" s="2"/>
      <c r="P314" s="2"/>
      <c r="Q314" s="2"/>
      <c r="R314" s="2"/>
      <c r="S314" s="2"/>
      <c r="T314" s="2"/>
      <c r="U314" s="2"/>
      <c r="V314" s="2"/>
      <c r="W314" s="2"/>
      <c r="X314" s="4"/>
      <c r="Y314" s="16"/>
      <c r="Z314" s="1"/>
      <c r="AA314" s="1"/>
      <c r="AB314" s="1"/>
    </row>
    <row r="315" spans="1:28" s="140" customFormat="1" outlineLevel="3" x14ac:dyDescent="0.25">
      <c r="A315" s="1"/>
      <c r="B315" s="33"/>
      <c r="C315" s="73">
        <f t="shared" si="71"/>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s="140" customFormat="1" outlineLevel="3" x14ac:dyDescent="0.25">
      <c r="A316" s="1"/>
      <c r="B316" s="33"/>
      <c r="C316" s="73">
        <f t="shared" si="71"/>
        <v>4</v>
      </c>
      <c r="D316" s="4"/>
      <c r="E316" s="5"/>
      <c r="F316" s="5"/>
      <c r="G316" s="4"/>
      <c r="H316" s="2"/>
      <c r="I316" s="2"/>
      <c r="J316" s="2"/>
      <c r="K316" s="2"/>
      <c r="L316" s="2"/>
      <c r="M316" s="2"/>
      <c r="N316" s="2"/>
      <c r="O316" s="2"/>
      <c r="P316" s="2"/>
      <c r="Q316" s="2"/>
      <c r="R316" s="2"/>
      <c r="S316" s="2"/>
      <c r="T316" s="2"/>
      <c r="U316" s="2"/>
      <c r="V316" s="2"/>
      <c r="W316" s="2"/>
      <c r="X316" s="4"/>
      <c r="Y316" s="16"/>
      <c r="Z316" s="1"/>
      <c r="AA316" s="1"/>
      <c r="AB316" s="1"/>
    </row>
    <row r="317" spans="1:28" s="140" customFormat="1" outlineLevel="3" x14ac:dyDescent="0.25">
      <c r="A317" s="1"/>
      <c r="B317" s="33"/>
      <c r="C317" s="73">
        <f t="shared" si="71"/>
        <v>4</v>
      </c>
      <c r="D317" s="4"/>
      <c r="E317" s="5"/>
      <c r="F317" s="5"/>
      <c r="G317" s="4"/>
      <c r="H317" s="2"/>
      <c r="I317" s="145"/>
      <c r="J317" s="146" t="s">
        <v>220</v>
      </c>
      <c r="K317" s="146" t="s">
        <v>221</v>
      </c>
      <c r="L317" s="146" t="s">
        <v>222</v>
      </c>
      <c r="M317" s="2"/>
      <c r="N317" s="2"/>
      <c r="O317" s="2"/>
      <c r="P317" s="2"/>
      <c r="Q317" s="2"/>
      <c r="R317" s="2"/>
      <c r="S317" s="2"/>
      <c r="T317" s="2"/>
      <c r="U317" s="2"/>
      <c r="V317" s="2"/>
      <c r="W317" s="2"/>
      <c r="X317" s="4"/>
      <c r="Y317" s="16"/>
      <c r="Z317" s="1"/>
      <c r="AA317" s="1"/>
      <c r="AB317" s="1"/>
    </row>
    <row r="318" spans="1:28" s="140" customFormat="1" outlineLevel="3" x14ac:dyDescent="0.25">
      <c r="A318" s="1"/>
      <c r="B318" s="33"/>
      <c r="C318" s="73">
        <f t="shared" si="71"/>
        <v>4</v>
      </c>
      <c r="D318" s="4"/>
      <c r="E318" s="5"/>
      <c r="F318" s="5"/>
      <c r="G318" s="4"/>
      <c r="H318" s="2" t="s">
        <v>219</v>
      </c>
      <c r="I318" s="145"/>
      <c r="J318" s="31">
        <f>J313</f>
        <v>0</v>
      </c>
      <c r="K318" s="31">
        <f>K313</f>
        <v>1</v>
      </c>
      <c r="L318" s="31">
        <f>L313</f>
        <v>2</v>
      </c>
      <c r="M318" s="2"/>
      <c r="N318" s="2"/>
      <c r="O318" s="2"/>
      <c r="P318" s="2"/>
      <c r="Q318" s="2"/>
      <c r="R318" s="2"/>
      <c r="S318" s="2"/>
      <c r="T318" s="2"/>
      <c r="U318" s="2"/>
      <c r="V318" s="2"/>
      <c r="W318" s="2"/>
      <c r="X318" s="4"/>
      <c r="Y318" s="16"/>
      <c r="Z318" s="1"/>
      <c r="AA318" s="1"/>
      <c r="AB318" s="1"/>
    </row>
    <row r="319" spans="1:28" s="140" customFormat="1" outlineLevel="3" x14ac:dyDescent="0.25">
      <c r="A319" s="1"/>
      <c r="B319" s="33"/>
      <c r="C319" s="73">
        <f t="shared" si="71"/>
        <v>4</v>
      </c>
      <c r="D319" s="4"/>
      <c r="E319" s="5"/>
      <c r="F319" s="5"/>
      <c r="G319" s="4"/>
      <c r="H319" s="2"/>
      <c r="I319" s="145"/>
      <c r="J319" s="146"/>
      <c r="K319" s="146"/>
      <c r="L319" s="146"/>
      <c r="M319" s="2"/>
      <c r="N319" s="2"/>
      <c r="O319" s="2"/>
      <c r="P319" s="2"/>
      <c r="Q319" s="2"/>
      <c r="R319" s="2"/>
      <c r="S319" s="2"/>
      <c r="T319" s="2"/>
      <c r="U319" s="2"/>
      <c r="V319" s="2"/>
      <c r="W319" s="2"/>
      <c r="X319" s="4"/>
      <c r="Y319" s="16"/>
      <c r="Z319" s="1"/>
      <c r="AA319" s="1"/>
      <c r="AB319" s="1"/>
    </row>
    <row r="320" spans="1:28" s="140" customFormat="1" outlineLevel="3" x14ac:dyDescent="0.25">
      <c r="A320" s="1"/>
      <c r="B320" s="33"/>
      <c r="C320" s="73">
        <f t="shared" si="71"/>
        <v>4</v>
      </c>
      <c r="D320" s="4"/>
      <c r="E320" s="5"/>
      <c r="F320" s="5"/>
      <c r="G320" s="4"/>
      <c r="H320" s="2"/>
      <c r="I320" s="145"/>
      <c r="J320" s="146"/>
      <c r="K320" s="146"/>
      <c r="L320" s="146"/>
      <c r="M320" s="2"/>
      <c r="N320" s="2"/>
      <c r="O320" s="2"/>
      <c r="P320" s="2"/>
      <c r="Q320" s="2"/>
      <c r="R320" s="2"/>
      <c r="S320" s="2"/>
      <c r="T320" s="2"/>
      <c r="U320" s="2"/>
      <c r="V320" s="2"/>
      <c r="W320" s="2"/>
      <c r="X320" s="4"/>
      <c r="Y320" s="16"/>
      <c r="Z320" s="1"/>
      <c r="AA320" s="1"/>
      <c r="AB320" s="1"/>
    </row>
    <row r="321" spans="1:28" s="140" customFormat="1" outlineLevel="3" x14ac:dyDescent="0.25">
      <c r="A321" s="1"/>
      <c r="B321" s="33"/>
      <c r="C321" s="73">
        <f>INT($C$31)+3</f>
        <v>4</v>
      </c>
      <c r="D321" s="4"/>
      <c r="E321" s="5"/>
      <c r="F321" s="5"/>
      <c r="G321" s="4"/>
      <c r="H321" s="2"/>
      <c r="I321" s="2"/>
      <c r="J321" s="2"/>
      <c r="K321" s="2"/>
      <c r="L321" s="2"/>
      <c r="M321" s="2"/>
      <c r="N321" s="2"/>
      <c r="O321" s="2"/>
      <c r="P321" s="2"/>
      <c r="Q321" s="2"/>
      <c r="R321" s="2"/>
      <c r="S321" s="2"/>
      <c r="T321" s="2"/>
      <c r="U321" s="2"/>
      <c r="V321" s="2"/>
      <c r="W321" s="2"/>
      <c r="X321" s="4"/>
      <c r="Y321" s="16"/>
      <c r="Z321" s="1"/>
      <c r="AA321" s="1"/>
      <c r="AB321" s="1"/>
    </row>
    <row r="322" spans="1:28" s="140" customFormat="1" ht="5.0999999999999996" customHeight="1" outlineLevel="3" x14ac:dyDescent="0.25">
      <c r="A322" s="1"/>
      <c r="B322" s="33"/>
      <c r="C322" s="73">
        <f>INT($C$31)+3.005</f>
        <v>4.0049999999999999</v>
      </c>
      <c r="D322" s="4"/>
      <c r="E322" s="4"/>
      <c r="F322" s="4"/>
      <c r="G322" s="4"/>
      <c r="H322" s="83"/>
      <c r="I322" s="83"/>
      <c r="J322" s="83"/>
      <c r="K322" s="83"/>
      <c r="L322" s="83"/>
      <c r="M322" s="83"/>
      <c r="N322" s="83"/>
      <c r="O322" s="83"/>
      <c r="P322" s="83"/>
      <c r="Q322" s="83"/>
      <c r="R322" s="83"/>
      <c r="S322" s="83"/>
      <c r="T322" s="83"/>
      <c r="U322" s="83"/>
      <c r="V322" s="83"/>
      <c r="W322" s="83"/>
      <c r="X322" s="4" t="s">
        <v>3</v>
      </c>
      <c r="Y322" s="16"/>
      <c r="Z322" s="1"/>
      <c r="AA322" s="1"/>
      <c r="AB322" s="1"/>
    </row>
    <row r="323" spans="1:28" s="140" customFormat="1" ht="5.0999999999999996" customHeight="1" outlineLevel="2" x14ac:dyDescent="0.25">
      <c r="A323" s="1"/>
      <c r="B323" s="33"/>
      <c r="C323" s="73">
        <f>INT($C$31)+2.005</f>
        <v>3.0049999999999999</v>
      </c>
      <c r="D323" s="4"/>
      <c r="E323" s="4"/>
      <c r="F323" s="4"/>
      <c r="G323" s="4"/>
      <c r="H323" s="4"/>
      <c r="I323" s="4"/>
      <c r="J323" s="4"/>
      <c r="K323" s="4"/>
      <c r="L323" s="4"/>
      <c r="M323" s="4"/>
      <c r="N323" s="4"/>
      <c r="O323" s="4"/>
      <c r="P323" s="4"/>
      <c r="Q323" s="4"/>
      <c r="R323" s="4"/>
      <c r="S323" s="4"/>
      <c r="T323" s="4"/>
      <c r="U323" s="4"/>
      <c r="V323" s="4"/>
      <c r="W323" s="4"/>
      <c r="X323" s="4"/>
      <c r="Y323" s="16"/>
      <c r="Z323" s="1"/>
      <c r="AA323" s="1"/>
      <c r="AB323" s="1"/>
    </row>
    <row r="324" spans="1:28" s="140" customFormat="1" ht="5.0999999999999996" customHeight="1" outlineLevel="1" x14ac:dyDescent="0.25">
      <c r="A324" s="1"/>
      <c r="B324" s="35"/>
      <c r="C324" s="76">
        <f>INT($C$31)+1.005</f>
        <v>2.0049999999999999</v>
      </c>
      <c r="D324" s="17"/>
      <c r="E324" s="17"/>
      <c r="F324" s="17"/>
      <c r="G324" s="17"/>
      <c r="H324" s="17"/>
      <c r="I324" s="17"/>
      <c r="J324" s="17"/>
      <c r="K324" s="17"/>
      <c r="L324" s="17"/>
      <c r="M324" s="17"/>
      <c r="N324" s="17"/>
      <c r="O324" s="17"/>
      <c r="P324" s="17"/>
      <c r="Q324" s="17"/>
      <c r="R324" s="17"/>
      <c r="S324" s="17"/>
      <c r="T324" s="17"/>
      <c r="U324" s="17"/>
      <c r="V324" s="17"/>
      <c r="W324" s="17"/>
      <c r="X324" s="17"/>
      <c r="Y324" s="18" t="s">
        <v>1</v>
      </c>
      <c r="Z324" s="1"/>
      <c r="AA324" s="1"/>
      <c r="AB324" s="1"/>
    </row>
    <row r="325" spans="1:28" s="140" customFormat="1" ht="5.0999999999999996" customHeight="1" x14ac:dyDescent="0.25">
      <c r="A325" s="1"/>
      <c r="B325" s="19"/>
      <c r="C325" s="77">
        <f>INT($C$31)+0.005</f>
        <v>1.0049999999999999</v>
      </c>
      <c r="D325" s="19"/>
      <c r="E325" s="19"/>
      <c r="F325" s="19"/>
      <c r="G325" s="19"/>
      <c r="H325" s="19"/>
      <c r="I325" s="19"/>
      <c r="J325" s="19"/>
      <c r="K325" s="19"/>
      <c r="L325" s="19"/>
      <c r="M325" s="19"/>
      <c r="N325" s="19"/>
      <c r="O325" s="19"/>
      <c r="P325" s="19"/>
      <c r="Q325" s="19"/>
      <c r="R325" s="19"/>
      <c r="S325" s="19"/>
      <c r="T325" s="19"/>
      <c r="U325" s="19"/>
      <c r="V325" s="19"/>
      <c r="W325" s="19"/>
      <c r="X325" s="19"/>
      <c r="Y325" s="19"/>
      <c r="Z325" s="1"/>
      <c r="AA325" s="1"/>
      <c r="AB325" s="1"/>
    </row>
    <row r="326" spans="1:28" s="140" customFormat="1" outlineLevel="2" x14ac:dyDescent="0.25">
      <c r="A326" s="1"/>
      <c r="B326" s="1"/>
      <c r="C326" s="73">
        <f>INT($C$31)+2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s="95" customFormat="1" outlineLevel="2" x14ac:dyDescent="0.25">
      <c r="A327" s="1"/>
      <c r="B327" s="1"/>
      <c r="C327" s="73">
        <f>INT($C$132)+2</f>
        <v>3</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2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2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2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2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2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25">
      <c r="A333" s="1"/>
      <c r="B333" s="1"/>
      <c r="C333" s="66"/>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25">
      <c r="C334"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168"/>
  <sheetViews>
    <sheetView tabSelected="1" topLeftCell="A6" zoomScale="80" zoomScaleNormal="80" workbookViewId="0">
      <pane xSplit="9" ySplit="10" topLeftCell="J93" activePane="bottomRight" state="frozen"/>
      <selection activeCell="A6" sqref="A6"/>
      <selection pane="topRight" activeCell="J6" sqref="J6"/>
      <selection pane="bottomLeft" activeCell="A16" sqref="A16"/>
      <selection pane="bottomRight" activeCell="O116" sqref="O116"/>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11.42578125" style="140" customWidth="1"/>
    <col min="10" max="14" width="10.85546875" style="140" customWidth="1"/>
    <col min="15" max="15" width="12.140625" style="140" bestFit="1" customWidth="1"/>
    <col min="16"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301</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9">
        <v>44526.640759722199</v>
      </c>
      <c r="J13" s="186" t="s">
        <v>311</v>
      </c>
      <c r="K13" s="187"/>
      <c r="L13" s="187"/>
      <c r="M13" s="187"/>
      <c r="N13" s="187"/>
      <c r="O13" s="187"/>
      <c r="P13" s="187"/>
      <c r="Q13" s="187"/>
      <c r="R13" s="187"/>
      <c r="S13" s="187"/>
      <c r="T13" s="188"/>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48">
        <v>44336.775273148101</v>
      </c>
      <c r="J14" s="189" t="s">
        <v>303</v>
      </c>
      <c r="K14" s="190"/>
      <c r="L14" s="190"/>
      <c r="M14" s="190"/>
      <c r="N14" s="190"/>
      <c r="O14" s="190"/>
      <c r="P14" s="190"/>
      <c r="Q14" s="190"/>
      <c r="R14" s="190"/>
      <c r="S14" s="190"/>
      <c r="T14" s="190"/>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97"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97"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97"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97" customFormat="1" outlineLevel="4" x14ac:dyDescent="0.25">
      <c r="A30" s="1"/>
      <c r="B30" s="33"/>
      <c r="C30" s="73">
        <f>INT(MAX($C$41:$C$55))+1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97" customFormat="1" ht="20.100000000000001" customHeight="1" x14ac:dyDescent="0.25">
      <c r="A31" s="1"/>
      <c r="B31" s="33"/>
      <c r="C31" s="73">
        <v>1.02</v>
      </c>
      <c r="D31" s="21"/>
      <c r="E31" s="24" t="s">
        <v>6</v>
      </c>
      <c r="F31" s="25"/>
      <c r="G31" s="12"/>
      <c r="H31" s="44" t="str">
        <f>COUNTIFS($B$1:$B31, "«")&amp;" Structural: Feed variation periods and number of nutrition levels"</f>
        <v>2 Structural: Feed variation periods and number of nutrition levels</v>
      </c>
      <c r="I31" s="6"/>
      <c r="J31" s="6"/>
      <c r="K31" s="6"/>
      <c r="L31" s="6"/>
      <c r="M31" s="6"/>
      <c r="N31" s="6"/>
      <c r="O31" s="6"/>
      <c r="P31" s="6"/>
      <c r="Q31" s="6"/>
      <c r="R31" s="6"/>
      <c r="S31" s="6"/>
      <c r="T31" s="6"/>
      <c r="U31" s="6"/>
      <c r="V31" s="6"/>
      <c r="W31" s="6"/>
      <c r="X31" s="10"/>
      <c r="Y31" s="16"/>
      <c r="Z31" s="1"/>
      <c r="AA31" s="1"/>
      <c r="AB31" s="1"/>
    </row>
    <row r="32" spans="1:28" s="97"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97"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97" customFormat="1"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97" customFormat="1" outlineLevel="3" x14ac:dyDescent="0.25">
      <c r="A35" s="1"/>
      <c r="B35" s="33"/>
      <c r="C35" s="73">
        <f t="shared" ref="C35" si="0">INT($C$31)+3</f>
        <v>4</v>
      </c>
      <c r="D35" s="3"/>
      <c r="E35" s="5"/>
      <c r="F35" s="5"/>
      <c r="G35" s="3"/>
      <c r="H35" s="29"/>
      <c r="I35" s="29"/>
      <c r="J35" s="147" t="s">
        <v>44</v>
      </c>
      <c r="K35" s="147"/>
      <c r="L35" s="147" t="s">
        <v>44</v>
      </c>
      <c r="M35" s="147"/>
      <c r="N35" s="29"/>
      <c r="O35" s="29"/>
      <c r="P35" s="147" t="s">
        <v>44</v>
      </c>
      <c r="Q35" s="147"/>
      <c r="R35" s="29"/>
      <c r="S35" s="29"/>
      <c r="T35" s="29"/>
      <c r="U35" s="29"/>
      <c r="V35" s="29"/>
      <c r="W35" s="29"/>
      <c r="X35" s="3"/>
      <c r="Y35" s="16"/>
      <c r="Z35" s="1"/>
      <c r="AA35" s="1"/>
      <c r="AB35" s="1"/>
    </row>
    <row r="36" spans="1:28" s="97" customFormat="1" outlineLevel="2" x14ac:dyDescent="0.25">
      <c r="A36" s="1"/>
      <c r="B36" s="33"/>
      <c r="C36" s="73">
        <f>INT($C$31)+2</f>
        <v>3</v>
      </c>
      <c r="D36" s="3"/>
      <c r="E36" s="5"/>
      <c r="F36" s="5"/>
      <c r="G36" s="3"/>
      <c r="H36" s="29"/>
      <c r="I36" s="29"/>
      <c r="J36" s="29"/>
      <c r="K36" s="29"/>
      <c r="L36" s="29"/>
      <c r="M36" s="180"/>
      <c r="N36" s="180" t="s">
        <v>97</v>
      </c>
      <c r="O36" s="180" t="s">
        <v>212</v>
      </c>
      <c r="P36" s="180"/>
      <c r="Q36" s="180"/>
      <c r="R36" s="29"/>
      <c r="S36" s="29"/>
      <c r="T36" s="29"/>
      <c r="U36" s="29"/>
      <c r="V36" s="29"/>
      <c r="W36" s="29"/>
      <c r="X36" s="3"/>
      <c r="Y36" s="16"/>
      <c r="Z36" s="1"/>
      <c r="AA36" s="1"/>
      <c r="AB36" s="1"/>
    </row>
    <row r="37" spans="1:28" s="97" customFormat="1" outlineLevel="2" x14ac:dyDescent="0.25">
      <c r="A37" s="1"/>
      <c r="B37" s="33"/>
      <c r="C37" s="73">
        <f>INT($C$31)+2</f>
        <v>3</v>
      </c>
      <c r="D37" s="3"/>
      <c r="E37" s="5"/>
      <c r="F37" s="5"/>
      <c r="G37" s="3"/>
      <c r="H37" s="29"/>
      <c r="I37" s="29"/>
      <c r="J37" s="29"/>
      <c r="K37" s="29"/>
      <c r="L37" s="29"/>
      <c r="M37" s="180"/>
      <c r="N37" s="180" t="s">
        <v>206</v>
      </c>
      <c r="O37" s="180" t="s">
        <v>209</v>
      </c>
      <c r="P37" s="180"/>
      <c r="Q37" s="180"/>
      <c r="R37" s="29"/>
      <c r="S37" s="29"/>
      <c r="T37" s="29"/>
      <c r="U37" s="29"/>
      <c r="V37" s="29"/>
      <c r="W37" s="29"/>
      <c r="X37" s="3"/>
      <c r="Y37" s="16"/>
      <c r="Z37" s="1"/>
      <c r="AA37" s="1"/>
      <c r="AB37" s="1"/>
    </row>
    <row r="38" spans="1:28" s="97" customFormat="1" ht="11.45" customHeight="1" outlineLevel="2" x14ac:dyDescent="0.25">
      <c r="A38" s="1"/>
      <c r="B38" s="33" t="s">
        <v>20</v>
      </c>
      <c r="C38" s="73">
        <f>INT($C$31)+2.01</f>
        <v>3.01</v>
      </c>
      <c r="D38" s="3"/>
      <c r="E38" s="3"/>
      <c r="F38" s="3"/>
      <c r="G38" s="3"/>
      <c r="H38" s="29"/>
      <c r="I38" s="29"/>
      <c r="J38" s="29"/>
      <c r="K38" s="29"/>
      <c r="L38" s="29"/>
      <c r="M38" s="147"/>
      <c r="N38" s="29"/>
      <c r="O38" s="29"/>
      <c r="P38" s="147" t="s">
        <v>44</v>
      </c>
      <c r="Q38" s="147" t="s">
        <v>44</v>
      </c>
      <c r="R38" s="29"/>
      <c r="S38" s="29"/>
      <c r="T38" s="29"/>
      <c r="U38" s="29"/>
      <c r="V38" s="29"/>
      <c r="W38" s="29"/>
      <c r="X38" s="3"/>
      <c r="Y38" s="16"/>
      <c r="Z38" s="1"/>
      <c r="AA38" s="1"/>
      <c r="AB38" s="1"/>
    </row>
    <row r="39" spans="1:28" s="97" customFormat="1" ht="12.95" customHeigh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97" customFormat="1" ht="8.4499999999999993" customHeigh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100" t="s">
        <v>214</v>
      </c>
      <c r="I42" s="2"/>
      <c r="J42" s="2"/>
      <c r="K42" s="2"/>
      <c r="L42" s="2"/>
      <c r="M42" s="2"/>
      <c r="N42" s="2"/>
      <c r="O42" s="2"/>
      <c r="P42" s="2"/>
      <c r="Q42" s="2"/>
      <c r="R42" s="2"/>
      <c r="S42" s="2"/>
      <c r="T42" s="2"/>
      <c r="U42" s="2"/>
      <c r="V42" s="2"/>
      <c r="W42" s="2"/>
      <c r="X42" s="4"/>
      <c r="Y42" s="16"/>
      <c r="Z42" s="1"/>
      <c r="AA42" s="1"/>
      <c r="AB42" s="1"/>
    </row>
    <row r="43" spans="1:28" outlineLevel="3" x14ac:dyDescent="0.25">
      <c r="A43" s="1"/>
      <c r="B43" s="33"/>
      <c r="C43" s="73">
        <f>INT($C$31)+3</f>
        <v>4</v>
      </c>
      <c r="D43" s="4"/>
      <c r="E43" s="5"/>
      <c r="F43" s="5"/>
      <c r="G43" s="4"/>
      <c r="H43" s="2" t="s">
        <v>304</v>
      </c>
      <c r="I43" s="2"/>
      <c r="J43" s="2"/>
      <c r="K43" s="2"/>
      <c r="L43" s="2"/>
      <c r="M43" s="2"/>
      <c r="N43" s="31" t="b">
        <v>0</v>
      </c>
      <c r="O43" s="31" t="b">
        <v>0</v>
      </c>
      <c r="P43" s="2"/>
      <c r="Q43" s="2"/>
      <c r="R43" s="2"/>
      <c r="S43" s="2"/>
      <c r="T43" s="2"/>
      <c r="U43" s="2"/>
      <c r="V43" s="2"/>
      <c r="W43" s="2"/>
      <c r="X43" s="4"/>
      <c r="Y43" s="16"/>
      <c r="Z43" s="1"/>
      <c r="AA43" s="1"/>
      <c r="AB43" s="1"/>
    </row>
    <row r="44" spans="1:28" outlineLevel="3" x14ac:dyDescent="0.25">
      <c r="A44" s="1"/>
      <c r="B44" s="33"/>
      <c r="C44" s="73">
        <f t="shared" ref="C44:C49" si="1">INT($C$31)+3</f>
        <v>4</v>
      </c>
      <c r="D44" s="4"/>
      <c r="E44" s="5"/>
      <c r="F44" s="5"/>
      <c r="G44" s="4"/>
      <c r="H44" s="2" t="s">
        <v>305</v>
      </c>
      <c r="I44" s="2"/>
      <c r="J44" s="2"/>
      <c r="K44" s="2"/>
      <c r="L44" s="2"/>
      <c r="M44" s="2"/>
      <c r="N44" s="31" t="b">
        <v>0</v>
      </c>
      <c r="O44" s="31" t="b">
        <v>0</v>
      </c>
      <c r="P44" s="2"/>
      <c r="Q44" s="2"/>
      <c r="R44" s="2"/>
      <c r="S44" s="2"/>
      <c r="T44" s="2"/>
      <c r="U44" s="2"/>
      <c r="V44" s="2"/>
      <c r="W44" s="2"/>
      <c r="X44" s="4"/>
      <c r="Y44" s="16"/>
      <c r="Z44" s="1"/>
      <c r="AA44" s="1"/>
      <c r="AB44" s="1"/>
    </row>
    <row r="45" spans="1:28" outlineLevel="3" x14ac:dyDescent="0.25">
      <c r="A45" s="1"/>
      <c r="B45" s="33"/>
      <c r="C45" s="73">
        <f t="shared" si="1"/>
        <v>4</v>
      </c>
      <c r="D45" s="4"/>
      <c r="E45" s="5"/>
      <c r="F45" s="5"/>
      <c r="G45" s="4"/>
      <c r="H45" s="2" t="s">
        <v>270</v>
      </c>
      <c r="I45" s="2"/>
      <c r="J45" s="2"/>
      <c r="K45" s="2"/>
      <c r="L45" s="2"/>
      <c r="M45" s="2"/>
      <c r="N45" s="2"/>
      <c r="O45" s="144">
        <v>43748</v>
      </c>
      <c r="P45" s="2"/>
      <c r="Q45" s="2"/>
      <c r="R45" s="2"/>
      <c r="S45" s="2"/>
      <c r="T45" s="2"/>
      <c r="U45" s="2"/>
      <c r="V45" s="2"/>
      <c r="W45" s="2"/>
      <c r="X45" s="4"/>
      <c r="Y45" s="16"/>
      <c r="Z45" s="1"/>
      <c r="AA45" s="1"/>
      <c r="AB45" s="1"/>
    </row>
    <row r="46" spans="1:28" outlineLevel="3" x14ac:dyDescent="0.25">
      <c r="A46" s="1"/>
      <c r="B46" s="33"/>
      <c r="C46" s="73">
        <f t="shared" si="1"/>
        <v>4</v>
      </c>
      <c r="D46" s="4"/>
      <c r="E46" s="5"/>
      <c r="F46" s="5"/>
      <c r="G46" s="4"/>
      <c r="H46" s="2" t="s">
        <v>271</v>
      </c>
      <c r="I46" s="2"/>
      <c r="J46" s="2"/>
      <c r="K46" s="2"/>
      <c r="L46" s="2"/>
      <c r="M46" s="2"/>
      <c r="N46" s="2"/>
      <c r="O46" s="144">
        <v>43826</v>
      </c>
      <c r="P46" s="2"/>
      <c r="Q46" s="2"/>
      <c r="R46" s="2"/>
      <c r="S46" s="2"/>
      <c r="T46" s="2"/>
      <c r="U46" s="2"/>
      <c r="V46" s="2"/>
      <c r="W46" s="2"/>
      <c r="X46" s="4"/>
      <c r="Y46" s="16"/>
      <c r="Z46" s="1"/>
      <c r="AA46" s="1"/>
      <c r="AB46" s="1"/>
    </row>
    <row r="47" spans="1:28" outlineLevel="3" x14ac:dyDescent="0.25">
      <c r="A47" s="1"/>
      <c r="B47" s="33"/>
      <c r="C47" s="73">
        <f t="shared" si="1"/>
        <v>4</v>
      </c>
      <c r="D47" s="4"/>
      <c r="E47" s="5"/>
      <c r="F47" s="5"/>
      <c r="G47" s="4"/>
      <c r="H47" s="2" t="s">
        <v>272</v>
      </c>
      <c r="I47" s="2"/>
      <c r="J47" s="2"/>
      <c r="K47" s="2"/>
      <c r="L47" s="2"/>
      <c r="M47" s="2"/>
      <c r="N47" s="2"/>
      <c r="O47" s="144">
        <v>43826</v>
      </c>
      <c r="P47" s="2"/>
      <c r="Q47" s="2"/>
      <c r="R47" s="2"/>
      <c r="S47" s="2"/>
      <c r="T47" s="2"/>
      <c r="U47" s="2"/>
      <c r="V47" s="2"/>
      <c r="W47" s="2"/>
      <c r="X47" s="4"/>
      <c r="Y47" s="16"/>
      <c r="Z47" s="1"/>
      <c r="AA47" s="1"/>
      <c r="AB47" s="1"/>
    </row>
    <row r="48" spans="1:28" outlineLevel="3" x14ac:dyDescent="0.25">
      <c r="A48" s="1"/>
      <c r="B48" s="33"/>
      <c r="C48" s="73">
        <f t="shared" si="1"/>
        <v>4</v>
      </c>
      <c r="D48" s="4"/>
      <c r="E48" s="5"/>
      <c r="F48" s="5"/>
      <c r="G48" s="4"/>
      <c r="H48" s="2"/>
      <c r="I48" s="2"/>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2"/>
      <c r="I49" s="2"/>
      <c r="J49" s="2"/>
      <c r="K49" s="2"/>
      <c r="L49" s="2"/>
      <c r="M49" s="2"/>
      <c r="N49" s="2"/>
      <c r="O49" s="2"/>
      <c r="P49" s="2"/>
      <c r="Q49" s="2"/>
      <c r="R49" s="2"/>
      <c r="S49" s="2"/>
      <c r="T49" s="2"/>
      <c r="U49" s="2"/>
      <c r="V49" s="2"/>
      <c r="W49" s="2"/>
      <c r="X49" s="4"/>
      <c r="Y49" s="16"/>
      <c r="Z49" s="1"/>
      <c r="AA49" s="1"/>
      <c r="AB49" s="1"/>
    </row>
    <row r="50" spans="1:28" outlineLevel="2" x14ac:dyDescent="0.25">
      <c r="A50" s="1"/>
      <c r="B50" s="33"/>
      <c r="C50" s="73">
        <f>INT($C$31)+2</f>
        <v>3</v>
      </c>
      <c r="D50" s="4"/>
      <c r="E50" s="5"/>
      <c r="F50" s="5"/>
      <c r="G50" s="4"/>
      <c r="H50" s="100" t="s">
        <v>215</v>
      </c>
      <c r="I50" s="2"/>
      <c r="J50" s="2" t="s">
        <v>216</v>
      </c>
      <c r="K50" s="2" t="s">
        <v>217</v>
      </c>
      <c r="L50" s="2" t="s">
        <v>218</v>
      </c>
      <c r="M50" s="2"/>
      <c r="N50" s="2"/>
      <c r="O50" s="2"/>
      <c r="P50" s="2"/>
      <c r="Q50" s="2"/>
      <c r="R50" s="2"/>
      <c r="S50" s="2"/>
      <c r="T50" s="2"/>
      <c r="U50" s="2"/>
      <c r="V50" s="2"/>
      <c r="W50" s="2"/>
      <c r="X50" s="4"/>
      <c r="Y50" s="16"/>
      <c r="Z50" s="1"/>
      <c r="AA50" s="1"/>
      <c r="AB50" s="1"/>
    </row>
    <row r="51" spans="1:28" outlineLevel="3" x14ac:dyDescent="0.25">
      <c r="A51" s="1"/>
      <c r="B51" s="33"/>
      <c r="C51" s="73">
        <f>INT($C$31)+3</f>
        <v>4</v>
      </c>
      <c r="D51" s="4"/>
      <c r="E51" s="5"/>
      <c r="F51" s="5"/>
      <c r="G51" s="4"/>
      <c r="H51" s="2"/>
      <c r="I51" s="2"/>
      <c r="J51" s="2" t="s">
        <v>203</v>
      </c>
      <c r="K51" s="2" t="s">
        <v>204</v>
      </c>
      <c r="L51" s="2" t="s">
        <v>205</v>
      </c>
      <c r="M51" s="2"/>
      <c r="N51" s="2"/>
      <c r="O51" s="2"/>
      <c r="P51" s="2"/>
      <c r="Q51" s="2"/>
      <c r="R51" s="2"/>
      <c r="S51" s="2"/>
      <c r="T51" s="2"/>
      <c r="U51" s="2"/>
      <c r="V51" s="2"/>
      <c r="W51" s="2"/>
      <c r="X51" s="4"/>
      <c r="Y51" s="16"/>
      <c r="Z51" s="1"/>
      <c r="AA51" s="1"/>
      <c r="AB51" s="1"/>
    </row>
    <row r="52" spans="1:28" outlineLevel="3" x14ac:dyDescent="0.25">
      <c r="A52" s="1"/>
      <c r="B52" s="33"/>
      <c r="C52" s="73">
        <f>INT($C$31)+3</f>
        <v>4</v>
      </c>
      <c r="D52" s="4"/>
      <c r="E52" s="5"/>
      <c r="F52" s="5"/>
      <c r="G52" s="4"/>
      <c r="H52" s="2" t="s">
        <v>207</v>
      </c>
      <c r="I52" s="2"/>
      <c r="J52" s="31" t="b">
        <v>1</v>
      </c>
      <c r="K52" s="31" t="b">
        <v>1</v>
      </c>
      <c r="L52" s="31" t="b">
        <v>1</v>
      </c>
      <c r="M52" s="2"/>
      <c r="N52" s="2"/>
      <c r="O52" s="2"/>
      <c r="P52" s="2"/>
      <c r="Q52" s="2"/>
      <c r="R52" s="2"/>
      <c r="S52" s="2"/>
      <c r="T52" s="2"/>
      <c r="U52" s="2"/>
      <c r="V52" s="2"/>
      <c r="W52" s="2"/>
      <c r="X52" s="4"/>
      <c r="Y52" s="16"/>
      <c r="Z52" s="1"/>
      <c r="AA52" s="1"/>
      <c r="AB52" s="1"/>
    </row>
    <row r="53" spans="1:28" outlineLevel="3" x14ac:dyDescent="0.25">
      <c r="A53" s="1"/>
      <c r="B53" s="33"/>
      <c r="C53" s="73">
        <f>INT(C$31+3)</f>
        <v>4</v>
      </c>
      <c r="D53" s="4"/>
      <c r="E53" s="5"/>
      <c r="F53" s="5"/>
      <c r="G53" s="4"/>
      <c r="H53" s="2" t="s">
        <v>208</v>
      </c>
      <c r="I53" s="2"/>
      <c r="J53" s="31" t="b">
        <v>1</v>
      </c>
      <c r="K53" s="31" t="b">
        <v>0</v>
      </c>
      <c r="L53" s="31" t="b">
        <v>0</v>
      </c>
      <c r="M53" s="2"/>
      <c r="N53" s="2"/>
      <c r="O53" s="2"/>
      <c r="P53" s="2"/>
      <c r="Q53" s="2"/>
      <c r="R53" s="2"/>
      <c r="S53" s="2"/>
      <c r="T53" s="2"/>
      <c r="U53" s="2"/>
      <c r="V53" s="2"/>
      <c r="W53" s="2"/>
      <c r="X53" s="4"/>
      <c r="Y53" s="16"/>
      <c r="Z53" s="1"/>
      <c r="AA53" s="1"/>
      <c r="AB53" s="1"/>
    </row>
    <row r="54" spans="1:28" outlineLevel="3" x14ac:dyDescent="0.25">
      <c r="A54" s="1"/>
      <c r="B54" s="33"/>
      <c r="C54" s="73">
        <f>INT($C$31)+3</f>
        <v>4</v>
      </c>
      <c r="D54" s="4"/>
      <c r="E54" s="5"/>
      <c r="F54" s="5"/>
      <c r="G54" s="4"/>
      <c r="H54" s="2"/>
      <c r="I54" s="2"/>
      <c r="J54" s="2"/>
      <c r="K54" s="2"/>
      <c r="L54" s="2"/>
      <c r="M54" s="2"/>
      <c r="N54" s="2"/>
      <c r="O54" s="2"/>
      <c r="P54" s="2"/>
      <c r="Q54" s="2"/>
      <c r="R54" s="2"/>
      <c r="S54" s="2"/>
      <c r="T54" s="2"/>
      <c r="U54" s="2"/>
      <c r="V54" s="2"/>
      <c r="W54" s="2"/>
      <c r="X54" s="4"/>
      <c r="Y54" s="16"/>
      <c r="Z54" s="1"/>
      <c r="AA54" s="1"/>
      <c r="AB54" s="1"/>
    </row>
    <row r="55" spans="1:28" ht="5.0999999999999996" customHeight="1" outlineLevel="3" x14ac:dyDescent="0.25">
      <c r="A55" s="1"/>
      <c r="B55" s="33"/>
      <c r="C55" s="73">
        <f>INT($C$31)+3.005</f>
        <v>4.0049999999999999</v>
      </c>
      <c r="D55" s="4"/>
      <c r="E55" s="4"/>
      <c r="F55" s="4"/>
      <c r="G55" s="4"/>
      <c r="H55" s="83"/>
      <c r="I55" s="83"/>
      <c r="J55" s="83"/>
      <c r="K55" s="83"/>
      <c r="L55" s="83"/>
      <c r="M55" s="83"/>
      <c r="N55" s="83"/>
      <c r="O55" s="83"/>
      <c r="P55" s="83"/>
      <c r="Q55" s="83"/>
      <c r="R55" s="83"/>
      <c r="S55" s="83"/>
      <c r="T55" s="83"/>
      <c r="U55" s="83"/>
      <c r="V55" s="83"/>
      <c r="W55" s="83"/>
      <c r="X55" s="4" t="s">
        <v>3</v>
      </c>
      <c r="Y55" s="16"/>
      <c r="Z55" s="1"/>
      <c r="AA55" s="1"/>
      <c r="AB55" s="1"/>
    </row>
    <row r="56" spans="1:28" s="131" customFormat="1" ht="5.0999999999999996" customHeight="1" outlineLevel="2" x14ac:dyDescent="0.25">
      <c r="A56" s="1"/>
      <c r="B56" s="33"/>
      <c r="C56" s="73">
        <f>INT($C$31)+2.005</f>
        <v>3.0049999999999999</v>
      </c>
      <c r="D56" s="4"/>
      <c r="E56" s="4"/>
      <c r="F56" s="4"/>
      <c r="G56" s="4"/>
      <c r="H56" s="4"/>
      <c r="I56" s="4"/>
      <c r="J56" s="4"/>
      <c r="K56" s="4"/>
      <c r="L56" s="4"/>
      <c r="M56" s="4"/>
      <c r="N56" s="4"/>
      <c r="O56" s="4"/>
      <c r="P56" s="4"/>
      <c r="Q56" s="4"/>
      <c r="R56" s="4"/>
      <c r="S56" s="4"/>
      <c r="T56" s="4"/>
      <c r="U56" s="4"/>
      <c r="V56" s="4"/>
      <c r="W56" s="4"/>
      <c r="X56" s="4"/>
      <c r="Y56" s="16"/>
      <c r="Z56" s="1"/>
      <c r="AA56" s="1"/>
      <c r="AB56" s="1"/>
    </row>
    <row r="57" spans="1:28" s="131" customFormat="1" ht="5.0999999999999996" customHeight="1" outlineLevel="1" x14ac:dyDescent="0.25">
      <c r="A57" s="1"/>
      <c r="B57" s="35"/>
      <c r="C57" s="76">
        <f>INT($C$31)+1.005</f>
        <v>2.0049999999999999</v>
      </c>
      <c r="D57" s="17"/>
      <c r="E57" s="17"/>
      <c r="F57" s="17"/>
      <c r="G57" s="17"/>
      <c r="H57" s="17"/>
      <c r="I57" s="17"/>
      <c r="J57" s="17"/>
      <c r="K57" s="17"/>
      <c r="L57" s="17"/>
      <c r="M57" s="17"/>
      <c r="N57" s="17"/>
      <c r="O57" s="17"/>
      <c r="P57" s="17"/>
      <c r="Q57" s="17"/>
      <c r="R57" s="17"/>
      <c r="S57" s="17"/>
      <c r="T57" s="17"/>
      <c r="U57" s="17"/>
      <c r="V57" s="17"/>
      <c r="W57" s="17"/>
      <c r="X57" s="17"/>
      <c r="Y57" s="18" t="s">
        <v>1</v>
      </c>
      <c r="Z57" s="1"/>
      <c r="AA57" s="1"/>
      <c r="AB57" s="1"/>
    </row>
    <row r="58" spans="1:28" s="131" customFormat="1" ht="5.0999999999999996" customHeight="1" x14ac:dyDescent="0.25">
      <c r="A58" s="1"/>
      <c r="B58" s="19"/>
      <c r="C58" s="77">
        <f>INT($C$31)+0.005</f>
        <v>1.0049999999999999</v>
      </c>
      <c r="D58" s="19"/>
      <c r="E58" s="19"/>
      <c r="F58" s="19"/>
      <c r="G58" s="19"/>
      <c r="H58" s="19"/>
      <c r="I58" s="19"/>
      <c r="J58" s="19"/>
      <c r="K58" s="19"/>
      <c r="L58" s="19"/>
      <c r="M58" s="19"/>
      <c r="N58" s="19"/>
      <c r="O58" s="19"/>
      <c r="P58" s="19"/>
      <c r="Q58" s="19"/>
      <c r="R58" s="19"/>
      <c r="S58" s="19"/>
      <c r="T58" s="19"/>
      <c r="U58" s="19"/>
      <c r="V58" s="19"/>
      <c r="W58" s="19"/>
      <c r="X58" s="19"/>
      <c r="Y58" s="19"/>
      <c r="Z58" s="1"/>
      <c r="AA58" s="1"/>
      <c r="AB58" s="1"/>
    </row>
    <row r="59" spans="1:28" s="131" customFormat="1" outlineLevel="2" x14ac:dyDescent="0.25">
      <c r="A59" s="1"/>
      <c r="B59" s="1"/>
      <c r="C59" s="73">
        <f>INT($C$31)+2</f>
        <v>3</v>
      </c>
      <c r="D59" s="1"/>
      <c r="E59" s="1"/>
      <c r="F59" s="1"/>
      <c r="G59" s="1"/>
      <c r="H59" s="1"/>
      <c r="I59" s="1"/>
      <c r="J59" s="1"/>
      <c r="K59" s="1"/>
      <c r="L59" s="1"/>
      <c r="M59" s="1"/>
      <c r="N59" s="1"/>
      <c r="O59" s="1"/>
      <c r="P59" s="1"/>
      <c r="Q59" s="1"/>
      <c r="R59" s="1"/>
      <c r="S59" s="1"/>
      <c r="T59" s="1"/>
      <c r="U59" s="1"/>
      <c r="V59" s="1"/>
      <c r="W59" s="1"/>
      <c r="X59" s="1"/>
      <c r="Y59" s="1"/>
      <c r="Z59" s="1"/>
      <c r="AA59" s="1"/>
      <c r="AB59" s="1"/>
    </row>
    <row r="60" spans="1:28" outlineLevel="2" x14ac:dyDescent="0.25">
      <c r="A60" s="1"/>
      <c r="B60" s="1"/>
      <c r="C60" s="73">
        <f>INT($C$64)+2</f>
        <v>3</v>
      </c>
      <c r="D60" s="1"/>
      <c r="E60" s="1"/>
      <c r="F60" s="1"/>
      <c r="G60" s="1"/>
      <c r="H60" s="1"/>
      <c r="I60" s="1"/>
      <c r="J60" s="1"/>
      <c r="K60" s="1"/>
      <c r="L60" s="1"/>
      <c r="M60" s="1"/>
      <c r="N60" s="1"/>
      <c r="O60" s="1"/>
      <c r="P60" s="1"/>
      <c r="Q60" s="1"/>
      <c r="R60" s="1"/>
      <c r="S60" s="1"/>
      <c r="T60" s="1"/>
      <c r="U60" s="1"/>
      <c r="V60" s="1"/>
      <c r="W60" s="1"/>
      <c r="X60" s="1"/>
      <c r="Y60" s="1"/>
      <c r="Z60" s="1"/>
      <c r="AA60" s="1"/>
      <c r="AB60" s="1"/>
    </row>
    <row r="61" spans="1:28" ht="5.0999999999999996" customHeight="1" thickBot="1" x14ac:dyDescent="0.3">
      <c r="A61" s="1"/>
      <c r="B61" s="20"/>
      <c r="C61" s="74">
        <f>INT($C$64)+0.005</f>
        <v>1.0049999999999999</v>
      </c>
      <c r="D61" s="20"/>
      <c r="E61" s="20"/>
      <c r="F61" s="20"/>
      <c r="G61" s="20"/>
      <c r="H61" s="20"/>
      <c r="I61" s="20"/>
      <c r="J61" s="20"/>
      <c r="K61" s="20"/>
      <c r="L61" s="20"/>
      <c r="M61" s="20"/>
      <c r="N61" s="20"/>
      <c r="O61" s="20"/>
      <c r="P61" s="20"/>
      <c r="Q61" s="20"/>
      <c r="R61" s="20"/>
      <c r="S61" s="20"/>
      <c r="T61" s="20"/>
      <c r="U61" s="20"/>
      <c r="V61" s="20"/>
      <c r="W61" s="20"/>
      <c r="X61" s="20"/>
      <c r="Y61" s="20"/>
      <c r="Z61" s="1"/>
      <c r="AA61" s="1"/>
      <c r="AB61" s="1"/>
    </row>
    <row r="62" spans="1:28" ht="5.0999999999999996" customHeight="1" outlineLevel="1" x14ac:dyDescent="0.25">
      <c r="A62" s="1"/>
      <c r="B62" s="34" t="s">
        <v>21</v>
      </c>
      <c r="C62" s="75">
        <f>INT($C$64)+1.005</f>
        <v>2.0049999999999999</v>
      </c>
      <c r="D62" s="14"/>
      <c r="E62" s="14"/>
      <c r="F62" s="14"/>
      <c r="G62" s="14"/>
      <c r="H62" s="14"/>
      <c r="I62" s="14"/>
      <c r="J62" s="14"/>
      <c r="K62" s="14"/>
      <c r="L62" s="14"/>
      <c r="M62" s="14"/>
      <c r="N62" s="14"/>
      <c r="O62" s="14"/>
      <c r="P62" s="14"/>
      <c r="Q62" s="14"/>
      <c r="R62" s="14"/>
      <c r="S62" s="14"/>
      <c r="T62" s="14"/>
      <c r="U62" s="14"/>
      <c r="V62" s="14"/>
      <c r="W62" s="14"/>
      <c r="X62" s="14"/>
      <c r="Y62" s="15"/>
      <c r="Z62" s="1"/>
      <c r="AA62" s="1"/>
      <c r="AB62" s="1"/>
    </row>
    <row r="63" spans="1:28" outlineLevel="4" x14ac:dyDescent="0.25">
      <c r="A63" s="1"/>
      <c r="B63" s="33"/>
      <c r="C63" s="73">
        <f>INT(MAX($C$74:$C$99))+1</f>
        <v>5</v>
      </c>
      <c r="D63" s="3"/>
      <c r="E63" s="3"/>
      <c r="F63" s="3"/>
      <c r="G63" s="3"/>
      <c r="H63" s="27"/>
      <c r="I63" s="27"/>
      <c r="J63" s="27"/>
      <c r="K63" s="27"/>
      <c r="L63" s="27"/>
      <c r="M63" s="27"/>
      <c r="N63" s="27"/>
      <c r="O63" s="27"/>
      <c r="P63" s="27"/>
      <c r="Q63" s="27"/>
      <c r="R63" s="27"/>
      <c r="S63" s="27"/>
      <c r="T63" s="27"/>
      <c r="U63" s="27"/>
      <c r="V63" s="27"/>
      <c r="W63" s="27"/>
      <c r="X63" s="3"/>
      <c r="Y63" s="16"/>
      <c r="Z63" s="1"/>
      <c r="AA63" s="1"/>
      <c r="AB63" s="1"/>
    </row>
    <row r="64" spans="1:28" ht="18.75" x14ac:dyDescent="0.25">
      <c r="A64" s="1"/>
      <c r="B64" s="33"/>
      <c r="C64" s="73">
        <v>1.02</v>
      </c>
      <c r="D64" s="21"/>
      <c r="E64" s="24" t="s">
        <v>6</v>
      </c>
      <c r="F64" s="25"/>
      <c r="G64" s="12"/>
      <c r="H64" s="171" t="str">
        <f>COUNTIFS($B$1:$B64, "«")&amp;" Feed supply spreads and initial conditions for the generator (at weaning)"</f>
        <v>3 Feed supply spreads and initial conditions for the generator (at weaning)</v>
      </c>
      <c r="I64" s="6"/>
      <c r="J64" s="6"/>
      <c r="K64" s="6"/>
      <c r="L64" s="6"/>
      <c r="M64" s="6"/>
      <c r="N64" s="6"/>
      <c r="O64" s="6"/>
      <c r="P64" s="6"/>
      <c r="Q64" s="6"/>
      <c r="R64" s="6"/>
      <c r="S64" s="6"/>
      <c r="T64" s="6"/>
      <c r="U64" s="6"/>
      <c r="V64" s="6"/>
      <c r="W64" s="6"/>
      <c r="X64" s="10"/>
      <c r="Y64" s="16"/>
      <c r="Z64" s="1"/>
      <c r="AA64" s="1"/>
      <c r="AB64" s="1"/>
    </row>
    <row r="65" spans="1:28" ht="18.75" outlineLevel="1" x14ac:dyDescent="0.25">
      <c r="A65" s="1"/>
      <c r="B65" s="33"/>
      <c r="C65" s="73">
        <f>INT($C$64)+1.02</f>
        <v>2.02</v>
      </c>
      <c r="D65" s="21"/>
      <c r="E65" s="24" t="s">
        <v>10</v>
      </c>
      <c r="F65" s="28">
        <v>1</v>
      </c>
      <c r="G65" s="13"/>
      <c r="H65" s="8"/>
      <c r="I65" s="7"/>
      <c r="J65" s="7"/>
      <c r="K65" s="7"/>
      <c r="L65" s="7"/>
      <c r="M65" s="7"/>
      <c r="N65" s="7"/>
      <c r="O65" s="7"/>
      <c r="P65" s="7"/>
      <c r="Q65" s="7"/>
      <c r="R65" s="7"/>
      <c r="S65" s="7"/>
      <c r="T65" s="7"/>
      <c r="U65" s="7"/>
      <c r="V65" s="7"/>
      <c r="W65" s="7"/>
      <c r="X65" s="11"/>
      <c r="Y65" s="16"/>
      <c r="Z65" s="1"/>
      <c r="AA65" s="1"/>
      <c r="AB65" s="1"/>
    </row>
    <row r="66" spans="1:28" ht="5.0999999999999996" customHeight="1" outlineLevel="2" x14ac:dyDescent="0.25">
      <c r="A66" s="1"/>
      <c r="B66" s="33"/>
      <c r="C66" s="73">
        <f>INT($C$64)+2.005</f>
        <v>3.0049999999999999</v>
      </c>
      <c r="D66" s="3"/>
      <c r="E66" s="3"/>
      <c r="F66" s="3"/>
      <c r="G66" s="3"/>
      <c r="H66" s="3"/>
      <c r="I66" s="3"/>
      <c r="J66" s="3"/>
      <c r="K66" s="3"/>
      <c r="L66" s="3"/>
      <c r="M66" s="3"/>
      <c r="N66" s="3"/>
      <c r="O66" s="3"/>
      <c r="P66" s="3"/>
      <c r="Q66" s="3"/>
      <c r="R66" s="3"/>
      <c r="S66" s="3"/>
      <c r="T66" s="3"/>
      <c r="U66" s="3"/>
      <c r="V66" s="3"/>
      <c r="W66" s="3"/>
      <c r="X66" s="3"/>
      <c r="Y66" s="16"/>
      <c r="Z66" s="1"/>
      <c r="AA66" s="1"/>
      <c r="AB66" s="1"/>
    </row>
    <row r="67" spans="1:28" outlineLevel="3" x14ac:dyDescent="0.25">
      <c r="A67" s="1"/>
      <c r="B67" s="33"/>
      <c r="C67" s="73">
        <f>INT($C$64)+3</f>
        <v>4</v>
      </c>
      <c r="D67" s="3"/>
      <c r="E67" s="5"/>
      <c r="F67" s="5"/>
      <c r="G67" s="3"/>
      <c r="H67" s="30"/>
      <c r="I67" s="30"/>
      <c r="J67" s="30"/>
      <c r="K67" s="30"/>
      <c r="L67" s="30"/>
      <c r="M67" s="30"/>
      <c r="N67" s="30"/>
      <c r="O67" s="30"/>
      <c r="P67" s="30"/>
      <c r="Q67" s="30"/>
      <c r="R67" s="30"/>
      <c r="S67" s="30"/>
      <c r="T67" s="30"/>
      <c r="U67" s="30"/>
      <c r="V67" s="30"/>
      <c r="W67" s="30"/>
      <c r="X67" s="3"/>
      <c r="Y67" s="16"/>
      <c r="Z67" s="1"/>
      <c r="AA67" s="1"/>
      <c r="AB67" s="1"/>
    </row>
    <row r="68" spans="1:28" outlineLevel="3" x14ac:dyDescent="0.25">
      <c r="A68" s="1"/>
      <c r="B68" s="33"/>
      <c r="C68" s="73">
        <f>INT($C$64)+3</f>
        <v>4</v>
      </c>
      <c r="D68" s="3"/>
      <c r="E68" s="5"/>
      <c r="F68" s="5"/>
      <c r="G68" s="3"/>
      <c r="H68" s="29"/>
      <c r="I68" s="29"/>
      <c r="J68" s="147" t="s">
        <v>44</v>
      </c>
      <c r="K68" s="29"/>
      <c r="L68" s="147"/>
      <c r="M68" s="147" t="s">
        <v>44</v>
      </c>
      <c r="N68" s="29"/>
      <c r="O68" s="147"/>
      <c r="P68" s="29"/>
      <c r="Q68" s="29"/>
      <c r="R68" s="29"/>
      <c r="S68" s="147" t="s">
        <v>44</v>
      </c>
      <c r="T68" s="29"/>
      <c r="U68" s="147"/>
      <c r="V68" s="29"/>
      <c r="W68" s="29"/>
      <c r="X68" s="3"/>
      <c r="Y68" s="16"/>
      <c r="Z68" s="1"/>
      <c r="AA68" s="1"/>
      <c r="AB68" s="1"/>
    </row>
    <row r="69" spans="1:28" outlineLevel="2" x14ac:dyDescent="0.25">
      <c r="A69" s="1"/>
      <c r="B69" s="33"/>
      <c r="C69" s="73">
        <f>INT($C$64)+2</f>
        <v>3</v>
      </c>
      <c r="D69" s="3"/>
      <c r="E69" s="5"/>
      <c r="F69" s="5"/>
      <c r="G69" s="3"/>
      <c r="H69" s="29"/>
      <c r="I69" s="29"/>
      <c r="J69" s="147" t="s">
        <v>44</v>
      </c>
      <c r="K69" s="29"/>
      <c r="L69" s="147"/>
      <c r="M69" s="147" t="s">
        <v>44</v>
      </c>
      <c r="N69" s="29"/>
      <c r="O69" s="147"/>
      <c r="P69" s="29"/>
      <c r="Q69" s="29"/>
      <c r="R69" s="29"/>
      <c r="S69" s="147" t="s">
        <v>44</v>
      </c>
      <c r="T69" s="29"/>
      <c r="U69" s="147"/>
      <c r="V69" s="29"/>
      <c r="W69" s="29"/>
      <c r="X69" s="3"/>
      <c r="Y69" s="16"/>
      <c r="Z69" s="1"/>
      <c r="AA69" s="1"/>
      <c r="AB69" s="1"/>
    </row>
    <row r="70" spans="1:28" ht="30" outlineLevel="2" x14ac:dyDescent="0.25">
      <c r="A70" s="1"/>
      <c r="B70" s="33"/>
      <c r="C70" s="73">
        <f>INT($C$64)+2</f>
        <v>3</v>
      </c>
      <c r="D70" s="3"/>
      <c r="E70" s="5"/>
      <c r="F70" s="5"/>
      <c r="G70" s="3"/>
      <c r="H70" s="29"/>
      <c r="I70" s="29"/>
      <c r="J70" s="147" t="s">
        <v>72</v>
      </c>
      <c r="K70" s="65"/>
      <c r="L70" s="147"/>
      <c r="M70" s="147" t="s">
        <v>73</v>
      </c>
      <c r="N70" s="65"/>
      <c r="O70" s="147"/>
      <c r="P70" s="29" t="s">
        <v>106</v>
      </c>
      <c r="Q70" s="29" t="s">
        <v>147</v>
      </c>
      <c r="R70" s="29"/>
      <c r="S70" s="147" t="s">
        <v>75</v>
      </c>
      <c r="T70" s="65"/>
      <c r="U70" s="147"/>
      <c r="V70" s="29"/>
      <c r="W70" s="29"/>
      <c r="X70" s="3"/>
      <c r="Y70" s="16"/>
      <c r="Z70" s="1"/>
      <c r="AA70" s="1"/>
      <c r="AB70" s="1"/>
    </row>
    <row r="71" spans="1:28" ht="9.75" customHeight="1" outlineLevel="2" x14ac:dyDescent="0.25">
      <c r="A71" s="1"/>
      <c r="B71" s="33" t="s">
        <v>20</v>
      </c>
      <c r="C71" s="73">
        <f>INT($C$64)+2.01</f>
        <v>3.01</v>
      </c>
      <c r="D71" s="3"/>
      <c r="E71" s="3"/>
      <c r="F71" s="3"/>
      <c r="G71" s="3"/>
      <c r="H71" s="29"/>
      <c r="I71" s="29"/>
      <c r="J71" s="147" t="s">
        <v>44</v>
      </c>
      <c r="K71" s="29"/>
      <c r="L71" s="147"/>
      <c r="M71" s="147" t="s">
        <v>44</v>
      </c>
      <c r="N71" s="29"/>
      <c r="O71" s="147"/>
      <c r="P71" s="29"/>
      <c r="Q71" s="29"/>
      <c r="R71" s="29"/>
      <c r="S71" s="147" t="s">
        <v>44</v>
      </c>
      <c r="T71" s="29"/>
      <c r="U71" s="147"/>
      <c r="V71" s="29"/>
      <c r="W71" s="29"/>
      <c r="X71" s="3"/>
      <c r="Y71" s="16"/>
      <c r="Z71" s="1"/>
      <c r="AA71" s="1"/>
      <c r="AB71" s="1"/>
    </row>
    <row r="72" spans="1:28" outlineLevel="4" x14ac:dyDescent="0.25">
      <c r="A72" s="1"/>
      <c r="B72" s="33"/>
      <c r="C72" s="73">
        <f>C$63</f>
        <v>5</v>
      </c>
      <c r="D72" s="4"/>
      <c r="E72" s="5"/>
      <c r="F72" s="5"/>
      <c r="G72" s="4"/>
      <c r="H72" s="5"/>
      <c r="I72" s="5"/>
      <c r="J72" s="5"/>
      <c r="K72" s="5"/>
      <c r="L72" s="5"/>
      <c r="M72" s="5"/>
      <c r="N72" s="5"/>
      <c r="O72" s="5"/>
      <c r="P72" s="5"/>
      <c r="Q72" s="5"/>
      <c r="R72" s="5"/>
      <c r="S72" s="5"/>
      <c r="T72" s="5"/>
      <c r="U72" s="5"/>
      <c r="V72" s="5"/>
      <c r="W72" s="5"/>
      <c r="X72" s="4"/>
      <c r="Y72" s="16"/>
      <c r="Z72" s="1"/>
      <c r="AA72" s="1"/>
      <c r="AB72" s="1"/>
    </row>
    <row r="73" spans="1:28" outlineLevel="4" x14ac:dyDescent="0.25">
      <c r="A73" s="1"/>
      <c r="B73" s="33" t="s">
        <v>19</v>
      </c>
      <c r="C73" s="73">
        <f>C$63</f>
        <v>5</v>
      </c>
      <c r="D73" s="4" t="s">
        <v>44</v>
      </c>
      <c r="E73" s="5"/>
      <c r="F73" s="5"/>
      <c r="G73" s="4"/>
      <c r="H73" s="5"/>
      <c r="I73" s="5"/>
      <c r="J73" s="5"/>
      <c r="K73" s="5"/>
      <c r="L73" s="5"/>
      <c r="M73" s="5"/>
      <c r="N73" s="5"/>
      <c r="O73" s="5"/>
      <c r="P73" s="5"/>
      <c r="Q73" s="5"/>
      <c r="R73" s="5"/>
      <c r="S73" s="5"/>
      <c r="T73" s="5"/>
      <c r="U73" s="5"/>
      <c r="V73" s="5"/>
      <c r="W73" s="5"/>
      <c r="X73" s="4"/>
      <c r="Y73" s="16"/>
      <c r="Z73" s="1"/>
      <c r="AA73" s="1"/>
      <c r="AB73" s="1"/>
    </row>
    <row r="74" spans="1:28" s="97" customFormat="1" ht="5.0999999999999996" customHeight="1" outlineLevel="2" x14ac:dyDescent="0.25">
      <c r="A74" s="1"/>
      <c r="B74" s="33"/>
      <c r="C74" s="73">
        <f>INT($C$64)+2.005</f>
        <v>3.0049999999999999</v>
      </c>
      <c r="D74" s="4" t="s">
        <v>2</v>
      </c>
      <c r="E74" s="4"/>
      <c r="F74" s="4"/>
      <c r="G74" s="4"/>
      <c r="H74" s="58"/>
      <c r="I74" s="58"/>
      <c r="J74" s="58"/>
      <c r="K74" s="58"/>
      <c r="L74" s="58"/>
      <c r="M74" s="58"/>
      <c r="N74" s="58"/>
      <c r="O74" s="58"/>
      <c r="P74" s="58"/>
      <c r="Q74" s="58"/>
      <c r="R74" s="58"/>
      <c r="S74" s="58"/>
      <c r="T74" s="58"/>
      <c r="U74" s="58"/>
      <c r="V74" s="58"/>
      <c r="W74" s="58"/>
      <c r="X74" s="4"/>
      <c r="Y74" s="16"/>
      <c r="Z74" s="1"/>
      <c r="AA74" s="1"/>
      <c r="AB74" s="1"/>
    </row>
    <row r="75" spans="1:28" s="97" customFormat="1" outlineLevel="2" x14ac:dyDescent="0.25">
      <c r="A75" s="1"/>
      <c r="B75" s="33"/>
      <c r="C75" s="73">
        <f>INT($C$64)+2</f>
        <v>3</v>
      </c>
      <c r="D75" s="4"/>
      <c r="E75" s="5"/>
      <c r="F75" s="5"/>
      <c r="G75" s="4"/>
      <c r="H75" s="2" t="s">
        <v>124</v>
      </c>
      <c r="I75" s="2"/>
      <c r="J75" s="36">
        <v>1</v>
      </c>
      <c r="K75" s="2"/>
      <c r="L75" s="2"/>
      <c r="M75" s="121">
        <f>i_w_start_len1*i_n1_len^M78</f>
        <v>81</v>
      </c>
      <c r="N75" s="2"/>
      <c r="O75" s="2"/>
      <c r="P75" s="116" t="s">
        <v>148</v>
      </c>
      <c r="Q75" s="31">
        <v>10</v>
      </c>
      <c r="R75" s="2"/>
      <c r="S75" s="121">
        <f>i_w_start_len3*i_n3_len^S78</f>
        <v>81</v>
      </c>
      <c r="T75" s="2"/>
      <c r="U75" s="2"/>
      <c r="V75" s="2"/>
      <c r="W75" s="2"/>
      <c r="X75" s="4"/>
      <c r="Y75" s="16"/>
      <c r="Z75" s="1"/>
      <c r="AA75" s="1"/>
      <c r="AB75" s="1"/>
    </row>
    <row r="76" spans="1:28" outlineLevel="2" x14ac:dyDescent="0.25">
      <c r="A76" s="1"/>
      <c r="B76" s="33"/>
      <c r="C76" s="73">
        <f>INT($C$64)+2</f>
        <v>3</v>
      </c>
      <c r="D76" s="4"/>
      <c r="E76" s="5"/>
      <c r="F76" s="5"/>
      <c r="G76" s="4"/>
      <c r="H76" s="2" t="s">
        <v>125</v>
      </c>
      <c r="I76" s="2"/>
      <c r="J76" s="121">
        <f>J$75/(J$77^J$78)</f>
        <v>1</v>
      </c>
      <c r="K76" s="2"/>
      <c r="L76" s="2"/>
      <c r="M76" s="31">
        <v>3</v>
      </c>
      <c r="N76" s="2"/>
      <c r="O76" s="2"/>
      <c r="P76" s="2"/>
      <c r="Q76" s="2"/>
      <c r="R76" s="2"/>
      <c r="S76" s="31">
        <v>3</v>
      </c>
      <c r="T76" s="2"/>
      <c r="U76" s="2"/>
      <c r="V76" s="2"/>
      <c r="W76" s="2"/>
      <c r="X76" s="4"/>
      <c r="Y76" s="16"/>
      <c r="Z76" s="1"/>
      <c r="AA76" s="1"/>
      <c r="AB76" s="1"/>
    </row>
    <row r="77" spans="1:28" s="97" customFormat="1" outlineLevel="3" x14ac:dyDescent="0.25">
      <c r="A77" s="1"/>
      <c r="B77" s="33"/>
      <c r="C77" s="73">
        <f>INT($C$64)+3</f>
        <v>4</v>
      </c>
      <c r="D77" s="4"/>
      <c r="E77" s="5"/>
      <c r="F77" s="5"/>
      <c r="G77" s="4"/>
      <c r="H77" s="2" t="s">
        <v>126</v>
      </c>
      <c r="I77" s="2"/>
      <c r="J77" s="36">
        <v>1</v>
      </c>
      <c r="K77" s="2"/>
      <c r="L77" s="115"/>
      <c r="M77" s="31">
        <v>3</v>
      </c>
      <c r="N77" s="2"/>
      <c r="O77" s="115"/>
      <c r="P77" s="2"/>
      <c r="Q77" s="2"/>
      <c r="R77" s="2"/>
      <c r="S77" s="31">
        <v>3</v>
      </c>
      <c r="T77" s="2"/>
      <c r="U77" s="115"/>
      <c r="V77" s="2"/>
      <c r="W77" s="2"/>
      <c r="X77" s="4"/>
      <c r="Y77" s="16"/>
      <c r="Z77" s="1"/>
      <c r="AA77" s="1"/>
      <c r="AB77" s="1"/>
    </row>
    <row r="78" spans="1:28" ht="14.45" customHeight="1" outlineLevel="3" x14ac:dyDescent="0.25">
      <c r="A78" s="1"/>
      <c r="B78" s="33"/>
      <c r="C78" s="73">
        <f>INT($C$64)+3</f>
        <v>4</v>
      </c>
      <c r="D78" s="4"/>
      <c r="E78" s="5"/>
      <c r="F78" s="5"/>
      <c r="G78" s="4"/>
      <c r="H78" s="2" t="s">
        <v>128</v>
      </c>
      <c r="I78" s="2"/>
      <c r="J78" s="31">
        <v>1</v>
      </c>
      <c r="K78" s="2"/>
      <c r="L78" s="2"/>
      <c r="M78" s="121">
        <f>COUNTIF(i_fixed_fvp_mask_dams,TRUE)+COUNTIF(i_fvp_mask_dams,TRUE)</f>
        <v>3</v>
      </c>
      <c r="N78" s="2"/>
      <c r="O78" s="2"/>
      <c r="P78" s="2"/>
      <c r="Q78" s="2"/>
      <c r="R78" s="2"/>
      <c r="S78" s="121">
        <f>COUNTIF(J52:L52,TRUE)</f>
        <v>3</v>
      </c>
      <c r="T78" s="2"/>
      <c r="U78" s="115"/>
      <c r="V78" s="2"/>
      <c r="W78" s="2"/>
      <c r="X78" s="4"/>
      <c r="Y78" s="16"/>
      <c r="Z78" s="1"/>
      <c r="AA78" s="1"/>
      <c r="AB78" s="1"/>
    </row>
    <row r="79" spans="1:28" s="120" customFormat="1" outlineLevel="3" x14ac:dyDescent="0.25">
      <c r="A79" s="1"/>
      <c r="B79" s="33"/>
      <c r="C79" s="73">
        <f>INT(C$64+3)</f>
        <v>4</v>
      </c>
      <c r="D79" s="4"/>
      <c r="E79" s="5"/>
      <c r="F79" s="5"/>
      <c r="G79" s="4"/>
      <c r="H79" s="2" t="s">
        <v>127</v>
      </c>
      <c r="I79" s="2"/>
      <c r="J79" s="31">
        <v>1</v>
      </c>
      <c r="K79" s="2"/>
      <c r="L79" s="2"/>
      <c r="M79" s="31">
        <v>1</v>
      </c>
      <c r="N79" s="2"/>
      <c r="O79" s="2"/>
      <c r="P79" s="2"/>
      <c r="Q79" s="2"/>
      <c r="R79" s="2"/>
      <c r="S79" s="31">
        <v>1</v>
      </c>
      <c r="T79" s="2"/>
      <c r="U79" s="2"/>
      <c r="V79" s="2"/>
      <c r="W79" s="2"/>
      <c r="X79" s="4"/>
      <c r="Y79" s="16"/>
      <c r="Z79" s="1"/>
      <c r="AA79" s="1"/>
      <c r="AB79" s="1"/>
    </row>
    <row r="80" spans="1:28" ht="5.0999999999999996" customHeight="1" outlineLevel="3" x14ac:dyDescent="0.25">
      <c r="A80" s="1"/>
      <c r="B80" s="33"/>
      <c r="C80" s="73">
        <f>INT($C$64)+3.005</f>
        <v>4.0049999999999999</v>
      </c>
      <c r="D80" s="4"/>
      <c r="E80" s="4"/>
      <c r="F80" s="4"/>
      <c r="G80" s="4"/>
      <c r="H80" s="83"/>
      <c r="I80" s="83"/>
      <c r="J80" s="83"/>
      <c r="K80" s="83"/>
      <c r="L80" s="83"/>
      <c r="M80" s="83"/>
      <c r="N80" s="83"/>
      <c r="O80" s="83"/>
      <c r="P80" s="83"/>
      <c r="Q80" s="83"/>
      <c r="R80" s="83"/>
      <c r="S80" s="83"/>
      <c r="T80" s="83"/>
      <c r="U80" s="83"/>
      <c r="V80" s="83"/>
      <c r="W80" s="83"/>
      <c r="X80" s="4" t="s">
        <v>3</v>
      </c>
      <c r="Y80" s="16"/>
      <c r="Z80" s="1"/>
      <c r="AA80" s="1"/>
      <c r="AB80" s="1"/>
    </row>
    <row r="81" spans="1:28" ht="5.0999999999999996" customHeight="1" outlineLevel="2" x14ac:dyDescent="0.25">
      <c r="A81" s="1"/>
      <c r="B81" s="33"/>
      <c r="C81" s="73">
        <f>INT($C$64)+2.005</f>
        <v>3.0049999999999999</v>
      </c>
      <c r="D81" s="4" t="s">
        <v>2</v>
      </c>
      <c r="E81" s="4"/>
      <c r="F81" s="4"/>
      <c r="G81" s="4"/>
      <c r="H81" s="58"/>
      <c r="I81" s="58"/>
      <c r="J81" s="58"/>
      <c r="K81" s="58"/>
      <c r="L81" s="58"/>
      <c r="M81" s="58"/>
      <c r="N81" s="58"/>
      <c r="O81" s="58"/>
      <c r="P81" s="58"/>
      <c r="Q81" s="58"/>
      <c r="R81" s="58"/>
      <c r="S81" s="58"/>
      <c r="T81" s="58"/>
      <c r="U81" s="58"/>
      <c r="V81" s="58"/>
      <c r="W81" s="58"/>
      <c r="X81" s="4"/>
      <c r="Y81" s="16"/>
      <c r="Z81" s="1"/>
      <c r="AA81" s="1"/>
      <c r="AB81" s="1"/>
    </row>
    <row r="82" spans="1:28" outlineLevel="2" x14ac:dyDescent="0.25">
      <c r="A82" s="1"/>
      <c r="B82" s="33"/>
      <c r="C82" s="73">
        <f>INT($C$64)+2</f>
        <v>3</v>
      </c>
      <c r="D82" s="4"/>
      <c r="E82" s="5"/>
      <c r="F82" s="5"/>
      <c r="G82" s="4"/>
      <c r="H82" s="172" t="s">
        <v>240</v>
      </c>
      <c r="I82" s="2"/>
      <c r="J82" s="2" t="s">
        <v>238</v>
      </c>
      <c r="K82" s="36" t="s">
        <v>310</v>
      </c>
      <c r="L82" s="2" t="s">
        <v>239</v>
      </c>
      <c r="M82" s="2" t="s">
        <v>238</v>
      </c>
      <c r="N82" s="36" t="s">
        <v>310</v>
      </c>
      <c r="O82" s="2" t="s">
        <v>239</v>
      </c>
      <c r="P82" s="2"/>
      <c r="Q82" s="2"/>
      <c r="R82" s="2"/>
      <c r="S82" s="2" t="s">
        <v>238</v>
      </c>
      <c r="T82" s="36" t="s">
        <v>310</v>
      </c>
      <c r="U82" s="2" t="s">
        <v>239</v>
      </c>
      <c r="V82" s="2"/>
      <c r="W82" s="2"/>
      <c r="X82" s="4"/>
      <c r="Y82" s="16"/>
      <c r="Z82" s="1"/>
      <c r="AA82" s="1"/>
      <c r="AB82" s="1"/>
    </row>
    <row r="83" spans="1:28" outlineLevel="3" x14ac:dyDescent="0.25">
      <c r="A83" s="1"/>
      <c r="B83" s="33"/>
      <c r="C83" s="73">
        <f>INT($C$64)+3</f>
        <v>4</v>
      </c>
      <c r="D83" s="4"/>
      <c r="E83" s="5">
        <v>0</v>
      </c>
      <c r="F83" s="5"/>
      <c r="G83" s="4"/>
      <c r="H83" s="175" t="s">
        <v>241</v>
      </c>
      <c r="I83" s="2"/>
      <c r="J83" s="173">
        <v>0</v>
      </c>
      <c r="K83" s="173" t="b">
        <v>0</v>
      </c>
      <c r="L83" s="31">
        <v>1</v>
      </c>
      <c r="M83" s="31">
        <v>0</v>
      </c>
      <c r="N83" s="173" t="b">
        <v>0</v>
      </c>
      <c r="O83" s="31">
        <v>1</v>
      </c>
      <c r="P83" s="2"/>
      <c r="Q83" s="172"/>
      <c r="R83" s="2"/>
      <c r="S83" s="31">
        <v>0</v>
      </c>
      <c r="T83" s="173" t="b">
        <v>0</v>
      </c>
      <c r="U83" s="173">
        <v>1</v>
      </c>
      <c r="V83" s="2"/>
      <c r="W83" s="2"/>
      <c r="X83" s="4"/>
      <c r="Y83" s="16"/>
      <c r="Z83" s="1"/>
      <c r="AA83" s="1"/>
      <c r="AB83" s="1"/>
    </row>
    <row r="84" spans="1:28" outlineLevel="3" x14ac:dyDescent="0.25">
      <c r="A84" s="1"/>
      <c r="B84" s="33"/>
      <c r="C84" s="73">
        <f>INT($C$64)+3</f>
        <v>4</v>
      </c>
      <c r="D84" s="4"/>
      <c r="E84" s="5">
        <v>1</v>
      </c>
      <c r="F84" s="5"/>
      <c r="G84" s="4"/>
      <c r="H84" s="175" t="s">
        <v>242</v>
      </c>
      <c r="I84" s="2"/>
      <c r="J84" s="172"/>
      <c r="K84" s="2"/>
      <c r="L84" s="172"/>
      <c r="M84" s="31">
        <v>1</v>
      </c>
      <c r="N84" s="173" t="b">
        <v>0</v>
      </c>
      <c r="O84" s="31">
        <v>1</v>
      </c>
      <c r="P84" s="2"/>
      <c r="Q84" s="172"/>
      <c r="R84" s="2"/>
      <c r="S84" s="31">
        <v>1</v>
      </c>
      <c r="T84" s="173" t="b">
        <v>0</v>
      </c>
      <c r="U84" s="173">
        <v>1</v>
      </c>
      <c r="V84" s="2"/>
      <c r="W84" s="2"/>
      <c r="X84" s="4"/>
      <c r="Y84" s="16"/>
      <c r="Z84" s="1"/>
      <c r="AA84" s="1"/>
      <c r="AB84" s="1"/>
    </row>
    <row r="85" spans="1:28" outlineLevel="3" x14ac:dyDescent="0.25">
      <c r="A85" s="1"/>
      <c r="B85" s="33"/>
      <c r="C85" s="73">
        <f>INT($C$64)+3</f>
        <v>4</v>
      </c>
      <c r="D85" s="4"/>
      <c r="E85" s="5">
        <v>2</v>
      </c>
      <c r="F85" s="5"/>
      <c r="G85" s="4"/>
      <c r="H85" s="175" t="s">
        <v>243</v>
      </c>
      <c r="I85" s="2"/>
      <c r="J85" s="172"/>
      <c r="K85" s="2"/>
      <c r="L85" s="172"/>
      <c r="M85" s="31">
        <v>-1</v>
      </c>
      <c r="N85" s="173" t="b">
        <v>0</v>
      </c>
      <c r="O85" s="31">
        <v>1</v>
      </c>
      <c r="P85" s="2"/>
      <c r="Q85" s="172"/>
      <c r="R85" s="2"/>
      <c r="S85" s="31">
        <v>-1</v>
      </c>
      <c r="T85" s="173" t="b">
        <v>0</v>
      </c>
      <c r="U85" s="173">
        <v>1</v>
      </c>
      <c r="V85" s="2"/>
      <c r="W85" s="2"/>
      <c r="X85" s="4"/>
      <c r="Y85" s="16"/>
      <c r="Z85" s="1"/>
      <c r="AA85" s="1"/>
      <c r="AB85" s="1"/>
    </row>
    <row r="86" spans="1:28" outlineLevel="3" x14ac:dyDescent="0.25">
      <c r="A86" s="1"/>
      <c r="B86" s="33"/>
      <c r="C86" s="73">
        <f>INT(C$64+3)</f>
        <v>4</v>
      </c>
      <c r="D86" s="4"/>
      <c r="E86" s="5">
        <v>3</v>
      </c>
      <c r="F86" s="5"/>
      <c r="G86" s="4"/>
      <c r="H86" s="175" t="s">
        <v>244</v>
      </c>
      <c r="I86" s="2"/>
      <c r="J86" s="172"/>
      <c r="K86" s="2"/>
      <c r="L86" s="172"/>
      <c r="M86" s="31">
        <v>0.5</v>
      </c>
      <c r="N86" s="173" t="b">
        <v>0</v>
      </c>
      <c r="O86" s="31">
        <v>1</v>
      </c>
      <c r="P86" s="2"/>
      <c r="Q86" s="2"/>
      <c r="R86" s="2"/>
      <c r="S86" s="31">
        <v>0.33300000000000002</v>
      </c>
      <c r="T86" s="173" t="b">
        <v>0</v>
      </c>
      <c r="U86" s="31">
        <v>1</v>
      </c>
      <c r="V86" s="2"/>
      <c r="W86" s="2"/>
      <c r="X86" s="4"/>
      <c r="Y86" s="16"/>
      <c r="Z86" s="1"/>
      <c r="AA86" s="1"/>
      <c r="AB86" s="1"/>
    </row>
    <row r="87" spans="1:28" outlineLevel="3" x14ac:dyDescent="0.25">
      <c r="A87" s="1"/>
      <c r="B87" s="33"/>
      <c r="C87" s="73">
        <f t="shared" ref="C87:C90" si="2">INT(C$64+3)</f>
        <v>4</v>
      </c>
      <c r="D87" s="4"/>
      <c r="E87" s="5">
        <v>4</v>
      </c>
      <c r="F87" s="5"/>
      <c r="G87" s="4"/>
      <c r="H87" s="175" t="s">
        <v>245</v>
      </c>
      <c r="I87" s="2"/>
      <c r="J87" s="172"/>
      <c r="K87" s="2"/>
      <c r="L87" s="172"/>
      <c r="M87" s="31">
        <v>-0.5</v>
      </c>
      <c r="N87" s="173" t="b">
        <v>0</v>
      </c>
      <c r="O87" s="31">
        <v>1</v>
      </c>
      <c r="P87" s="2"/>
      <c r="Q87" s="2"/>
      <c r="R87" s="2"/>
      <c r="S87" s="31">
        <v>0.66600000000000004</v>
      </c>
      <c r="T87" s="173" t="b">
        <v>0</v>
      </c>
      <c r="U87" s="31">
        <v>1</v>
      </c>
      <c r="V87" s="2"/>
      <c r="W87" s="2"/>
      <c r="X87" s="4"/>
      <c r="Y87" s="16"/>
      <c r="Z87" s="1"/>
      <c r="AA87" s="1"/>
      <c r="AB87" s="1"/>
    </row>
    <row r="88" spans="1:28" outlineLevel="3" x14ac:dyDescent="0.25">
      <c r="A88" s="1"/>
      <c r="B88" s="33"/>
      <c r="C88" s="73">
        <f t="shared" si="2"/>
        <v>4</v>
      </c>
      <c r="D88" s="4"/>
      <c r="E88" s="5">
        <v>5</v>
      </c>
      <c r="F88" s="5"/>
      <c r="G88" s="4"/>
      <c r="H88" s="175" t="s">
        <v>246</v>
      </c>
      <c r="I88" s="2"/>
      <c r="J88" s="172"/>
      <c r="K88" s="2"/>
      <c r="L88" s="172"/>
      <c r="M88" s="31">
        <v>0.2</v>
      </c>
      <c r="N88" s="173" t="b">
        <v>0</v>
      </c>
      <c r="O88" s="31">
        <v>1</v>
      </c>
      <c r="P88" s="2"/>
      <c r="Q88" s="2"/>
      <c r="R88" s="2"/>
      <c r="S88" s="31">
        <v>-0.5</v>
      </c>
      <c r="T88" s="173" t="b">
        <v>0</v>
      </c>
      <c r="U88" s="31">
        <v>1</v>
      </c>
      <c r="V88" s="2"/>
      <c r="W88" s="2"/>
      <c r="X88" s="4"/>
      <c r="Y88" s="16"/>
      <c r="Z88" s="1"/>
      <c r="AA88" s="1"/>
      <c r="AB88" s="1"/>
    </row>
    <row r="89" spans="1:28" outlineLevel="3" x14ac:dyDescent="0.25">
      <c r="A89" s="1"/>
      <c r="B89" s="33"/>
      <c r="C89" s="73">
        <f t="shared" si="2"/>
        <v>4</v>
      </c>
      <c r="D89" s="4"/>
      <c r="E89" s="5">
        <v>6</v>
      </c>
      <c r="F89" s="5"/>
      <c r="G89" s="4"/>
      <c r="H89" s="175" t="s">
        <v>247</v>
      </c>
      <c r="I89" s="2"/>
      <c r="J89" s="172"/>
      <c r="K89" s="2"/>
      <c r="L89" s="172"/>
      <c r="M89" s="31">
        <v>-0.2</v>
      </c>
      <c r="N89" s="173" t="b">
        <v>0</v>
      </c>
      <c r="O89" s="31">
        <v>1</v>
      </c>
      <c r="P89" s="2"/>
      <c r="Q89" s="2"/>
      <c r="R89" s="2"/>
      <c r="S89" s="31">
        <v>10</v>
      </c>
      <c r="T89" s="173" t="b">
        <v>1</v>
      </c>
      <c r="U89" s="31">
        <v>300</v>
      </c>
      <c r="V89" s="2"/>
      <c r="W89" s="2"/>
      <c r="X89" s="4"/>
      <c r="Y89" s="16"/>
      <c r="Z89" s="1"/>
      <c r="AA89" s="1"/>
      <c r="AB89" s="1"/>
    </row>
    <row r="90" spans="1:28" outlineLevel="3" x14ac:dyDescent="0.25">
      <c r="A90" s="1"/>
      <c r="B90" s="33"/>
      <c r="C90" s="73">
        <f t="shared" si="2"/>
        <v>4</v>
      </c>
      <c r="D90" s="4"/>
      <c r="E90" s="5">
        <v>7</v>
      </c>
      <c r="F90" s="5"/>
      <c r="G90" s="4"/>
      <c r="H90" s="175" t="s">
        <v>248</v>
      </c>
      <c r="I90" s="2"/>
      <c r="J90" s="172"/>
      <c r="K90" s="2"/>
      <c r="L90" s="172"/>
      <c r="M90" s="31">
        <v>0.1</v>
      </c>
      <c r="N90" s="173" t="b">
        <v>0</v>
      </c>
      <c r="O90" s="31">
        <v>1</v>
      </c>
      <c r="P90" s="2"/>
      <c r="Q90" s="2"/>
      <c r="R90" s="2"/>
      <c r="S90" s="31">
        <v>0</v>
      </c>
      <c r="T90" s="173" t="b">
        <v>1</v>
      </c>
      <c r="U90" s="31">
        <v>100</v>
      </c>
      <c r="V90" s="2"/>
      <c r="W90" s="2"/>
      <c r="X90" s="4"/>
      <c r="Y90" s="16"/>
      <c r="Z90" s="1"/>
      <c r="AA90" s="1"/>
      <c r="AB90" s="1"/>
    </row>
    <row r="91" spans="1:28" ht="5.0999999999999996" customHeight="1" outlineLevel="3" x14ac:dyDescent="0.25">
      <c r="A91" s="1"/>
      <c r="B91" s="33"/>
      <c r="C91" s="73">
        <f>INT($C$64)+3.005</f>
        <v>4.0049999999999999</v>
      </c>
      <c r="D91" s="4"/>
      <c r="E91" s="4"/>
      <c r="F91" s="4"/>
      <c r="G91" s="4"/>
      <c r="H91" s="83"/>
      <c r="I91" s="83"/>
      <c r="J91" s="83"/>
      <c r="K91" s="83"/>
      <c r="L91" s="83"/>
      <c r="M91" s="83"/>
      <c r="N91" s="83"/>
      <c r="O91" s="83"/>
      <c r="P91" s="83"/>
      <c r="Q91" s="83"/>
      <c r="R91" s="83"/>
      <c r="S91" s="83"/>
      <c r="T91" s="83"/>
      <c r="U91" s="83"/>
      <c r="V91" s="83"/>
      <c r="W91" s="83"/>
      <c r="X91" s="4" t="s">
        <v>3</v>
      </c>
      <c r="Y91" s="16"/>
      <c r="Z91" s="1"/>
      <c r="AA91" s="1"/>
      <c r="AB91" s="1"/>
    </row>
    <row r="92" spans="1:28" ht="5.0999999999999996" customHeight="1" outlineLevel="2" x14ac:dyDescent="0.25">
      <c r="A92" s="1"/>
      <c r="B92" s="33"/>
      <c r="C92" s="73">
        <f>INT($C$64)+2.005</f>
        <v>3.0049999999999999</v>
      </c>
      <c r="D92" s="4" t="s">
        <v>2</v>
      </c>
      <c r="E92" s="4"/>
      <c r="F92" s="4"/>
      <c r="G92" s="4"/>
      <c r="H92" s="174"/>
      <c r="I92" s="174"/>
      <c r="J92" s="174"/>
      <c r="K92" s="174"/>
      <c r="L92" s="174"/>
      <c r="M92" s="174"/>
      <c r="N92" s="174"/>
      <c r="O92" s="174"/>
      <c r="P92" s="174"/>
      <c r="Q92" s="174"/>
      <c r="R92" s="174"/>
      <c r="S92" s="174"/>
      <c r="T92" s="174"/>
      <c r="U92" s="174"/>
      <c r="V92" s="174"/>
      <c r="W92" s="174"/>
      <c r="X92" s="4"/>
      <c r="Y92" s="16"/>
      <c r="Z92" s="1"/>
      <c r="AA92" s="1"/>
      <c r="AB92" s="1"/>
    </row>
    <row r="93" spans="1:28" outlineLevel="2" x14ac:dyDescent="0.25">
      <c r="A93" s="1"/>
      <c r="B93" s="33"/>
      <c r="C93" s="73">
        <f>INT($C$64)+2</f>
        <v>3</v>
      </c>
      <c r="D93" s="4"/>
      <c r="E93" s="5"/>
      <c r="F93" s="5"/>
      <c r="G93" s="4"/>
      <c r="H93" s="2" t="s">
        <v>249</v>
      </c>
      <c r="I93" s="2"/>
      <c r="J93" s="185" t="s">
        <v>72</v>
      </c>
      <c r="K93" s="185"/>
      <c r="L93" s="185"/>
      <c r="M93" s="185"/>
      <c r="N93" s="2"/>
      <c r="O93" s="185" t="s">
        <v>73</v>
      </c>
      <c r="P93" s="52"/>
      <c r="Q93" s="52"/>
      <c r="R93" s="52"/>
      <c r="S93" s="2"/>
      <c r="T93" s="185" t="s">
        <v>75</v>
      </c>
      <c r="U93" s="52"/>
      <c r="V93" s="52"/>
      <c r="W93" s="52"/>
      <c r="X93" s="4"/>
      <c r="Y93" s="16"/>
      <c r="Z93" s="1"/>
      <c r="AA93" s="1"/>
      <c r="AB93" s="1"/>
    </row>
    <row r="94" spans="1:28" outlineLevel="3" x14ac:dyDescent="0.25">
      <c r="A94" s="1"/>
      <c r="B94" s="33"/>
      <c r="C94" s="73">
        <f>INT($C$64)+3</f>
        <v>4</v>
      </c>
      <c r="D94" s="4"/>
      <c r="E94" s="5"/>
      <c r="F94" s="5"/>
      <c r="G94" s="4"/>
      <c r="H94" s="2"/>
      <c r="I94" s="2"/>
      <c r="J94" s="100" t="s">
        <v>250</v>
      </c>
      <c r="K94" s="100" t="s">
        <v>251</v>
      </c>
      <c r="L94" s="100" t="s">
        <v>252</v>
      </c>
      <c r="M94" s="100" t="s">
        <v>253</v>
      </c>
      <c r="N94" s="2"/>
      <c r="O94" s="100" t="s">
        <v>250</v>
      </c>
      <c r="P94" s="100" t="s">
        <v>251</v>
      </c>
      <c r="Q94" s="100" t="s">
        <v>252</v>
      </c>
      <c r="R94" s="100" t="s">
        <v>253</v>
      </c>
      <c r="S94" s="2"/>
      <c r="T94" s="100" t="s">
        <v>250</v>
      </c>
      <c r="U94" s="100" t="s">
        <v>251</v>
      </c>
      <c r="V94" s="100" t="s">
        <v>252</v>
      </c>
      <c r="W94" s="100" t="s">
        <v>253</v>
      </c>
      <c r="X94" s="4"/>
      <c r="Y94" s="16"/>
      <c r="Z94" s="1"/>
      <c r="AA94" s="1"/>
      <c r="AB94" s="1"/>
    </row>
    <row r="95" spans="1:28" outlineLevel="3" x14ac:dyDescent="0.25">
      <c r="A95" s="1"/>
      <c r="B95" s="33"/>
      <c r="C95" s="73">
        <f t="shared" ref="C95:C98" si="3">INT($C$64)+3</f>
        <v>4</v>
      </c>
      <c r="D95" s="4"/>
      <c r="E95" s="5">
        <v>0</v>
      </c>
      <c r="F95" s="5"/>
      <c r="G95" s="4"/>
      <c r="H95" s="175" t="s">
        <v>254</v>
      </c>
      <c r="I95" s="2"/>
      <c r="J95" s="176">
        <v>0</v>
      </c>
      <c r="K95" s="177">
        <v>0</v>
      </c>
      <c r="L95" s="177">
        <v>0</v>
      </c>
      <c r="M95" s="177">
        <v>0</v>
      </c>
      <c r="N95" s="2"/>
      <c r="O95" s="177">
        <v>0</v>
      </c>
      <c r="P95" s="177">
        <v>0</v>
      </c>
      <c r="Q95" s="177">
        <v>0</v>
      </c>
      <c r="R95" s="177">
        <v>0</v>
      </c>
      <c r="S95" s="2"/>
      <c r="T95" s="177">
        <v>0</v>
      </c>
      <c r="U95" s="177">
        <v>0</v>
      </c>
      <c r="V95" s="177">
        <v>0</v>
      </c>
      <c r="W95" s="177">
        <v>0</v>
      </c>
      <c r="X95" s="4"/>
      <c r="Y95" s="16"/>
      <c r="Z95" s="1"/>
      <c r="AA95" s="1"/>
      <c r="AB95" s="1"/>
    </row>
    <row r="96" spans="1:28" outlineLevel="3" x14ac:dyDescent="0.25">
      <c r="A96" s="1"/>
      <c r="B96" s="33"/>
      <c r="C96" s="73">
        <f t="shared" si="3"/>
        <v>4</v>
      </c>
      <c r="D96" s="4"/>
      <c r="E96" s="5">
        <v>1</v>
      </c>
      <c r="F96" s="5"/>
      <c r="G96" s="4"/>
      <c r="H96" s="175" t="s">
        <v>255</v>
      </c>
      <c r="I96" s="2"/>
      <c r="J96" s="2"/>
      <c r="K96" s="2"/>
      <c r="L96" s="2"/>
      <c r="M96" s="2"/>
      <c r="N96" s="2"/>
      <c r="O96" s="32">
        <v>0.3</v>
      </c>
      <c r="P96" s="32">
        <v>0.25</v>
      </c>
      <c r="Q96" s="32">
        <v>0.1</v>
      </c>
      <c r="R96" s="32">
        <v>0.25</v>
      </c>
      <c r="S96" s="2"/>
      <c r="T96" s="32">
        <v>0.3</v>
      </c>
      <c r="U96" s="32">
        <v>0.25</v>
      </c>
      <c r="V96" s="32">
        <v>0.1</v>
      </c>
      <c r="W96" s="32">
        <v>0.25</v>
      </c>
      <c r="X96" s="4"/>
      <c r="Y96" s="16"/>
      <c r="Z96" s="1"/>
      <c r="AA96" s="1"/>
      <c r="AB96" s="1"/>
    </row>
    <row r="97" spans="1:28" outlineLevel="3" x14ac:dyDescent="0.25">
      <c r="A97" s="1"/>
      <c r="B97" s="33"/>
      <c r="C97" s="73">
        <f t="shared" si="3"/>
        <v>4</v>
      </c>
      <c r="D97" s="4"/>
      <c r="E97" s="5">
        <v>2</v>
      </c>
      <c r="F97" s="5"/>
      <c r="G97" s="4"/>
      <c r="H97" s="175" t="s">
        <v>256</v>
      </c>
      <c r="I97" s="2"/>
      <c r="J97" s="2"/>
      <c r="K97" s="2"/>
      <c r="L97" s="2"/>
      <c r="M97" s="2"/>
      <c r="N97" s="2"/>
      <c r="O97" s="32">
        <v>-0.4</v>
      </c>
      <c r="P97" s="32">
        <v>-0.3</v>
      </c>
      <c r="Q97" s="32">
        <v>-0.1</v>
      </c>
      <c r="R97" s="32">
        <v>-0.3</v>
      </c>
      <c r="S97" s="2"/>
      <c r="T97" s="32">
        <v>-0.5</v>
      </c>
      <c r="U97" s="32">
        <v>-0.35</v>
      </c>
      <c r="V97" s="32">
        <v>-0.1</v>
      </c>
      <c r="W97" s="32">
        <v>-0.35</v>
      </c>
      <c r="X97" s="4"/>
      <c r="Y97" s="16"/>
      <c r="Z97" s="1"/>
      <c r="AA97" s="1"/>
      <c r="AB97" s="1"/>
    </row>
    <row r="98" spans="1:28" outlineLevel="3" x14ac:dyDescent="0.25">
      <c r="A98" s="1"/>
      <c r="B98" s="33"/>
      <c r="C98" s="73">
        <f t="shared" si="3"/>
        <v>4</v>
      </c>
      <c r="D98" s="4"/>
      <c r="E98" s="5"/>
      <c r="F98" s="5"/>
      <c r="G98" s="4"/>
      <c r="H98" s="178"/>
      <c r="I98" s="179"/>
      <c r="J98" s="2"/>
      <c r="K98" s="2"/>
      <c r="L98" s="100"/>
      <c r="M98" s="2"/>
      <c r="N98" s="2"/>
      <c r="O98" s="2"/>
      <c r="P98" s="2"/>
      <c r="Q98" s="2"/>
      <c r="R98" s="2"/>
      <c r="S98" s="2"/>
      <c r="T98" s="2"/>
      <c r="U98" s="2"/>
      <c r="V98" s="2"/>
      <c r="W98" s="2"/>
      <c r="X98" s="4"/>
      <c r="Y98" s="16"/>
      <c r="Z98" s="1"/>
      <c r="AA98" s="1"/>
      <c r="AB98" s="1"/>
    </row>
    <row r="99" spans="1:28" ht="5.0999999999999996" customHeight="1" outlineLevel="3" x14ac:dyDescent="0.25">
      <c r="A99" s="1"/>
      <c r="B99" s="33"/>
      <c r="C99" s="73">
        <f>INT($C$64)+3.005</f>
        <v>4.0049999999999999</v>
      </c>
      <c r="D99" s="4"/>
      <c r="E99" s="4"/>
      <c r="F99" s="4"/>
      <c r="G99" s="4"/>
      <c r="H99" s="4"/>
      <c r="I99" s="4"/>
      <c r="J99" s="4"/>
      <c r="K99" s="4"/>
      <c r="L99" s="4"/>
      <c r="M99" s="4"/>
      <c r="N99" s="4"/>
      <c r="O99" s="4"/>
      <c r="P99" s="4"/>
      <c r="Q99" s="4"/>
      <c r="R99" s="4"/>
      <c r="S99" s="4"/>
      <c r="T99" s="4"/>
      <c r="U99" s="4"/>
      <c r="V99" s="4"/>
      <c r="W99" s="4"/>
      <c r="X99" s="4" t="s">
        <v>3</v>
      </c>
      <c r="Y99" s="16"/>
      <c r="Z99" s="1"/>
      <c r="AA99" s="1"/>
      <c r="AB99" s="1"/>
    </row>
    <row r="100" spans="1:28" ht="5.0999999999999996" customHeight="1" outlineLevel="2" x14ac:dyDescent="0.25">
      <c r="A100" s="1"/>
      <c r="B100" s="33"/>
      <c r="C100" s="73">
        <f>INT($C$64)+2.005</f>
        <v>3.0049999999999999</v>
      </c>
      <c r="D100" s="4"/>
      <c r="E100" s="4"/>
      <c r="F100" s="4"/>
      <c r="G100" s="4"/>
      <c r="H100" s="4"/>
      <c r="I100" s="4"/>
      <c r="J100" s="4"/>
      <c r="K100" s="4"/>
      <c r="L100" s="4"/>
      <c r="M100" s="4"/>
      <c r="N100" s="4"/>
      <c r="O100" s="4"/>
      <c r="P100" s="4"/>
      <c r="Q100" s="4"/>
      <c r="R100" s="4"/>
      <c r="S100" s="4"/>
      <c r="T100" s="4"/>
      <c r="U100" s="4"/>
      <c r="V100" s="4"/>
      <c r="W100" s="4"/>
      <c r="X100" s="4"/>
      <c r="Y100" s="16"/>
      <c r="Z100" s="1"/>
      <c r="AA100" s="1"/>
      <c r="AB100" s="1"/>
    </row>
    <row r="101" spans="1:28" ht="5.0999999999999996" customHeight="1" outlineLevel="1" x14ac:dyDescent="0.25">
      <c r="A101" s="1"/>
      <c r="B101" s="35"/>
      <c r="C101" s="76">
        <f>INT($C$64)+1.005</f>
        <v>2.0049999999999999</v>
      </c>
      <c r="D101" s="17"/>
      <c r="E101" s="17"/>
      <c r="F101" s="17"/>
      <c r="G101" s="17"/>
      <c r="H101" s="17"/>
      <c r="I101" s="17"/>
      <c r="J101" s="17"/>
      <c r="K101" s="17"/>
      <c r="L101" s="17"/>
      <c r="M101" s="17"/>
      <c r="N101" s="17"/>
      <c r="O101" s="17"/>
      <c r="P101" s="17"/>
      <c r="Q101" s="17"/>
      <c r="R101" s="17"/>
      <c r="S101" s="17"/>
      <c r="T101" s="17"/>
      <c r="U101" s="17"/>
      <c r="V101" s="17"/>
      <c r="W101" s="17"/>
      <c r="X101" s="17"/>
      <c r="Y101" s="18" t="s">
        <v>1</v>
      </c>
      <c r="Z101" s="1"/>
      <c r="AA101" s="1"/>
      <c r="AB101" s="1"/>
    </row>
    <row r="102" spans="1:28" ht="5.0999999999999996" customHeight="1" x14ac:dyDescent="0.25">
      <c r="A102" s="1"/>
      <c r="B102" s="19"/>
      <c r="C102" s="77">
        <f>INT($C$64)+0.005</f>
        <v>1.0049999999999999</v>
      </c>
      <c r="D102" s="19"/>
      <c r="E102" s="19"/>
      <c r="F102" s="19"/>
      <c r="G102" s="19"/>
      <c r="H102" s="19"/>
      <c r="I102" s="19"/>
      <c r="J102" s="19"/>
      <c r="K102" s="19"/>
      <c r="L102" s="19"/>
      <c r="M102" s="19"/>
      <c r="N102" s="19"/>
      <c r="O102" s="19"/>
      <c r="P102" s="19"/>
      <c r="Q102" s="19"/>
      <c r="R102" s="19"/>
      <c r="S102" s="19"/>
      <c r="T102" s="19"/>
      <c r="U102" s="19"/>
      <c r="V102" s="19"/>
      <c r="W102" s="19"/>
      <c r="X102" s="19"/>
      <c r="Y102" s="19"/>
      <c r="Z102" s="1"/>
      <c r="AA102" s="1"/>
      <c r="AB102" s="1"/>
    </row>
    <row r="103" spans="1:28" outlineLevel="2" x14ac:dyDescent="0.25">
      <c r="A103" s="1"/>
      <c r="B103" s="1"/>
      <c r="C103" s="73">
        <f>INT($C$64)+2</f>
        <v>3</v>
      </c>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outlineLevel="2" x14ac:dyDescent="0.25">
      <c r="A104" s="1"/>
      <c r="B104" s="1"/>
      <c r="C104" s="73">
        <f>INT($C$108)+2</f>
        <v>3</v>
      </c>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5.0999999999999996" customHeight="1" thickBot="1" x14ac:dyDescent="0.3">
      <c r="A105" s="1"/>
      <c r="B105" s="20"/>
      <c r="C105" s="74">
        <f>INT($C$108)+0.005</f>
        <v>1.0049999999999999</v>
      </c>
      <c r="D105" s="20"/>
      <c r="E105" s="20"/>
      <c r="F105" s="20"/>
      <c r="G105" s="20"/>
      <c r="H105" s="20"/>
      <c r="I105" s="20"/>
      <c r="J105" s="20"/>
      <c r="K105" s="20"/>
      <c r="L105" s="20"/>
      <c r="M105" s="20"/>
      <c r="N105" s="20"/>
      <c r="O105" s="20"/>
      <c r="P105" s="20"/>
      <c r="Q105" s="20"/>
      <c r="R105" s="20"/>
      <c r="S105" s="20"/>
      <c r="T105" s="20"/>
      <c r="U105" s="20"/>
      <c r="V105" s="20"/>
      <c r="W105" s="20"/>
      <c r="X105" s="20"/>
      <c r="Y105" s="20"/>
      <c r="Z105" s="1"/>
      <c r="AA105" s="1"/>
      <c r="AB105" s="1"/>
    </row>
    <row r="106" spans="1:28" ht="5.0999999999999996" customHeight="1" outlineLevel="1" x14ac:dyDescent="0.25">
      <c r="A106" s="1"/>
      <c r="B106" s="34" t="s">
        <v>21</v>
      </c>
      <c r="C106" s="75">
        <f>INT($C$108)+1.005</f>
        <v>2.0049999999999999</v>
      </c>
      <c r="D106" s="14"/>
      <c r="E106" s="14"/>
      <c r="F106" s="14"/>
      <c r="G106" s="14"/>
      <c r="H106" s="14"/>
      <c r="I106" s="14"/>
      <c r="J106" s="14"/>
      <c r="K106" s="14"/>
      <c r="L106" s="14"/>
      <c r="M106" s="14"/>
      <c r="N106" s="14"/>
      <c r="O106" s="14"/>
      <c r="P106" s="14"/>
      <c r="Q106" s="14"/>
      <c r="R106" s="14"/>
      <c r="S106" s="14"/>
      <c r="T106" s="14"/>
      <c r="U106" s="14"/>
      <c r="V106" s="14"/>
      <c r="W106" s="14"/>
      <c r="X106" s="14"/>
      <c r="Y106" s="15"/>
      <c r="Z106" s="1"/>
      <c r="AA106" s="1"/>
      <c r="AB106" s="1"/>
    </row>
    <row r="107" spans="1:28" outlineLevel="4" x14ac:dyDescent="0.25">
      <c r="A107" s="1"/>
      <c r="B107" s="33"/>
      <c r="C107" s="73">
        <f>INT(MAX($C$115:$C$132))+1</f>
        <v>5</v>
      </c>
      <c r="D107" s="3"/>
      <c r="E107" s="3"/>
      <c r="F107" s="3"/>
      <c r="G107" s="3"/>
      <c r="H107" s="27"/>
      <c r="I107" s="27"/>
      <c r="J107" s="27"/>
      <c r="K107" s="27"/>
      <c r="L107" s="27"/>
      <c r="M107" s="27"/>
      <c r="N107" s="27"/>
      <c r="O107" s="27"/>
      <c r="P107" s="27"/>
      <c r="Q107" s="27"/>
      <c r="R107" s="27"/>
      <c r="S107" s="27"/>
      <c r="T107" s="27"/>
      <c r="U107" s="27"/>
      <c r="V107" s="27"/>
      <c r="W107" s="27"/>
      <c r="X107" s="3"/>
      <c r="Y107" s="16"/>
      <c r="Z107" s="1"/>
      <c r="AA107" s="1"/>
      <c r="AB107" s="1"/>
    </row>
    <row r="108" spans="1:28" ht="18.75" x14ac:dyDescent="0.25">
      <c r="A108" s="1"/>
      <c r="B108" s="33"/>
      <c r="C108" s="73">
        <v>1.02</v>
      </c>
      <c r="D108" s="21"/>
      <c r="E108" s="24" t="s">
        <v>6</v>
      </c>
      <c r="F108" s="25"/>
      <c r="G108" s="12"/>
      <c r="H108" s="171" t="str">
        <f>COUNTIFS($B$1:$B108, "«")&amp;" REV trait info and pkl feedsupply controls"</f>
        <v>4 REV trait info and pkl feedsupply controls</v>
      </c>
      <c r="I108" s="6"/>
      <c r="J108" s="6"/>
      <c r="K108" s="6"/>
      <c r="L108" s="6"/>
      <c r="M108" s="6"/>
      <c r="N108" s="6"/>
      <c r="O108" s="6"/>
      <c r="P108" s="6"/>
      <c r="Q108" s="6"/>
      <c r="R108" s="6"/>
      <c r="S108" s="6"/>
      <c r="T108" s="6"/>
      <c r="U108" s="6"/>
      <c r="V108" s="6"/>
      <c r="W108" s="6"/>
      <c r="X108" s="10"/>
      <c r="Y108" s="16"/>
      <c r="Z108" s="1"/>
      <c r="AA108" s="1"/>
      <c r="AB108" s="1"/>
    </row>
    <row r="109" spans="1:28" ht="18.75" outlineLevel="1" x14ac:dyDescent="0.25">
      <c r="A109" s="1"/>
      <c r="B109" s="33"/>
      <c r="C109" s="73">
        <f>INT($C$108)+1.02</f>
        <v>2.02</v>
      </c>
      <c r="D109" s="21"/>
      <c r="E109" s="24" t="s">
        <v>10</v>
      </c>
      <c r="F109" s="28">
        <v>1</v>
      </c>
      <c r="G109" s="13"/>
      <c r="H109" s="8"/>
      <c r="I109" s="7"/>
      <c r="J109" s="7"/>
      <c r="K109" s="7"/>
      <c r="L109" s="7"/>
      <c r="M109" s="7"/>
      <c r="N109" s="7"/>
      <c r="O109" s="7"/>
      <c r="P109" s="7"/>
      <c r="Q109" s="7"/>
      <c r="R109" s="7"/>
      <c r="S109" s="7"/>
      <c r="T109" s="7"/>
      <c r="U109" s="7"/>
      <c r="V109" s="7"/>
      <c r="W109" s="7"/>
      <c r="X109" s="11"/>
      <c r="Y109" s="16"/>
      <c r="Z109" s="1"/>
      <c r="AA109" s="1"/>
      <c r="AB109" s="1"/>
    </row>
    <row r="110" spans="1:28" ht="5.0999999999999996" customHeight="1" outlineLevel="2" x14ac:dyDescent="0.25">
      <c r="A110" s="1"/>
      <c r="B110" s="33"/>
      <c r="C110" s="73">
        <f>INT($C$108)+2.005</f>
        <v>3.0049999999999999</v>
      </c>
      <c r="D110" s="3"/>
      <c r="E110" s="3"/>
      <c r="F110" s="3"/>
      <c r="G110" s="3"/>
      <c r="H110" s="3"/>
      <c r="I110" s="3"/>
      <c r="J110" s="3"/>
      <c r="K110" s="3"/>
      <c r="L110" s="3"/>
      <c r="M110" s="3"/>
      <c r="N110" s="3"/>
      <c r="O110" s="3"/>
      <c r="P110" s="3"/>
      <c r="Q110" s="3"/>
      <c r="R110" s="3"/>
      <c r="S110" s="3"/>
      <c r="T110" s="3"/>
      <c r="U110" s="3"/>
      <c r="V110" s="3"/>
      <c r="W110" s="3"/>
      <c r="X110" s="3"/>
      <c r="Y110" s="16"/>
      <c r="Z110" s="1"/>
      <c r="AA110" s="1"/>
      <c r="AB110" s="1"/>
    </row>
    <row r="111" spans="1:28" outlineLevel="2" x14ac:dyDescent="0.25">
      <c r="A111" s="1"/>
      <c r="B111" s="33"/>
      <c r="C111" s="73">
        <f>INT($C$108)+2</f>
        <v>3</v>
      </c>
      <c r="D111" s="3"/>
      <c r="E111" s="5"/>
      <c r="F111" s="5"/>
      <c r="G111" s="3"/>
      <c r="H111" s="29"/>
      <c r="I111" s="29"/>
      <c r="J111" s="29"/>
      <c r="K111" s="29"/>
      <c r="L111" s="29"/>
      <c r="M111" s="29"/>
      <c r="N111" s="29"/>
      <c r="O111" s="29"/>
      <c r="P111" s="29"/>
      <c r="Q111" s="29"/>
      <c r="R111" s="29"/>
      <c r="S111" s="29"/>
      <c r="T111" s="29"/>
      <c r="U111" s="29"/>
      <c r="V111" s="29"/>
      <c r="W111" s="29"/>
      <c r="X111" s="3"/>
      <c r="Y111" s="16"/>
      <c r="Z111" s="1"/>
      <c r="AA111" s="1"/>
      <c r="AB111" s="1"/>
    </row>
    <row r="112" spans="1:28" ht="9.75" customHeight="1" outlineLevel="2" x14ac:dyDescent="0.25">
      <c r="A112" s="1"/>
      <c r="B112" s="33" t="s">
        <v>20</v>
      </c>
      <c r="C112" s="73">
        <f>INT($C$108)+2.01</f>
        <v>3.01</v>
      </c>
      <c r="D112" s="3"/>
      <c r="E112" s="3"/>
      <c r="F112" s="3"/>
      <c r="G112" s="3"/>
      <c r="H112" s="29"/>
      <c r="I112" s="29"/>
      <c r="J112" s="147" t="s">
        <v>44</v>
      </c>
      <c r="K112" s="147"/>
      <c r="L112" s="147" t="s">
        <v>44</v>
      </c>
      <c r="M112" s="147"/>
      <c r="N112" s="29"/>
      <c r="O112" s="29"/>
      <c r="P112" s="147" t="s">
        <v>44</v>
      </c>
      <c r="Q112" s="147"/>
      <c r="R112" s="29"/>
      <c r="S112" s="29"/>
      <c r="T112" s="29"/>
      <c r="U112" s="29"/>
      <c r="V112" s="29"/>
      <c r="W112" s="29"/>
      <c r="X112" s="3"/>
      <c r="Y112" s="16"/>
      <c r="Z112" s="1"/>
      <c r="AA112" s="1"/>
      <c r="AB112" s="1"/>
    </row>
    <row r="113" spans="1:28" outlineLevel="4" x14ac:dyDescent="0.25">
      <c r="A113" s="1"/>
      <c r="B113" s="33"/>
      <c r="C113" s="73">
        <f>C$107</f>
        <v>5</v>
      </c>
      <c r="D113" s="4"/>
      <c r="E113" s="5"/>
      <c r="F113" s="5"/>
      <c r="G113" s="4"/>
      <c r="H113" s="5"/>
      <c r="I113" s="5"/>
      <c r="J113" s="5"/>
      <c r="K113" s="5"/>
      <c r="L113" s="5"/>
      <c r="M113" s="5"/>
      <c r="N113" s="5"/>
      <c r="O113" s="5"/>
      <c r="P113" s="5"/>
      <c r="Q113" s="5"/>
      <c r="R113" s="5"/>
      <c r="S113" s="5"/>
      <c r="T113" s="5"/>
      <c r="U113" s="5"/>
      <c r="V113" s="5"/>
      <c r="W113" s="5"/>
      <c r="X113" s="4"/>
      <c r="Y113" s="16"/>
      <c r="Z113" s="1"/>
      <c r="AA113" s="1"/>
      <c r="AB113" s="1"/>
    </row>
    <row r="114" spans="1:28" outlineLevel="4" x14ac:dyDescent="0.25">
      <c r="A114" s="1"/>
      <c r="B114" s="33" t="s">
        <v>19</v>
      </c>
      <c r="C114" s="73">
        <f>C$107</f>
        <v>5</v>
      </c>
      <c r="D114" s="4" t="s">
        <v>44</v>
      </c>
      <c r="E114" s="5"/>
      <c r="F114" s="5"/>
      <c r="G114" s="4"/>
      <c r="H114" s="5"/>
      <c r="I114" s="5"/>
      <c r="J114" s="5"/>
      <c r="K114" s="5"/>
      <c r="L114" s="5"/>
      <c r="M114" s="5"/>
      <c r="N114" s="5"/>
      <c r="O114" s="5"/>
      <c r="P114" s="5"/>
      <c r="Q114" s="5"/>
      <c r="R114" s="5"/>
      <c r="S114" s="5"/>
      <c r="T114" s="5"/>
      <c r="U114" s="5"/>
      <c r="V114" s="5"/>
      <c r="W114" s="5"/>
      <c r="X114" s="4"/>
      <c r="Y114" s="16"/>
      <c r="Z114" s="1"/>
      <c r="AA114" s="1"/>
      <c r="AB114" s="1"/>
    </row>
    <row r="115" spans="1:28" ht="5.0999999999999996" customHeight="1" outlineLevel="2" x14ac:dyDescent="0.25">
      <c r="A115" s="1"/>
      <c r="B115" s="33"/>
      <c r="C115" s="73">
        <f>INT($C$108)+2.005</f>
        <v>3.0049999999999999</v>
      </c>
      <c r="D115" s="4" t="s">
        <v>2</v>
      </c>
      <c r="E115" s="4"/>
      <c r="F115" s="4"/>
      <c r="G115" s="4"/>
      <c r="H115" s="58"/>
      <c r="I115" s="58"/>
      <c r="J115" s="58"/>
      <c r="K115" s="58"/>
      <c r="L115" s="58"/>
      <c r="M115" s="58"/>
      <c r="N115" s="58"/>
      <c r="O115" s="58"/>
      <c r="P115" s="58"/>
      <c r="Q115" s="58"/>
      <c r="R115" s="58"/>
      <c r="S115" s="58"/>
      <c r="T115" s="58"/>
      <c r="U115" s="58"/>
      <c r="V115" s="58"/>
      <c r="W115" s="58"/>
      <c r="X115" s="4"/>
      <c r="Y115" s="16"/>
      <c r="Z115" s="1"/>
      <c r="AA115" s="1"/>
      <c r="AB115" s="1"/>
    </row>
    <row r="116" spans="1:28" outlineLevel="2" x14ac:dyDescent="0.25">
      <c r="A116" s="1"/>
      <c r="B116" s="33"/>
      <c r="C116" s="73">
        <f>INT($C$108)+2</f>
        <v>3</v>
      </c>
      <c r="D116" s="4"/>
      <c r="E116" s="5"/>
      <c r="F116" s="5"/>
      <c r="G116" s="4"/>
      <c r="H116" s="26" t="s">
        <v>257</v>
      </c>
      <c r="I116" s="31" t="b">
        <v>0</v>
      </c>
      <c r="J116" s="36"/>
      <c r="K116" s="36"/>
      <c r="L116" s="36"/>
      <c r="M116" s="36"/>
      <c r="N116" s="36" t="s">
        <v>312</v>
      </c>
      <c r="O116" s="31" t="b">
        <v>0</v>
      </c>
      <c r="P116" s="36"/>
      <c r="Q116" s="36"/>
      <c r="R116" s="2"/>
      <c r="S116" s="2"/>
      <c r="T116" s="2"/>
      <c r="U116" s="2"/>
      <c r="V116" s="2"/>
      <c r="W116" s="2"/>
      <c r="X116" s="4"/>
      <c r="Y116" s="16"/>
      <c r="Z116" s="1"/>
      <c r="AA116" s="1"/>
      <c r="AB116" s="1"/>
    </row>
    <row r="117" spans="1:28" outlineLevel="3" x14ac:dyDescent="0.25">
      <c r="A117" s="1"/>
      <c r="B117" s="33"/>
      <c r="C117" s="73">
        <f>INT($C$108)+3</f>
        <v>4</v>
      </c>
      <c r="D117" s="4"/>
      <c r="E117" s="5"/>
      <c r="F117" s="5"/>
      <c r="G117" s="4"/>
      <c r="H117" s="26"/>
      <c r="I117" s="36"/>
      <c r="J117" s="36"/>
      <c r="K117" s="36"/>
      <c r="L117" s="36"/>
      <c r="M117" s="36"/>
      <c r="N117" s="26" t="s">
        <v>313</v>
      </c>
      <c r="O117" s="31" t="b">
        <v>0</v>
      </c>
      <c r="P117" s="36"/>
      <c r="Q117" s="26" t="s">
        <v>316</v>
      </c>
      <c r="R117" s="31" t="b">
        <v>1</v>
      </c>
      <c r="S117" s="2"/>
      <c r="T117" s="2"/>
      <c r="U117" s="2"/>
      <c r="V117" s="2"/>
      <c r="W117" s="2"/>
      <c r="X117" s="4"/>
      <c r="Y117" s="16"/>
      <c r="Z117" s="1"/>
      <c r="AA117" s="1"/>
      <c r="AB117" s="1"/>
    </row>
    <row r="118" spans="1:28" outlineLevel="2" x14ac:dyDescent="0.25">
      <c r="A118" s="1"/>
      <c r="B118" s="33"/>
      <c r="C118" s="73">
        <f>INT($C$108)+2</f>
        <v>3</v>
      </c>
      <c r="D118" s="4"/>
      <c r="E118" s="5"/>
      <c r="F118" s="5"/>
      <c r="G118" s="4"/>
      <c r="H118" s="26" t="s">
        <v>258</v>
      </c>
      <c r="I118" s="31">
        <v>0</v>
      </c>
      <c r="J118" s="36"/>
      <c r="K118" s="36"/>
      <c r="L118" s="36"/>
      <c r="M118" s="36"/>
      <c r="N118" s="26" t="s">
        <v>314</v>
      </c>
      <c r="O118" s="31">
        <v>0</v>
      </c>
      <c r="P118" s="36"/>
      <c r="Q118" s="36"/>
      <c r="R118" s="2"/>
      <c r="S118" s="2"/>
      <c r="T118" s="2"/>
      <c r="U118" s="2"/>
      <c r="V118" s="2"/>
      <c r="W118" s="2"/>
      <c r="X118" s="4"/>
      <c r="Y118" s="16"/>
      <c r="Z118" s="1"/>
      <c r="AA118" s="1"/>
      <c r="AB118" s="1"/>
    </row>
    <row r="119" spans="1:28" ht="5.0999999999999996" customHeight="1" outlineLevel="3" x14ac:dyDescent="0.25">
      <c r="A119" s="1"/>
      <c r="B119" s="33"/>
      <c r="C119" s="73">
        <f>INT($C$108)+3.005</f>
        <v>4.0049999999999999</v>
      </c>
      <c r="D119" s="4"/>
      <c r="E119" s="4"/>
      <c r="F119" s="4"/>
      <c r="G119" s="4"/>
      <c r="H119" s="83"/>
      <c r="I119" s="83"/>
      <c r="J119" s="83"/>
      <c r="K119" s="83"/>
      <c r="L119" s="83"/>
      <c r="M119" s="83"/>
      <c r="N119" s="83"/>
      <c r="O119" s="83"/>
      <c r="P119" s="83"/>
      <c r="Q119" s="83"/>
      <c r="R119" s="83"/>
      <c r="S119" s="83"/>
      <c r="T119" s="83"/>
      <c r="U119" s="83"/>
      <c r="V119" s="83"/>
      <c r="W119" s="83"/>
      <c r="X119" s="4" t="s">
        <v>3</v>
      </c>
      <c r="Y119" s="16"/>
      <c r="Z119" s="1"/>
      <c r="AA119" s="1"/>
      <c r="AB119" s="1"/>
    </row>
    <row r="120" spans="1:28" ht="5.0999999999999996" customHeight="1" outlineLevel="2" x14ac:dyDescent="0.25">
      <c r="A120" s="1"/>
      <c r="B120" s="33"/>
      <c r="C120" s="73">
        <f>INT($C$108)+2.005</f>
        <v>3.0049999999999999</v>
      </c>
      <c r="D120" s="4" t="s">
        <v>2</v>
      </c>
      <c r="E120" s="4"/>
      <c r="F120" s="4"/>
      <c r="G120" s="4"/>
      <c r="H120" s="58"/>
      <c r="I120" s="58"/>
      <c r="J120" s="58"/>
      <c r="K120" s="58"/>
      <c r="L120" s="58"/>
      <c r="M120" s="58"/>
      <c r="N120" s="58"/>
      <c r="O120" s="58"/>
      <c r="P120" s="58"/>
      <c r="Q120" s="58"/>
      <c r="R120" s="58"/>
      <c r="S120" s="58"/>
      <c r="T120" s="58"/>
      <c r="U120" s="58"/>
      <c r="V120" s="58"/>
      <c r="W120" s="58"/>
      <c r="X120" s="4"/>
      <c r="Y120" s="16"/>
      <c r="Z120" s="1"/>
      <c r="AA120" s="1"/>
      <c r="AB120" s="1"/>
    </row>
    <row r="121" spans="1:28" outlineLevel="2" x14ac:dyDescent="0.25">
      <c r="A121" s="1"/>
      <c r="B121" s="33"/>
      <c r="C121" s="73">
        <f>INT($C$108)+2</f>
        <v>3</v>
      </c>
      <c r="D121" s="4"/>
      <c r="E121" s="5"/>
      <c r="F121" s="5"/>
      <c r="G121" s="4"/>
      <c r="H121" s="64" t="s">
        <v>260</v>
      </c>
      <c r="I121" s="64" t="s">
        <v>259</v>
      </c>
      <c r="J121" s="2"/>
      <c r="K121" s="2"/>
      <c r="L121" s="2"/>
      <c r="M121" s="2"/>
      <c r="N121" s="2"/>
      <c r="O121" s="2"/>
      <c r="P121" s="2"/>
      <c r="Q121" s="2"/>
      <c r="R121" s="2"/>
      <c r="S121" s="2"/>
      <c r="T121" s="2"/>
      <c r="U121" s="2"/>
      <c r="V121" s="2"/>
      <c r="W121" s="2"/>
      <c r="X121" s="4"/>
      <c r="Y121" s="16"/>
      <c r="Z121" s="1"/>
      <c r="AA121" s="1"/>
      <c r="AB121" s="1"/>
    </row>
    <row r="122" spans="1:28" outlineLevel="3" collapsed="1" x14ac:dyDescent="0.25">
      <c r="A122" s="1"/>
      <c r="B122" s="33"/>
      <c r="C122" s="73">
        <f>INT($C$108)+3</f>
        <v>4</v>
      </c>
      <c r="D122" s="4"/>
      <c r="E122" s="5">
        <v>0</v>
      </c>
      <c r="F122" s="5"/>
      <c r="G122" s="4"/>
      <c r="H122" s="31" t="s">
        <v>261</v>
      </c>
      <c r="I122" s="31" t="b">
        <v>0</v>
      </c>
      <c r="J122" s="172"/>
      <c r="K122" s="172"/>
      <c r="L122" s="172"/>
      <c r="M122" s="172"/>
      <c r="N122" s="172"/>
      <c r="O122" s="172"/>
      <c r="P122" s="172"/>
      <c r="Q122" s="172"/>
      <c r="R122" s="172"/>
      <c r="S122" s="2"/>
      <c r="T122" s="2"/>
      <c r="U122" s="2"/>
      <c r="V122" s="2"/>
      <c r="W122" s="2"/>
      <c r="X122" s="4"/>
      <c r="Y122" s="16"/>
      <c r="Z122" s="1"/>
      <c r="AA122" s="1"/>
      <c r="AB122" s="1"/>
    </row>
    <row r="123" spans="1:28" outlineLevel="3" x14ac:dyDescent="0.25">
      <c r="A123" s="1"/>
      <c r="B123" s="33"/>
      <c r="C123" s="73">
        <f>INT($C$108)+3</f>
        <v>4</v>
      </c>
      <c r="D123" s="4"/>
      <c r="E123" s="5">
        <v>1</v>
      </c>
      <c r="F123" s="5"/>
      <c r="G123" s="4"/>
      <c r="H123" s="31" t="s">
        <v>262</v>
      </c>
      <c r="I123" s="31" t="b">
        <v>0</v>
      </c>
      <c r="J123" s="172"/>
      <c r="K123" s="172"/>
      <c r="L123" s="172"/>
      <c r="M123" s="172"/>
      <c r="N123" s="172"/>
      <c r="O123" s="172"/>
      <c r="P123" s="172"/>
      <c r="Q123" s="172"/>
      <c r="R123" s="172"/>
      <c r="S123" s="2"/>
      <c r="T123" s="2"/>
      <c r="U123" s="2"/>
      <c r="V123" s="2"/>
      <c r="W123" s="2"/>
      <c r="X123" s="4"/>
      <c r="Y123" s="16"/>
      <c r="Z123" s="1"/>
      <c r="AA123" s="1"/>
      <c r="AB123" s="1"/>
    </row>
    <row r="124" spans="1:28" outlineLevel="3" x14ac:dyDescent="0.25">
      <c r="A124" s="1"/>
      <c r="B124" s="33"/>
      <c r="C124" s="73">
        <f>INT($C$108)+3</f>
        <v>4</v>
      </c>
      <c r="D124" s="4"/>
      <c r="E124" s="5">
        <v>2</v>
      </c>
      <c r="F124" s="5"/>
      <c r="G124" s="4"/>
      <c r="H124" s="31" t="s">
        <v>263</v>
      </c>
      <c r="I124" s="31" t="b">
        <v>0</v>
      </c>
      <c r="J124" s="172"/>
      <c r="K124" s="172"/>
      <c r="L124" s="172"/>
      <c r="M124" s="172"/>
      <c r="N124" s="172"/>
      <c r="O124" s="172"/>
      <c r="P124" s="172"/>
      <c r="Q124" s="172"/>
      <c r="R124" s="172"/>
      <c r="S124" s="2"/>
      <c r="T124" s="2"/>
      <c r="U124" s="2"/>
      <c r="V124" s="2"/>
      <c r="W124" s="2"/>
      <c r="X124" s="4"/>
      <c r="Y124" s="16"/>
      <c r="Z124" s="1"/>
      <c r="AA124" s="1"/>
      <c r="AB124" s="1"/>
    </row>
    <row r="125" spans="1:28" outlineLevel="3" x14ac:dyDescent="0.25">
      <c r="A125" s="1"/>
      <c r="B125" s="33"/>
      <c r="C125" s="73">
        <f>INT(C$108+3)</f>
        <v>4</v>
      </c>
      <c r="D125" s="4"/>
      <c r="E125" s="5">
        <v>3</v>
      </c>
      <c r="F125" s="5"/>
      <c r="G125" s="4"/>
      <c r="H125" s="31" t="s">
        <v>264</v>
      </c>
      <c r="I125" s="31" t="b">
        <v>0</v>
      </c>
      <c r="J125" s="172"/>
      <c r="K125" s="172"/>
      <c r="L125" s="172"/>
      <c r="M125" s="172"/>
      <c r="N125" s="172"/>
      <c r="O125" s="172"/>
      <c r="P125" s="172"/>
      <c r="Q125" s="172"/>
      <c r="R125" s="172"/>
      <c r="S125" s="2"/>
      <c r="T125" s="2"/>
      <c r="U125" s="2"/>
      <c r="V125" s="2"/>
      <c r="W125" s="2"/>
      <c r="X125" s="4"/>
      <c r="Y125" s="16"/>
      <c r="Z125" s="1"/>
      <c r="AA125" s="1"/>
      <c r="AB125" s="1"/>
    </row>
    <row r="126" spans="1:28" outlineLevel="3" x14ac:dyDescent="0.25">
      <c r="A126" s="1"/>
      <c r="B126" s="33"/>
      <c r="C126" s="73">
        <f>INT(C$108+3)</f>
        <v>4</v>
      </c>
      <c r="D126" s="4"/>
      <c r="E126" s="5">
        <v>4</v>
      </c>
      <c r="F126" s="5"/>
      <c r="G126" s="4"/>
      <c r="H126" s="31" t="s">
        <v>265</v>
      </c>
      <c r="I126" s="31" t="b">
        <v>0</v>
      </c>
      <c r="J126" s="172"/>
      <c r="K126" s="172"/>
      <c r="L126" s="172"/>
      <c r="M126" s="172"/>
      <c r="N126" s="172"/>
      <c r="O126" s="172"/>
      <c r="P126" s="172"/>
      <c r="Q126" s="172"/>
      <c r="R126" s="172"/>
      <c r="S126" s="2"/>
      <c r="T126" s="2"/>
      <c r="U126" s="2"/>
      <c r="V126" s="2"/>
      <c r="W126" s="2"/>
      <c r="X126" s="4"/>
      <c r="Y126" s="16"/>
      <c r="Z126" s="1"/>
      <c r="AA126" s="1"/>
      <c r="AB126" s="1"/>
    </row>
    <row r="127" spans="1:28" outlineLevel="3" x14ac:dyDescent="0.25">
      <c r="A127" s="1"/>
      <c r="B127" s="33"/>
      <c r="C127" s="73">
        <f t="shared" ref="C127:C129" si="4">INT(C$108+3)</f>
        <v>4</v>
      </c>
      <c r="D127" s="4"/>
      <c r="E127" s="5">
        <v>5</v>
      </c>
      <c r="F127" s="5"/>
      <c r="G127" s="4"/>
      <c r="H127" s="31" t="s">
        <v>266</v>
      </c>
      <c r="I127" s="31" t="b">
        <v>0</v>
      </c>
      <c r="J127" s="172"/>
      <c r="K127" s="172"/>
      <c r="L127" s="172"/>
      <c r="M127" s="172"/>
      <c r="N127" s="172"/>
      <c r="O127" s="172"/>
      <c r="P127" s="172"/>
      <c r="Q127" s="172"/>
      <c r="R127" s="172"/>
      <c r="S127" s="2"/>
      <c r="T127" s="2"/>
      <c r="U127" s="2"/>
      <c r="V127" s="2"/>
      <c r="W127" s="2"/>
      <c r="X127" s="4"/>
      <c r="Y127" s="16"/>
      <c r="Z127" s="1"/>
      <c r="AA127" s="1"/>
      <c r="AB127" s="1"/>
    </row>
    <row r="128" spans="1:28" outlineLevel="3" x14ac:dyDescent="0.25">
      <c r="A128" s="1"/>
      <c r="B128" s="33"/>
      <c r="C128" s="73">
        <f t="shared" si="4"/>
        <v>4</v>
      </c>
      <c r="D128" s="4"/>
      <c r="E128" s="5">
        <v>6</v>
      </c>
      <c r="F128" s="5"/>
      <c r="G128" s="4"/>
      <c r="H128" s="31" t="s">
        <v>268</v>
      </c>
      <c r="I128" s="31" t="b">
        <v>0</v>
      </c>
      <c r="J128" s="172"/>
      <c r="K128" s="172"/>
      <c r="L128" s="172"/>
      <c r="M128" s="172"/>
      <c r="N128" s="172"/>
      <c r="O128" s="172"/>
      <c r="P128" s="172"/>
      <c r="Q128" s="172"/>
      <c r="R128" s="172"/>
      <c r="S128" s="2"/>
      <c r="T128" s="2"/>
      <c r="U128" s="2"/>
      <c r="V128" s="2"/>
      <c r="W128" s="2"/>
      <c r="X128" s="4"/>
      <c r="Y128" s="16"/>
      <c r="Z128" s="1"/>
      <c r="AA128" s="1"/>
      <c r="AB128" s="1"/>
    </row>
    <row r="129" spans="1:28" outlineLevel="3" x14ac:dyDescent="0.25">
      <c r="A129" s="1"/>
      <c r="B129" s="33"/>
      <c r="C129" s="73">
        <f t="shared" si="4"/>
        <v>4</v>
      </c>
      <c r="D129" s="4"/>
      <c r="E129" s="5">
        <v>7</v>
      </c>
      <c r="F129" s="5"/>
      <c r="G129" s="4"/>
      <c r="H129" s="31" t="s">
        <v>269</v>
      </c>
      <c r="I129" s="31" t="b">
        <v>0</v>
      </c>
      <c r="J129" s="172"/>
      <c r="K129" s="172"/>
      <c r="L129" s="172"/>
      <c r="M129" s="172"/>
      <c r="N129" s="172"/>
      <c r="O129" s="172"/>
      <c r="P129" s="172"/>
      <c r="Q129" s="172"/>
      <c r="R129" s="172"/>
      <c r="S129" s="2"/>
      <c r="T129" s="2"/>
      <c r="U129" s="2"/>
      <c r="V129" s="2"/>
      <c r="W129" s="2"/>
      <c r="X129" s="4"/>
      <c r="Y129" s="16"/>
      <c r="Z129" s="1"/>
      <c r="AA129" s="1"/>
      <c r="AB129" s="1"/>
    </row>
    <row r="130" spans="1:28" outlineLevel="3" x14ac:dyDescent="0.25">
      <c r="A130" s="1"/>
      <c r="B130" s="33"/>
      <c r="C130" s="73">
        <f>INT(C$108+3)</f>
        <v>4</v>
      </c>
      <c r="D130" s="4"/>
      <c r="E130" s="5"/>
      <c r="F130" s="5"/>
      <c r="G130" s="4"/>
      <c r="H130" s="172"/>
      <c r="I130" s="172"/>
      <c r="J130" s="172"/>
      <c r="K130" s="172"/>
      <c r="L130" s="172"/>
      <c r="M130" s="172"/>
      <c r="N130" s="172"/>
      <c r="O130" s="172"/>
      <c r="P130" s="172"/>
      <c r="Q130" s="172"/>
      <c r="R130" s="172"/>
      <c r="S130" s="2"/>
      <c r="T130" s="2"/>
      <c r="U130" s="2"/>
      <c r="V130" s="2"/>
      <c r="W130" s="2"/>
      <c r="X130" s="4"/>
      <c r="Y130" s="16"/>
      <c r="Z130" s="1"/>
      <c r="AA130" s="1"/>
      <c r="AB130" s="1"/>
    </row>
    <row r="131" spans="1:28" outlineLevel="3" x14ac:dyDescent="0.25">
      <c r="A131" s="1"/>
      <c r="B131" s="33"/>
      <c r="C131" s="73">
        <f>INT(C$108+3)</f>
        <v>4</v>
      </c>
      <c r="D131" s="4"/>
      <c r="E131" s="5"/>
      <c r="F131" s="5"/>
      <c r="G131" s="4"/>
      <c r="H131" s="172"/>
      <c r="I131" s="172"/>
      <c r="J131" s="172"/>
      <c r="K131" s="172"/>
      <c r="L131" s="172"/>
      <c r="M131" s="172"/>
      <c r="N131" s="172"/>
      <c r="O131" s="172"/>
      <c r="P131" s="172"/>
      <c r="Q131" s="172"/>
      <c r="R131" s="172"/>
      <c r="S131" s="2"/>
      <c r="T131" s="2"/>
      <c r="U131" s="2"/>
      <c r="V131" s="2"/>
      <c r="W131" s="2"/>
      <c r="X131" s="4"/>
      <c r="Y131" s="16"/>
      <c r="Z131" s="1"/>
      <c r="AA131" s="1"/>
      <c r="AB131" s="1"/>
    </row>
    <row r="132" spans="1:28" ht="5.0999999999999996" customHeight="1" outlineLevel="3" x14ac:dyDescent="0.25">
      <c r="A132" s="1"/>
      <c r="B132" s="33"/>
      <c r="C132" s="73">
        <f>INT($C$108)+3.005</f>
        <v>4.0049999999999999</v>
      </c>
      <c r="D132" s="4"/>
      <c r="E132" s="4"/>
      <c r="F132" s="4"/>
      <c r="G132" s="4"/>
      <c r="H132" s="4"/>
      <c r="I132" s="4"/>
      <c r="J132" s="4"/>
      <c r="K132" s="4"/>
      <c r="L132" s="4"/>
      <c r="M132" s="4"/>
      <c r="N132" s="4"/>
      <c r="O132" s="4"/>
      <c r="P132" s="4"/>
      <c r="Q132" s="4"/>
      <c r="R132" s="4"/>
      <c r="S132" s="4"/>
      <c r="T132" s="4"/>
      <c r="U132" s="4"/>
      <c r="V132" s="4"/>
      <c r="W132" s="4"/>
      <c r="X132" s="4" t="s">
        <v>3</v>
      </c>
      <c r="Y132" s="16"/>
      <c r="Z132" s="1"/>
      <c r="AA132" s="1"/>
      <c r="AB132" s="1"/>
    </row>
    <row r="133" spans="1:28" ht="5.0999999999999996" customHeight="1" outlineLevel="2" x14ac:dyDescent="0.25">
      <c r="A133" s="1"/>
      <c r="B133" s="33"/>
      <c r="C133" s="73">
        <f>INT($C$108)+2.005</f>
        <v>3.0049999999999999</v>
      </c>
      <c r="D133" s="4"/>
      <c r="E133" s="4"/>
      <c r="F133" s="4"/>
      <c r="G133" s="4"/>
      <c r="H133" s="4"/>
      <c r="I133" s="4"/>
      <c r="J133" s="4"/>
      <c r="K133" s="4"/>
      <c r="L133" s="4"/>
      <c r="M133" s="4"/>
      <c r="N133" s="4"/>
      <c r="O133" s="4"/>
      <c r="P133" s="4"/>
      <c r="Q133" s="4"/>
      <c r="R133" s="4"/>
      <c r="S133" s="4"/>
      <c r="T133" s="4"/>
      <c r="U133" s="4"/>
      <c r="V133" s="4"/>
      <c r="W133" s="4"/>
      <c r="X133" s="4"/>
      <c r="Y133" s="16"/>
      <c r="Z133" s="1"/>
      <c r="AA133" s="1"/>
      <c r="AB133" s="1"/>
    </row>
    <row r="134" spans="1:28" ht="5.0999999999999996" customHeight="1" outlineLevel="1" x14ac:dyDescent="0.25">
      <c r="A134" s="1"/>
      <c r="B134" s="35"/>
      <c r="C134" s="76">
        <f>INT($C$108)+1.005</f>
        <v>2.0049999999999999</v>
      </c>
      <c r="D134" s="17"/>
      <c r="E134" s="17"/>
      <c r="F134" s="17"/>
      <c r="G134" s="17"/>
      <c r="H134" s="17"/>
      <c r="I134" s="17"/>
      <c r="J134" s="17"/>
      <c r="K134" s="17"/>
      <c r="L134" s="17"/>
      <c r="M134" s="17"/>
      <c r="N134" s="17"/>
      <c r="O134" s="17"/>
      <c r="P134" s="17"/>
      <c r="Q134" s="17"/>
      <c r="R134" s="17"/>
      <c r="S134" s="17"/>
      <c r="T134" s="17"/>
      <c r="U134" s="17"/>
      <c r="V134" s="17"/>
      <c r="W134" s="17"/>
      <c r="X134" s="17"/>
      <c r="Y134" s="18" t="s">
        <v>1</v>
      </c>
      <c r="Z134" s="1"/>
      <c r="AA134" s="1"/>
      <c r="AB134" s="1"/>
    </row>
    <row r="135" spans="1:28" ht="5.0999999999999996" customHeight="1" x14ac:dyDescent="0.25">
      <c r="A135" s="1"/>
      <c r="B135" s="19"/>
      <c r="C135" s="77">
        <f>INT($C$108)+0.005</f>
        <v>1.0049999999999999</v>
      </c>
      <c r="D135" s="19"/>
      <c r="E135" s="19"/>
      <c r="F135" s="19"/>
      <c r="G135" s="19"/>
      <c r="H135" s="19"/>
      <c r="I135" s="19"/>
      <c r="J135" s="19"/>
      <c r="K135" s="19"/>
      <c r="L135" s="19"/>
      <c r="M135" s="19"/>
      <c r="N135" s="19"/>
      <c r="O135" s="19"/>
      <c r="P135" s="19"/>
      <c r="Q135" s="19"/>
      <c r="R135" s="19"/>
      <c r="S135" s="19"/>
      <c r="T135" s="19"/>
      <c r="U135" s="19"/>
      <c r="V135" s="19"/>
      <c r="W135" s="19"/>
      <c r="X135" s="19"/>
      <c r="Y135" s="19"/>
      <c r="Z135" s="1"/>
      <c r="AA135" s="1"/>
      <c r="AB135" s="1"/>
    </row>
    <row r="136" spans="1:28" outlineLevel="2" x14ac:dyDescent="0.25">
      <c r="A136" s="1"/>
      <c r="B136" s="1"/>
      <c r="C136" s="73">
        <f>INT($C$108)+2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outlineLevel="2" x14ac:dyDescent="0.25">
      <c r="A137" s="1"/>
      <c r="B137" s="1"/>
      <c r="C137" s="73">
        <f>INT($C$141)+2</f>
        <v>3</v>
      </c>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5.0999999999999996" customHeight="1" thickBot="1" x14ac:dyDescent="0.3">
      <c r="A138" s="1"/>
      <c r="B138" s="20"/>
      <c r="C138" s="74">
        <f>INT($C$141)+0.005</f>
        <v>1.0049999999999999</v>
      </c>
      <c r="D138" s="20"/>
      <c r="E138" s="20"/>
      <c r="F138" s="20"/>
      <c r="G138" s="20"/>
      <c r="H138" s="20"/>
      <c r="I138" s="20"/>
      <c r="J138" s="20"/>
      <c r="K138" s="20"/>
      <c r="L138" s="20"/>
      <c r="M138" s="20"/>
      <c r="N138" s="20"/>
      <c r="O138" s="20"/>
      <c r="P138" s="20"/>
      <c r="Q138" s="20"/>
      <c r="R138" s="20"/>
      <c r="S138" s="20"/>
      <c r="T138" s="20"/>
      <c r="U138" s="20"/>
      <c r="V138" s="20"/>
      <c r="W138" s="20"/>
      <c r="X138" s="20"/>
      <c r="Y138" s="20"/>
      <c r="Z138" s="1"/>
      <c r="AA138" s="1"/>
      <c r="AB138" s="1"/>
    </row>
    <row r="139" spans="1:28" ht="5.0999999999999996" customHeight="1" outlineLevel="1" x14ac:dyDescent="0.25">
      <c r="A139" s="1"/>
      <c r="B139" s="34" t="s">
        <v>21</v>
      </c>
      <c r="C139" s="75">
        <f>INT($C$141)+1.005</f>
        <v>2.0049999999999999</v>
      </c>
      <c r="D139" s="14"/>
      <c r="E139" s="14"/>
      <c r="F139" s="14"/>
      <c r="G139" s="14"/>
      <c r="H139" s="14"/>
      <c r="I139" s="14"/>
      <c r="J139" s="14"/>
      <c r="K139" s="14"/>
      <c r="L139" s="14"/>
      <c r="M139" s="14"/>
      <c r="N139" s="14"/>
      <c r="O139" s="14"/>
      <c r="P139" s="14"/>
      <c r="Q139" s="14"/>
      <c r="R139" s="14"/>
      <c r="S139" s="14"/>
      <c r="T139" s="14"/>
      <c r="U139" s="14"/>
      <c r="V139" s="14"/>
      <c r="W139" s="14"/>
      <c r="X139" s="14"/>
      <c r="Y139" s="15"/>
      <c r="Z139" s="1"/>
      <c r="AA139" s="1"/>
      <c r="AB139" s="1"/>
    </row>
    <row r="140" spans="1:28" outlineLevel="4" x14ac:dyDescent="0.25">
      <c r="A140" s="1"/>
      <c r="B140" s="33"/>
      <c r="C140" s="73">
        <f>INT(MAX($C$149:$C$157))+1</f>
        <v>5</v>
      </c>
      <c r="D140" s="3"/>
      <c r="E140" s="3"/>
      <c r="F140" s="3"/>
      <c r="G140" s="3"/>
      <c r="H140" s="27"/>
      <c r="I140" s="27"/>
      <c r="J140" s="27"/>
      <c r="K140" s="27"/>
      <c r="L140" s="27"/>
      <c r="M140" s="27"/>
      <c r="N140" s="27"/>
      <c r="O140" s="27"/>
      <c r="P140" s="27"/>
      <c r="Q140" s="27"/>
      <c r="R140" s="27"/>
      <c r="S140" s="27"/>
      <c r="T140" s="27"/>
      <c r="U140" s="27"/>
      <c r="V140" s="27"/>
      <c r="W140" s="27"/>
      <c r="X140" s="3"/>
      <c r="Y140" s="16"/>
      <c r="Z140" s="1"/>
      <c r="AA140" s="1"/>
      <c r="AB140" s="1"/>
    </row>
    <row r="141" spans="1:28" ht="18.75" x14ac:dyDescent="0.25">
      <c r="A141" s="1"/>
      <c r="B141" s="33"/>
      <c r="C141" s="73">
        <v>1.02</v>
      </c>
      <c r="D141" s="21"/>
      <c r="E141" s="24" t="s">
        <v>6</v>
      </c>
      <c r="F141" s="25"/>
      <c r="G141" s="12"/>
      <c r="H141" s="171" t="str">
        <f>COUNTIFS($B$1:$B141, "«")&amp;" Feed Pool definitions"</f>
        <v>5 Feed Pool definitions</v>
      </c>
      <c r="I141" s="6"/>
      <c r="J141" s="6"/>
      <c r="K141" s="6"/>
      <c r="L141" s="6"/>
      <c r="M141" s="6"/>
      <c r="N141" s="6"/>
      <c r="O141" s="6"/>
      <c r="P141" s="6"/>
      <c r="Q141" s="6"/>
      <c r="R141" s="6"/>
      <c r="S141" s="6"/>
      <c r="T141" s="6"/>
      <c r="U141" s="6"/>
      <c r="V141" s="6"/>
      <c r="W141" s="6"/>
      <c r="X141" s="10"/>
      <c r="Y141" s="16"/>
      <c r="Z141" s="1"/>
      <c r="AA141" s="1"/>
      <c r="AB141" s="1"/>
    </row>
    <row r="142" spans="1:28" ht="18.75" outlineLevel="1" x14ac:dyDescent="0.25">
      <c r="A142" s="1"/>
      <c r="B142" s="33"/>
      <c r="C142" s="73">
        <f>INT($C$141)+1.02</f>
        <v>2.02</v>
      </c>
      <c r="D142" s="21"/>
      <c r="E142" s="24" t="s">
        <v>10</v>
      </c>
      <c r="F142" s="28">
        <v>1</v>
      </c>
      <c r="G142" s="13"/>
      <c r="H142" s="8" t="s">
        <v>298</v>
      </c>
      <c r="I142" s="7"/>
      <c r="J142" s="7"/>
      <c r="K142" s="7"/>
      <c r="L142" s="7"/>
      <c r="M142" s="7"/>
      <c r="N142" s="7"/>
      <c r="O142" s="7"/>
      <c r="P142" s="7"/>
      <c r="Q142" s="7"/>
      <c r="R142" s="7"/>
      <c r="S142" s="7"/>
      <c r="T142" s="7"/>
      <c r="U142" s="7"/>
      <c r="V142" s="7"/>
      <c r="W142" s="7"/>
      <c r="X142" s="11"/>
      <c r="Y142" s="16"/>
      <c r="Z142" s="1"/>
      <c r="AA142" s="1"/>
      <c r="AB142" s="1"/>
    </row>
    <row r="143" spans="1:28" ht="5.0999999999999996" customHeight="1" outlineLevel="2" x14ac:dyDescent="0.25">
      <c r="A143" s="1"/>
      <c r="B143" s="33"/>
      <c r="C143" s="73">
        <f>INT($C$141)+2.005</f>
        <v>3.0049999999999999</v>
      </c>
      <c r="D143" s="3"/>
      <c r="E143" s="3"/>
      <c r="F143" s="3"/>
      <c r="G143" s="3"/>
      <c r="H143" s="3"/>
      <c r="I143" s="3"/>
      <c r="J143" s="3"/>
      <c r="K143" s="3"/>
      <c r="L143" s="3"/>
      <c r="M143" s="3"/>
      <c r="N143" s="3"/>
      <c r="O143" s="3"/>
      <c r="P143" s="3"/>
      <c r="Q143" s="3"/>
      <c r="R143" s="3"/>
      <c r="S143" s="3"/>
      <c r="T143" s="3"/>
      <c r="U143" s="3"/>
      <c r="V143" s="3"/>
      <c r="W143" s="3"/>
      <c r="X143" s="3"/>
      <c r="Y143" s="16"/>
      <c r="Z143" s="1"/>
      <c r="AA143" s="1"/>
      <c r="AB143" s="1"/>
    </row>
    <row r="144" spans="1:28" outlineLevel="2" x14ac:dyDescent="0.25">
      <c r="A144" s="1"/>
      <c r="B144" s="33"/>
      <c r="C144" s="73">
        <f>INT($C$141)+2</f>
        <v>3</v>
      </c>
      <c r="D144" s="3"/>
      <c r="E144" s="5"/>
      <c r="F144" s="5"/>
      <c r="G144" s="3"/>
      <c r="H144" s="29"/>
      <c r="I144" s="29"/>
      <c r="J144" s="65" t="s">
        <v>296</v>
      </c>
      <c r="K144" s="65"/>
      <c r="L144" s="65"/>
      <c r="M144" s="65"/>
      <c r="N144" s="65"/>
      <c r="O144" s="65"/>
      <c r="P144" s="65"/>
      <c r="Q144" s="65"/>
      <c r="R144" s="65"/>
      <c r="S144" s="65"/>
      <c r="T144" s="29"/>
      <c r="U144" s="29"/>
      <c r="V144" s="29"/>
      <c r="W144" s="29"/>
      <c r="X144" s="3"/>
      <c r="Y144" s="16"/>
      <c r="Z144" s="1"/>
      <c r="AA144" s="1"/>
      <c r="AB144" s="1"/>
    </row>
    <row r="145" spans="1:28" outlineLevel="2" x14ac:dyDescent="0.25">
      <c r="A145" s="1"/>
      <c r="B145" s="33"/>
      <c r="C145" s="73">
        <f>INT($C$141)+2</f>
        <v>3</v>
      </c>
      <c r="D145" s="3"/>
      <c r="E145" s="5"/>
      <c r="F145" s="5"/>
      <c r="G145" s="3"/>
      <c r="H145" s="29"/>
      <c r="I145" s="29"/>
      <c r="J145" s="29">
        <v>0</v>
      </c>
      <c r="K145" s="29">
        <v>1</v>
      </c>
      <c r="L145" s="29">
        <v>2</v>
      </c>
      <c r="M145" s="29">
        <v>3</v>
      </c>
      <c r="N145" s="29">
        <v>4</v>
      </c>
      <c r="O145" s="29">
        <v>5</v>
      </c>
      <c r="P145" s="29">
        <v>6</v>
      </c>
      <c r="Q145" s="29">
        <v>7</v>
      </c>
      <c r="R145" s="29">
        <v>8</v>
      </c>
      <c r="S145" s="29">
        <v>9</v>
      </c>
      <c r="T145" s="29"/>
      <c r="U145" s="29"/>
      <c r="V145" s="29"/>
      <c r="W145" s="29"/>
      <c r="X145" s="3"/>
      <c r="Y145" s="16"/>
      <c r="Z145" s="1"/>
      <c r="AA145" s="1"/>
      <c r="AB145" s="1"/>
    </row>
    <row r="146" spans="1:28" ht="9.75" customHeight="1" outlineLevel="2" x14ac:dyDescent="0.25">
      <c r="A146" s="1"/>
      <c r="B146" s="33" t="s">
        <v>20</v>
      </c>
      <c r="C146" s="73">
        <f>INT($C$141)+2.01</f>
        <v>3.01</v>
      </c>
      <c r="D146" s="3"/>
      <c r="E146" s="3"/>
      <c r="F146" s="3"/>
      <c r="G146" s="3"/>
      <c r="H146" s="29"/>
      <c r="I146" s="29"/>
      <c r="J146" s="29"/>
      <c r="K146" s="29"/>
      <c r="L146" s="29"/>
      <c r="M146" s="29"/>
      <c r="N146" s="29"/>
      <c r="O146" s="29"/>
      <c r="P146" s="29"/>
      <c r="Q146" s="29"/>
      <c r="R146" s="29"/>
      <c r="S146" s="29"/>
      <c r="T146" s="29"/>
      <c r="U146" s="29"/>
      <c r="V146" s="29"/>
      <c r="W146" s="29"/>
      <c r="X146" s="3"/>
      <c r="Y146" s="16"/>
      <c r="Z146" s="1"/>
      <c r="AA146" s="1"/>
      <c r="AB146" s="1"/>
    </row>
    <row r="147" spans="1:28" outlineLevel="4" x14ac:dyDescent="0.25">
      <c r="A147" s="1"/>
      <c r="B147" s="33"/>
      <c r="C147" s="73">
        <f>C$140</f>
        <v>5</v>
      </c>
      <c r="D147" s="4"/>
      <c r="E147" s="5"/>
      <c r="F147" s="5"/>
      <c r="G147" s="4"/>
      <c r="H147" s="5"/>
      <c r="I147" s="5"/>
      <c r="J147" s="5"/>
      <c r="K147" s="5"/>
      <c r="L147" s="5"/>
      <c r="M147" s="5"/>
      <c r="N147" s="5"/>
      <c r="O147" s="5"/>
      <c r="P147" s="5"/>
      <c r="Q147" s="5"/>
      <c r="R147" s="5"/>
      <c r="S147" s="5"/>
      <c r="T147" s="5"/>
      <c r="U147" s="5"/>
      <c r="V147" s="5"/>
      <c r="W147" s="5"/>
      <c r="X147" s="4"/>
      <c r="Y147" s="16"/>
      <c r="Z147" s="1"/>
      <c r="AA147" s="1"/>
      <c r="AB147" s="1"/>
    </row>
    <row r="148" spans="1:28" outlineLevel="4" x14ac:dyDescent="0.25">
      <c r="A148" s="1"/>
      <c r="B148" s="33" t="s">
        <v>19</v>
      </c>
      <c r="C148" s="73">
        <f>C$140</f>
        <v>5</v>
      </c>
      <c r="D148" s="4" t="s">
        <v>44</v>
      </c>
      <c r="E148" s="5"/>
      <c r="F148" s="5"/>
      <c r="G148" s="4"/>
      <c r="H148" s="5"/>
      <c r="I148" s="5"/>
      <c r="J148" s="5"/>
      <c r="K148" s="5"/>
      <c r="L148" s="5"/>
      <c r="M148" s="5"/>
      <c r="N148" s="5"/>
      <c r="O148" s="5"/>
      <c r="P148" s="5"/>
      <c r="Q148" s="5"/>
      <c r="R148" s="5"/>
      <c r="S148" s="5"/>
      <c r="T148" s="5"/>
      <c r="U148" s="5"/>
      <c r="V148" s="5"/>
      <c r="W148" s="5"/>
      <c r="X148" s="4"/>
      <c r="Y148" s="16"/>
      <c r="Z148" s="1"/>
      <c r="AA148" s="1"/>
      <c r="AB148" s="1"/>
    </row>
    <row r="149" spans="1:28" ht="5.0999999999999996" customHeight="1" outlineLevel="2" x14ac:dyDescent="0.25">
      <c r="A149" s="1"/>
      <c r="B149" s="33"/>
      <c r="C149" s="73">
        <f>INT($C$141)+2.005</f>
        <v>3.0049999999999999</v>
      </c>
      <c r="D149" s="4" t="s">
        <v>2</v>
      </c>
      <c r="E149" s="4"/>
      <c r="F149" s="4"/>
      <c r="G149" s="4"/>
      <c r="H149" s="58"/>
      <c r="I149" s="58"/>
      <c r="J149" s="58"/>
      <c r="K149" s="58"/>
      <c r="L149" s="58"/>
      <c r="M149" s="58"/>
      <c r="N149" s="58"/>
      <c r="O149" s="58"/>
      <c r="P149" s="58"/>
      <c r="Q149" s="58"/>
      <c r="R149" s="58"/>
      <c r="S149" s="58"/>
      <c r="T149" s="58"/>
      <c r="U149" s="58"/>
      <c r="V149" s="58"/>
      <c r="W149" s="58"/>
      <c r="X149" s="4"/>
      <c r="Y149" s="16"/>
      <c r="Z149" s="1"/>
      <c r="AA149" s="1"/>
      <c r="AB149" s="1"/>
    </row>
    <row r="150" spans="1:28" outlineLevel="2" x14ac:dyDescent="0.25">
      <c r="A150" s="1"/>
      <c r="B150" s="33"/>
      <c r="C150" s="73">
        <f>INT($C$141)+2</f>
        <v>3</v>
      </c>
      <c r="D150" s="4"/>
      <c r="E150" s="5"/>
      <c r="F150" s="5"/>
      <c r="G150" s="4"/>
      <c r="H150" s="64" t="s">
        <v>290</v>
      </c>
      <c r="I150" s="31">
        <v>4</v>
      </c>
      <c r="J150" s="183" t="s">
        <v>294</v>
      </c>
      <c r="K150" s="2"/>
      <c r="L150" s="2"/>
      <c r="M150" s="2"/>
      <c r="N150" s="2"/>
      <c r="O150" s="2"/>
      <c r="P150" s="2"/>
      <c r="Q150" s="2"/>
      <c r="R150" s="2"/>
      <c r="S150" s="2"/>
      <c r="T150" s="2"/>
      <c r="U150" s="2"/>
      <c r="V150" s="2"/>
      <c r="W150" s="2"/>
      <c r="X150" s="4"/>
      <c r="Y150" s="16"/>
      <c r="Z150" s="1"/>
      <c r="AA150" s="1"/>
      <c r="AB150" s="1"/>
    </row>
    <row r="151" spans="1:28" outlineLevel="3" x14ac:dyDescent="0.25">
      <c r="A151" s="1"/>
      <c r="B151" s="33"/>
      <c r="C151" s="73">
        <f>INT($C$141)+3</f>
        <v>4</v>
      </c>
      <c r="D151" s="4"/>
      <c r="E151" s="5"/>
      <c r="F151" s="5"/>
      <c r="G151" s="4"/>
      <c r="H151" s="181"/>
      <c r="I151" s="2"/>
      <c r="J151" s="2"/>
      <c r="K151" s="2"/>
      <c r="L151" s="2"/>
      <c r="M151" s="2"/>
      <c r="N151" s="2"/>
      <c r="O151" s="2"/>
      <c r="P151" s="2"/>
      <c r="Q151" s="2"/>
      <c r="R151" s="2"/>
      <c r="S151" s="2"/>
      <c r="T151" s="2"/>
      <c r="U151" s="2"/>
      <c r="V151" s="2"/>
      <c r="W151" s="2"/>
      <c r="X151" s="4"/>
      <c r="Y151" s="16"/>
      <c r="Z151" s="1"/>
      <c r="AA151" s="1"/>
      <c r="AB151" s="1"/>
    </row>
    <row r="152" spans="1:28" outlineLevel="2" x14ac:dyDescent="0.25">
      <c r="A152" s="1"/>
      <c r="B152" s="33"/>
      <c r="C152" s="73">
        <f>INT($C$141)+2</f>
        <v>3</v>
      </c>
      <c r="D152" s="4"/>
      <c r="E152" s="5"/>
      <c r="F152" s="5"/>
      <c r="G152" s="4"/>
      <c r="H152" s="64" t="s">
        <v>295</v>
      </c>
      <c r="I152" s="2"/>
      <c r="J152" s="2"/>
      <c r="K152" s="2"/>
      <c r="L152" s="2"/>
      <c r="M152" s="2"/>
      <c r="N152" s="2"/>
      <c r="O152" s="2"/>
      <c r="P152" s="2"/>
      <c r="Q152" s="2"/>
      <c r="R152" s="2"/>
      <c r="S152" s="2"/>
      <c r="T152" s="2"/>
      <c r="U152" s="2"/>
      <c r="V152" s="2"/>
      <c r="W152" s="2"/>
      <c r="X152" s="4"/>
      <c r="Y152" s="16"/>
      <c r="Z152" s="1"/>
      <c r="AA152" s="1"/>
      <c r="AB152" s="1"/>
    </row>
    <row r="153" spans="1:28" outlineLevel="3" x14ac:dyDescent="0.25">
      <c r="A153" s="1"/>
      <c r="B153" s="33"/>
      <c r="C153" s="73">
        <f>INT($C$141)+3</f>
        <v>4</v>
      </c>
      <c r="D153" s="4"/>
      <c r="E153" s="5"/>
      <c r="F153" s="5"/>
      <c r="G153" s="4"/>
      <c r="H153" s="184" t="s">
        <v>302</v>
      </c>
      <c r="I153" s="2"/>
      <c r="J153" s="31">
        <v>3</v>
      </c>
      <c r="K153" s="31">
        <v>4</v>
      </c>
      <c r="L153" s="31">
        <v>6</v>
      </c>
      <c r="M153" s="31">
        <v>8</v>
      </c>
      <c r="N153" s="31">
        <v>9</v>
      </c>
      <c r="O153" s="31">
        <v>6</v>
      </c>
      <c r="P153" s="31">
        <v>5</v>
      </c>
      <c r="Q153" s="31">
        <v>4</v>
      </c>
      <c r="R153" s="31">
        <v>3.5</v>
      </c>
      <c r="S153" s="31">
        <v>3</v>
      </c>
      <c r="T153" s="2"/>
      <c r="U153" s="2"/>
      <c r="V153" s="2"/>
      <c r="W153" s="2"/>
      <c r="X153" s="4"/>
      <c r="Y153" s="16"/>
      <c r="Z153" s="1"/>
      <c r="AA153" s="1"/>
      <c r="AB153" s="1"/>
    </row>
    <row r="154" spans="1:28" outlineLevel="3" collapsed="1" x14ac:dyDescent="0.25">
      <c r="A154" s="1"/>
      <c r="B154" s="33"/>
      <c r="C154" s="73">
        <f>INT($C$141)+3</f>
        <v>4</v>
      </c>
      <c r="D154" s="4"/>
      <c r="E154" s="5"/>
      <c r="F154" s="5"/>
      <c r="G154" s="4"/>
      <c r="H154" s="184" t="s">
        <v>297</v>
      </c>
      <c r="I154" s="2"/>
      <c r="J154" s="31">
        <v>13.3</v>
      </c>
      <c r="K154" s="31">
        <v>13.3</v>
      </c>
      <c r="L154" s="31">
        <v>13.3</v>
      </c>
      <c r="M154" s="31">
        <v>13.3</v>
      </c>
      <c r="N154" s="31">
        <v>13.3</v>
      </c>
      <c r="O154" s="31">
        <v>13.3</v>
      </c>
      <c r="P154" s="31">
        <v>13.3</v>
      </c>
      <c r="Q154" s="31">
        <v>13.3</v>
      </c>
      <c r="R154" s="31">
        <v>13.3</v>
      </c>
      <c r="S154" s="31">
        <v>13.3</v>
      </c>
      <c r="T154" s="2"/>
      <c r="U154" s="2"/>
      <c r="V154" s="2"/>
      <c r="W154" s="2"/>
      <c r="X154" s="4"/>
      <c r="Y154" s="16"/>
      <c r="Z154" s="1"/>
      <c r="AA154" s="1"/>
      <c r="AB154" s="1"/>
    </row>
    <row r="155" spans="1:28" outlineLevel="3" x14ac:dyDescent="0.25">
      <c r="A155" s="1"/>
      <c r="B155" s="33"/>
      <c r="C155" s="73">
        <f>INT(C$141+3)</f>
        <v>4</v>
      </c>
      <c r="D155" s="4"/>
      <c r="E155" s="5"/>
      <c r="F155" s="5"/>
      <c r="G155" s="4"/>
      <c r="H155" s="172"/>
      <c r="I155" s="172"/>
      <c r="J155" s="172"/>
      <c r="K155" s="172"/>
      <c r="L155" s="172"/>
      <c r="M155" s="172"/>
      <c r="N155" s="172"/>
      <c r="O155" s="172"/>
      <c r="P155" s="172"/>
      <c r="Q155" s="172"/>
      <c r="R155" s="172"/>
      <c r="S155" s="172"/>
      <c r="T155" s="2"/>
      <c r="U155" s="2"/>
      <c r="V155" s="2"/>
      <c r="W155" s="2"/>
      <c r="X155" s="4"/>
      <c r="Y155" s="16"/>
      <c r="Z155" s="1"/>
      <c r="AA155" s="1"/>
      <c r="AB155" s="1"/>
    </row>
    <row r="156" spans="1:28" outlineLevel="3" x14ac:dyDescent="0.25">
      <c r="A156" s="1"/>
      <c r="B156" s="33"/>
      <c r="C156" s="73">
        <f>INT(C$141+3)</f>
        <v>4</v>
      </c>
      <c r="D156" s="4"/>
      <c r="E156" s="5"/>
      <c r="F156" s="5"/>
      <c r="G156" s="4"/>
      <c r="H156" s="172"/>
      <c r="I156" s="172"/>
      <c r="J156" s="172"/>
      <c r="K156" s="172"/>
      <c r="L156" s="172"/>
      <c r="M156" s="172"/>
      <c r="N156" s="172"/>
      <c r="O156" s="172"/>
      <c r="P156" s="172"/>
      <c r="Q156" s="172"/>
      <c r="R156" s="172"/>
      <c r="S156" s="2"/>
      <c r="T156" s="2"/>
      <c r="U156" s="2"/>
      <c r="V156" s="2"/>
      <c r="W156" s="2"/>
      <c r="X156" s="4"/>
      <c r="Y156" s="16"/>
      <c r="Z156" s="1"/>
      <c r="AA156" s="1"/>
      <c r="AB156" s="1"/>
    </row>
    <row r="157" spans="1:28" ht="5.0999999999999996" customHeight="1" outlineLevel="3" x14ac:dyDescent="0.25">
      <c r="A157" s="1"/>
      <c r="B157" s="33"/>
      <c r="C157" s="73">
        <f>INT($C$141)+3.005</f>
        <v>4.0049999999999999</v>
      </c>
      <c r="D157" s="4"/>
      <c r="E157" s="4"/>
      <c r="F157" s="4"/>
      <c r="G157" s="4"/>
      <c r="H157" s="4"/>
      <c r="I157" s="4"/>
      <c r="J157" s="4"/>
      <c r="K157" s="4"/>
      <c r="L157" s="4"/>
      <c r="M157" s="4"/>
      <c r="N157" s="4"/>
      <c r="O157" s="4"/>
      <c r="P157" s="4"/>
      <c r="Q157" s="4"/>
      <c r="R157" s="4"/>
      <c r="S157" s="4"/>
      <c r="T157" s="4"/>
      <c r="U157" s="4"/>
      <c r="V157" s="4"/>
      <c r="W157" s="4"/>
      <c r="X157" s="4" t="s">
        <v>3</v>
      </c>
      <c r="Y157" s="16"/>
      <c r="Z157" s="1"/>
      <c r="AA157" s="1"/>
      <c r="AB157" s="1"/>
    </row>
    <row r="158" spans="1:28" ht="5.0999999999999996" customHeight="1" outlineLevel="2" x14ac:dyDescent="0.25">
      <c r="A158" s="1"/>
      <c r="B158" s="33"/>
      <c r="C158" s="73">
        <f>INT($C$141)+2.005</f>
        <v>3.0049999999999999</v>
      </c>
      <c r="D158" s="4"/>
      <c r="E158" s="4"/>
      <c r="F158" s="4"/>
      <c r="G158" s="4"/>
      <c r="H158" s="4"/>
      <c r="I158" s="4"/>
      <c r="J158" s="4"/>
      <c r="K158" s="4"/>
      <c r="L158" s="4"/>
      <c r="M158" s="4"/>
      <c r="N158" s="4"/>
      <c r="O158" s="4"/>
      <c r="P158" s="4"/>
      <c r="Q158" s="4"/>
      <c r="R158" s="4"/>
      <c r="S158" s="4"/>
      <c r="T158" s="4"/>
      <c r="U158" s="4"/>
      <c r="V158" s="4"/>
      <c r="W158" s="4"/>
      <c r="X158" s="4"/>
      <c r="Y158" s="16"/>
      <c r="Z158" s="1"/>
      <c r="AA158" s="1"/>
      <c r="AB158" s="1"/>
    </row>
    <row r="159" spans="1:28" ht="5.0999999999999996" customHeight="1" outlineLevel="1" x14ac:dyDescent="0.25">
      <c r="A159" s="1"/>
      <c r="B159" s="35"/>
      <c r="C159" s="76">
        <f>INT($C$141)+1.005</f>
        <v>2.0049999999999999</v>
      </c>
      <c r="D159" s="17"/>
      <c r="E159" s="17"/>
      <c r="F159" s="17"/>
      <c r="G159" s="17"/>
      <c r="H159" s="17"/>
      <c r="I159" s="17"/>
      <c r="J159" s="17"/>
      <c r="K159" s="17"/>
      <c r="L159" s="17"/>
      <c r="M159" s="17"/>
      <c r="N159" s="17"/>
      <c r="O159" s="17"/>
      <c r="P159" s="17"/>
      <c r="Q159" s="17"/>
      <c r="R159" s="17"/>
      <c r="S159" s="17"/>
      <c r="T159" s="17"/>
      <c r="U159" s="17"/>
      <c r="V159" s="17"/>
      <c r="W159" s="17"/>
      <c r="X159" s="17"/>
      <c r="Y159" s="18" t="s">
        <v>1</v>
      </c>
      <c r="Z159" s="1"/>
      <c r="AA159" s="1"/>
      <c r="AB159" s="1"/>
    </row>
    <row r="160" spans="1:28" ht="5.0999999999999996" customHeight="1" x14ac:dyDescent="0.25">
      <c r="A160" s="1"/>
      <c r="B160" s="19"/>
      <c r="C160" s="77">
        <f>INT($C$141)+0.005</f>
        <v>1.0049999999999999</v>
      </c>
      <c r="D160" s="19"/>
      <c r="E160" s="19"/>
      <c r="F160" s="19"/>
      <c r="G160" s="19"/>
      <c r="H160" s="19"/>
      <c r="I160" s="19"/>
      <c r="J160" s="19"/>
      <c r="K160" s="19"/>
      <c r="L160" s="19"/>
      <c r="M160" s="19"/>
      <c r="N160" s="19"/>
      <c r="O160" s="19"/>
      <c r="P160" s="19"/>
      <c r="Q160" s="19"/>
      <c r="R160" s="19"/>
      <c r="S160" s="19"/>
      <c r="T160" s="19"/>
      <c r="U160" s="19"/>
      <c r="V160" s="19"/>
      <c r="W160" s="19"/>
      <c r="X160" s="19"/>
      <c r="Y160" s="19"/>
      <c r="Z160" s="1"/>
      <c r="AA160" s="1"/>
      <c r="AB160" s="1"/>
    </row>
    <row r="161" spans="1:28" outlineLevel="2" x14ac:dyDescent="0.25">
      <c r="A161" s="1"/>
      <c r="B161" s="1"/>
      <c r="C161" s="73">
        <f>INT($C$141)+2</f>
        <v>3</v>
      </c>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x14ac:dyDescent="0.25">
      <c r="A162" s="1"/>
      <c r="B162" s="1"/>
      <c r="C162" s="66"/>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x14ac:dyDescent="0.25">
      <c r="A163" s="1"/>
      <c r="B163" s="1"/>
      <c r="C163" s="66"/>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x14ac:dyDescent="0.25">
      <c r="A164" s="1"/>
      <c r="B164" s="1"/>
      <c r="C164" s="66"/>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x14ac:dyDescent="0.25">
      <c r="A165" s="1"/>
      <c r="B165" s="1"/>
      <c r="C165" s="66"/>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x14ac:dyDescent="0.25">
      <c r="A166" s="1"/>
      <c r="B166" s="1"/>
      <c r="C166" s="66"/>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x14ac:dyDescent="0.25">
      <c r="A167" s="1"/>
      <c r="B167" s="1"/>
      <c r="C167" s="66"/>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x14ac:dyDescent="0.25">
      <c r="C168" s="72" t="s">
        <v>4</v>
      </c>
    </row>
  </sheetData>
  <mergeCells count="2">
    <mergeCell ref="J13:T13"/>
    <mergeCell ref="J14:T14"/>
  </mergeCells>
  <phoneticPr fontId="14" type="noConversion"/>
  <conditionalFormatting sqref="J95:M97">
    <cfRule type="expression" dxfId="2" priority="1">
      <formula>($E95&gt;=$J$76)</formula>
    </cfRule>
  </conditionalFormatting>
  <conditionalFormatting sqref="O95:R97">
    <cfRule type="expression" dxfId="1" priority="89">
      <formula>($E95&gt;=$M$76)</formula>
    </cfRule>
  </conditionalFormatting>
  <conditionalFormatting sqref="T95:W97">
    <cfRule type="expression" dxfId="0" priority="90">
      <formula>($E95&gt;=$S$76)</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191" t="s">
        <v>22</v>
      </c>
      <c r="K18" s="191"/>
      <c r="L18" s="191"/>
      <c r="M18" s="191"/>
      <c r="N18" s="191"/>
      <c r="O18" s="191"/>
      <c r="P18" s="191"/>
      <c r="Q18" s="191"/>
      <c r="R18" s="191"/>
      <c r="S18" s="191"/>
      <c r="T18" s="191"/>
      <c r="U18" s="191"/>
      <c r="V18" s="191"/>
      <c r="W18" s="191"/>
      <c r="X18" s="191"/>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189" t="s">
        <v>34</v>
      </c>
      <c r="K21" s="190"/>
      <c r="L21" s="190"/>
      <c r="M21" s="190"/>
      <c r="N21" s="190"/>
      <c r="O21" s="190"/>
      <c r="P21" s="190"/>
      <c r="Q21" s="190"/>
      <c r="R21" s="190"/>
      <c r="S21" s="190"/>
      <c r="T21" s="190"/>
      <c r="U21" s="190"/>
      <c r="V21" s="190"/>
      <c r="W21" s="190"/>
      <c r="X21" s="192"/>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80" t="s">
        <v>48</v>
      </c>
      <c r="K33" s="81"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56</v>
      </c>
      <c r="J34" s="48" t="s">
        <v>57</v>
      </c>
      <c r="K34" s="45" t="s">
        <v>58</v>
      </c>
      <c r="L34" s="47" t="s">
        <v>59</v>
      </c>
      <c r="M34" s="46" t="s">
        <v>60</v>
      </c>
      <c r="N34" s="84" t="s">
        <v>61</v>
      </c>
      <c r="O34" s="85" t="s">
        <v>62</v>
      </c>
      <c r="P34" s="86" t="s">
        <v>63</v>
      </c>
      <c r="Q34" s="87" t="s">
        <v>64</v>
      </c>
      <c r="R34" s="88" t="s">
        <v>51</v>
      </c>
      <c r="S34" s="89" t="s">
        <v>52</v>
      </c>
      <c r="T34" s="90" t="s">
        <v>53</v>
      </c>
      <c r="U34" s="91" t="s">
        <v>54</v>
      </c>
      <c r="V34" s="92" t="s">
        <v>55</v>
      </c>
      <c r="W34" s="93" t="s">
        <v>65</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130</vt:i4>
      </vt:variant>
    </vt:vector>
  </HeadingPairs>
  <TitlesOfParts>
    <vt:vector size="134" baseType="lpstr">
      <vt:lpstr>General</vt:lpstr>
      <vt:lpstr>Stock</vt:lpstr>
      <vt:lpstr>StructuralSA</vt:lpstr>
      <vt:lpstr>Admin</vt:lpstr>
      <vt:lpstr>a_nfoet_b1</vt:lpstr>
      <vt:lpstr>a_nyatf_b1</vt:lpstr>
      <vt:lpstr>General!dry_groups</vt:lpstr>
      <vt:lpstr>General!foo_levels</vt:lpstr>
      <vt:lpstr>General!grain_pools</vt:lpstr>
      <vt:lpstr>General!grazing_int</vt:lpstr>
      <vt:lpstr>i_a0_pos</vt:lpstr>
      <vt:lpstr>i_a1_pos</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i_confinement_n0</vt:lpstr>
      <vt:lpstr>i_confinement_n1</vt:lpstr>
      <vt:lpstr>i_confinement_n3</vt:lpstr>
      <vt:lpstr>Stock!i_core_dvp_types_f1</vt:lpstr>
      <vt:lpstr>i_d_pos</vt:lpstr>
      <vt:lpstr>StructuralSA!i_density_n0</vt:lpstr>
      <vt:lpstr>StructuralSA!i_density_n1</vt:lpstr>
      <vt:lpstr>StructuralSA!i_density_n3</vt:lpstr>
      <vt:lpstr>i_dvp_mask_f1</vt:lpstr>
      <vt:lpstr>i_dvp_mask_f3</vt:lpstr>
      <vt:lpstr>i_e0_pos</vt:lpstr>
      <vt:lpstr>i_e1_pos</vt:lpstr>
      <vt:lpstr>General!i_enterprises_c0</vt:lpstr>
      <vt:lpstr>i_feedsupply_itn_max</vt:lpstr>
      <vt:lpstr>i_fixed_dvp_mask_f1</vt:lpstr>
      <vt:lpstr>i_fixed_fvp_mask_dams</vt:lpstr>
      <vt:lpstr>StructuralSA!i_fs_create</vt:lpstr>
      <vt:lpstr>StructuralSA!i_fs_number</vt:lpstr>
      <vt:lpstr>StructuralSA!i_fs_use_pkl</vt:lpstr>
      <vt:lpstr>i_fvp_mask_dams</vt:lpstr>
      <vt:lpstr>i_fvp_mask_offs</vt:lpstr>
      <vt:lpstr>i_fvp4_date_i</vt:lpstr>
      <vt:lpstr>StructuralSA!i_generate_with_t</vt:lpstr>
      <vt:lpstr>i_i_pos</vt:lpstr>
      <vt:lpstr>i_initial_b1</vt:lpstr>
      <vt:lpstr>i_is_dry_b1</vt:lpstr>
      <vt:lpstr>i_k2_idx_dams</vt:lpstr>
      <vt:lpstr>i_k2_pos</vt:lpstr>
      <vt:lpstr>i_k3_pos</vt:lpstr>
      <vt:lpstr>i_k5_idx_offs</vt:lpstr>
      <vt:lpstr>i_k5_pos</vt:lpstr>
      <vt:lpstr>i_lag_organs</vt:lpstr>
      <vt:lpstr>i_lag_wool</vt:lpstr>
      <vt:lpstr>i_len_f</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i_p_pos</vt:lpstr>
      <vt:lpstr>i_prejoin_offset</vt:lpstr>
      <vt:lpstr>i_progeny_w2_len</vt:lpstr>
      <vt:lpstr>StructuralSA!i_rev_create</vt:lpstr>
      <vt:lpstr>StructuralSA!i_rev_number</vt:lpstr>
      <vt:lpstr>StructuralSA!i_rev_trait_inc</vt:lpstr>
      <vt:lpstr>StructuralSA!i_rev_trait_name</vt:lpstr>
      <vt:lpstr>i_sim_periods_year</vt:lpstr>
      <vt:lpstr>i_transfer_exists_tg1</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 (21512438)</cp:lastModifiedBy>
  <cp:lastPrinted>2019-04-18T13:00:29Z</cp:lastPrinted>
  <dcterms:created xsi:type="dcterms:W3CDTF">2019-03-31T08:49:27Z</dcterms:created>
  <dcterms:modified xsi:type="dcterms:W3CDTF">2021-12-06T03:55:51Z</dcterms:modified>
</cp:coreProperties>
</file>