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3C3DC9FD-A74D-4BE2-B50B-2D7D23F8E933}" xr6:coauthVersionLast="47" xr6:coauthVersionMax="47" xr10:uidLastSave="{00000000-0000-0000-0000-000000000000}"/>
  <bookViews>
    <workbookView xWindow="780" yWindow="570" windowWidth="27705" windowHeight="15630" xr2:uid="{92F76B5C-EE3B-4928-B619-32EB52950B18}"/>
    <workbookView xWindow="1095" yWindow="570" windowWidth="27705" windowHeight="15630" activeTab="1" xr2:uid="{F224604F-D8E9-472C-AE57-FD222DAF3DA2}"/>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Experiment!$A$4:$OI$74</definedName>
    <definedName name="_xlnm._FilterDatabase" localSheetId="6" hidden="1">'Run Report'!$A$2:$H$63</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Experiment!$A$5:$OI$70</definedName>
    <definedName name="GI.LowerScalar">DataMaster!$W$98:$CN$98</definedName>
    <definedName name="GI.UpperScalar">DataMaster!$W$99:$CN$99</definedName>
    <definedName name="GI_index">DataMaster!$W$97:$CN$97</definedName>
    <definedName name="i.AdultDrys" localSheetId="2">DataAutumn!$L$48:$O$48</definedName>
    <definedName name="i.AdultDrys" localSheetId="4">DataSpring!$L$48:$O$48</definedName>
    <definedName name="i.AdultDrys" localSheetId="3">DataWinter!$L$48:$O$48</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 localSheetId="2">DataAutumn!$C$226:$R$226</definedName>
    <definedName name="i.FS_StrategyIndices" localSheetId="4">DataSpring!$C$226:$R$226</definedName>
    <definedName name="i.FS_StrategyIndices" localSheetId="3">DataWinter!$C$226:$R$226</definedName>
    <definedName name="i.GI" localSheetId="2">DataAutumn!$X$100:$CO$142</definedName>
    <definedName name="i.GI" localSheetId="4">DataSpring!$X$100:$CO$142</definedName>
    <definedName name="i.GI" localSheetId="3">DataWinter!$X$100:$CO$142</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Experiment!$F$17</definedName>
    <definedName name="Refresh1">Experiment!#REF!</definedName>
  </definedNames>
  <calcPr calcId="191029" refMode="R1C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S5" i="1" l="1"/>
  <c r="AS70" i="1" s="1"/>
  <c r="C247" i="4"/>
  <c r="D247" i="4"/>
  <c r="E247" i="4"/>
  <c r="G247" i="4"/>
  <c r="H247" i="4"/>
  <c r="I247" i="4"/>
  <c r="N247" i="4"/>
  <c r="R247" i="4"/>
  <c r="V247" i="4"/>
  <c r="F247" i="4" s="1"/>
  <c r="Z247" i="4"/>
  <c r="J247" i="4" s="1"/>
  <c r="AD247" i="4"/>
  <c r="AH247" i="4"/>
  <c r="C248" i="4"/>
  <c r="D248" i="4"/>
  <c r="E248" i="4"/>
  <c r="G248" i="4"/>
  <c r="H248" i="4"/>
  <c r="I248" i="4"/>
  <c r="J248" i="4"/>
  <c r="N248" i="4"/>
  <c r="R248" i="4"/>
  <c r="V248" i="4"/>
  <c r="F248" i="4" s="1"/>
  <c r="Z248" i="4"/>
  <c r="AD248" i="4"/>
  <c r="AH248" i="4"/>
  <c r="C249" i="4"/>
  <c r="D249" i="4"/>
  <c r="E249" i="4"/>
  <c r="F249" i="4"/>
  <c r="G249" i="4"/>
  <c r="H249" i="4"/>
  <c r="I249" i="4"/>
  <c r="N249" i="4"/>
  <c r="R249" i="4"/>
  <c r="V249" i="4"/>
  <c r="Z249" i="4"/>
  <c r="J249" i="4" s="1"/>
  <c r="AD249" i="4"/>
  <c r="AH249" i="4"/>
  <c r="X257" i="4"/>
  <c r="Y257" i="4"/>
  <c r="Z257" i="4"/>
  <c r="AE257" i="4"/>
  <c r="AF257" i="4"/>
  <c r="AG257" i="4"/>
  <c r="AL257" i="4"/>
  <c r="AM257" i="4"/>
  <c r="AN257" i="4"/>
  <c r="AS257" i="4"/>
  <c r="AT257" i="4"/>
  <c r="AU257" i="4"/>
  <c r="AZ257" i="4"/>
  <c r="BA257" i="4"/>
  <c r="BB257" i="4"/>
  <c r="BG257" i="4"/>
  <c r="BH257" i="4"/>
  <c r="BI257" i="4"/>
  <c r="BN257" i="4"/>
  <c r="CI257" i="4" s="1"/>
  <c r="BO257" i="4"/>
  <c r="CJ257" i="4" s="1"/>
  <c r="DE257" i="4" s="1"/>
  <c r="BP257" i="4"/>
  <c r="CK257" i="4" s="1"/>
  <c r="DF257" i="4" s="1"/>
  <c r="EA257" i="4" s="1"/>
  <c r="EV257" i="4" s="1"/>
  <c r="BU257" i="4"/>
  <c r="BU258" i="4" s="1"/>
  <c r="BV257" i="4"/>
  <c r="BW257" i="4"/>
  <c r="CR257" i="4" s="1"/>
  <c r="DM257" i="4" s="1"/>
  <c r="EH257" i="4" s="1"/>
  <c r="FC257" i="4" s="1"/>
  <c r="CB257" i="4"/>
  <c r="CC257" i="4"/>
  <c r="CD257" i="4"/>
  <c r="CL257" i="4"/>
  <c r="DG257" i="4" s="1"/>
  <c r="EB257" i="4" s="1"/>
  <c r="EW257" i="4" s="1"/>
  <c r="CM257" i="4"/>
  <c r="CN257" i="4"/>
  <c r="DI257" i="4" s="1"/>
  <c r="CO257" i="4"/>
  <c r="DJ257" i="4" s="1"/>
  <c r="CS257" i="4"/>
  <c r="DN257" i="4" s="1"/>
  <c r="CT257" i="4"/>
  <c r="DO257" i="4" s="1"/>
  <c r="CU257" i="4"/>
  <c r="DP257" i="4" s="1"/>
  <c r="EK257" i="4" s="1"/>
  <c r="FF257" i="4" s="1"/>
  <c r="CV257" i="4"/>
  <c r="DQ257" i="4" s="1"/>
  <c r="EL257" i="4" s="1"/>
  <c r="FG257" i="4" s="1"/>
  <c r="CW257" i="4"/>
  <c r="CX257" i="4"/>
  <c r="CY257" i="4"/>
  <c r="DT257" i="4" s="1"/>
  <c r="EO257" i="4" s="1"/>
  <c r="FJ257" i="4" s="1"/>
  <c r="CZ257" i="4"/>
  <c r="DA257" i="4"/>
  <c r="DV257" i="4" s="1"/>
  <c r="EQ257" i="4" s="1"/>
  <c r="FL257" i="4" s="1"/>
  <c r="DB257" i="4"/>
  <c r="DW257" i="4" s="1"/>
  <c r="ER257" i="4" s="1"/>
  <c r="FM257" i="4" s="1"/>
  <c r="DC257" i="4"/>
  <c r="DD257" i="4"/>
  <c r="DD258" i="4" s="1"/>
  <c r="DH257" i="4"/>
  <c r="DU257" i="4"/>
  <c r="EP257" i="4" s="1"/>
  <c r="FK257" i="4" s="1"/>
  <c r="DX257" i="4"/>
  <c r="ES257" i="4" s="1"/>
  <c r="FN257" i="4" s="1"/>
  <c r="DZ257" i="4"/>
  <c r="EC257" i="4"/>
  <c r="EX257" i="4" s="1"/>
  <c r="ED257" i="4"/>
  <c r="EY257" i="4" s="1"/>
  <c r="EE257" i="4"/>
  <c r="EZ257" i="4" s="1"/>
  <c r="EI257" i="4"/>
  <c r="FD257" i="4" s="1"/>
  <c r="EJ257" i="4"/>
  <c r="FE257" i="4" s="1"/>
  <c r="CB258" i="4"/>
  <c r="CC258" i="4"/>
  <c r="CD258" i="4" s="1"/>
  <c r="CE258" i="4" s="1"/>
  <c r="CF258" i="4" s="1"/>
  <c r="CG258" i="4" s="1"/>
  <c r="CH258" i="4" s="1"/>
  <c r="D260" i="4"/>
  <c r="BO260" i="4" s="1"/>
  <c r="J260" i="4"/>
  <c r="BU260" i="4" s="1"/>
  <c r="CP260" i="4" s="1"/>
  <c r="L260" i="4"/>
  <c r="BW260" i="4" s="1"/>
  <c r="CR260" i="4" s="1"/>
  <c r="DM260" i="4" s="1"/>
  <c r="EH260" i="4" s="1"/>
  <c r="FC260" i="4" s="1"/>
  <c r="M260" i="4"/>
  <c r="AH260" i="4" s="1"/>
  <c r="BC260" i="4" s="1"/>
  <c r="N260" i="4"/>
  <c r="AI260" i="4" s="1"/>
  <c r="BD260" i="4" s="1"/>
  <c r="O260" i="4"/>
  <c r="AJ260" i="4" s="1"/>
  <c r="BE260" i="4" s="1"/>
  <c r="P260" i="4"/>
  <c r="AK260" i="4" s="1"/>
  <c r="BF260" i="4" s="1"/>
  <c r="X260" i="4"/>
  <c r="AS260" i="4" s="1"/>
  <c r="Z260" i="4"/>
  <c r="AU260" i="4" s="1"/>
  <c r="AA260" i="4"/>
  <c r="AV260" i="4" s="1"/>
  <c r="AB260" i="4"/>
  <c r="AW260" i="4" s="1"/>
  <c r="AC260" i="4"/>
  <c r="AX260" i="4" s="1"/>
  <c r="AD260" i="4"/>
  <c r="AY260" i="4" s="1"/>
  <c r="BN260" i="4"/>
  <c r="BP260" i="4"/>
  <c r="BQ260" i="4"/>
  <c r="BR260" i="4"/>
  <c r="BS260" i="4"/>
  <c r="BT260" i="4"/>
  <c r="CI260" i="4"/>
  <c r="DD260" i="4" s="1"/>
  <c r="DY260" i="4" s="1"/>
  <c r="CK260" i="4"/>
  <c r="CL260" i="4"/>
  <c r="CM260" i="4"/>
  <c r="CN260" i="4"/>
  <c r="DI260" i="4" s="1"/>
  <c r="ED260" i="4" s="1"/>
  <c r="CO260" i="4"/>
  <c r="DJ260" i="4"/>
  <c r="EE260" i="4" s="1"/>
  <c r="B263" i="4"/>
  <c r="BN263" i="4"/>
  <c r="BO263" i="4"/>
  <c r="BP263" i="4" s="1"/>
  <c r="BR263" i="4" s="1"/>
  <c r="BU263" i="4"/>
  <c r="BV263" i="4"/>
  <c r="BX263" i="4" s="1"/>
  <c r="BW263" i="4"/>
  <c r="BY263" i="4" s="1"/>
  <c r="CB263" i="4"/>
  <c r="CC263" i="4"/>
  <c r="CD263" i="4" s="1"/>
  <c r="CF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A279" i="4"/>
  <c r="CB279" i="4"/>
  <c r="CC279" i="4"/>
  <c r="CD279" i="4"/>
  <c r="CF279" i="4" s="1"/>
  <c r="CE279" i="4"/>
  <c r="CG279" i="4" s="1"/>
  <c r="A280" i="4"/>
  <c r="F280" i="4" s="1"/>
  <c r="BN280" i="4"/>
  <c r="BO280" i="4"/>
  <c r="BP280" i="4"/>
  <c r="BR280" i="4"/>
  <c r="BU280" i="4"/>
  <c r="BV280" i="4"/>
  <c r="BW280" i="4"/>
  <c r="BY280" i="4" s="1"/>
  <c r="CB280" i="4"/>
  <c r="CC280" i="4"/>
  <c r="CD280" i="4"/>
  <c r="CF280" i="4" s="1"/>
  <c r="BN281" i="4"/>
  <c r="BO281" i="4"/>
  <c r="BP281" i="4"/>
  <c r="BR281" i="4" s="1"/>
  <c r="BU281" i="4"/>
  <c r="BV281" i="4"/>
  <c r="BW281" i="4"/>
  <c r="BY281" i="4" s="1"/>
  <c r="CB281" i="4"/>
  <c r="CC281" i="4"/>
  <c r="CD281" i="4"/>
  <c r="CF281" i="4" s="1"/>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C311" i="4" s="1"/>
  <c r="BO295" i="4"/>
  <c r="BV295" i="4"/>
  <c r="CC295" i="4"/>
  <c r="C296" i="4"/>
  <c r="CB296" i="4" s="1"/>
  <c r="BN296" i="4"/>
  <c r="BO296" i="4"/>
  <c r="BV296" i="4"/>
  <c r="CC296" i="4"/>
  <c r="C297" i="4"/>
  <c r="C313" i="4" s="1"/>
  <c r="BO297" i="4"/>
  <c r="BV297" i="4"/>
  <c r="CC297" i="4"/>
  <c r="C298" i="4"/>
  <c r="BN298" i="4" s="1"/>
  <c r="BO298" i="4"/>
  <c r="BV298" i="4"/>
  <c r="CC298" i="4"/>
  <c r="C299" i="4"/>
  <c r="CB299" i="4" s="1"/>
  <c r="BO299" i="4"/>
  <c r="BV299" i="4"/>
  <c r="CC299" i="4"/>
  <c r="C300" i="4"/>
  <c r="BO300" i="4"/>
  <c r="BV300" i="4"/>
  <c r="CC300" i="4"/>
  <c r="C301" i="4"/>
  <c r="CB301" i="4" s="1"/>
  <c r="BO301" i="4"/>
  <c r="BV301" i="4"/>
  <c r="CC301" i="4"/>
  <c r="C302" i="4"/>
  <c r="BN302" i="4"/>
  <c r="BO302" i="4"/>
  <c r="BV302" i="4"/>
  <c r="CC302" i="4"/>
  <c r="C303" i="4"/>
  <c r="C319" i="4" s="1"/>
  <c r="BO303" i="4"/>
  <c r="BV303" i="4"/>
  <c r="CC303" i="4"/>
  <c r="C304" i="4"/>
  <c r="BN304" i="4" s="1"/>
  <c r="BO304" i="4"/>
  <c r="BV304" i="4"/>
  <c r="CC304" i="4"/>
  <c r="C305" i="4"/>
  <c r="BN305" i="4"/>
  <c r="BO305" i="4"/>
  <c r="BV305" i="4"/>
  <c r="CC305" i="4"/>
  <c r="C306" i="4"/>
  <c r="CB306" i="4" s="1"/>
  <c r="BO306" i="4"/>
  <c r="BU306" i="4"/>
  <c r="BV306" i="4"/>
  <c r="CC306" i="4"/>
  <c r="C307" i="4"/>
  <c r="CB307" i="4" s="1"/>
  <c r="BO307" i="4"/>
  <c r="BV307" i="4"/>
  <c r="CC307" i="4"/>
  <c r="C308" i="4"/>
  <c r="BU308" i="4" s="1"/>
  <c r="BN308" i="4"/>
  <c r="BO308" i="4"/>
  <c r="BV308" i="4"/>
  <c r="CB308" i="4"/>
  <c r="CC308" i="4"/>
  <c r="C309" i="4"/>
  <c r="BN309" i="4" s="1"/>
  <c r="BO309" i="4"/>
  <c r="BV309" i="4"/>
  <c r="CC309" i="4"/>
  <c r="C310" i="4"/>
  <c r="BO310" i="4"/>
  <c r="BV310" i="4"/>
  <c r="CB310" i="4"/>
  <c r="CC310" i="4"/>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BO319" i="4"/>
  <c r="BV319" i="4"/>
  <c r="CC319" i="4"/>
  <c r="BO320" i="4"/>
  <c r="BV320" i="4"/>
  <c r="CC320" i="4"/>
  <c r="C321" i="4"/>
  <c r="BU321" i="4" s="1"/>
  <c r="BO321" i="4"/>
  <c r="BV321" i="4"/>
  <c r="CB321" i="4"/>
  <c r="CC321" i="4"/>
  <c r="C322" i="4"/>
  <c r="CB322" i="4" s="1"/>
  <c r="BO322" i="4"/>
  <c r="BV322" i="4"/>
  <c r="CC322" i="4"/>
  <c r="BO323" i="4"/>
  <c r="BV323" i="4"/>
  <c r="CC323" i="4"/>
  <c r="C324" i="4"/>
  <c r="BN324" i="4" s="1"/>
  <c r="BO324" i="4"/>
  <c r="BV324" i="4"/>
  <c r="CC324" i="4"/>
  <c r="BO325" i="4"/>
  <c r="BV325" i="4"/>
  <c r="CC325" i="4"/>
  <c r="C326" i="4"/>
  <c r="BU326" i="4" s="1"/>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C337" i="4"/>
  <c r="BO337" i="4"/>
  <c r="BV337" i="4"/>
  <c r="CC337" i="4"/>
  <c r="BO338" i="4"/>
  <c r="BV338" i="4"/>
  <c r="CC338" i="4"/>
  <c r="BO339" i="4"/>
  <c r="BV339" i="4"/>
  <c r="CC339" i="4"/>
  <c r="BO340" i="4"/>
  <c r="BV340" i="4"/>
  <c r="CC340" i="4"/>
  <c r="BO341" i="4"/>
  <c r="BV341" i="4"/>
  <c r="CC341" i="4"/>
  <c r="BO342" i="4"/>
  <c r="BV342" i="4"/>
  <c r="CC342" i="4"/>
  <c r="G343" i="4"/>
  <c r="BY343" i="4" s="1"/>
  <c r="H343" i="4"/>
  <c r="BZ343" i="4" s="1"/>
  <c r="I343" i="4"/>
  <c r="CA343" i="4" s="1"/>
  <c r="BN343" i="4"/>
  <c r="BO343" i="4"/>
  <c r="BU343" i="4"/>
  <c r="BV343" i="4"/>
  <c r="CB343" i="4"/>
  <c r="CC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N408" i="4"/>
  <c r="BO408" i="4"/>
  <c r="BV408" i="4"/>
  <c r="CC408" i="4"/>
  <c r="C409" i="4"/>
  <c r="CB409" i="4" s="1"/>
  <c r="BO409" i="4"/>
  <c r="BU409" i="4"/>
  <c r="BV409" i="4"/>
  <c r="CC409" i="4"/>
  <c r="C410" i="4"/>
  <c r="BU410" i="4" s="1"/>
  <c r="BO410" i="4"/>
  <c r="BV410" i="4"/>
  <c r="CC410" i="4"/>
  <c r="C411" i="4"/>
  <c r="BN411" i="4" s="1"/>
  <c r="BO411" i="4"/>
  <c r="BV411" i="4"/>
  <c r="CC411" i="4"/>
  <c r="C412" i="4"/>
  <c r="CB412" i="4" s="1"/>
  <c r="BO412" i="4"/>
  <c r="BV412" i="4"/>
  <c r="CC412" i="4"/>
  <c r="C413" i="4"/>
  <c r="BN413" i="4" s="1"/>
  <c r="BO413" i="4"/>
  <c r="BU413" i="4"/>
  <c r="BV413" i="4"/>
  <c r="CC413" i="4"/>
  <c r="C414" i="4"/>
  <c r="BO414" i="4"/>
  <c r="BV414" i="4"/>
  <c r="CC414" i="4"/>
  <c r="C415" i="4"/>
  <c r="BO415" i="4"/>
  <c r="BV415" i="4"/>
  <c r="CC415" i="4"/>
  <c r="C416" i="4"/>
  <c r="BU416" i="4" s="1"/>
  <c r="BO416" i="4"/>
  <c r="BV416" i="4"/>
  <c r="CC416" i="4"/>
  <c r="C417" i="4"/>
  <c r="BU417" i="4" s="1"/>
  <c r="BO417" i="4"/>
  <c r="BV417" i="4"/>
  <c r="CC417" i="4"/>
  <c r="C418" i="4"/>
  <c r="BO418" i="4"/>
  <c r="BV418" i="4"/>
  <c r="CC418" i="4"/>
  <c r="C419" i="4"/>
  <c r="BN419" i="4" s="1"/>
  <c r="BO419" i="4"/>
  <c r="BV419" i="4"/>
  <c r="CC419" i="4"/>
  <c r="C420" i="4"/>
  <c r="CB420" i="4" s="1"/>
  <c r="BO420" i="4"/>
  <c r="BV420" i="4"/>
  <c r="CC420" i="4"/>
  <c r="C421" i="4"/>
  <c r="BN421" i="4" s="1"/>
  <c r="BO421" i="4"/>
  <c r="BV421" i="4"/>
  <c r="CC421" i="4"/>
  <c r="C422" i="4"/>
  <c r="C486" i="4" s="1"/>
  <c r="BO422" i="4"/>
  <c r="BV422" i="4"/>
  <c r="CB422" i="4"/>
  <c r="CC422" i="4"/>
  <c r="C423" i="4"/>
  <c r="BN423" i="4" s="1"/>
  <c r="BO423" i="4"/>
  <c r="BV423" i="4"/>
  <c r="CC423" i="4"/>
  <c r="C424" i="4"/>
  <c r="BU424" i="4" s="1"/>
  <c r="BN424" i="4"/>
  <c r="BO424" i="4"/>
  <c r="BV424" i="4"/>
  <c r="CC424" i="4"/>
  <c r="C425" i="4"/>
  <c r="BN425" i="4" s="1"/>
  <c r="BO425" i="4"/>
  <c r="BV425" i="4"/>
  <c r="CC425" i="4"/>
  <c r="C426" i="4"/>
  <c r="BO426" i="4"/>
  <c r="BV426" i="4"/>
  <c r="CB426" i="4"/>
  <c r="CC426" i="4"/>
  <c r="C427" i="4"/>
  <c r="C491" i="4" s="1"/>
  <c r="BO427" i="4"/>
  <c r="BV427" i="4"/>
  <c r="CC427" i="4"/>
  <c r="C428" i="4"/>
  <c r="BN428" i="4" s="1"/>
  <c r="BO428" i="4"/>
  <c r="BV428" i="4"/>
  <c r="CC428" i="4"/>
  <c r="C429" i="4"/>
  <c r="BO429" i="4"/>
  <c r="BV429" i="4"/>
  <c r="CC429" i="4"/>
  <c r="C430" i="4"/>
  <c r="BN430" i="4" s="1"/>
  <c r="BO430" i="4"/>
  <c r="BV430" i="4"/>
  <c r="CC430" i="4"/>
  <c r="C431" i="4"/>
  <c r="CB431" i="4" s="1"/>
  <c r="BO431" i="4"/>
  <c r="BV431" i="4"/>
  <c r="CC431" i="4"/>
  <c r="C432" i="4"/>
  <c r="CB432" i="4" s="1"/>
  <c r="BO432" i="4"/>
  <c r="BV432" i="4"/>
  <c r="CC432" i="4"/>
  <c r="C433" i="4"/>
  <c r="C497" i="4" s="1"/>
  <c r="BO433" i="4"/>
  <c r="BV433" i="4"/>
  <c r="CC433" i="4"/>
  <c r="C434" i="4"/>
  <c r="BN434" i="4" s="1"/>
  <c r="BO434" i="4"/>
  <c r="BV434" i="4"/>
  <c r="CC434" i="4"/>
  <c r="C435" i="4"/>
  <c r="CB435" i="4" s="1"/>
  <c r="BO435" i="4"/>
  <c r="BU435" i="4"/>
  <c r="BV435" i="4"/>
  <c r="CC435" i="4"/>
  <c r="C436" i="4"/>
  <c r="BN436" i="4" s="1"/>
  <c r="BO436" i="4"/>
  <c r="BV436" i="4"/>
  <c r="CB436" i="4"/>
  <c r="CC436" i="4"/>
  <c r="C437" i="4"/>
  <c r="CB437" i="4" s="1"/>
  <c r="BO437" i="4"/>
  <c r="BV437" i="4"/>
  <c r="CC437" i="4"/>
  <c r="C438" i="4"/>
  <c r="C502" i="4" s="1"/>
  <c r="BO438" i="4"/>
  <c r="BV438" i="4"/>
  <c r="CC438" i="4"/>
  <c r="C439" i="4"/>
  <c r="C503" i="4" s="1"/>
  <c r="BO439" i="4"/>
  <c r="BV439" i="4"/>
  <c r="CC439" i="4"/>
  <c r="C440" i="4"/>
  <c r="BN440" i="4" s="1"/>
  <c r="BO440" i="4"/>
  <c r="BV440" i="4"/>
  <c r="CC440" i="4"/>
  <c r="C441" i="4"/>
  <c r="CB441" i="4" s="1"/>
  <c r="BN441" i="4"/>
  <c r="BO441" i="4"/>
  <c r="BV441" i="4"/>
  <c r="CC441" i="4"/>
  <c r="C442" i="4"/>
  <c r="CB442" i="4" s="1"/>
  <c r="BO442" i="4"/>
  <c r="BV442" i="4"/>
  <c r="CC442" i="4"/>
  <c r="C443" i="4"/>
  <c r="CB443" i="4" s="1"/>
  <c r="BO443" i="4"/>
  <c r="BV443" i="4"/>
  <c r="CC443" i="4"/>
  <c r="C444" i="4"/>
  <c r="C508" i="4" s="1"/>
  <c r="BO444" i="4"/>
  <c r="BV444" i="4"/>
  <c r="CC444" i="4"/>
  <c r="C445" i="4"/>
  <c r="BU445" i="4" s="1"/>
  <c r="BO445" i="4"/>
  <c r="BV445" i="4"/>
  <c r="CC445" i="4"/>
  <c r="C446" i="4"/>
  <c r="CB446" i="4" s="1"/>
  <c r="BO446" i="4"/>
  <c r="BV446" i="4"/>
  <c r="CC446" i="4"/>
  <c r="C447" i="4"/>
  <c r="BU447" i="4" s="1"/>
  <c r="BN447" i="4"/>
  <c r="BO447" i="4"/>
  <c r="BV447" i="4"/>
  <c r="CC447" i="4"/>
  <c r="C448" i="4"/>
  <c r="BO448" i="4"/>
  <c r="BV448" i="4"/>
  <c r="CC448" i="4"/>
  <c r="C449" i="4"/>
  <c r="CB449" i="4" s="1"/>
  <c r="BO449" i="4"/>
  <c r="BV449" i="4"/>
  <c r="CC449" i="4"/>
  <c r="C450" i="4"/>
  <c r="C514" i="4" s="1"/>
  <c r="BO450" i="4"/>
  <c r="BV450" i="4"/>
  <c r="CC450" i="4"/>
  <c r="C451" i="4"/>
  <c r="BN451" i="4" s="1"/>
  <c r="BO451" i="4"/>
  <c r="BV451" i="4"/>
  <c r="CC451" i="4"/>
  <c r="C452" i="4"/>
  <c r="CB452" i="4" s="1"/>
  <c r="BO452" i="4"/>
  <c r="BU452" i="4"/>
  <c r="BV452" i="4"/>
  <c r="CC452" i="4"/>
  <c r="C453" i="4"/>
  <c r="BN453" i="4" s="1"/>
  <c r="BO453" i="4"/>
  <c r="BV453" i="4"/>
  <c r="CC453" i="4"/>
  <c r="C454" i="4"/>
  <c r="BN454" i="4" s="1"/>
  <c r="BO454" i="4"/>
  <c r="BV454" i="4"/>
  <c r="CC454" i="4"/>
  <c r="C455" i="4"/>
  <c r="BN455" i="4" s="1"/>
  <c r="BO455" i="4"/>
  <c r="BU455" i="4"/>
  <c r="BV455" i="4"/>
  <c r="CB455" i="4"/>
  <c r="CC455" i="4"/>
  <c r="C456" i="4"/>
  <c r="C520" i="4" s="1"/>
  <c r="BO456" i="4"/>
  <c r="BV456" i="4"/>
  <c r="CC456" i="4"/>
  <c r="C457" i="4"/>
  <c r="C521" i="4" s="1"/>
  <c r="BO457" i="4"/>
  <c r="BV457" i="4"/>
  <c r="CC457" i="4"/>
  <c r="C458" i="4"/>
  <c r="CB458" i="4" s="1"/>
  <c r="BO458" i="4"/>
  <c r="BV458" i="4"/>
  <c r="CC458" i="4"/>
  <c r="C459" i="4"/>
  <c r="CB459" i="4" s="1"/>
  <c r="BO459" i="4"/>
  <c r="BV459" i="4"/>
  <c r="CC459" i="4"/>
  <c r="C460" i="4"/>
  <c r="BN460" i="4" s="1"/>
  <c r="BO460" i="4"/>
  <c r="BV460" i="4"/>
  <c r="CC460" i="4"/>
  <c r="C461" i="4"/>
  <c r="BN461" i="4"/>
  <c r="BO461" i="4"/>
  <c r="BV461" i="4"/>
  <c r="CC461" i="4"/>
  <c r="C462" i="4"/>
  <c r="BN462" i="4" s="1"/>
  <c r="BO462" i="4"/>
  <c r="BV462" i="4"/>
  <c r="CC462" i="4"/>
  <c r="C463" i="4"/>
  <c r="CB463" i="4" s="1"/>
  <c r="BO463" i="4"/>
  <c r="BV463" i="4"/>
  <c r="CC463" i="4"/>
  <c r="C464" i="4"/>
  <c r="CB464" i="4" s="1"/>
  <c r="BO464" i="4"/>
  <c r="BU464" i="4"/>
  <c r="BV464" i="4"/>
  <c r="CC464" i="4"/>
  <c r="C465" i="4"/>
  <c r="BU465" i="4" s="1"/>
  <c r="BN465" i="4"/>
  <c r="BO465" i="4"/>
  <c r="BV465" i="4"/>
  <c r="CC465" i="4"/>
  <c r="C466" i="4"/>
  <c r="BN466" i="4" s="1"/>
  <c r="BO466" i="4"/>
  <c r="BV466" i="4"/>
  <c r="CB466" i="4"/>
  <c r="CC466" i="4"/>
  <c r="C467" i="4"/>
  <c r="C531" i="4" s="1"/>
  <c r="C931" i="4" s="1"/>
  <c r="BN931" i="4" s="1"/>
  <c r="BO467" i="4"/>
  <c r="BV467" i="4"/>
  <c r="CC467" i="4"/>
  <c r="C468" i="4"/>
  <c r="C532" i="4" s="1"/>
  <c r="BO468" i="4"/>
  <c r="BV468" i="4"/>
  <c r="CC468" i="4"/>
  <c r="C469" i="4"/>
  <c r="CB469" i="4" s="1"/>
  <c r="BO469" i="4"/>
  <c r="BV469" i="4"/>
  <c r="CC469" i="4"/>
  <c r="C470" i="4"/>
  <c r="CB470" i="4" s="1"/>
  <c r="BO470" i="4"/>
  <c r="BV470" i="4"/>
  <c r="CC470" i="4"/>
  <c r="BO471" i="4"/>
  <c r="BV471" i="4"/>
  <c r="CC471" i="4"/>
  <c r="C472" i="4"/>
  <c r="BN472" i="4" s="1"/>
  <c r="BO472" i="4"/>
  <c r="BV472" i="4"/>
  <c r="CC472" i="4"/>
  <c r="C473" i="4"/>
  <c r="C537" i="4" s="1"/>
  <c r="BO473" i="4"/>
  <c r="BV473" i="4"/>
  <c r="CC473" i="4"/>
  <c r="C474" i="4"/>
  <c r="CB474" i="4" s="1"/>
  <c r="BO474" i="4"/>
  <c r="BV474" i="4"/>
  <c r="CC474" i="4"/>
  <c r="C475" i="4"/>
  <c r="CB475" i="4" s="1"/>
  <c r="BO475" i="4"/>
  <c r="BV475" i="4"/>
  <c r="CC475" i="4"/>
  <c r="BO476" i="4"/>
  <c r="BV476" i="4"/>
  <c r="CC476" i="4"/>
  <c r="C477" i="4"/>
  <c r="BU477" i="4" s="1"/>
  <c r="BO477" i="4"/>
  <c r="BV477" i="4"/>
  <c r="CC477" i="4"/>
  <c r="BO478" i="4"/>
  <c r="BV478" i="4"/>
  <c r="CC478" i="4"/>
  <c r="BO479" i="4"/>
  <c r="BV479" i="4"/>
  <c r="CC479" i="4"/>
  <c r="C480" i="4"/>
  <c r="CB480" i="4" s="1"/>
  <c r="BO480" i="4"/>
  <c r="BV480" i="4"/>
  <c r="CC480" i="4"/>
  <c r="C481" i="4"/>
  <c r="C545" i="4" s="1"/>
  <c r="C945" i="4" s="1"/>
  <c r="BO481" i="4"/>
  <c r="BV481" i="4"/>
  <c r="CC481" i="4"/>
  <c r="BO482" i="4"/>
  <c r="BV482" i="4"/>
  <c r="CC482" i="4"/>
  <c r="C483" i="4"/>
  <c r="BN483" i="4" s="1"/>
  <c r="BO483" i="4"/>
  <c r="BV483" i="4"/>
  <c r="CC483" i="4"/>
  <c r="BO484" i="4"/>
  <c r="BV484" i="4"/>
  <c r="CC484" i="4"/>
  <c r="C485" i="4"/>
  <c r="BO485" i="4"/>
  <c r="BV485" i="4"/>
  <c r="CC485" i="4"/>
  <c r="BO486" i="4"/>
  <c r="BV486" i="4"/>
  <c r="CC486" i="4"/>
  <c r="C487" i="4"/>
  <c r="BN487" i="4" s="1"/>
  <c r="BO487" i="4"/>
  <c r="BV487" i="4"/>
  <c r="CC487" i="4"/>
  <c r="C488" i="4"/>
  <c r="C552" i="4" s="1"/>
  <c r="BO488" i="4"/>
  <c r="BV488" i="4"/>
  <c r="CC488" i="4"/>
  <c r="C489" i="4"/>
  <c r="BN489" i="4" s="1"/>
  <c r="BO489" i="4"/>
  <c r="BV489" i="4"/>
  <c r="CC489" i="4"/>
  <c r="C490" i="4"/>
  <c r="CB490" i="4" s="1"/>
  <c r="BO490" i="4"/>
  <c r="BV490" i="4"/>
  <c r="CC490" i="4"/>
  <c r="BO491" i="4"/>
  <c r="BV491" i="4"/>
  <c r="CC491" i="4"/>
  <c r="C492" i="4"/>
  <c r="CB492" i="4" s="1"/>
  <c r="BO492" i="4"/>
  <c r="BV492" i="4"/>
  <c r="CC492" i="4"/>
  <c r="C493" i="4"/>
  <c r="BN493" i="4" s="1"/>
  <c r="BO493" i="4"/>
  <c r="BV493" i="4"/>
  <c r="CC493" i="4"/>
  <c r="BO494" i="4"/>
  <c r="BV494" i="4"/>
  <c r="CC494" i="4"/>
  <c r="C495" i="4"/>
  <c r="BU495" i="4" s="1"/>
  <c r="BN495" i="4"/>
  <c r="BO495" i="4"/>
  <c r="BV495" i="4"/>
  <c r="CC495" i="4"/>
  <c r="C496" i="4"/>
  <c r="BN496" i="4" s="1"/>
  <c r="BO496" i="4"/>
  <c r="BV496" i="4"/>
  <c r="CC496" i="4"/>
  <c r="BO497" i="4"/>
  <c r="BV497" i="4"/>
  <c r="CC497" i="4"/>
  <c r="C498" i="4"/>
  <c r="CB498" i="4" s="1"/>
  <c r="BO498" i="4"/>
  <c r="BV498" i="4"/>
  <c r="CC498" i="4"/>
  <c r="C499" i="4"/>
  <c r="CB499" i="4" s="1"/>
  <c r="BO499" i="4"/>
  <c r="BV499" i="4"/>
  <c r="CC499" i="4"/>
  <c r="C500" i="4"/>
  <c r="BN500" i="4" s="1"/>
  <c r="BO500" i="4"/>
  <c r="BV500" i="4"/>
  <c r="CC500" i="4"/>
  <c r="C501" i="4"/>
  <c r="BU501" i="4" s="1"/>
  <c r="BO501" i="4"/>
  <c r="BV501" i="4"/>
  <c r="CC501" i="4"/>
  <c r="BO502" i="4"/>
  <c r="BV502" i="4"/>
  <c r="CC502" i="4"/>
  <c r="BO503" i="4"/>
  <c r="BV503" i="4"/>
  <c r="CC503" i="4"/>
  <c r="C504" i="4"/>
  <c r="CB504" i="4" s="1"/>
  <c r="BO504" i="4"/>
  <c r="BV504" i="4"/>
  <c r="CC504" i="4"/>
  <c r="C505" i="4"/>
  <c r="BN505" i="4" s="1"/>
  <c r="BO505" i="4"/>
  <c r="BV505" i="4"/>
  <c r="CC505" i="4"/>
  <c r="C506" i="4"/>
  <c r="BU506" i="4" s="1"/>
  <c r="BO506" i="4"/>
  <c r="BV506" i="4"/>
  <c r="CC506" i="4"/>
  <c r="C507" i="4"/>
  <c r="BN507" i="4" s="1"/>
  <c r="BO507" i="4"/>
  <c r="BV507" i="4"/>
  <c r="CC507" i="4"/>
  <c r="BO508" i="4"/>
  <c r="BV508" i="4"/>
  <c r="CC508" i="4"/>
  <c r="C509" i="4"/>
  <c r="BO509" i="4"/>
  <c r="BV509" i="4"/>
  <c r="CC509" i="4"/>
  <c r="C510" i="4"/>
  <c r="CB510" i="4" s="1"/>
  <c r="BO510" i="4"/>
  <c r="BV510" i="4"/>
  <c r="CC510" i="4"/>
  <c r="C511" i="4"/>
  <c r="BN511" i="4" s="1"/>
  <c r="BO511" i="4"/>
  <c r="BV511" i="4"/>
  <c r="CC511" i="4"/>
  <c r="C512" i="4"/>
  <c r="BN512" i="4"/>
  <c r="BO512" i="4"/>
  <c r="BV512" i="4"/>
  <c r="CC512" i="4"/>
  <c r="C513" i="4"/>
  <c r="CB513" i="4" s="1"/>
  <c r="BO513" i="4"/>
  <c r="BV513" i="4"/>
  <c r="CC513" i="4"/>
  <c r="BO514" i="4"/>
  <c r="BV514" i="4"/>
  <c r="CC514" i="4"/>
  <c r="BO515" i="4"/>
  <c r="BV515" i="4"/>
  <c r="CC515" i="4"/>
  <c r="C516" i="4"/>
  <c r="BN516" i="4" s="1"/>
  <c r="BO516" i="4"/>
  <c r="BV516" i="4"/>
  <c r="CC516" i="4"/>
  <c r="BO517" i="4"/>
  <c r="BV517" i="4"/>
  <c r="CC517" i="4"/>
  <c r="C518" i="4"/>
  <c r="BU518" i="4" s="1"/>
  <c r="BO518" i="4"/>
  <c r="BV518" i="4"/>
  <c r="CB518" i="4"/>
  <c r="CC518" i="4"/>
  <c r="C519" i="4"/>
  <c r="BN519" i="4" s="1"/>
  <c r="BO519" i="4"/>
  <c r="BV519" i="4"/>
  <c r="CC519" i="4"/>
  <c r="BO520" i="4"/>
  <c r="BV520" i="4"/>
  <c r="CC520" i="4"/>
  <c r="BO521" i="4"/>
  <c r="BV521" i="4"/>
  <c r="CC521" i="4"/>
  <c r="BO522" i="4"/>
  <c r="BV522" i="4"/>
  <c r="CC522" i="4"/>
  <c r="C523" i="4"/>
  <c r="BN523" i="4" s="1"/>
  <c r="BO523" i="4"/>
  <c r="BV523" i="4"/>
  <c r="CC523" i="4"/>
  <c r="C524" i="4"/>
  <c r="CB524" i="4" s="1"/>
  <c r="BO524" i="4"/>
  <c r="BV524" i="4"/>
  <c r="CC524" i="4"/>
  <c r="C525" i="4"/>
  <c r="CB525" i="4" s="1"/>
  <c r="BO525" i="4"/>
  <c r="BV525" i="4"/>
  <c r="CC525" i="4"/>
  <c r="BO526" i="4"/>
  <c r="BV526" i="4"/>
  <c r="CC526" i="4"/>
  <c r="BO527" i="4"/>
  <c r="BV527" i="4"/>
  <c r="CC527" i="4"/>
  <c r="C528" i="4"/>
  <c r="C592" i="4" s="1"/>
  <c r="BO528" i="4"/>
  <c r="BV528" i="4"/>
  <c r="CC528" i="4"/>
  <c r="C529" i="4"/>
  <c r="C593" i="4" s="1"/>
  <c r="BO529" i="4"/>
  <c r="BV529" i="4"/>
  <c r="CB529" i="4"/>
  <c r="CC529" i="4"/>
  <c r="C530" i="4"/>
  <c r="CB530" i="4" s="1"/>
  <c r="BO530" i="4"/>
  <c r="BV530" i="4"/>
  <c r="CC530" i="4"/>
  <c r="BO531" i="4"/>
  <c r="BV531" i="4"/>
  <c r="CC531" i="4"/>
  <c r="BO532" i="4"/>
  <c r="BV532" i="4"/>
  <c r="CC532" i="4"/>
  <c r="BO533" i="4"/>
  <c r="BV533" i="4"/>
  <c r="CC533" i="4"/>
  <c r="C534" i="4"/>
  <c r="C598" i="4" s="1"/>
  <c r="BO534" i="4"/>
  <c r="BV534" i="4"/>
  <c r="CC534" i="4"/>
  <c r="BO535" i="4"/>
  <c r="BV535" i="4"/>
  <c r="CC535" i="4"/>
  <c r="C536" i="4"/>
  <c r="BO536" i="4"/>
  <c r="BV536" i="4"/>
  <c r="CC536" i="4"/>
  <c r="BO537" i="4"/>
  <c r="BV537" i="4"/>
  <c r="CC537" i="4"/>
  <c r="BO538" i="4"/>
  <c r="BV538" i="4"/>
  <c r="CC538" i="4"/>
  <c r="BO539" i="4"/>
  <c r="BV539" i="4"/>
  <c r="CC539" i="4"/>
  <c r="BO540" i="4"/>
  <c r="BV540" i="4"/>
  <c r="CC540" i="4"/>
  <c r="C541" i="4"/>
  <c r="CB541" i="4" s="1"/>
  <c r="BO541" i="4"/>
  <c r="BV541" i="4"/>
  <c r="CC541" i="4"/>
  <c r="BO542" i="4"/>
  <c r="BV542" i="4"/>
  <c r="CC542" i="4"/>
  <c r="BO543" i="4"/>
  <c r="BV543" i="4"/>
  <c r="CC543" i="4"/>
  <c r="C544" i="4"/>
  <c r="BN544" i="4" s="1"/>
  <c r="BO544" i="4"/>
  <c r="BV544" i="4"/>
  <c r="CC544" i="4"/>
  <c r="BO545" i="4"/>
  <c r="BV545" i="4"/>
  <c r="CC545" i="4"/>
  <c r="BO546" i="4"/>
  <c r="BV546" i="4"/>
  <c r="CC546" i="4"/>
  <c r="BO547" i="4"/>
  <c r="BV547" i="4"/>
  <c r="CC547" i="4"/>
  <c r="BO548" i="4"/>
  <c r="BV548" i="4"/>
  <c r="CC548" i="4"/>
  <c r="BO549" i="4"/>
  <c r="BV549" i="4"/>
  <c r="CC549" i="4"/>
  <c r="BO550" i="4"/>
  <c r="BV550" i="4"/>
  <c r="CC550" i="4"/>
  <c r="C551" i="4"/>
  <c r="CB551" i="4" s="1"/>
  <c r="BO551" i="4"/>
  <c r="BV551" i="4"/>
  <c r="CC551" i="4"/>
  <c r="BO552" i="4"/>
  <c r="BV552" i="4"/>
  <c r="CC552" i="4"/>
  <c r="C553" i="4"/>
  <c r="BO553" i="4"/>
  <c r="BV553" i="4"/>
  <c r="CC553" i="4"/>
  <c r="C554" i="4"/>
  <c r="BO554" i="4"/>
  <c r="BV554" i="4"/>
  <c r="CB554" i="4"/>
  <c r="CC554" i="4"/>
  <c r="BO555" i="4"/>
  <c r="BV555" i="4"/>
  <c r="CC555" i="4"/>
  <c r="C556" i="4"/>
  <c r="BN556" i="4" s="1"/>
  <c r="BO556" i="4"/>
  <c r="BV556" i="4"/>
  <c r="CC556" i="4"/>
  <c r="C557" i="4"/>
  <c r="BO557" i="4"/>
  <c r="BV557" i="4"/>
  <c r="CC557" i="4"/>
  <c r="BO558" i="4"/>
  <c r="BV558" i="4"/>
  <c r="CC558" i="4"/>
  <c r="C559" i="4"/>
  <c r="CB559" i="4" s="1"/>
  <c r="BO559" i="4"/>
  <c r="BV559" i="4"/>
  <c r="CC559" i="4"/>
  <c r="C560" i="4"/>
  <c r="BN560" i="4" s="1"/>
  <c r="BO560" i="4"/>
  <c r="BV560" i="4"/>
  <c r="CC560" i="4"/>
  <c r="BO561" i="4"/>
  <c r="BV561" i="4"/>
  <c r="CC561" i="4"/>
  <c r="C562" i="4"/>
  <c r="BN562" i="4" s="1"/>
  <c r="BO562" i="4"/>
  <c r="BV562" i="4"/>
  <c r="CC562" i="4"/>
  <c r="BO563" i="4"/>
  <c r="BV563" i="4"/>
  <c r="CC563" i="4"/>
  <c r="C564" i="4"/>
  <c r="CB564" i="4" s="1"/>
  <c r="BO564" i="4"/>
  <c r="BV564" i="4"/>
  <c r="CC564" i="4"/>
  <c r="C565" i="4"/>
  <c r="CB565" i="4" s="1"/>
  <c r="BO565" i="4"/>
  <c r="BV565" i="4"/>
  <c r="CC565" i="4"/>
  <c r="BO566" i="4"/>
  <c r="BV566" i="4"/>
  <c r="CC566" i="4"/>
  <c r="BO567" i="4"/>
  <c r="BV567" i="4"/>
  <c r="CC567" i="4"/>
  <c r="C568" i="4"/>
  <c r="CB568" i="4" s="1"/>
  <c r="BO568" i="4"/>
  <c r="BV568" i="4"/>
  <c r="CC568" i="4"/>
  <c r="C569" i="4"/>
  <c r="CB569" i="4" s="1"/>
  <c r="BO569" i="4"/>
  <c r="BV569" i="4"/>
  <c r="CC569" i="4"/>
  <c r="C570" i="4"/>
  <c r="CB570" i="4" s="1"/>
  <c r="BO570" i="4"/>
  <c r="BV570" i="4"/>
  <c r="CC570" i="4"/>
  <c r="C571" i="4"/>
  <c r="BN571" i="4" s="1"/>
  <c r="BO571" i="4"/>
  <c r="BV571" i="4"/>
  <c r="CC571" i="4"/>
  <c r="BO572" i="4"/>
  <c r="BV572" i="4"/>
  <c r="CC572" i="4"/>
  <c r="BO573" i="4"/>
  <c r="BV573" i="4"/>
  <c r="CC573" i="4"/>
  <c r="C574" i="4"/>
  <c r="BN574" i="4" s="1"/>
  <c r="BO574" i="4"/>
  <c r="BV574" i="4"/>
  <c r="CC574" i="4"/>
  <c r="C575" i="4"/>
  <c r="CB575" i="4" s="1"/>
  <c r="BO575" i="4"/>
  <c r="BV575" i="4"/>
  <c r="CC575" i="4"/>
  <c r="C576" i="4"/>
  <c r="BO576" i="4"/>
  <c r="BV576" i="4"/>
  <c r="CC576" i="4"/>
  <c r="C577" i="4"/>
  <c r="BN577" i="4" s="1"/>
  <c r="BO577" i="4"/>
  <c r="BV577" i="4"/>
  <c r="CC577" i="4"/>
  <c r="BO578" i="4"/>
  <c r="BV578" i="4"/>
  <c r="CC578" i="4"/>
  <c r="BO579" i="4"/>
  <c r="BV579" i="4"/>
  <c r="CC579" i="4"/>
  <c r="C580" i="4"/>
  <c r="BO580" i="4"/>
  <c r="BV580" i="4"/>
  <c r="CC580" i="4"/>
  <c r="BO581" i="4"/>
  <c r="BV581" i="4"/>
  <c r="CC581" i="4"/>
  <c r="C582" i="4"/>
  <c r="BN582" i="4" s="1"/>
  <c r="BO582" i="4"/>
  <c r="BV582" i="4"/>
  <c r="CC582" i="4"/>
  <c r="C583" i="4"/>
  <c r="CB583" i="4" s="1"/>
  <c r="BO583" i="4"/>
  <c r="BV583" i="4"/>
  <c r="CC583" i="4"/>
  <c r="BO584" i="4"/>
  <c r="BV584" i="4"/>
  <c r="CC584" i="4"/>
  <c r="BO585" i="4"/>
  <c r="BV585" i="4"/>
  <c r="CC585" i="4"/>
  <c r="BO586" i="4"/>
  <c r="BV586" i="4"/>
  <c r="CC586" i="4"/>
  <c r="C587" i="4"/>
  <c r="BU587" i="4" s="1"/>
  <c r="BO587" i="4"/>
  <c r="BV587" i="4"/>
  <c r="CC587" i="4"/>
  <c r="C588" i="4"/>
  <c r="BN588" i="4" s="1"/>
  <c r="BO588" i="4"/>
  <c r="BV588" i="4"/>
  <c r="CC588" i="4"/>
  <c r="C589" i="4"/>
  <c r="BN589" i="4" s="1"/>
  <c r="BO589" i="4"/>
  <c r="BV589" i="4"/>
  <c r="CC589" i="4"/>
  <c r="BO590" i="4"/>
  <c r="BV590" i="4"/>
  <c r="CC590" i="4"/>
  <c r="BO591" i="4"/>
  <c r="BV591" i="4"/>
  <c r="CC591" i="4"/>
  <c r="BO592" i="4"/>
  <c r="BV592" i="4"/>
  <c r="CC592" i="4"/>
  <c r="BO593" i="4"/>
  <c r="BV593" i="4"/>
  <c r="CC593" i="4"/>
  <c r="C594" i="4"/>
  <c r="BN594" i="4" s="1"/>
  <c r="BO594" i="4"/>
  <c r="BV594" i="4"/>
  <c r="CC594" i="4"/>
  <c r="BO595" i="4"/>
  <c r="BV595" i="4"/>
  <c r="CC595" i="4"/>
  <c r="BO596" i="4"/>
  <c r="BV596" i="4"/>
  <c r="CC596" i="4"/>
  <c r="BO597" i="4"/>
  <c r="BV597" i="4"/>
  <c r="CC597" i="4"/>
  <c r="BO598" i="4"/>
  <c r="BV598" i="4"/>
  <c r="CC598" i="4"/>
  <c r="E654" i="4"/>
  <c r="F654" i="4"/>
  <c r="B655" i="4"/>
  <c r="C657" i="4"/>
  <c r="BN657" i="4" s="1"/>
  <c r="D657" i="4"/>
  <c r="BO657" i="4" s="1"/>
  <c r="E657" i="4"/>
  <c r="BP657" i="4" s="1"/>
  <c r="EA657" i="4" s="1"/>
  <c r="J657" i="4"/>
  <c r="BU657" i="4" s="1"/>
  <c r="K657" i="4"/>
  <c r="BV657" i="4" s="1"/>
  <c r="EG657" i="4" s="1"/>
  <c r="L657" i="4"/>
  <c r="BW657" i="4" s="1"/>
  <c r="EH657" i="4" s="1"/>
  <c r="Q657" i="4"/>
  <c r="R657" i="4"/>
  <c r="CC657" i="4" s="1"/>
  <c r="S657" i="4"/>
  <c r="X657" i="4"/>
  <c r="CI657" i="4" s="1"/>
  <c r="Y657" i="4"/>
  <c r="Z657" i="4"/>
  <c r="AE657" i="4"/>
  <c r="AF657" i="4"/>
  <c r="AG657" i="4"/>
  <c r="AL657" i="4"/>
  <c r="AM657" i="4"/>
  <c r="CX657" i="4" s="1"/>
  <c r="AN657" i="4"/>
  <c r="CY657" i="4" s="1"/>
  <c r="FJ657" i="4" s="1"/>
  <c r="AS657" i="4"/>
  <c r="AT657" i="4"/>
  <c r="DE657" i="4" s="1"/>
  <c r="AU657" i="4"/>
  <c r="DF657" i="4" s="1"/>
  <c r="AZ657" i="4"/>
  <c r="BA657" i="4"/>
  <c r="DL657" i="4" s="1"/>
  <c r="BB657" i="4"/>
  <c r="DM657" i="4" s="1"/>
  <c r="BG657" i="4"/>
  <c r="DR657" i="4" s="1"/>
  <c r="BH657" i="4"/>
  <c r="DS657" i="4" s="1"/>
  <c r="BI657" i="4"/>
  <c r="DT657" i="4" s="1"/>
  <c r="DS658" i="4" s="1"/>
  <c r="DT658" i="4" s="1"/>
  <c r="DU658" i="4" s="1"/>
  <c r="DV658" i="4" s="1"/>
  <c r="DW658" i="4" s="1"/>
  <c r="DX658" i="4" s="1"/>
  <c r="CB657" i="4"/>
  <c r="CD657" i="4"/>
  <c r="EO657" i="4" s="1"/>
  <c r="CJ657" i="4"/>
  <c r="CJ658" i="4" s="1"/>
  <c r="CK658" i="4" s="1"/>
  <c r="CL658" i="4" s="1"/>
  <c r="CM658" i="4" s="1"/>
  <c r="CN658" i="4" s="1"/>
  <c r="CO658" i="4" s="1"/>
  <c r="CK657" i="4"/>
  <c r="EV657" i="4" s="1"/>
  <c r="CP657" i="4"/>
  <c r="CP658" i="4" s="1"/>
  <c r="CQ657" i="4"/>
  <c r="FB657" i="4" s="1"/>
  <c r="FA658" i="4" s="1"/>
  <c r="CR657" i="4"/>
  <c r="FC657" i="4" s="1"/>
  <c r="CW657" i="4"/>
  <c r="FH657" i="4" s="1"/>
  <c r="FH658" i="4" s="1"/>
  <c r="DD657" i="4"/>
  <c r="DK657" i="4"/>
  <c r="DK658" i="4" s="1"/>
  <c r="EM657" i="4"/>
  <c r="EN657" i="4"/>
  <c r="EU657" i="4"/>
  <c r="EU658" i="4" s="1"/>
  <c r="EV658" i="4" s="1"/>
  <c r="EW658" i="4" s="1"/>
  <c r="EX658" i="4" s="1"/>
  <c r="EY658" i="4" s="1"/>
  <c r="EZ658" i="4" s="1"/>
  <c r="FA657" i="4"/>
  <c r="FI657" i="4"/>
  <c r="DL658" i="4"/>
  <c r="DM658" i="4" s="1"/>
  <c r="DN658" i="4" s="1"/>
  <c r="DO658" i="4" s="1"/>
  <c r="DP658" i="4" s="1"/>
  <c r="DQ658" i="4" s="1"/>
  <c r="DR658" i="4"/>
  <c r="C663" i="4"/>
  <c r="B663" i="4" s="1"/>
  <c r="D663" i="4"/>
  <c r="E663" i="4"/>
  <c r="F663" i="4"/>
  <c r="G663" i="4"/>
  <c r="H663" i="4"/>
  <c r="I663" i="4"/>
  <c r="M663" i="4"/>
  <c r="BN794" i="4" s="1"/>
  <c r="N663" i="4"/>
  <c r="O663" i="4"/>
  <c r="P663" i="4"/>
  <c r="Q663" i="4"/>
  <c r="BO663" i="4"/>
  <c r="BQ663" i="4" s="1"/>
  <c r="C664" i="4"/>
  <c r="B664" i="4" s="1"/>
  <c r="E664" i="4"/>
  <c r="F664" i="4"/>
  <c r="G664" i="4"/>
  <c r="H664" i="4"/>
  <c r="I664" i="4"/>
  <c r="M664" i="4"/>
  <c r="N664" i="4"/>
  <c r="O664" i="4"/>
  <c r="P664" i="4"/>
  <c r="Q664" i="4"/>
  <c r="C665" i="4"/>
  <c r="E665" i="4"/>
  <c r="F665" i="4"/>
  <c r="G665" i="4"/>
  <c r="H665" i="4"/>
  <c r="I665" i="4"/>
  <c r="B665" i="4" s="1"/>
  <c r="M665" i="4"/>
  <c r="CB892" i="4" s="1"/>
  <c r="N665" i="4"/>
  <c r="O665" i="4"/>
  <c r="P665" i="4"/>
  <c r="Q665" i="4"/>
  <c r="C666" i="4"/>
  <c r="B666" i="4" s="1"/>
  <c r="E666" i="4"/>
  <c r="F666" i="4"/>
  <c r="G666" i="4"/>
  <c r="H666" i="4"/>
  <c r="I666" i="4"/>
  <c r="M666" i="4"/>
  <c r="CB957" i="4" s="1"/>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C679" i="4"/>
  <c r="CB679" i="4" s="1"/>
  <c r="D679" i="4"/>
  <c r="CC679" i="4" s="1"/>
  <c r="E679" i="4"/>
  <c r="CD679" i="4" s="1"/>
  <c r="CF679" i="4" s="1"/>
  <c r="F679" i="4"/>
  <c r="G679" i="4"/>
  <c r="H679" i="4"/>
  <c r="I679" i="4"/>
  <c r="C680" i="4"/>
  <c r="D680" i="4"/>
  <c r="BO680" i="4" s="1"/>
  <c r="E680" i="4"/>
  <c r="B680" i="4" s="1"/>
  <c r="G680" i="4"/>
  <c r="H680" i="4"/>
  <c r="I680" i="4"/>
  <c r="BP680" i="4"/>
  <c r="C681" i="4"/>
  <c r="D681" i="4"/>
  <c r="BO681" i="4" s="1"/>
  <c r="E681" i="4"/>
  <c r="BP681" i="4" s="1"/>
  <c r="BR681" i="4" s="1"/>
  <c r="G681" i="4"/>
  <c r="H681" i="4"/>
  <c r="I681" i="4"/>
  <c r="BN681" i="4"/>
  <c r="C682" i="4"/>
  <c r="CB682" i="4" s="1"/>
  <c r="D682" i="4"/>
  <c r="CC682" i="4" s="1"/>
  <c r="E682" i="4"/>
  <c r="BP682" i="4" s="1"/>
  <c r="BR682" i="4" s="1"/>
  <c r="G682" i="4"/>
  <c r="H682" i="4"/>
  <c r="I682" i="4"/>
  <c r="BU682" i="4"/>
  <c r="C683" i="4"/>
  <c r="D683" i="4"/>
  <c r="CC683" i="4" s="1"/>
  <c r="G683" i="4"/>
  <c r="H683" i="4"/>
  <c r="I683" i="4"/>
  <c r="C684" i="4"/>
  <c r="BN684" i="4" s="1"/>
  <c r="D684" i="4"/>
  <c r="CC684" i="4" s="1"/>
  <c r="G684" i="4"/>
  <c r="H684" i="4"/>
  <c r="I684" i="4"/>
  <c r="BU684" i="4"/>
  <c r="BV684" i="4"/>
  <c r="CB684" i="4"/>
  <c r="C685" i="4"/>
  <c r="BN685" i="4" s="1"/>
  <c r="D685" i="4"/>
  <c r="G685" i="4"/>
  <c r="H685" i="4"/>
  <c r="I685" i="4"/>
  <c r="BO685" i="4"/>
  <c r="BV685" i="4"/>
  <c r="CC685" i="4"/>
  <c r="C686" i="4"/>
  <c r="BN686" i="4" s="1"/>
  <c r="D686" i="4"/>
  <c r="BO686" i="4" s="1"/>
  <c r="G686" i="4"/>
  <c r="H686" i="4"/>
  <c r="I686" i="4"/>
  <c r="C687" i="4"/>
  <c r="BN687" i="4" s="1"/>
  <c r="D687" i="4"/>
  <c r="BO687" i="4" s="1"/>
  <c r="G687" i="4"/>
  <c r="H687" i="4"/>
  <c r="I687" i="4"/>
  <c r="BV687" i="4"/>
  <c r="CB687" i="4"/>
  <c r="CC687" i="4"/>
  <c r="C688" i="4"/>
  <c r="CB688" i="4" s="1"/>
  <c r="D688" i="4"/>
  <c r="CC688" i="4" s="1"/>
  <c r="G688" i="4"/>
  <c r="H688" i="4"/>
  <c r="I688" i="4"/>
  <c r="C689" i="4"/>
  <c r="D689" i="4"/>
  <c r="G689" i="4"/>
  <c r="H689" i="4"/>
  <c r="I689" i="4"/>
  <c r="CC689" i="4"/>
  <c r="C690" i="4"/>
  <c r="BN690" i="4" s="1"/>
  <c r="D690" i="4"/>
  <c r="CC690" i="4" s="1"/>
  <c r="G690" i="4"/>
  <c r="H690" i="4"/>
  <c r="I690" i="4"/>
  <c r="C691" i="4"/>
  <c r="D691" i="4"/>
  <c r="G691" i="4"/>
  <c r="H691" i="4"/>
  <c r="I691" i="4"/>
  <c r="BO691" i="4"/>
  <c r="C692" i="4"/>
  <c r="BN692" i="4" s="1"/>
  <c r="D692" i="4"/>
  <c r="BO692" i="4" s="1"/>
  <c r="G692" i="4"/>
  <c r="H692" i="4"/>
  <c r="I692" i="4"/>
  <c r="C693" i="4"/>
  <c r="D693" i="4"/>
  <c r="G693" i="4"/>
  <c r="H693" i="4"/>
  <c r="I693" i="4"/>
  <c r="C694" i="4"/>
  <c r="CB694" i="4" s="1"/>
  <c r="D694" i="4"/>
  <c r="CC694" i="4" s="1"/>
  <c r="G694" i="4"/>
  <c r="H694" i="4"/>
  <c r="I694" i="4"/>
  <c r="C695" i="4"/>
  <c r="BN695" i="4" s="1"/>
  <c r="D695" i="4"/>
  <c r="BO695" i="4" s="1"/>
  <c r="G695" i="4"/>
  <c r="H695" i="4"/>
  <c r="I695" i="4"/>
  <c r="C696" i="4"/>
  <c r="BU696" i="4" s="1"/>
  <c r="D696" i="4"/>
  <c r="BO696" i="4" s="1"/>
  <c r="G696" i="4"/>
  <c r="H696" i="4"/>
  <c r="I696" i="4"/>
  <c r="BV696" i="4"/>
  <c r="CB696" i="4"/>
  <c r="CC696" i="4"/>
  <c r="C697" i="4"/>
  <c r="BN697" i="4" s="1"/>
  <c r="D697" i="4"/>
  <c r="BO697" i="4" s="1"/>
  <c r="G697" i="4"/>
  <c r="H697" i="4"/>
  <c r="I697" i="4"/>
  <c r="D698" i="4"/>
  <c r="BO698" i="4" s="1"/>
  <c r="G698" i="4"/>
  <c r="H698" i="4"/>
  <c r="I698" i="4"/>
  <c r="C699" i="4"/>
  <c r="D699" i="4"/>
  <c r="G699" i="4"/>
  <c r="H699" i="4"/>
  <c r="I699" i="4"/>
  <c r="C700" i="4"/>
  <c r="BN700" i="4" s="1"/>
  <c r="D700" i="4"/>
  <c r="G700" i="4"/>
  <c r="H700" i="4"/>
  <c r="I700" i="4"/>
  <c r="CC700" i="4"/>
  <c r="C701" i="4"/>
  <c r="D701" i="4"/>
  <c r="BO701" i="4" s="1"/>
  <c r="G701" i="4"/>
  <c r="H701" i="4"/>
  <c r="I701" i="4"/>
  <c r="BN701" i="4"/>
  <c r="C702" i="4"/>
  <c r="BN702" i="4" s="1"/>
  <c r="D702" i="4"/>
  <c r="BO702" i="4" s="1"/>
  <c r="G702" i="4"/>
  <c r="H702" i="4"/>
  <c r="I702" i="4"/>
  <c r="C703" i="4"/>
  <c r="CB703" i="4" s="1"/>
  <c r="D703" i="4"/>
  <c r="BO703" i="4" s="1"/>
  <c r="G703" i="4"/>
  <c r="H703" i="4"/>
  <c r="I703" i="4"/>
  <c r="BU703" i="4"/>
  <c r="D704" i="4"/>
  <c r="CC704" i="4" s="1"/>
  <c r="G704" i="4"/>
  <c r="H704" i="4"/>
  <c r="I704" i="4"/>
  <c r="C705" i="4"/>
  <c r="CB705" i="4" s="1"/>
  <c r="D705" i="4"/>
  <c r="CC705" i="4" s="1"/>
  <c r="G705" i="4"/>
  <c r="H705" i="4"/>
  <c r="I705" i="4"/>
  <c r="BN705" i="4"/>
  <c r="BO705" i="4"/>
  <c r="BU705" i="4"/>
  <c r="BV705" i="4"/>
  <c r="C706" i="4"/>
  <c r="BN706" i="4" s="1"/>
  <c r="D706" i="4"/>
  <c r="G706" i="4"/>
  <c r="H706" i="4"/>
  <c r="I706" i="4"/>
  <c r="BO706" i="4"/>
  <c r="BV706" i="4"/>
  <c r="CC706" i="4"/>
  <c r="C707" i="4"/>
  <c r="BN707" i="4" s="1"/>
  <c r="D707" i="4"/>
  <c r="BO707" i="4" s="1"/>
  <c r="G707" i="4"/>
  <c r="H707" i="4"/>
  <c r="I707" i="4"/>
  <c r="C708" i="4"/>
  <c r="BU708" i="4" s="1"/>
  <c r="D708" i="4"/>
  <c r="G708" i="4"/>
  <c r="H708" i="4"/>
  <c r="I708" i="4"/>
  <c r="BN708" i="4"/>
  <c r="BO708" i="4"/>
  <c r="BV708" i="4"/>
  <c r="CB708" i="4"/>
  <c r="CC708" i="4"/>
  <c r="C709" i="4"/>
  <c r="D709" i="4"/>
  <c r="BO709" i="4" s="1"/>
  <c r="G709" i="4"/>
  <c r="H709" i="4"/>
  <c r="I709" i="4"/>
  <c r="C710" i="4"/>
  <c r="CB710" i="4" s="1"/>
  <c r="D710" i="4"/>
  <c r="G710" i="4"/>
  <c r="H710" i="4"/>
  <c r="I710" i="4"/>
  <c r="CC710" i="4"/>
  <c r="D711" i="4"/>
  <c r="BO711" i="4" s="1"/>
  <c r="G711" i="4"/>
  <c r="H711" i="4"/>
  <c r="I711" i="4"/>
  <c r="D712" i="4"/>
  <c r="G712" i="4"/>
  <c r="H712" i="4"/>
  <c r="I712" i="4"/>
  <c r="BO712" i="4"/>
  <c r="D713" i="4"/>
  <c r="G713" i="4"/>
  <c r="H713" i="4"/>
  <c r="I713" i="4"/>
  <c r="BO713" i="4"/>
  <c r="D714" i="4"/>
  <c r="CC714" i="4" s="1"/>
  <c r="G714" i="4"/>
  <c r="H714" i="4"/>
  <c r="I714" i="4"/>
  <c r="D715" i="4"/>
  <c r="CC715" i="4" s="1"/>
  <c r="G715" i="4"/>
  <c r="H715" i="4"/>
  <c r="I715" i="4"/>
  <c r="BV715" i="4"/>
  <c r="D716" i="4"/>
  <c r="CC716" i="4" s="1"/>
  <c r="G716" i="4"/>
  <c r="H716" i="4"/>
  <c r="I716" i="4"/>
  <c r="BO716" i="4"/>
  <c r="BV716" i="4"/>
  <c r="D717" i="4"/>
  <c r="CC717" i="4" s="1"/>
  <c r="G717" i="4"/>
  <c r="H717" i="4"/>
  <c r="I717" i="4"/>
  <c r="D718" i="4"/>
  <c r="G718" i="4"/>
  <c r="H718" i="4"/>
  <c r="I718" i="4"/>
  <c r="BO718" i="4"/>
  <c r="BV718" i="4"/>
  <c r="CC718" i="4"/>
  <c r="D719" i="4"/>
  <c r="BO719" i="4" s="1"/>
  <c r="G719" i="4"/>
  <c r="H719" i="4"/>
  <c r="I719" i="4"/>
  <c r="D720" i="4"/>
  <c r="BV720" i="4" s="1"/>
  <c r="G720" i="4"/>
  <c r="H720" i="4"/>
  <c r="I720" i="4"/>
  <c r="C721" i="4"/>
  <c r="D721" i="4"/>
  <c r="BO721" i="4" s="1"/>
  <c r="G721" i="4"/>
  <c r="H721" i="4"/>
  <c r="I721" i="4"/>
  <c r="CC721" i="4"/>
  <c r="C722" i="4"/>
  <c r="D722" i="4"/>
  <c r="G722" i="4"/>
  <c r="H722" i="4"/>
  <c r="I722" i="4"/>
  <c r="D723" i="4"/>
  <c r="BO723" i="4" s="1"/>
  <c r="G723" i="4"/>
  <c r="H723" i="4"/>
  <c r="I723" i="4"/>
  <c r="D724" i="4"/>
  <c r="BV724" i="4" s="1"/>
  <c r="G724" i="4"/>
  <c r="H724" i="4"/>
  <c r="I724" i="4"/>
  <c r="CC724" i="4"/>
  <c r="D725" i="4"/>
  <c r="CC725" i="4" s="1"/>
  <c r="G725" i="4"/>
  <c r="H725" i="4"/>
  <c r="I725" i="4"/>
  <c r="BO725" i="4"/>
  <c r="C726" i="4"/>
  <c r="BN726" i="4" s="1"/>
  <c r="D726" i="4"/>
  <c r="CC726" i="4" s="1"/>
  <c r="G726" i="4"/>
  <c r="H726" i="4"/>
  <c r="I726" i="4"/>
  <c r="BV726" i="4"/>
  <c r="D727" i="4"/>
  <c r="BO727" i="4" s="1"/>
  <c r="G727" i="4"/>
  <c r="H727" i="4"/>
  <c r="I727" i="4"/>
  <c r="BV727" i="4"/>
  <c r="CC727" i="4"/>
  <c r="D728" i="4"/>
  <c r="G728" i="4"/>
  <c r="H728" i="4"/>
  <c r="I728" i="4"/>
  <c r="BO728" i="4"/>
  <c r="BV728" i="4"/>
  <c r="CC728" i="4"/>
  <c r="D729" i="4"/>
  <c r="G729" i="4"/>
  <c r="H729" i="4"/>
  <c r="I729" i="4"/>
  <c r="BO729" i="4"/>
  <c r="BV729" i="4"/>
  <c r="CC729" i="4"/>
  <c r="D730" i="4"/>
  <c r="BO730" i="4" s="1"/>
  <c r="G730" i="4"/>
  <c r="H730" i="4"/>
  <c r="I730" i="4"/>
  <c r="CC730" i="4"/>
  <c r="D731" i="4"/>
  <c r="BO731" i="4" s="1"/>
  <c r="G731" i="4"/>
  <c r="H731" i="4"/>
  <c r="I731" i="4"/>
  <c r="D732" i="4"/>
  <c r="BO732" i="4" s="1"/>
  <c r="G732" i="4"/>
  <c r="H732" i="4"/>
  <c r="I732" i="4"/>
  <c r="BV732" i="4"/>
  <c r="CC732" i="4"/>
  <c r="D733" i="4"/>
  <c r="BO733" i="4" s="1"/>
  <c r="G733" i="4"/>
  <c r="H733" i="4"/>
  <c r="I733" i="4"/>
  <c r="D734" i="4"/>
  <c r="BV734" i="4" s="1"/>
  <c r="G734" i="4"/>
  <c r="H734" i="4"/>
  <c r="I734" i="4"/>
  <c r="D735" i="4"/>
  <c r="BV735" i="4" s="1"/>
  <c r="G735" i="4"/>
  <c r="H735" i="4"/>
  <c r="I735" i="4"/>
  <c r="D736" i="4"/>
  <c r="BV736" i="4" s="1"/>
  <c r="G736" i="4"/>
  <c r="H736" i="4"/>
  <c r="I736" i="4"/>
  <c r="C737" i="4"/>
  <c r="D737" i="4"/>
  <c r="CC737" i="4" s="1"/>
  <c r="G737" i="4"/>
  <c r="H737" i="4"/>
  <c r="I737" i="4"/>
  <c r="BV737" i="4"/>
  <c r="D738" i="4"/>
  <c r="CC738" i="4" s="1"/>
  <c r="G738" i="4"/>
  <c r="H738" i="4"/>
  <c r="I738" i="4"/>
  <c r="D739" i="4"/>
  <c r="BO739" i="4" s="1"/>
  <c r="G739" i="4"/>
  <c r="H739" i="4"/>
  <c r="I739" i="4"/>
  <c r="D740" i="4"/>
  <c r="BO740" i="4" s="1"/>
  <c r="G740" i="4"/>
  <c r="H740" i="4"/>
  <c r="I740" i="4"/>
  <c r="D741" i="4"/>
  <c r="BO741" i="4" s="1"/>
  <c r="G741" i="4"/>
  <c r="H741" i="4"/>
  <c r="I741" i="4"/>
  <c r="BV741" i="4"/>
  <c r="CC741" i="4"/>
  <c r="D742" i="4"/>
  <c r="G742" i="4"/>
  <c r="H742" i="4"/>
  <c r="I742" i="4"/>
  <c r="BO742" i="4"/>
  <c r="BV742" i="4"/>
  <c r="CC742" i="4"/>
  <c r="C743" i="4"/>
  <c r="BN743" i="4" s="1"/>
  <c r="D743" i="4"/>
  <c r="G743" i="4"/>
  <c r="CF743" i="4" s="1"/>
  <c r="H743" i="4"/>
  <c r="CG743" i="4" s="1"/>
  <c r="I743" i="4"/>
  <c r="BT743" i="4" s="1"/>
  <c r="BZ743" i="4"/>
  <c r="C744" i="4"/>
  <c r="CB744" i="4" s="1"/>
  <c r="D744" i="4"/>
  <c r="BO744" i="4" s="1"/>
  <c r="C745" i="4"/>
  <c r="BN745" i="4" s="1"/>
  <c r="D745" i="4"/>
  <c r="BV745" i="4" s="1"/>
  <c r="C746" i="4"/>
  <c r="D746" i="4"/>
  <c r="BV746" i="4" s="1"/>
  <c r="BN746" i="4"/>
  <c r="BO746" i="4"/>
  <c r="C747" i="4"/>
  <c r="CB747" i="4" s="1"/>
  <c r="D747" i="4"/>
  <c r="CC747" i="4" s="1"/>
  <c r="BU747" i="4"/>
  <c r="C748" i="4"/>
  <c r="BN748" i="4" s="1"/>
  <c r="D748" i="4"/>
  <c r="CC748" i="4" s="1"/>
  <c r="BU748" i="4"/>
  <c r="BV748" i="4"/>
  <c r="CB748" i="4"/>
  <c r="C749" i="4"/>
  <c r="CB749" i="4" s="1"/>
  <c r="D749" i="4"/>
  <c r="CC749" i="4" s="1"/>
  <c r="BN749" i="4"/>
  <c r="BV749" i="4"/>
  <c r="C750" i="4"/>
  <c r="D750" i="4"/>
  <c r="BO750" i="4"/>
  <c r="BV750" i="4"/>
  <c r="CC750" i="4"/>
  <c r="C751" i="4"/>
  <c r="D751" i="4"/>
  <c r="BO751" i="4" s="1"/>
  <c r="BV751" i="4"/>
  <c r="CB751" i="4"/>
  <c r="CC751" i="4"/>
  <c r="C752" i="4"/>
  <c r="D752" i="4"/>
  <c r="BO752" i="4" s="1"/>
  <c r="BN752" i="4"/>
  <c r="BU752" i="4"/>
  <c r="CB752" i="4"/>
  <c r="CC752" i="4"/>
  <c r="C753" i="4"/>
  <c r="D753" i="4"/>
  <c r="BO753" i="4" s="1"/>
  <c r="CC753" i="4"/>
  <c r="C754" i="4"/>
  <c r="BN754" i="4" s="1"/>
  <c r="D754" i="4"/>
  <c r="BO754" i="4" s="1"/>
  <c r="C755" i="4"/>
  <c r="D755" i="4"/>
  <c r="BO755" i="4" s="1"/>
  <c r="C756" i="4"/>
  <c r="D756" i="4"/>
  <c r="BV756" i="4" s="1"/>
  <c r="BO756" i="4"/>
  <c r="C757" i="4"/>
  <c r="D757" i="4"/>
  <c r="BV757" i="4" s="1"/>
  <c r="BO757" i="4"/>
  <c r="C758" i="4"/>
  <c r="D758" i="4"/>
  <c r="CC758" i="4" s="1"/>
  <c r="C759" i="4"/>
  <c r="D759" i="4"/>
  <c r="CC759" i="4" s="1"/>
  <c r="BN759" i="4"/>
  <c r="BO759" i="4"/>
  <c r="BU759" i="4"/>
  <c r="BV759" i="4"/>
  <c r="C760" i="4"/>
  <c r="BN760" i="4" s="1"/>
  <c r="D760" i="4"/>
  <c r="BO760" i="4" s="1"/>
  <c r="BV760" i="4"/>
  <c r="C761" i="4"/>
  <c r="BU761" i="4" s="1"/>
  <c r="D761" i="4"/>
  <c r="CC761" i="4" s="1"/>
  <c r="CB761" i="4"/>
  <c r="C762" i="4"/>
  <c r="BU762" i="4" s="1"/>
  <c r="D762" i="4"/>
  <c r="BO762" i="4" s="1"/>
  <c r="CC762" i="4"/>
  <c r="C763" i="4"/>
  <c r="CB763" i="4" s="1"/>
  <c r="D763" i="4"/>
  <c r="BO763" i="4" s="1"/>
  <c r="C764" i="4"/>
  <c r="D764" i="4"/>
  <c r="C765" i="4"/>
  <c r="D765" i="4"/>
  <c r="BO765" i="4" s="1"/>
  <c r="C766" i="4"/>
  <c r="BU766" i="4" s="1"/>
  <c r="D766" i="4"/>
  <c r="BV766" i="4" s="1"/>
  <c r="BN766" i="4"/>
  <c r="C767" i="4"/>
  <c r="BU767" i="4" s="1"/>
  <c r="D767" i="4"/>
  <c r="BV767" i="4" s="1"/>
  <c r="BN767" i="4"/>
  <c r="C768" i="4"/>
  <c r="CB768" i="4" s="1"/>
  <c r="D768" i="4"/>
  <c r="BV768" i="4" s="1"/>
  <c r="C769" i="4"/>
  <c r="CB769" i="4" s="1"/>
  <c r="D769" i="4"/>
  <c r="CC769" i="4" s="1"/>
  <c r="BN769" i="4"/>
  <c r="BO769" i="4"/>
  <c r="BV769" i="4"/>
  <c r="C770" i="4"/>
  <c r="BN770" i="4" s="1"/>
  <c r="D770" i="4"/>
  <c r="CC770" i="4" s="1"/>
  <c r="BV770" i="4"/>
  <c r="C771" i="4"/>
  <c r="BN771" i="4" s="1"/>
  <c r="D771" i="4"/>
  <c r="BO771" i="4"/>
  <c r="BV771" i="4"/>
  <c r="CC771" i="4"/>
  <c r="C772" i="4"/>
  <c r="D772" i="4"/>
  <c r="BO772" i="4" s="1"/>
  <c r="BN772" i="4"/>
  <c r="BU772" i="4"/>
  <c r="BV772" i="4"/>
  <c r="CB772" i="4"/>
  <c r="CC772" i="4"/>
  <c r="C773" i="4"/>
  <c r="BN773" i="4" s="1"/>
  <c r="D773" i="4"/>
  <c r="BO773" i="4" s="1"/>
  <c r="C774" i="4"/>
  <c r="BN774" i="4" s="1"/>
  <c r="D774" i="4"/>
  <c r="BO774" i="4" s="1"/>
  <c r="BV774" i="4"/>
  <c r="C775" i="4"/>
  <c r="CB775" i="4" s="1"/>
  <c r="D775" i="4"/>
  <c r="C776" i="4"/>
  <c r="CB776" i="4" s="1"/>
  <c r="D776" i="4"/>
  <c r="C777" i="4"/>
  <c r="BN777" i="4" s="1"/>
  <c r="D777" i="4"/>
  <c r="BV777" i="4" s="1"/>
  <c r="C778" i="4"/>
  <c r="BN778" i="4" s="1"/>
  <c r="D778" i="4"/>
  <c r="BV778" i="4" s="1"/>
  <c r="C779" i="4"/>
  <c r="CB779" i="4" s="1"/>
  <c r="D779" i="4"/>
  <c r="CC779" i="4" s="1"/>
  <c r="C780" i="4"/>
  <c r="CB780" i="4" s="1"/>
  <c r="D780" i="4"/>
  <c r="CC780" i="4" s="1"/>
  <c r="BN780" i="4"/>
  <c r="BU780" i="4"/>
  <c r="C781" i="4"/>
  <c r="D781" i="4"/>
  <c r="BO781" i="4" s="1"/>
  <c r="BN781" i="4"/>
  <c r="BU781" i="4"/>
  <c r="CB781" i="4"/>
  <c r="C782" i="4"/>
  <c r="BN782" i="4" s="1"/>
  <c r="D782" i="4"/>
  <c r="BO782" i="4" s="1"/>
  <c r="C783" i="4"/>
  <c r="BN783" i="4" s="1"/>
  <c r="D783" i="4"/>
  <c r="BO783" i="4" s="1"/>
  <c r="BV783" i="4"/>
  <c r="C784" i="4"/>
  <c r="BN784" i="4" s="1"/>
  <c r="D784" i="4"/>
  <c r="BO784" i="4" s="1"/>
  <c r="C785" i="4"/>
  <c r="D785" i="4"/>
  <c r="BO785" i="4" s="1"/>
  <c r="C786" i="4"/>
  <c r="BN786" i="4" s="1"/>
  <c r="D786" i="4"/>
  <c r="BO786" i="4" s="1"/>
  <c r="C787" i="4"/>
  <c r="BU787" i="4" s="1"/>
  <c r="D787" i="4"/>
  <c r="BO787" i="4" s="1"/>
  <c r="C788" i="4"/>
  <c r="BU788" i="4" s="1"/>
  <c r="D788" i="4"/>
  <c r="BV788" i="4" s="1"/>
  <c r="C789" i="4"/>
  <c r="D789" i="4"/>
  <c r="BV789" i="4" s="1"/>
  <c r="BO789" i="4"/>
  <c r="C790" i="4"/>
  <c r="BN790" i="4" s="1"/>
  <c r="D790" i="4"/>
  <c r="CC790" i="4" s="1"/>
  <c r="C791" i="4"/>
  <c r="D791" i="4"/>
  <c r="BO791" i="4" s="1"/>
  <c r="BU791" i="4"/>
  <c r="BV791" i="4"/>
  <c r="CC791" i="4"/>
  <c r="C792" i="4"/>
  <c r="D792" i="4"/>
  <c r="BO792" i="4" s="1"/>
  <c r="BN792" i="4"/>
  <c r="BU792" i="4"/>
  <c r="CB792" i="4"/>
  <c r="C793" i="4"/>
  <c r="CB793" i="4" s="1"/>
  <c r="D793" i="4"/>
  <c r="BO793" i="4" s="1"/>
  <c r="BU793" i="4"/>
  <c r="BV793" i="4"/>
  <c r="CC793" i="4"/>
  <c r="C794" i="4"/>
  <c r="BU794" i="4" s="1"/>
  <c r="D794" i="4"/>
  <c r="BO794" i="4" s="1"/>
  <c r="BV794" i="4"/>
  <c r="CC794" i="4"/>
  <c r="C795" i="4"/>
  <c r="D795" i="4"/>
  <c r="BO795" i="4" s="1"/>
  <c r="BV795" i="4"/>
  <c r="CC795" i="4"/>
  <c r="C796" i="4"/>
  <c r="CB796" i="4" s="1"/>
  <c r="D796" i="4"/>
  <c r="CC796" i="4"/>
  <c r="C797" i="4"/>
  <c r="D797" i="4"/>
  <c r="C798" i="4"/>
  <c r="BN798" i="4" s="1"/>
  <c r="D798" i="4"/>
  <c r="BO798" i="4" s="1"/>
  <c r="C799" i="4"/>
  <c r="BN799" i="4" s="1"/>
  <c r="D799" i="4"/>
  <c r="BO799" i="4" s="1"/>
  <c r="C800" i="4"/>
  <c r="CB800" i="4" s="1"/>
  <c r="D800" i="4"/>
  <c r="BO800" i="4" s="1"/>
  <c r="BU800" i="4"/>
  <c r="C801" i="4"/>
  <c r="D801" i="4"/>
  <c r="CC801" i="4" s="1"/>
  <c r="C802" i="4"/>
  <c r="BN802" i="4" s="1"/>
  <c r="D802" i="4"/>
  <c r="CC802" i="4" s="1"/>
  <c r="BO802" i="4"/>
  <c r="BV802" i="4"/>
  <c r="C803" i="4"/>
  <c r="BN803" i="4" s="1"/>
  <c r="D803" i="4"/>
  <c r="BO803" i="4" s="1"/>
  <c r="BV803" i="4"/>
  <c r="CB803" i="4"/>
  <c r="CC803" i="4"/>
  <c r="C804" i="4"/>
  <c r="BN804" i="4" s="1"/>
  <c r="D804" i="4"/>
  <c r="BO804" i="4" s="1"/>
  <c r="CB804" i="4"/>
  <c r="CC804" i="4"/>
  <c r="C805" i="4"/>
  <c r="BN805" i="4" s="1"/>
  <c r="D805" i="4"/>
  <c r="BO805" i="4" s="1"/>
  <c r="CC805" i="4"/>
  <c r="C806" i="4"/>
  <c r="D806" i="4"/>
  <c r="BO806" i="4" s="1"/>
  <c r="C807" i="4"/>
  <c r="CB807" i="4" s="1"/>
  <c r="D807" i="4"/>
  <c r="CC807" i="4"/>
  <c r="C808" i="4"/>
  <c r="D808" i="4"/>
  <c r="C809" i="4"/>
  <c r="BN809" i="4" s="1"/>
  <c r="D809" i="4"/>
  <c r="BO809" i="4" s="1"/>
  <c r="C810" i="4"/>
  <c r="BN810" i="4" s="1"/>
  <c r="D810" i="4"/>
  <c r="BO810" i="4" s="1"/>
  <c r="C811" i="4"/>
  <c r="CB811" i="4" s="1"/>
  <c r="D811" i="4"/>
  <c r="CC811" i="4" s="1"/>
  <c r="BO811" i="4"/>
  <c r="BV811" i="4"/>
  <c r="C812" i="4"/>
  <c r="CB812" i="4" s="1"/>
  <c r="D812" i="4"/>
  <c r="CC812" i="4" s="1"/>
  <c r="C813" i="4"/>
  <c r="BU813" i="4" s="1"/>
  <c r="D813" i="4"/>
  <c r="BV813" i="4" s="1"/>
  <c r="BO813" i="4"/>
  <c r="C814" i="4"/>
  <c r="BN814" i="4" s="1"/>
  <c r="D814" i="4"/>
  <c r="BO814" i="4" s="1"/>
  <c r="BV814" i="4"/>
  <c r="CC814" i="4"/>
  <c r="C815" i="4"/>
  <c r="BN815" i="4" s="1"/>
  <c r="D815" i="4"/>
  <c r="BO815" i="4" s="1"/>
  <c r="BU815" i="4"/>
  <c r="BV815" i="4"/>
  <c r="CB815" i="4"/>
  <c r="CC815" i="4"/>
  <c r="C816" i="4"/>
  <c r="BN816" i="4" s="1"/>
  <c r="D816" i="4"/>
  <c r="BO816" i="4" s="1"/>
  <c r="BU816" i="4"/>
  <c r="CB816" i="4"/>
  <c r="CC816" i="4"/>
  <c r="C817" i="4"/>
  <c r="D817" i="4"/>
  <c r="C818" i="4"/>
  <c r="CB818" i="4" s="1"/>
  <c r="D818" i="4"/>
  <c r="CC818" i="4" s="1"/>
  <c r="C819" i="4"/>
  <c r="BN819" i="4" s="1"/>
  <c r="D819" i="4"/>
  <c r="CC819" i="4"/>
  <c r="C820" i="4"/>
  <c r="BN820" i="4" s="1"/>
  <c r="D820" i="4"/>
  <c r="BO820" i="4" s="1"/>
  <c r="C821" i="4"/>
  <c r="BN821" i="4" s="1"/>
  <c r="D821" i="4"/>
  <c r="BO821" i="4" s="1"/>
  <c r="C822" i="4"/>
  <c r="CB822" i="4" s="1"/>
  <c r="D822" i="4"/>
  <c r="CC822" i="4" s="1"/>
  <c r="C823" i="4"/>
  <c r="CB823" i="4" s="1"/>
  <c r="D823" i="4"/>
  <c r="BO823" i="4" s="1"/>
  <c r="BN823" i="4"/>
  <c r="BU823" i="4"/>
  <c r="C824" i="4"/>
  <c r="BN824" i="4" s="1"/>
  <c r="D824" i="4"/>
  <c r="BO824" i="4" s="1"/>
  <c r="BV824" i="4"/>
  <c r="CB824" i="4"/>
  <c r="CC824" i="4"/>
  <c r="C825" i="4"/>
  <c r="CB825" i="4" s="1"/>
  <c r="D825" i="4"/>
  <c r="BV825" i="4" s="1"/>
  <c r="BU825" i="4"/>
  <c r="C826" i="4"/>
  <c r="BN826" i="4" s="1"/>
  <c r="D826" i="4"/>
  <c r="BO826" i="4" s="1"/>
  <c r="CC826" i="4"/>
  <c r="C827" i="4"/>
  <c r="BN827" i="4" s="1"/>
  <c r="D827" i="4"/>
  <c r="BO827" i="4" s="1"/>
  <c r="BU827" i="4"/>
  <c r="BV827" i="4"/>
  <c r="CB827" i="4"/>
  <c r="CC827" i="4"/>
  <c r="C828" i="4"/>
  <c r="D828" i="4"/>
  <c r="C829" i="4"/>
  <c r="D829" i="4"/>
  <c r="CC829" i="4" s="1"/>
  <c r="CB829" i="4"/>
  <c r="C830" i="4"/>
  <c r="BN830" i="4" s="1"/>
  <c r="D830" i="4"/>
  <c r="BO830" i="4" s="1"/>
  <c r="C831" i="4"/>
  <c r="BN831" i="4" s="1"/>
  <c r="D831" i="4"/>
  <c r="BO831" i="4" s="1"/>
  <c r="C832" i="4"/>
  <c r="CB832" i="4" s="1"/>
  <c r="D832" i="4"/>
  <c r="BO832" i="4" s="1"/>
  <c r="C833" i="4"/>
  <c r="BN833" i="4" s="1"/>
  <c r="D833" i="4"/>
  <c r="CC833" i="4" s="1"/>
  <c r="BU833" i="4"/>
  <c r="BV833" i="4"/>
  <c r="C834" i="4"/>
  <c r="BN834" i="4" s="1"/>
  <c r="D834" i="4"/>
  <c r="CC834" i="4" s="1"/>
  <c r="C835" i="4"/>
  <c r="D835" i="4"/>
  <c r="BN835" i="4"/>
  <c r="BO835" i="4"/>
  <c r="BU835" i="4"/>
  <c r="BV835" i="4"/>
  <c r="CB835" i="4"/>
  <c r="CC835" i="4"/>
  <c r="C836" i="4"/>
  <c r="BN836" i="4" s="1"/>
  <c r="D836" i="4"/>
  <c r="BO836" i="4" s="1"/>
  <c r="BV836" i="4"/>
  <c r="CC836" i="4"/>
  <c r="C837" i="4"/>
  <c r="BU837" i="4" s="1"/>
  <c r="D837" i="4"/>
  <c r="CC837" i="4" s="1"/>
  <c r="CB837" i="4"/>
  <c r="C838" i="4"/>
  <c r="CB838" i="4" s="1"/>
  <c r="D838" i="4"/>
  <c r="BO838" i="4" s="1"/>
  <c r="C839" i="4"/>
  <c r="CB839" i="4" s="1"/>
  <c r="D839" i="4"/>
  <c r="C840" i="4"/>
  <c r="CB840" i="4" s="1"/>
  <c r="D840" i="4"/>
  <c r="CC840" i="4" s="1"/>
  <c r="C841" i="4"/>
  <c r="D841" i="4"/>
  <c r="BN841" i="4"/>
  <c r="BO841" i="4"/>
  <c r="C842" i="4"/>
  <c r="BN842" i="4" s="1"/>
  <c r="D842" i="4"/>
  <c r="BO842" i="4" s="1"/>
  <c r="C843" i="4"/>
  <c r="CB843" i="4" s="1"/>
  <c r="D843" i="4"/>
  <c r="CC843" i="4" s="1"/>
  <c r="C844" i="4"/>
  <c r="BN844" i="4" s="1"/>
  <c r="D844" i="4"/>
  <c r="CC844" i="4" s="1"/>
  <c r="C845" i="4"/>
  <c r="BU845" i="4" s="1"/>
  <c r="D845" i="4"/>
  <c r="BO845" i="4" s="1"/>
  <c r="BN845" i="4"/>
  <c r="C846" i="4"/>
  <c r="BN846" i="4" s="1"/>
  <c r="D846" i="4"/>
  <c r="BO846" i="4" s="1"/>
  <c r="CB846" i="4"/>
  <c r="CC846" i="4"/>
  <c r="C847" i="4"/>
  <c r="D847" i="4"/>
  <c r="BO847" i="4" s="1"/>
  <c r="BU847" i="4"/>
  <c r="CB847" i="4"/>
  <c r="CC847" i="4"/>
  <c r="C848" i="4"/>
  <c r="BN848" i="4" s="1"/>
  <c r="D848" i="4"/>
  <c r="BO848" i="4" s="1"/>
  <c r="CB848" i="4"/>
  <c r="C849" i="4"/>
  <c r="D849" i="4"/>
  <c r="CC849" i="4" s="1"/>
  <c r="CB849" i="4"/>
  <c r="C850" i="4"/>
  <c r="CB850" i="4" s="1"/>
  <c r="D850" i="4"/>
  <c r="C851" i="4"/>
  <c r="BN851" i="4" s="1"/>
  <c r="D851" i="4"/>
  <c r="CC851" i="4" s="1"/>
  <c r="C852" i="4"/>
  <c r="BN852" i="4" s="1"/>
  <c r="D852" i="4"/>
  <c r="CC852" i="4" s="1"/>
  <c r="D853" i="4"/>
  <c r="BV853" i="4" s="1"/>
  <c r="CC853" i="4"/>
  <c r="C854" i="4"/>
  <c r="BN854" i="4" s="1"/>
  <c r="D854" i="4"/>
  <c r="CC854" i="4" s="1"/>
  <c r="C855" i="4"/>
  <c r="CB855" i="4" s="1"/>
  <c r="D855" i="4"/>
  <c r="BN855" i="4"/>
  <c r="BO855" i="4"/>
  <c r="BU855" i="4"/>
  <c r="BV855" i="4"/>
  <c r="CC855" i="4"/>
  <c r="C856" i="4"/>
  <c r="CB856" i="4" s="1"/>
  <c r="D856" i="4"/>
  <c r="BO856" i="4" s="1"/>
  <c r="BN856" i="4"/>
  <c r="BU856" i="4"/>
  <c r="BV856" i="4"/>
  <c r="CC856" i="4"/>
  <c r="C857" i="4"/>
  <c r="BU857" i="4" s="1"/>
  <c r="D857" i="4"/>
  <c r="BO857" i="4" s="1"/>
  <c r="BV857" i="4"/>
  <c r="CC857" i="4"/>
  <c r="D858" i="4"/>
  <c r="BO858" i="4" s="1"/>
  <c r="C859" i="4"/>
  <c r="BN859" i="4" s="1"/>
  <c r="D859" i="4"/>
  <c r="BO859" i="4"/>
  <c r="BU859" i="4"/>
  <c r="BV859" i="4"/>
  <c r="CB859" i="4"/>
  <c r="CC859" i="4"/>
  <c r="C860" i="4"/>
  <c r="BU860" i="4" s="1"/>
  <c r="D860" i="4"/>
  <c r="C861" i="4"/>
  <c r="BN861" i="4" s="1"/>
  <c r="D861" i="4"/>
  <c r="CC861" i="4" s="1"/>
  <c r="BU861" i="4"/>
  <c r="CB861" i="4"/>
  <c r="C862" i="4"/>
  <c r="BN862" i="4" s="1"/>
  <c r="D862" i="4"/>
  <c r="C863" i="4"/>
  <c r="BN863" i="4" s="1"/>
  <c r="D863" i="4"/>
  <c r="BO863" i="4" s="1"/>
  <c r="C864" i="4"/>
  <c r="CB864" i="4" s="1"/>
  <c r="D864" i="4"/>
  <c r="BV864" i="4" s="1"/>
  <c r="C865" i="4"/>
  <c r="BN865" i="4" s="1"/>
  <c r="D865" i="4"/>
  <c r="CC865" i="4" s="1"/>
  <c r="C866" i="4"/>
  <c r="BN866" i="4" s="1"/>
  <c r="D866" i="4"/>
  <c r="CC866" i="4" s="1"/>
  <c r="BV866" i="4"/>
  <c r="CB866" i="4"/>
  <c r="C867" i="4"/>
  <c r="BU867" i="4" s="1"/>
  <c r="D867" i="4"/>
  <c r="BO867" i="4" s="1"/>
  <c r="C868" i="4"/>
  <c r="D868" i="4"/>
  <c r="BO868" i="4" s="1"/>
  <c r="BN868" i="4"/>
  <c r="BU868" i="4"/>
  <c r="BV868" i="4"/>
  <c r="CB868" i="4"/>
  <c r="CC868" i="4"/>
  <c r="C869" i="4"/>
  <c r="CB869" i="4" s="1"/>
  <c r="D869" i="4"/>
  <c r="BO869" i="4" s="1"/>
  <c r="BV869" i="4"/>
  <c r="C870" i="4"/>
  <c r="D870" i="4"/>
  <c r="BO870" i="4" s="1"/>
  <c r="D871" i="4"/>
  <c r="BV871" i="4" s="1"/>
  <c r="C872" i="4"/>
  <c r="BU872" i="4" s="1"/>
  <c r="D872" i="4"/>
  <c r="BO872" i="4" s="1"/>
  <c r="BV872" i="4"/>
  <c r="CB872" i="4"/>
  <c r="CC872" i="4"/>
  <c r="C873" i="4"/>
  <c r="CB873" i="4" s="1"/>
  <c r="D873" i="4"/>
  <c r="C874" i="4"/>
  <c r="BU874" i="4" s="1"/>
  <c r="D874" i="4"/>
  <c r="CC874" i="4" s="1"/>
  <c r="C875" i="4"/>
  <c r="CB875" i="4" s="1"/>
  <c r="D875" i="4"/>
  <c r="CC875" i="4" s="1"/>
  <c r="D876" i="4"/>
  <c r="CC876" i="4" s="1"/>
  <c r="C877" i="4"/>
  <c r="BN877" i="4" s="1"/>
  <c r="D877" i="4"/>
  <c r="CC877" i="4" s="1"/>
  <c r="D878" i="4"/>
  <c r="BO878" i="4" s="1"/>
  <c r="D879" i="4"/>
  <c r="BO879" i="4" s="1"/>
  <c r="BV879" i="4"/>
  <c r="CC879" i="4"/>
  <c r="C880" i="4"/>
  <c r="BN880" i="4" s="1"/>
  <c r="D880" i="4"/>
  <c r="BO880" i="4" s="1"/>
  <c r="C881" i="4"/>
  <c r="CB881" i="4" s="1"/>
  <c r="D881" i="4"/>
  <c r="BV881" i="4" s="1"/>
  <c r="BO881" i="4"/>
  <c r="CC881" i="4"/>
  <c r="D882" i="4"/>
  <c r="C883" i="4"/>
  <c r="CB883" i="4" s="1"/>
  <c r="D883" i="4"/>
  <c r="BO883" i="4" s="1"/>
  <c r="BN883" i="4"/>
  <c r="D884" i="4"/>
  <c r="BO884" i="4" s="1"/>
  <c r="C885" i="4"/>
  <c r="D885" i="4"/>
  <c r="BO885" i="4" s="1"/>
  <c r="D886" i="4"/>
  <c r="BO886" i="4" s="1"/>
  <c r="C887" i="4"/>
  <c r="BN887" i="4" s="1"/>
  <c r="D887" i="4"/>
  <c r="BO887" i="4" s="1"/>
  <c r="C888" i="4"/>
  <c r="D888" i="4"/>
  <c r="BV888" i="4" s="1"/>
  <c r="C889" i="4"/>
  <c r="BU889" i="4" s="1"/>
  <c r="D889" i="4"/>
  <c r="BV889" i="4" s="1"/>
  <c r="C890" i="4"/>
  <c r="CB890" i="4" s="1"/>
  <c r="D890" i="4"/>
  <c r="CC890" i="4" s="1"/>
  <c r="D891" i="4"/>
  <c r="CC891" i="4" s="1"/>
  <c r="BV891" i="4"/>
  <c r="C892" i="4"/>
  <c r="BN892" i="4" s="1"/>
  <c r="D892" i="4"/>
  <c r="BO892" i="4" s="1"/>
  <c r="C893" i="4"/>
  <c r="BU893" i="4" s="1"/>
  <c r="D893" i="4"/>
  <c r="BO893" i="4" s="1"/>
  <c r="D894" i="4"/>
  <c r="BO894" i="4" s="1"/>
  <c r="BV894" i="4"/>
  <c r="CC894" i="4"/>
  <c r="C895" i="4"/>
  <c r="BN895" i="4" s="1"/>
  <c r="D895" i="4"/>
  <c r="BO895" i="4" s="1"/>
  <c r="C896" i="4"/>
  <c r="BN896" i="4" s="1"/>
  <c r="D896" i="4"/>
  <c r="D897" i="4"/>
  <c r="BO897" i="4" s="1"/>
  <c r="C898" i="4"/>
  <c r="BU898" i="4" s="1"/>
  <c r="D898" i="4"/>
  <c r="BV898" i="4" s="1"/>
  <c r="BO898" i="4"/>
  <c r="C899" i="4"/>
  <c r="BN899" i="4" s="1"/>
  <c r="D899" i="4"/>
  <c r="BV899" i="4" s="1"/>
  <c r="C900" i="4"/>
  <c r="BU900" i="4" s="1"/>
  <c r="D900" i="4"/>
  <c r="BV900" i="4" s="1"/>
  <c r="C901" i="4"/>
  <c r="D901" i="4"/>
  <c r="CC901" i="4" s="1"/>
  <c r="D902" i="4"/>
  <c r="BO902" i="4"/>
  <c r="BV902" i="4"/>
  <c r="CC902" i="4"/>
  <c r="D903" i="4"/>
  <c r="BO903" i="4"/>
  <c r="BV903" i="4"/>
  <c r="CC903" i="4"/>
  <c r="C904" i="4"/>
  <c r="D904" i="4"/>
  <c r="BO904" i="4" s="1"/>
  <c r="BU904" i="4"/>
  <c r="BV904" i="4"/>
  <c r="CB904" i="4"/>
  <c r="C905" i="4"/>
  <c r="BU905" i="4" s="1"/>
  <c r="D905" i="4"/>
  <c r="BO905" i="4" s="1"/>
  <c r="C906" i="4"/>
  <c r="D906" i="4"/>
  <c r="BO906" i="4" s="1"/>
  <c r="C907" i="4"/>
  <c r="D907" i="4"/>
  <c r="BO907" i="4" s="1"/>
  <c r="D908" i="4"/>
  <c r="BO908" i="4" s="1"/>
  <c r="C909" i="4"/>
  <c r="BU909" i="4" s="1"/>
  <c r="D909" i="4"/>
  <c r="BV909" i="4" s="1"/>
  <c r="BN909" i="4"/>
  <c r="C910" i="4"/>
  <c r="BU910" i="4" s="1"/>
  <c r="D910" i="4"/>
  <c r="BV910" i="4" s="1"/>
  <c r="C911" i="4"/>
  <c r="CB911" i="4" s="1"/>
  <c r="D911" i="4"/>
  <c r="CC911" i="4" s="1"/>
  <c r="C912" i="4"/>
  <c r="BU912" i="4" s="1"/>
  <c r="D912" i="4"/>
  <c r="CC912" i="4" s="1"/>
  <c r="BN912" i="4"/>
  <c r="C913" i="4"/>
  <c r="BN913" i="4" s="1"/>
  <c r="D913" i="4"/>
  <c r="CC913" i="4" s="1"/>
  <c r="D914" i="4"/>
  <c r="BO914" i="4" s="1"/>
  <c r="BV914" i="4"/>
  <c r="CC914" i="4"/>
  <c r="D915" i="4"/>
  <c r="BO915" i="4" s="1"/>
  <c r="C916" i="4"/>
  <c r="BN916" i="4" s="1"/>
  <c r="D916" i="4"/>
  <c r="BO916" i="4" s="1"/>
  <c r="BU916" i="4"/>
  <c r="CC916" i="4"/>
  <c r="D917" i="4"/>
  <c r="C918" i="4"/>
  <c r="BN918" i="4" s="1"/>
  <c r="D918" i="4"/>
  <c r="BO918" i="4" s="1"/>
  <c r="C919" i="4"/>
  <c r="D919" i="4"/>
  <c r="BO919" i="4" s="1"/>
  <c r="D920" i="4"/>
  <c r="BV920" i="4" s="1"/>
  <c r="D921" i="4"/>
  <c r="BV921" i="4" s="1"/>
  <c r="D922" i="4"/>
  <c r="CC922" i="4" s="1"/>
  <c r="BV922" i="4"/>
  <c r="C923" i="4"/>
  <c r="CB923" i="4" s="1"/>
  <c r="D923" i="4"/>
  <c r="CC923" i="4" s="1"/>
  <c r="C924" i="4"/>
  <c r="BN924" i="4" s="1"/>
  <c r="D924" i="4"/>
  <c r="BO924" i="4"/>
  <c r="BV924" i="4"/>
  <c r="CB924" i="4"/>
  <c r="CC924" i="4"/>
  <c r="C925" i="4"/>
  <c r="BU925" i="4" s="1"/>
  <c r="D925" i="4"/>
  <c r="BV925" i="4" s="1"/>
  <c r="BO925" i="4"/>
  <c r="D926" i="4"/>
  <c r="BO926" i="4" s="1"/>
  <c r="D927" i="4"/>
  <c r="BO927" i="4" s="1"/>
  <c r="BV927" i="4"/>
  <c r="CC927" i="4"/>
  <c r="C928" i="4"/>
  <c r="BN928" i="4" s="1"/>
  <c r="D928" i="4"/>
  <c r="C929" i="4"/>
  <c r="BN929" i="4" s="1"/>
  <c r="D929" i="4"/>
  <c r="BO929" i="4" s="1"/>
  <c r="CB929" i="4"/>
  <c r="C930" i="4"/>
  <c r="D930" i="4"/>
  <c r="BV930" i="4" s="1"/>
  <c r="BO930" i="4"/>
  <c r="D931" i="4"/>
  <c r="BO931" i="4" s="1"/>
  <c r="D932" i="4"/>
  <c r="BO932" i="4" s="1"/>
  <c r="D933" i="4"/>
  <c r="CC933" i="4" s="1"/>
  <c r="C934" i="4"/>
  <c r="BN934" i="4" s="1"/>
  <c r="D934" i="4"/>
  <c r="CC934" i="4" s="1"/>
  <c r="D935" i="4"/>
  <c r="BO935" i="4" s="1"/>
  <c r="C936" i="4"/>
  <c r="D936" i="4"/>
  <c r="BO936" i="4" s="1"/>
  <c r="BN936" i="4"/>
  <c r="BU936" i="4"/>
  <c r="BV936" i="4"/>
  <c r="CB936" i="4"/>
  <c r="CC936" i="4"/>
  <c r="D937" i="4"/>
  <c r="BO937" i="4" s="1"/>
  <c r="D938" i="4"/>
  <c r="BO938" i="4" s="1"/>
  <c r="D939" i="4"/>
  <c r="CC939" i="4" s="1"/>
  <c r="D940" i="4"/>
  <c r="CC940" i="4" s="1"/>
  <c r="C941" i="4"/>
  <c r="D941" i="4"/>
  <c r="BO941" i="4" s="1"/>
  <c r="D942" i="4"/>
  <c r="BO942" i="4" s="1"/>
  <c r="D943" i="4"/>
  <c r="CC943" i="4" s="1"/>
  <c r="D944" i="4"/>
  <c r="CC944" i="4" s="1"/>
  <c r="D945" i="4"/>
  <c r="CC945" i="4" s="1"/>
  <c r="D946" i="4"/>
  <c r="BO946" i="4" s="1"/>
  <c r="D947" i="4"/>
  <c r="BO947" i="4" s="1"/>
  <c r="D948" i="4"/>
  <c r="BO948" i="4" s="1"/>
  <c r="D949" i="4"/>
  <c r="CC949" i="4" s="1"/>
  <c r="D950" i="4"/>
  <c r="CC950" i="4" s="1"/>
  <c r="C951" i="4"/>
  <c r="D951" i="4"/>
  <c r="CC951" i="4" s="1"/>
  <c r="D952" i="4"/>
  <c r="BO952" i="4" s="1"/>
  <c r="C953" i="4"/>
  <c r="D953" i="4"/>
  <c r="C954" i="4"/>
  <c r="BN954" i="4" s="1"/>
  <c r="D954" i="4"/>
  <c r="CC954" i="4" s="1"/>
  <c r="BV954" i="4"/>
  <c r="D955" i="4"/>
  <c r="BO955" i="4" s="1"/>
  <c r="C956" i="4"/>
  <c r="BN956" i="4" s="1"/>
  <c r="D956" i="4"/>
  <c r="BO956" i="4" s="1"/>
  <c r="C957" i="4"/>
  <c r="BU957" i="4" s="1"/>
  <c r="D957" i="4"/>
  <c r="BO957" i="4" s="1"/>
  <c r="D958" i="4"/>
  <c r="BO958" i="4" s="1"/>
  <c r="C959" i="4"/>
  <c r="BN959" i="4" s="1"/>
  <c r="D959" i="4"/>
  <c r="BO959" i="4" s="1"/>
  <c r="CB959" i="4"/>
  <c r="CC959" i="4"/>
  <c r="C960" i="4"/>
  <c r="CB960" i="4" s="1"/>
  <c r="D960" i="4"/>
  <c r="CC960" i="4" s="1"/>
  <c r="D961" i="4"/>
  <c r="CC961" i="4"/>
  <c r="C962" i="4"/>
  <c r="D962" i="4"/>
  <c r="D963" i="4"/>
  <c r="BO963" i="4" s="1"/>
  <c r="D964" i="4"/>
  <c r="C965" i="4"/>
  <c r="BU965" i="4" s="1"/>
  <c r="D965" i="4"/>
  <c r="CC965" i="4" s="1"/>
  <c r="BN965" i="4"/>
  <c r="D966" i="4"/>
  <c r="CC966" i="4" s="1"/>
  <c r="BO966" i="4"/>
  <c r="BV966" i="4"/>
  <c r="D967" i="4"/>
  <c r="BO967" i="4" s="1"/>
  <c r="BV967" i="4"/>
  <c r="CC967" i="4"/>
  <c r="C968" i="4"/>
  <c r="D968" i="4"/>
  <c r="BO968" i="4" s="1"/>
  <c r="BU968" i="4"/>
  <c r="CB968" i="4"/>
  <c r="C969" i="4"/>
  <c r="BU969" i="4" s="1"/>
  <c r="D969" i="4"/>
  <c r="BO969" i="4" s="1"/>
  <c r="C970" i="4"/>
  <c r="CB970" i="4" s="1"/>
  <c r="D970" i="4"/>
  <c r="BV970" i="4" s="1"/>
  <c r="BO970" i="4"/>
  <c r="C971" i="4"/>
  <c r="D971" i="4"/>
  <c r="D972" i="4"/>
  <c r="CC972" i="4" s="1"/>
  <c r="D973" i="4"/>
  <c r="C974" i="4"/>
  <c r="BN974" i="4" s="1"/>
  <c r="D974" i="4"/>
  <c r="BO974" i="4" s="1"/>
  <c r="C975" i="4"/>
  <c r="CB975" i="4" s="1"/>
  <c r="D975" i="4"/>
  <c r="CC975" i="4" s="1"/>
  <c r="C976" i="4"/>
  <c r="BN976" i="4" s="1"/>
  <c r="D976" i="4"/>
  <c r="CC976" i="4" s="1"/>
  <c r="C977" i="4"/>
  <c r="BN977" i="4" s="1"/>
  <c r="D977" i="4"/>
  <c r="CC977" i="4" s="1"/>
  <c r="CB977" i="4"/>
  <c r="D978" i="4"/>
  <c r="BO978" i="4" s="1"/>
  <c r="D979" i="4"/>
  <c r="BO979" i="4" s="1"/>
  <c r="C980" i="4"/>
  <c r="BN980" i="4" s="1"/>
  <c r="D980" i="4"/>
  <c r="BO980" i="4" s="1"/>
  <c r="CB980" i="4"/>
  <c r="CC980" i="4"/>
  <c r="D981" i="4"/>
  <c r="CC981" i="4"/>
  <c r="C982" i="4"/>
  <c r="D982" i="4"/>
  <c r="C983" i="4"/>
  <c r="BN983" i="4" s="1"/>
  <c r="D983" i="4"/>
  <c r="CC983" i="4"/>
  <c r="D984" i="4"/>
  <c r="D985" i="4"/>
  <c r="BO985" i="4" s="1"/>
  <c r="D986" i="4"/>
  <c r="CC986" i="4" s="1"/>
  <c r="C987" i="4"/>
  <c r="BN987" i="4" s="1"/>
  <c r="D987" i="4"/>
  <c r="BO987" i="4" s="1"/>
  <c r="C988" i="4"/>
  <c r="BN988" i="4" s="1"/>
  <c r="D988" i="4"/>
  <c r="BO988" i="4" s="1"/>
  <c r="BV988" i="4"/>
  <c r="CB988" i="4"/>
  <c r="CC988" i="4"/>
  <c r="C989" i="4"/>
  <c r="D989" i="4"/>
  <c r="BO989" i="4" s="1"/>
  <c r="BU989" i="4"/>
  <c r="CB989" i="4"/>
  <c r="D990" i="4"/>
  <c r="BO990" i="4" s="1"/>
  <c r="D991" i="4"/>
  <c r="BV991" i="4" s="1"/>
  <c r="D992" i="4"/>
  <c r="CC992" i="4" s="1"/>
  <c r="D993" i="4"/>
  <c r="C994" i="4"/>
  <c r="BN994" i="4" s="1"/>
  <c r="D994" i="4"/>
  <c r="BO994" i="4" s="1"/>
  <c r="D995" i="4"/>
  <c r="BO995" i="4"/>
  <c r="D996" i="4"/>
  <c r="BO996" i="4" s="1"/>
  <c r="D997" i="4"/>
  <c r="CC997" i="4" s="1"/>
  <c r="D998" i="4"/>
  <c r="CC998" i="4" s="1"/>
  <c r="D44" i="1"/>
  <c r="D43" i="1"/>
  <c r="D42" i="1"/>
  <c r="D41" i="1"/>
  <c r="D40" i="1"/>
  <c r="D39" i="1"/>
  <c r="D38" i="1"/>
  <c r="D37" i="1"/>
  <c r="D36" i="1"/>
  <c r="D35" i="1"/>
  <c r="D34" i="1"/>
  <c r="D33" i="1"/>
  <c r="D32" i="1"/>
  <c r="D31" i="1"/>
  <c r="D30" i="1"/>
  <c r="D29" i="1"/>
  <c r="D28" i="1"/>
  <c r="D27" i="1"/>
  <c r="D26" i="1"/>
  <c r="D47" i="1"/>
  <c r="D46" i="1"/>
  <c r="D25" i="1"/>
  <c r="Y25" i="1"/>
  <c r="Y26" i="1" s="1"/>
  <c r="Y27" i="1" s="1"/>
  <c r="Y28" i="1" s="1"/>
  <c r="Y29" i="1" s="1"/>
  <c r="Y30" i="1" s="1"/>
  <c r="Y31" i="1" s="1"/>
  <c r="Y32" i="1" s="1"/>
  <c r="Y33" i="1" s="1"/>
  <c r="Y34" i="1" s="1"/>
  <c r="Y35" i="1" s="1"/>
  <c r="Y36" i="1" s="1"/>
  <c r="Y37" i="1" s="1"/>
  <c r="Y38" i="1" s="1"/>
  <c r="Y39" i="1" s="1"/>
  <c r="Y40" i="1" s="1"/>
  <c r="Y41" i="1" s="1"/>
  <c r="Y42" i="1" s="1"/>
  <c r="Y43" i="1" s="1"/>
  <c r="Y44" i="1" s="1"/>
  <c r="X25" i="1"/>
  <c r="X26" i="1" s="1"/>
  <c r="X27" i="1" s="1"/>
  <c r="X28" i="1" s="1"/>
  <c r="X29" i="1" s="1"/>
  <c r="X30" i="1" s="1"/>
  <c r="X31" i="1" s="1"/>
  <c r="X32" i="1" s="1"/>
  <c r="X33" i="1" s="1"/>
  <c r="X34" i="1" s="1"/>
  <c r="X35" i="1" s="1"/>
  <c r="X36" i="1" s="1"/>
  <c r="X37" i="1" s="1"/>
  <c r="X38" i="1" s="1"/>
  <c r="X39" i="1" s="1"/>
  <c r="X40" i="1" s="1"/>
  <c r="X41" i="1" s="1"/>
  <c r="X42" i="1" s="1"/>
  <c r="X43" i="1" s="1"/>
  <c r="X44" i="1" s="1"/>
  <c r="W25" i="1"/>
  <c r="W26" i="1" s="1"/>
  <c r="W27" i="1" s="1"/>
  <c r="W28" i="1" s="1"/>
  <c r="W29" i="1" s="1"/>
  <c r="W30" i="1" s="1"/>
  <c r="W31" i="1" s="1"/>
  <c r="W32" i="1" s="1"/>
  <c r="W33" i="1" s="1"/>
  <c r="W34" i="1" s="1"/>
  <c r="W35" i="1" s="1"/>
  <c r="W36" i="1" s="1"/>
  <c r="W37" i="1" s="1"/>
  <c r="W38" i="1" s="1"/>
  <c r="W39" i="1" s="1"/>
  <c r="W40" i="1" s="1"/>
  <c r="W41" i="1" s="1"/>
  <c r="W42" i="1" s="1"/>
  <c r="W43" i="1" s="1"/>
  <c r="W44" i="1" s="1"/>
  <c r="V25" i="1"/>
  <c r="V26" i="1" s="1"/>
  <c r="V27" i="1" s="1"/>
  <c r="V28" i="1" s="1"/>
  <c r="V29" i="1" s="1"/>
  <c r="V30" i="1" s="1"/>
  <c r="V31" i="1" s="1"/>
  <c r="V32" i="1" s="1"/>
  <c r="V33" i="1" s="1"/>
  <c r="V34" i="1" s="1"/>
  <c r="V35" i="1" s="1"/>
  <c r="V36" i="1" s="1"/>
  <c r="V37" i="1" s="1"/>
  <c r="V38" i="1" s="1"/>
  <c r="V39" i="1" s="1"/>
  <c r="V40" i="1" s="1"/>
  <c r="V41" i="1" s="1"/>
  <c r="V42" i="1" s="1"/>
  <c r="V43" i="1" s="1"/>
  <c r="V44" i="1" s="1"/>
  <c r="U25" i="1"/>
  <c r="U26" i="1" s="1"/>
  <c r="U27" i="1" s="1"/>
  <c r="U28" i="1" s="1"/>
  <c r="U29" i="1" s="1"/>
  <c r="U30" i="1" s="1"/>
  <c r="U31" i="1" s="1"/>
  <c r="U32" i="1" s="1"/>
  <c r="U33" i="1" s="1"/>
  <c r="U34" i="1" s="1"/>
  <c r="U35" i="1" s="1"/>
  <c r="U36" i="1" s="1"/>
  <c r="U37" i="1" s="1"/>
  <c r="U38" i="1" s="1"/>
  <c r="U39" i="1" s="1"/>
  <c r="U40" i="1" s="1"/>
  <c r="U41" i="1" s="1"/>
  <c r="U42" i="1" s="1"/>
  <c r="U43" i="1" s="1"/>
  <c r="U44" i="1" s="1"/>
  <c r="T25" i="1"/>
  <c r="T26" i="1" s="1"/>
  <c r="T27" i="1" s="1"/>
  <c r="T28" i="1" s="1"/>
  <c r="T29" i="1" s="1"/>
  <c r="T30" i="1" s="1"/>
  <c r="T31" i="1" s="1"/>
  <c r="T32" i="1" s="1"/>
  <c r="T33" i="1" s="1"/>
  <c r="T34" i="1" s="1"/>
  <c r="T35" i="1" s="1"/>
  <c r="T36" i="1" s="1"/>
  <c r="T37" i="1" s="1"/>
  <c r="T38" i="1" s="1"/>
  <c r="T39" i="1" s="1"/>
  <c r="T40" i="1" s="1"/>
  <c r="T41" i="1" s="1"/>
  <c r="T42" i="1" s="1"/>
  <c r="T43" i="1" s="1"/>
  <c r="T44" i="1" s="1"/>
  <c r="S25" i="1"/>
  <c r="S26" i="1" s="1"/>
  <c r="S27" i="1" s="1"/>
  <c r="S28" i="1" s="1"/>
  <c r="S29" i="1" s="1"/>
  <c r="S30" i="1" s="1"/>
  <c r="S31" i="1" s="1"/>
  <c r="S32" i="1" s="1"/>
  <c r="S33" i="1" s="1"/>
  <c r="S34" i="1" s="1"/>
  <c r="S35" i="1" s="1"/>
  <c r="S36" i="1" s="1"/>
  <c r="S37" i="1" s="1"/>
  <c r="S38" i="1" s="1"/>
  <c r="S39" i="1" s="1"/>
  <c r="S40" i="1" s="1"/>
  <c r="S41" i="1" s="1"/>
  <c r="S42" i="1" s="1"/>
  <c r="S43" i="1" s="1"/>
  <c r="S44" i="1" s="1"/>
  <c r="R25" i="1"/>
  <c r="R26" i="1" s="1"/>
  <c r="R27" i="1" s="1"/>
  <c r="R28" i="1" s="1"/>
  <c r="R29" i="1" s="1"/>
  <c r="R30" i="1" s="1"/>
  <c r="R31" i="1" s="1"/>
  <c r="R32" i="1" s="1"/>
  <c r="R33" i="1" s="1"/>
  <c r="R34" i="1" s="1"/>
  <c r="R35" i="1" s="1"/>
  <c r="R36" i="1" s="1"/>
  <c r="R37" i="1" s="1"/>
  <c r="R38" i="1" s="1"/>
  <c r="R39" i="1" s="1"/>
  <c r="R40" i="1" s="1"/>
  <c r="R41" i="1" s="1"/>
  <c r="R42" i="1" s="1"/>
  <c r="R43" i="1" s="1"/>
  <c r="R44" i="1" s="1"/>
  <c r="Q25" i="1"/>
  <c r="Q26" i="1" s="1"/>
  <c r="Q27" i="1" s="1"/>
  <c r="Q28" i="1" s="1"/>
  <c r="Q29" i="1" s="1"/>
  <c r="Q30" i="1" s="1"/>
  <c r="Q31" i="1" s="1"/>
  <c r="Q32" i="1" s="1"/>
  <c r="Q33" i="1" s="1"/>
  <c r="Q34" i="1" s="1"/>
  <c r="Q35" i="1" s="1"/>
  <c r="Q36" i="1" s="1"/>
  <c r="Q37" i="1" s="1"/>
  <c r="Q38" i="1" s="1"/>
  <c r="Q39" i="1" s="1"/>
  <c r="Q40" i="1" s="1"/>
  <c r="Q41" i="1" s="1"/>
  <c r="Q42" i="1" s="1"/>
  <c r="Q43" i="1" s="1"/>
  <c r="Q44" i="1" s="1"/>
  <c r="P25" i="1"/>
  <c r="P26" i="1" s="1"/>
  <c r="P27" i="1" s="1"/>
  <c r="P28" i="1" s="1"/>
  <c r="P29" i="1" s="1"/>
  <c r="P30" i="1" s="1"/>
  <c r="P31" i="1" s="1"/>
  <c r="P32" i="1" s="1"/>
  <c r="P33" i="1" s="1"/>
  <c r="P34" i="1" s="1"/>
  <c r="P35" i="1" s="1"/>
  <c r="P36" i="1" s="1"/>
  <c r="P37" i="1" s="1"/>
  <c r="P38" i="1" s="1"/>
  <c r="P39" i="1" s="1"/>
  <c r="P40" i="1" s="1"/>
  <c r="P41" i="1" s="1"/>
  <c r="P42" i="1" s="1"/>
  <c r="P43" i="1" s="1"/>
  <c r="P44" i="1" s="1"/>
  <c r="O25" i="1"/>
  <c r="O26" i="1" s="1"/>
  <c r="O27" i="1" s="1"/>
  <c r="O28" i="1" s="1"/>
  <c r="O29" i="1" s="1"/>
  <c r="O30" i="1" s="1"/>
  <c r="O31" i="1" s="1"/>
  <c r="O32" i="1" s="1"/>
  <c r="O33" i="1" s="1"/>
  <c r="O34" i="1" s="1"/>
  <c r="O35" i="1" s="1"/>
  <c r="O36" i="1" s="1"/>
  <c r="O37" i="1" s="1"/>
  <c r="O38" i="1" s="1"/>
  <c r="O39" i="1" s="1"/>
  <c r="O40" i="1" s="1"/>
  <c r="O41" i="1" s="1"/>
  <c r="O42" i="1" s="1"/>
  <c r="O43" i="1" s="1"/>
  <c r="O44" i="1" s="1"/>
  <c r="N25" i="1"/>
  <c r="N26" i="1" s="1"/>
  <c r="N27" i="1" s="1"/>
  <c r="N28" i="1" s="1"/>
  <c r="N29" i="1" s="1"/>
  <c r="N30" i="1" s="1"/>
  <c r="N31" i="1" s="1"/>
  <c r="N32" i="1" s="1"/>
  <c r="N33" i="1" s="1"/>
  <c r="N34" i="1" s="1"/>
  <c r="N35" i="1" s="1"/>
  <c r="N36" i="1" s="1"/>
  <c r="N37" i="1" s="1"/>
  <c r="N38" i="1" s="1"/>
  <c r="N39" i="1" s="1"/>
  <c r="N40" i="1" s="1"/>
  <c r="N41" i="1" s="1"/>
  <c r="N42" i="1" s="1"/>
  <c r="N43" i="1" s="1"/>
  <c r="N44" i="1" s="1"/>
  <c r="M25" i="1"/>
  <c r="M26" i="1" s="1"/>
  <c r="M27" i="1" s="1"/>
  <c r="M28" i="1" s="1"/>
  <c r="M29" i="1" s="1"/>
  <c r="M30" i="1" s="1"/>
  <c r="M31" i="1" s="1"/>
  <c r="M32" i="1" s="1"/>
  <c r="M33" i="1" s="1"/>
  <c r="M34" i="1" s="1"/>
  <c r="M35" i="1" s="1"/>
  <c r="M36" i="1" s="1"/>
  <c r="M37" i="1" s="1"/>
  <c r="M38" i="1" s="1"/>
  <c r="M39" i="1" s="1"/>
  <c r="M40" i="1" s="1"/>
  <c r="M41" i="1" s="1"/>
  <c r="M42" i="1" s="1"/>
  <c r="M43" i="1" s="1"/>
  <c r="M44" i="1" s="1"/>
  <c r="L25" i="1"/>
  <c r="L26" i="1" s="1"/>
  <c r="L27" i="1" s="1"/>
  <c r="L28" i="1" s="1"/>
  <c r="L29" i="1" s="1"/>
  <c r="L30" i="1" s="1"/>
  <c r="L31" i="1" s="1"/>
  <c r="L32" i="1" s="1"/>
  <c r="L33" i="1" s="1"/>
  <c r="L34" i="1" s="1"/>
  <c r="L35" i="1" s="1"/>
  <c r="L36" i="1" s="1"/>
  <c r="L37" i="1" s="1"/>
  <c r="L38" i="1" s="1"/>
  <c r="L39" i="1" s="1"/>
  <c r="L40" i="1" s="1"/>
  <c r="L41" i="1" s="1"/>
  <c r="L42" i="1" s="1"/>
  <c r="L43" i="1" s="1"/>
  <c r="L44" i="1" s="1"/>
  <c r="K25" i="1"/>
  <c r="K26" i="1" s="1"/>
  <c r="K27" i="1" s="1"/>
  <c r="K28" i="1" s="1"/>
  <c r="K29" i="1" s="1"/>
  <c r="K30" i="1" s="1"/>
  <c r="K31" i="1" s="1"/>
  <c r="K32" i="1" s="1"/>
  <c r="K33" i="1" s="1"/>
  <c r="K34" i="1" s="1"/>
  <c r="K35" i="1" s="1"/>
  <c r="K36" i="1" s="1"/>
  <c r="K37" i="1" s="1"/>
  <c r="K38" i="1" s="1"/>
  <c r="K39" i="1" s="1"/>
  <c r="K40" i="1" s="1"/>
  <c r="K41" i="1" s="1"/>
  <c r="K42" i="1" s="1"/>
  <c r="K43" i="1" s="1"/>
  <c r="K44" i="1" s="1"/>
  <c r="J25" i="1"/>
  <c r="J26" i="1" s="1"/>
  <c r="J27" i="1" s="1"/>
  <c r="J28" i="1" s="1"/>
  <c r="J29" i="1" s="1"/>
  <c r="J30" i="1" s="1"/>
  <c r="J31" i="1" s="1"/>
  <c r="J32" i="1" s="1"/>
  <c r="J33" i="1" s="1"/>
  <c r="J34" i="1" s="1"/>
  <c r="J35" i="1" s="1"/>
  <c r="J36" i="1" s="1"/>
  <c r="J37" i="1" s="1"/>
  <c r="J38" i="1" s="1"/>
  <c r="J39" i="1" s="1"/>
  <c r="J40" i="1" s="1"/>
  <c r="J41" i="1" s="1"/>
  <c r="J42" i="1" s="1"/>
  <c r="J43" i="1" s="1"/>
  <c r="J44" i="1" s="1"/>
  <c r="I25" i="1"/>
  <c r="I26" i="1" s="1"/>
  <c r="I27" i="1" s="1"/>
  <c r="I28" i="1" s="1"/>
  <c r="I29" i="1" s="1"/>
  <c r="I30" i="1" s="1"/>
  <c r="I31" i="1" s="1"/>
  <c r="I32" i="1" s="1"/>
  <c r="I33" i="1" s="1"/>
  <c r="I34" i="1" s="1"/>
  <c r="I35" i="1" s="1"/>
  <c r="I36" i="1" s="1"/>
  <c r="I37" i="1" s="1"/>
  <c r="I38" i="1" s="1"/>
  <c r="I39" i="1" s="1"/>
  <c r="I40" i="1" s="1"/>
  <c r="I41" i="1" s="1"/>
  <c r="I42" i="1" s="1"/>
  <c r="I43" i="1" s="1"/>
  <c r="I44" i="1" s="1"/>
  <c r="H25" i="1"/>
  <c r="H26" i="1" s="1"/>
  <c r="H27" i="1" s="1"/>
  <c r="H28" i="1" s="1"/>
  <c r="H29" i="1" s="1"/>
  <c r="H30" i="1" s="1"/>
  <c r="H31" i="1" s="1"/>
  <c r="H32" i="1" s="1"/>
  <c r="H33" i="1" s="1"/>
  <c r="H34" i="1" s="1"/>
  <c r="H35" i="1" s="1"/>
  <c r="H36" i="1" s="1"/>
  <c r="H37" i="1" s="1"/>
  <c r="H38" i="1" s="1"/>
  <c r="H39" i="1" s="1"/>
  <c r="H40" i="1" s="1"/>
  <c r="H41" i="1" s="1"/>
  <c r="H42" i="1" s="1"/>
  <c r="H43" i="1" s="1"/>
  <c r="H44" i="1" s="1"/>
  <c r="G25" i="1"/>
  <c r="G26" i="1" s="1"/>
  <c r="G27" i="1" s="1"/>
  <c r="G28" i="1" s="1"/>
  <c r="G29" i="1" s="1"/>
  <c r="G30" i="1" s="1"/>
  <c r="G31" i="1" s="1"/>
  <c r="G32" i="1" s="1"/>
  <c r="G33" i="1" s="1"/>
  <c r="G34" i="1" s="1"/>
  <c r="G35" i="1" s="1"/>
  <c r="G36" i="1" s="1"/>
  <c r="G37" i="1" s="1"/>
  <c r="G38" i="1" s="1"/>
  <c r="G39" i="1" s="1"/>
  <c r="G40" i="1" s="1"/>
  <c r="G41" i="1" s="1"/>
  <c r="G42" i="1" s="1"/>
  <c r="G43" i="1" s="1"/>
  <c r="IB47" i="1"/>
  <c r="IA47" i="1"/>
  <c r="HZ47" i="1"/>
  <c r="HY47" i="1"/>
  <c r="HX47" i="1"/>
  <c r="HW47" i="1"/>
  <c r="HV47" i="1"/>
  <c r="HU47" i="1"/>
  <c r="HT47" i="1"/>
  <c r="HS47" i="1"/>
  <c r="HR47" i="1"/>
  <c r="HQ47" i="1"/>
  <c r="HP47" i="1"/>
  <c r="HO47" i="1"/>
  <c r="HL47" i="1"/>
  <c r="HK47" i="1"/>
  <c r="HJ47" i="1"/>
  <c r="HI47" i="1"/>
  <c r="HH47" i="1"/>
  <c r="HG47" i="1"/>
  <c r="HF47" i="1"/>
  <c r="HE47" i="1"/>
  <c r="HD47" i="1"/>
  <c r="HC47" i="1"/>
  <c r="HB47" i="1"/>
  <c r="HA47" i="1"/>
  <c r="GZ47" i="1"/>
  <c r="GY47" i="1"/>
  <c r="GT47" i="1"/>
  <c r="GS47" i="1"/>
  <c r="GC47" i="1"/>
  <c r="GB47" i="1"/>
  <c r="A47" i="1"/>
  <c r="AR24" i="1"/>
  <c r="AR25" i="1" s="1"/>
  <c r="AR26" i="1" s="1"/>
  <c r="AR27" i="1" s="1"/>
  <c r="AR28" i="1" s="1"/>
  <c r="AR29" i="1" s="1"/>
  <c r="AR30" i="1" s="1"/>
  <c r="AR31" i="1" s="1"/>
  <c r="AR32" i="1" s="1"/>
  <c r="AR33" i="1" s="1"/>
  <c r="AR34" i="1" s="1"/>
  <c r="AR35" i="1" s="1"/>
  <c r="AR36" i="1" s="1"/>
  <c r="AR37" i="1" s="1"/>
  <c r="AR38" i="1" s="1"/>
  <c r="AR39" i="1" s="1"/>
  <c r="AR40" i="1" s="1"/>
  <c r="AR41" i="1" s="1"/>
  <c r="AR42" i="1" s="1"/>
  <c r="AR43" i="1" s="1"/>
  <c r="AR44" i="1" s="1"/>
  <c r="AR5" i="1"/>
  <c r="AR70" i="1" s="1"/>
  <c r="IB44" i="1"/>
  <c r="IA44" i="1"/>
  <c r="HZ44" i="1"/>
  <c r="HY44" i="1"/>
  <c r="HX44" i="1"/>
  <c r="HW44" i="1"/>
  <c r="HV44" i="1"/>
  <c r="HU44" i="1"/>
  <c r="HT44" i="1"/>
  <c r="HS44" i="1"/>
  <c r="HR44" i="1"/>
  <c r="HQ44" i="1"/>
  <c r="HP44" i="1"/>
  <c r="HO44" i="1"/>
  <c r="HL44" i="1"/>
  <c r="HK44" i="1"/>
  <c r="HJ44" i="1"/>
  <c r="HI44" i="1"/>
  <c r="HH44" i="1"/>
  <c r="HG44" i="1"/>
  <c r="HF44" i="1"/>
  <c r="HE44" i="1"/>
  <c r="HD44" i="1"/>
  <c r="HC44" i="1"/>
  <c r="HB44" i="1"/>
  <c r="HA44" i="1"/>
  <c r="GZ44" i="1"/>
  <c r="GY44" i="1"/>
  <c r="GT44" i="1"/>
  <c r="GS44" i="1"/>
  <c r="GB44" i="1"/>
  <c r="A44" i="1"/>
  <c r="IB43" i="1"/>
  <c r="IA43" i="1"/>
  <c r="HZ43" i="1"/>
  <c r="HY43" i="1"/>
  <c r="HX43" i="1"/>
  <c r="HW43" i="1"/>
  <c r="HV43" i="1"/>
  <c r="HU43" i="1"/>
  <c r="HT43" i="1"/>
  <c r="HS43" i="1"/>
  <c r="HR43" i="1"/>
  <c r="HQ43" i="1"/>
  <c r="HP43" i="1"/>
  <c r="HO43" i="1"/>
  <c r="HL43" i="1"/>
  <c r="HK43" i="1"/>
  <c r="HJ43" i="1"/>
  <c r="HI43" i="1"/>
  <c r="HH43" i="1"/>
  <c r="HG43" i="1"/>
  <c r="HF43" i="1"/>
  <c r="HE43" i="1"/>
  <c r="HD43" i="1"/>
  <c r="HC43" i="1"/>
  <c r="HB43" i="1"/>
  <c r="HA43" i="1"/>
  <c r="GZ43" i="1"/>
  <c r="GY43" i="1"/>
  <c r="GT43" i="1"/>
  <c r="GS43" i="1"/>
  <c r="GB43" i="1"/>
  <c r="A43" i="1"/>
  <c r="IB42" i="1"/>
  <c r="IA42" i="1"/>
  <c r="HZ42" i="1"/>
  <c r="HY42" i="1"/>
  <c r="HX42" i="1"/>
  <c r="HW42" i="1"/>
  <c r="HV42" i="1"/>
  <c r="HU42" i="1"/>
  <c r="HT42" i="1"/>
  <c r="HS42" i="1"/>
  <c r="HR42" i="1"/>
  <c r="HQ42" i="1"/>
  <c r="HP42" i="1"/>
  <c r="HO42" i="1"/>
  <c r="HL42" i="1"/>
  <c r="HK42" i="1"/>
  <c r="HJ42" i="1"/>
  <c r="HI42" i="1"/>
  <c r="HH42" i="1"/>
  <c r="HG42" i="1"/>
  <c r="HF42" i="1"/>
  <c r="HE42" i="1"/>
  <c r="HD42" i="1"/>
  <c r="HC42" i="1"/>
  <c r="HB42" i="1"/>
  <c r="HA42" i="1"/>
  <c r="GZ42" i="1"/>
  <c r="GY42" i="1"/>
  <c r="GT42" i="1"/>
  <c r="GS42" i="1"/>
  <c r="GD42" i="1"/>
  <c r="GC42" i="1"/>
  <c r="GB42" i="1"/>
  <c r="A42" i="1"/>
  <c r="IB41" i="1"/>
  <c r="IA41" i="1"/>
  <c r="HZ41" i="1"/>
  <c r="HY41" i="1"/>
  <c r="HX41" i="1"/>
  <c r="HW41" i="1"/>
  <c r="HV41" i="1"/>
  <c r="HU41" i="1"/>
  <c r="HT41" i="1"/>
  <c r="HS41" i="1"/>
  <c r="HR41" i="1"/>
  <c r="HQ41" i="1"/>
  <c r="HP41" i="1"/>
  <c r="HO41" i="1"/>
  <c r="HL41" i="1"/>
  <c r="HK41" i="1"/>
  <c r="HJ41" i="1"/>
  <c r="HI41" i="1"/>
  <c r="HH41" i="1"/>
  <c r="HG41" i="1"/>
  <c r="HF41" i="1"/>
  <c r="HE41" i="1"/>
  <c r="HD41" i="1"/>
  <c r="HC41" i="1"/>
  <c r="HB41" i="1"/>
  <c r="HA41" i="1"/>
  <c r="GZ41" i="1"/>
  <c r="GY41" i="1"/>
  <c r="GT41" i="1"/>
  <c r="GS41" i="1"/>
  <c r="GD41" i="1"/>
  <c r="GC41" i="1"/>
  <c r="GB41" i="1"/>
  <c r="A41" i="1"/>
  <c r="IB40" i="1"/>
  <c r="IA40" i="1"/>
  <c r="HZ40" i="1"/>
  <c r="HY40" i="1"/>
  <c r="HX40" i="1"/>
  <c r="HW40" i="1"/>
  <c r="HV40" i="1"/>
  <c r="HU40" i="1"/>
  <c r="HT40" i="1"/>
  <c r="HS40" i="1"/>
  <c r="HR40" i="1"/>
  <c r="HQ40" i="1"/>
  <c r="HP40" i="1"/>
  <c r="HO40" i="1"/>
  <c r="HL40" i="1"/>
  <c r="HK40" i="1"/>
  <c r="HJ40" i="1"/>
  <c r="HI40" i="1"/>
  <c r="HH40" i="1"/>
  <c r="HG40" i="1"/>
  <c r="HF40" i="1"/>
  <c r="HE40" i="1"/>
  <c r="HD40" i="1"/>
  <c r="HC40" i="1"/>
  <c r="HB40" i="1"/>
  <c r="HA40" i="1"/>
  <c r="GZ40" i="1"/>
  <c r="GY40" i="1"/>
  <c r="GT40" i="1"/>
  <c r="GS40" i="1"/>
  <c r="GD40" i="1"/>
  <c r="GC40" i="1"/>
  <c r="GB40" i="1"/>
  <c r="A40" i="1"/>
  <c r="IB39" i="1"/>
  <c r="IA39" i="1"/>
  <c r="HZ39" i="1"/>
  <c r="HY39" i="1"/>
  <c r="HX39" i="1"/>
  <c r="HW39" i="1"/>
  <c r="HV39" i="1"/>
  <c r="HU39" i="1"/>
  <c r="HT39" i="1"/>
  <c r="HS39" i="1"/>
  <c r="HR39" i="1"/>
  <c r="HQ39" i="1"/>
  <c r="HP39" i="1"/>
  <c r="HO39" i="1"/>
  <c r="HL39" i="1"/>
  <c r="HK39" i="1"/>
  <c r="HJ39" i="1"/>
  <c r="HI39" i="1"/>
  <c r="HH39" i="1"/>
  <c r="HG39" i="1"/>
  <c r="HF39" i="1"/>
  <c r="HE39" i="1"/>
  <c r="HD39" i="1"/>
  <c r="HC39" i="1"/>
  <c r="HB39" i="1"/>
  <c r="HA39" i="1"/>
  <c r="GZ39" i="1"/>
  <c r="GY39" i="1"/>
  <c r="GT39" i="1"/>
  <c r="GS39" i="1"/>
  <c r="GD39" i="1"/>
  <c r="GC39" i="1"/>
  <c r="GB39" i="1"/>
  <c r="A39" i="1"/>
  <c r="IB38" i="1"/>
  <c r="IA38" i="1"/>
  <c r="HZ38" i="1"/>
  <c r="HY38" i="1"/>
  <c r="HX38" i="1"/>
  <c r="HW38" i="1"/>
  <c r="HV38" i="1"/>
  <c r="HU38" i="1"/>
  <c r="HT38" i="1"/>
  <c r="HS38" i="1"/>
  <c r="HR38" i="1"/>
  <c r="HQ38" i="1"/>
  <c r="HP38" i="1"/>
  <c r="HO38" i="1"/>
  <c r="HL38" i="1"/>
  <c r="HK38" i="1"/>
  <c r="HJ38" i="1"/>
  <c r="HI38" i="1"/>
  <c r="HH38" i="1"/>
  <c r="HG38" i="1"/>
  <c r="HF38" i="1"/>
  <c r="HE38" i="1"/>
  <c r="HD38" i="1"/>
  <c r="HC38" i="1"/>
  <c r="HB38" i="1"/>
  <c r="HA38" i="1"/>
  <c r="GZ38" i="1"/>
  <c r="GY38" i="1"/>
  <c r="GT38" i="1"/>
  <c r="GS38" i="1"/>
  <c r="GD38" i="1"/>
  <c r="GC38" i="1"/>
  <c r="GB38" i="1"/>
  <c r="A38" i="1"/>
  <c r="IB37" i="1"/>
  <c r="IA37" i="1"/>
  <c r="HZ37" i="1"/>
  <c r="HY37" i="1"/>
  <c r="HX37" i="1"/>
  <c r="HW37" i="1"/>
  <c r="HV37" i="1"/>
  <c r="HU37" i="1"/>
  <c r="HT37" i="1"/>
  <c r="HS37" i="1"/>
  <c r="HR37" i="1"/>
  <c r="HQ37" i="1"/>
  <c r="HP37" i="1"/>
  <c r="HO37" i="1"/>
  <c r="HL37" i="1"/>
  <c r="HK37" i="1"/>
  <c r="HJ37" i="1"/>
  <c r="HI37" i="1"/>
  <c r="HH37" i="1"/>
  <c r="HG37" i="1"/>
  <c r="HF37" i="1"/>
  <c r="HE37" i="1"/>
  <c r="HD37" i="1"/>
  <c r="HC37" i="1"/>
  <c r="HB37" i="1"/>
  <c r="HA37" i="1"/>
  <c r="GZ37" i="1"/>
  <c r="GY37" i="1"/>
  <c r="GT37" i="1"/>
  <c r="GS37" i="1"/>
  <c r="GD37" i="1"/>
  <c r="GC37" i="1"/>
  <c r="GB37" i="1"/>
  <c r="A37" i="1"/>
  <c r="IB36" i="1"/>
  <c r="IA36" i="1"/>
  <c r="HZ36" i="1"/>
  <c r="HY36" i="1"/>
  <c r="HX36" i="1"/>
  <c r="HW36" i="1"/>
  <c r="HV36" i="1"/>
  <c r="HU36" i="1"/>
  <c r="HT36" i="1"/>
  <c r="HS36" i="1"/>
  <c r="HR36" i="1"/>
  <c r="HQ36" i="1"/>
  <c r="HP36" i="1"/>
  <c r="HO36" i="1"/>
  <c r="HL36" i="1"/>
  <c r="HK36" i="1"/>
  <c r="HJ36" i="1"/>
  <c r="HI36" i="1"/>
  <c r="HH36" i="1"/>
  <c r="HG36" i="1"/>
  <c r="HF36" i="1"/>
  <c r="HE36" i="1"/>
  <c r="HD36" i="1"/>
  <c r="HC36" i="1"/>
  <c r="HB36" i="1"/>
  <c r="HA36" i="1"/>
  <c r="GZ36" i="1"/>
  <c r="GY36" i="1"/>
  <c r="GT36" i="1"/>
  <c r="GS36" i="1"/>
  <c r="GD36" i="1"/>
  <c r="GC36" i="1"/>
  <c r="GB36" i="1"/>
  <c r="A36" i="1"/>
  <c r="IB35" i="1"/>
  <c r="IA35" i="1"/>
  <c r="HZ35" i="1"/>
  <c r="HY35" i="1"/>
  <c r="HX35" i="1"/>
  <c r="HW35" i="1"/>
  <c r="HV35" i="1"/>
  <c r="HU35" i="1"/>
  <c r="HT35" i="1"/>
  <c r="HS35" i="1"/>
  <c r="HR35" i="1"/>
  <c r="HQ35" i="1"/>
  <c r="HP35" i="1"/>
  <c r="HO35" i="1"/>
  <c r="HL35" i="1"/>
  <c r="HK35" i="1"/>
  <c r="HJ35" i="1"/>
  <c r="HI35" i="1"/>
  <c r="HH35" i="1"/>
  <c r="HG35" i="1"/>
  <c r="HF35" i="1"/>
  <c r="HE35" i="1"/>
  <c r="HD35" i="1"/>
  <c r="HC35" i="1"/>
  <c r="HB35" i="1"/>
  <c r="HA35" i="1"/>
  <c r="GZ35" i="1"/>
  <c r="GY35" i="1"/>
  <c r="GT35" i="1"/>
  <c r="GS35" i="1"/>
  <c r="GD35" i="1"/>
  <c r="GC35" i="1"/>
  <c r="GB35" i="1"/>
  <c r="A35" i="1"/>
  <c r="IB34" i="1"/>
  <c r="IA34" i="1"/>
  <c r="HZ34" i="1"/>
  <c r="HY34" i="1"/>
  <c r="HX34" i="1"/>
  <c r="HW34" i="1"/>
  <c r="HV34" i="1"/>
  <c r="HU34" i="1"/>
  <c r="HT34" i="1"/>
  <c r="HS34" i="1"/>
  <c r="HR34" i="1"/>
  <c r="HQ34" i="1"/>
  <c r="HP34" i="1"/>
  <c r="HO34" i="1"/>
  <c r="HL34" i="1"/>
  <c r="HK34" i="1"/>
  <c r="HJ34" i="1"/>
  <c r="HI34" i="1"/>
  <c r="HH34" i="1"/>
  <c r="HG34" i="1"/>
  <c r="HF34" i="1"/>
  <c r="HE34" i="1"/>
  <c r="HD34" i="1"/>
  <c r="HC34" i="1"/>
  <c r="HB34" i="1"/>
  <c r="HA34" i="1"/>
  <c r="GZ34" i="1"/>
  <c r="GY34" i="1"/>
  <c r="GT34" i="1"/>
  <c r="GS34" i="1"/>
  <c r="GD34" i="1"/>
  <c r="GC34" i="1"/>
  <c r="GB34" i="1"/>
  <c r="A34" i="1"/>
  <c r="IB33" i="1"/>
  <c r="IA33" i="1"/>
  <c r="HZ33" i="1"/>
  <c r="HY33" i="1"/>
  <c r="HX33" i="1"/>
  <c r="HW33" i="1"/>
  <c r="HV33" i="1"/>
  <c r="HU33" i="1"/>
  <c r="HT33" i="1"/>
  <c r="HS33" i="1"/>
  <c r="HR33" i="1"/>
  <c r="HQ33" i="1"/>
  <c r="HP33" i="1"/>
  <c r="HO33" i="1"/>
  <c r="HL33" i="1"/>
  <c r="HK33" i="1"/>
  <c r="HJ33" i="1"/>
  <c r="HI33" i="1"/>
  <c r="HH33" i="1"/>
  <c r="HG33" i="1"/>
  <c r="HF33" i="1"/>
  <c r="HE33" i="1"/>
  <c r="HD33" i="1"/>
  <c r="HC33" i="1"/>
  <c r="HB33" i="1"/>
  <c r="HA33" i="1"/>
  <c r="GZ33" i="1"/>
  <c r="GY33" i="1"/>
  <c r="GT33" i="1"/>
  <c r="GS33" i="1"/>
  <c r="GD33" i="1"/>
  <c r="GC33" i="1"/>
  <c r="GB33" i="1"/>
  <c r="A33" i="1"/>
  <c r="IB32" i="1"/>
  <c r="IA32" i="1"/>
  <c r="HZ32" i="1"/>
  <c r="HY32" i="1"/>
  <c r="HX32" i="1"/>
  <c r="HW32" i="1"/>
  <c r="HV32" i="1"/>
  <c r="HU32" i="1"/>
  <c r="HT32" i="1"/>
  <c r="HS32" i="1"/>
  <c r="HR32" i="1"/>
  <c r="HQ32" i="1"/>
  <c r="HP32" i="1"/>
  <c r="HO32" i="1"/>
  <c r="HL32" i="1"/>
  <c r="HK32" i="1"/>
  <c r="HJ32" i="1"/>
  <c r="HI32" i="1"/>
  <c r="HH32" i="1"/>
  <c r="HG32" i="1"/>
  <c r="HF32" i="1"/>
  <c r="HE32" i="1"/>
  <c r="HD32" i="1"/>
  <c r="HC32" i="1"/>
  <c r="HB32" i="1"/>
  <c r="HA32" i="1"/>
  <c r="GZ32" i="1"/>
  <c r="GY32" i="1"/>
  <c r="GT32" i="1"/>
  <c r="GS32" i="1"/>
  <c r="GD32" i="1"/>
  <c r="GC32" i="1"/>
  <c r="GB32" i="1"/>
  <c r="A32" i="1"/>
  <c r="IB31" i="1"/>
  <c r="IA31" i="1"/>
  <c r="HZ31" i="1"/>
  <c r="HY31" i="1"/>
  <c r="HX31" i="1"/>
  <c r="HW31" i="1"/>
  <c r="HV31" i="1"/>
  <c r="HU31" i="1"/>
  <c r="HT31" i="1"/>
  <c r="HS31" i="1"/>
  <c r="HR31" i="1"/>
  <c r="HQ31" i="1"/>
  <c r="HP31" i="1"/>
  <c r="HO31" i="1"/>
  <c r="HL31" i="1"/>
  <c r="HK31" i="1"/>
  <c r="HJ31" i="1"/>
  <c r="HI31" i="1"/>
  <c r="HH31" i="1"/>
  <c r="HG31" i="1"/>
  <c r="HF31" i="1"/>
  <c r="HE31" i="1"/>
  <c r="HD31" i="1"/>
  <c r="HC31" i="1"/>
  <c r="HB31" i="1"/>
  <c r="HA31" i="1"/>
  <c r="GZ31" i="1"/>
  <c r="GY31" i="1"/>
  <c r="GT31" i="1"/>
  <c r="GS31" i="1"/>
  <c r="GD31" i="1"/>
  <c r="GC31" i="1"/>
  <c r="GB31" i="1"/>
  <c r="A31" i="1"/>
  <c r="IB30" i="1"/>
  <c r="IA30" i="1"/>
  <c r="HZ30" i="1"/>
  <c r="HY30" i="1"/>
  <c r="HX30" i="1"/>
  <c r="HW30" i="1"/>
  <c r="HV30" i="1"/>
  <c r="HU30" i="1"/>
  <c r="HT30" i="1"/>
  <c r="HS30" i="1"/>
  <c r="HR30" i="1"/>
  <c r="HQ30" i="1"/>
  <c r="HP30" i="1"/>
  <c r="HO30" i="1"/>
  <c r="HL30" i="1"/>
  <c r="HK30" i="1"/>
  <c r="HJ30" i="1"/>
  <c r="HI30" i="1"/>
  <c r="HH30" i="1"/>
  <c r="HG30" i="1"/>
  <c r="HF30" i="1"/>
  <c r="HE30" i="1"/>
  <c r="HD30" i="1"/>
  <c r="HC30" i="1"/>
  <c r="HB30" i="1"/>
  <c r="HA30" i="1"/>
  <c r="GZ30" i="1"/>
  <c r="GY30" i="1"/>
  <c r="GT30" i="1"/>
  <c r="GS30" i="1"/>
  <c r="GD30" i="1"/>
  <c r="GC30" i="1"/>
  <c r="GB30" i="1"/>
  <c r="A30" i="1"/>
  <c r="IB29" i="1"/>
  <c r="IA29" i="1"/>
  <c r="HZ29" i="1"/>
  <c r="HY29" i="1"/>
  <c r="HX29" i="1"/>
  <c r="HW29" i="1"/>
  <c r="HV29" i="1"/>
  <c r="HU29" i="1"/>
  <c r="HT29" i="1"/>
  <c r="HS29" i="1"/>
  <c r="HR29" i="1"/>
  <c r="HQ29" i="1"/>
  <c r="HP29" i="1"/>
  <c r="HO29" i="1"/>
  <c r="HL29" i="1"/>
  <c r="HK29" i="1"/>
  <c r="HJ29" i="1"/>
  <c r="HI29" i="1"/>
  <c r="HH29" i="1"/>
  <c r="HG29" i="1"/>
  <c r="HF29" i="1"/>
  <c r="HE29" i="1"/>
  <c r="HD29" i="1"/>
  <c r="HC29" i="1"/>
  <c r="HB29" i="1"/>
  <c r="HA29" i="1"/>
  <c r="GZ29" i="1"/>
  <c r="GY29" i="1"/>
  <c r="GT29" i="1"/>
  <c r="GS29" i="1"/>
  <c r="GD29" i="1"/>
  <c r="GC29" i="1"/>
  <c r="GB29" i="1"/>
  <c r="A29" i="1"/>
  <c r="IB28" i="1"/>
  <c r="IA28" i="1"/>
  <c r="HZ28" i="1"/>
  <c r="HY28" i="1"/>
  <c r="HX28" i="1"/>
  <c r="HW28" i="1"/>
  <c r="HV28" i="1"/>
  <c r="HU28" i="1"/>
  <c r="HT28" i="1"/>
  <c r="HS28" i="1"/>
  <c r="HR28" i="1"/>
  <c r="HQ28" i="1"/>
  <c r="HP28" i="1"/>
  <c r="HO28" i="1"/>
  <c r="HL28" i="1"/>
  <c r="HK28" i="1"/>
  <c r="HJ28" i="1"/>
  <c r="HI28" i="1"/>
  <c r="HH28" i="1"/>
  <c r="HG28" i="1"/>
  <c r="HF28" i="1"/>
  <c r="HE28" i="1"/>
  <c r="HD28" i="1"/>
  <c r="HC28" i="1"/>
  <c r="HB28" i="1"/>
  <c r="HA28" i="1"/>
  <c r="GZ28" i="1"/>
  <c r="GY28" i="1"/>
  <c r="GT28" i="1"/>
  <c r="GS28" i="1"/>
  <c r="GD28" i="1"/>
  <c r="GC28" i="1"/>
  <c r="GB28" i="1"/>
  <c r="A28" i="1"/>
  <c r="IB27" i="1"/>
  <c r="IA27" i="1"/>
  <c r="HZ27" i="1"/>
  <c r="HY27" i="1"/>
  <c r="HX27" i="1"/>
  <c r="HW27" i="1"/>
  <c r="HV27" i="1"/>
  <c r="HU27" i="1"/>
  <c r="HT27" i="1"/>
  <c r="HS27" i="1"/>
  <c r="HR27" i="1"/>
  <c r="HQ27" i="1"/>
  <c r="HP27" i="1"/>
  <c r="HO27" i="1"/>
  <c r="HL27" i="1"/>
  <c r="HK27" i="1"/>
  <c r="HJ27" i="1"/>
  <c r="HI27" i="1"/>
  <c r="HH27" i="1"/>
  <c r="HG27" i="1"/>
  <c r="HF27" i="1"/>
  <c r="HE27" i="1"/>
  <c r="HD27" i="1"/>
  <c r="HC27" i="1"/>
  <c r="HB27" i="1"/>
  <c r="HA27" i="1"/>
  <c r="GZ27" i="1"/>
  <c r="GY27" i="1"/>
  <c r="GT27" i="1"/>
  <c r="GS27" i="1"/>
  <c r="GD27" i="1"/>
  <c r="GC27" i="1"/>
  <c r="GB27" i="1"/>
  <c r="A27" i="1"/>
  <c r="IB26" i="1"/>
  <c r="IA26" i="1"/>
  <c r="HZ26" i="1"/>
  <c r="HY26" i="1"/>
  <c r="HX26" i="1"/>
  <c r="HW26" i="1"/>
  <c r="HV26" i="1"/>
  <c r="HU26" i="1"/>
  <c r="HT26" i="1"/>
  <c r="HS26" i="1"/>
  <c r="HR26" i="1"/>
  <c r="HQ26" i="1"/>
  <c r="HP26" i="1"/>
  <c r="HO26" i="1"/>
  <c r="HL26" i="1"/>
  <c r="HK26" i="1"/>
  <c r="HJ26" i="1"/>
  <c r="HI26" i="1"/>
  <c r="HH26" i="1"/>
  <c r="HG26" i="1"/>
  <c r="HF26" i="1"/>
  <c r="HE26" i="1"/>
  <c r="HD26" i="1"/>
  <c r="HC26" i="1"/>
  <c r="HB26" i="1"/>
  <c r="HA26" i="1"/>
  <c r="GZ26" i="1"/>
  <c r="GY26" i="1"/>
  <c r="GT26" i="1"/>
  <c r="GS26" i="1"/>
  <c r="GD26" i="1"/>
  <c r="GC26" i="1"/>
  <c r="GB26" i="1"/>
  <c r="A26" i="1"/>
  <c r="IB25" i="1"/>
  <c r="IA25" i="1"/>
  <c r="HZ25" i="1"/>
  <c r="HY25" i="1"/>
  <c r="HX25" i="1"/>
  <c r="HW25" i="1"/>
  <c r="HV25" i="1"/>
  <c r="HU25" i="1"/>
  <c r="HT25" i="1"/>
  <c r="HS25" i="1"/>
  <c r="HR25" i="1"/>
  <c r="HQ25" i="1"/>
  <c r="HP25" i="1"/>
  <c r="HO25" i="1"/>
  <c r="HL25" i="1"/>
  <c r="HK25" i="1"/>
  <c r="HJ25" i="1"/>
  <c r="HI25" i="1"/>
  <c r="HH25" i="1"/>
  <c r="HG25" i="1"/>
  <c r="HF25" i="1"/>
  <c r="HE25" i="1"/>
  <c r="HD25" i="1"/>
  <c r="HC25" i="1"/>
  <c r="HB25" i="1"/>
  <c r="HA25" i="1"/>
  <c r="GZ25" i="1"/>
  <c r="GY25" i="1"/>
  <c r="GT25" i="1"/>
  <c r="GS25" i="1"/>
  <c r="GD25" i="1"/>
  <c r="GC25" i="1"/>
  <c r="GB25" i="1"/>
  <c r="A25" i="1"/>
  <c r="Y45" i="1" a="1"/>
  <c r="Y45" i="1" s="1"/>
  <c r="Y46" i="1" s="1"/>
  <c r="Y47" i="1" s="1"/>
  <c r="AJ48" i="1"/>
  <c r="A48" i="1"/>
  <c r="IB46" i="1"/>
  <c r="IA46" i="1"/>
  <c r="HZ46" i="1"/>
  <c r="HY46" i="1"/>
  <c r="HX46" i="1"/>
  <c r="HW46" i="1"/>
  <c r="HV46" i="1"/>
  <c r="HU46" i="1"/>
  <c r="HT46" i="1"/>
  <c r="HS46" i="1"/>
  <c r="HR46" i="1"/>
  <c r="HQ46" i="1"/>
  <c r="HP46" i="1"/>
  <c r="HO46" i="1"/>
  <c r="HL46" i="1"/>
  <c r="HK46" i="1"/>
  <c r="HJ46" i="1"/>
  <c r="HI46" i="1"/>
  <c r="HH46" i="1"/>
  <c r="HG46" i="1"/>
  <c r="HF46" i="1"/>
  <c r="HE46" i="1"/>
  <c r="HD46" i="1"/>
  <c r="HC46" i="1"/>
  <c r="HB46" i="1"/>
  <c r="HA46" i="1"/>
  <c r="GZ46" i="1"/>
  <c r="GY46" i="1"/>
  <c r="GT46" i="1"/>
  <c r="GS46" i="1"/>
  <c r="A46" i="1"/>
  <c r="IB45" i="1"/>
  <c r="IA45" i="1"/>
  <c r="HZ45" i="1"/>
  <c r="HY45" i="1"/>
  <c r="HX45" i="1"/>
  <c r="HW45" i="1"/>
  <c r="HV45" i="1"/>
  <c r="HU45" i="1"/>
  <c r="HT45" i="1"/>
  <c r="HS45" i="1"/>
  <c r="HR45" i="1"/>
  <c r="HQ45" i="1"/>
  <c r="HP45" i="1"/>
  <c r="HO45" i="1"/>
  <c r="HL45" i="1"/>
  <c r="HK45" i="1"/>
  <c r="HJ45" i="1"/>
  <c r="HI45" i="1"/>
  <c r="HH45" i="1"/>
  <c r="HG45" i="1"/>
  <c r="HF45" i="1"/>
  <c r="HE45" i="1"/>
  <c r="HD45" i="1"/>
  <c r="HC45" i="1"/>
  <c r="HB45" i="1"/>
  <c r="HA45" i="1"/>
  <c r="GZ45" i="1"/>
  <c r="GY45" i="1"/>
  <c r="GT45" i="1"/>
  <c r="GS45" i="1"/>
  <c r="A45" i="1"/>
  <c r="JF24" i="1"/>
  <c r="JE24" i="1"/>
  <c r="JD24" i="1"/>
  <c r="IT24" i="1"/>
  <c r="IS24" i="1"/>
  <c r="IO24" i="1"/>
  <c r="IL24" i="1"/>
  <c r="IJ24" i="1"/>
  <c r="II24" i="1"/>
  <c r="IH24" i="1"/>
  <c r="IG24" i="1"/>
  <c r="IB24" i="1"/>
  <c r="IA24" i="1"/>
  <c r="HZ24" i="1"/>
  <c r="HY24" i="1"/>
  <c r="HX24" i="1"/>
  <c r="HW24" i="1"/>
  <c r="HV24" i="1"/>
  <c r="HU24" i="1"/>
  <c r="HT24" i="1"/>
  <c r="HS24" i="1"/>
  <c r="HR24" i="1"/>
  <c r="HQ24" i="1"/>
  <c r="HP24" i="1"/>
  <c r="HO24" i="1"/>
  <c r="HL24" i="1"/>
  <c r="HK24" i="1"/>
  <c r="HJ24" i="1"/>
  <c r="HI24" i="1"/>
  <c r="HH24" i="1"/>
  <c r="HG24" i="1"/>
  <c r="HF24" i="1"/>
  <c r="HE24" i="1"/>
  <c r="HD24" i="1"/>
  <c r="HC24" i="1"/>
  <c r="HB24" i="1"/>
  <c r="HA24" i="1"/>
  <c r="GZ24" i="1"/>
  <c r="GY24" i="1"/>
  <c r="GV24" i="1"/>
  <c r="GT24" i="1"/>
  <c r="GS24" i="1"/>
  <c r="GR24" i="1"/>
  <c r="GQ24" i="1"/>
  <c r="GM24" i="1"/>
  <c r="GL24" i="1"/>
  <c r="GK24" i="1"/>
  <c r="GB24" i="1"/>
  <c r="EO24" i="1"/>
  <c r="EN24" i="1"/>
  <c r="EG24" i="1"/>
  <c r="EF24" i="1"/>
  <c r="EE24" i="1"/>
  <c r="ED24" i="1"/>
  <c r="EC24" i="1"/>
  <c r="EB24" i="1"/>
  <c r="EA24" i="1"/>
  <c r="DZ24" i="1"/>
  <c r="DY24" i="1"/>
  <c r="DX24" i="1"/>
  <c r="DW24" i="1"/>
  <c r="DV24" i="1"/>
  <c r="DU24" i="1"/>
  <c r="DT24" i="1"/>
  <c r="DS24" i="1"/>
  <c r="DR24" i="1"/>
  <c r="DQ24" i="1"/>
  <c r="DP24" i="1"/>
  <c r="DO24" i="1"/>
  <c r="DN24" i="1"/>
  <c r="DM24" i="1"/>
  <c r="DL24" i="1"/>
  <c r="DK24" i="1"/>
  <c r="DJ24" i="1"/>
  <c r="DI24" i="1"/>
  <c r="DH24" i="1"/>
  <c r="DG24" i="1"/>
  <c r="DF24" i="1"/>
  <c r="DE24" i="1"/>
  <c r="DD24" i="1"/>
  <c r="DC24" i="1"/>
  <c r="DB24" i="1"/>
  <c r="DA24" i="1"/>
  <c r="CZ24" i="1"/>
  <c r="CY24" i="1"/>
  <c r="CX24" i="1"/>
  <c r="AG24" i="1"/>
  <c r="AF24" i="1"/>
  <c r="AE24" i="1"/>
  <c r="AD24" i="1"/>
  <c r="GU24" i="1" s="1"/>
  <c r="AC24" i="1"/>
  <c r="A24" i="1"/>
  <c r="B45" i="1" s="1"/>
  <c r="B46" i="1" s="1"/>
  <c r="AJ23" i="1"/>
  <c r="Y23" i="1"/>
  <c r="X23" i="1" s="1"/>
  <c r="W23" i="1" s="1"/>
  <c r="V23" i="1" s="1"/>
  <c r="U23" i="1" s="1"/>
  <c r="T23" i="1" s="1"/>
  <c r="S23" i="1" s="1"/>
  <c r="R23" i="1" s="1"/>
  <c r="Q23" i="1" s="1"/>
  <c r="P23" i="1" s="1"/>
  <c r="O23" i="1" s="1"/>
  <c r="N23" i="1" s="1"/>
  <c r="M23" i="1" s="1"/>
  <c r="L23" i="1" s="1"/>
  <c r="K23" i="1" s="1"/>
  <c r="J23" i="1" s="1"/>
  <c r="I23" i="1" s="1"/>
  <c r="H23" i="1" s="1"/>
  <c r="G23" i="1" s="1"/>
  <c r="A23" i="1"/>
  <c r="AJ22" i="1" a="1"/>
  <c r="AJ22" i="1" s="1"/>
  <c r="A22" i="1"/>
  <c r="A21" i="1"/>
  <c r="E94" i="4"/>
  <c r="F93" i="4" s="1"/>
  <c r="K102" i="4"/>
  <c r="K101" i="4"/>
  <c r="IQ24" i="1" s="1"/>
  <c r="M104" i="4"/>
  <c r="K104" i="4"/>
  <c r="M103" i="4"/>
  <c r="K103" i="4"/>
  <c r="M131" i="4"/>
  <c r="M130" i="4"/>
  <c r="M129" i="4"/>
  <c r="K143" i="4"/>
  <c r="K142" i="4"/>
  <c r="K141" i="4"/>
  <c r="K140" i="4"/>
  <c r="K139" i="4"/>
  <c r="K138" i="4"/>
  <c r="K137" i="4"/>
  <c r="K136" i="4"/>
  <c r="K135" i="4"/>
  <c r="K134" i="4"/>
  <c r="K133" i="4"/>
  <c r="K132" i="4"/>
  <c r="K131" i="4"/>
  <c r="K130" i="4"/>
  <c r="K129" i="4"/>
  <c r="L93" i="8"/>
  <c r="L93" i="7"/>
  <c r="L93" i="6"/>
  <c r="L94" i="4"/>
  <c r="L102" i="4" s="1"/>
  <c r="IR51" i="1" s="1"/>
  <c r="L92" i="8"/>
  <c r="L130" i="8" s="1"/>
  <c r="L92" i="7"/>
  <c r="L130" i="7" s="1"/>
  <c r="L92" i="6"/>
  <c r="L130" i="6" s="1"/>
  <c r="L93" i="4"/>
  <c r="L140" i="4" s="1"/>
  <c r="IT51" i="1"/>
  <c r="IT18" i="1"/>
  <c r="IT5" i="1"/>
  <c r="IT70" i="1" s="1"/>
  <c r="J142" i="4"/>
  <c r="I142" i="4"/>
  <c r="H142" i="4"/>
  <c r="H139" i="4"/>
  <c r="J138" i="4"/>
  <c r="H138" i="4"/>
  <c r="G138" i="4"/>
  <c r="E138" i="4"/>
  <c r="J137" i="4"/>
  <c r="J136" i="4"/>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29" i="8"/>
  <c r="A130" i="8" s="1"/>
  <c r="A131" i="8" s="1"/>
  <c r="A132" i="8" s="1"/>
  <c r="A133" i="8" s="1"/>
  <c r="A134" i="8" s="1"/>
  <c r="A135" i="8" s="1"/>
  <c r="A136" i="8" s="1"/>
  <c r="A137" i="8" s="1"/>
  <c r="A138" i="8" s="1"/>
  <c r="A139" i="8" s="1"/>
  <c r="A140" i="8" s="1"/>
  <c r="A141" i="8" s="1"/>
  <c r="A142" i="8" s="1"/>
  <c r="A129" i="7"/>
  <c r="A130" i="7" s="1"/>
  <c r="A131" i="7" s="1"/>
  <c r="A132" i="7" s="1"/>
  <c r="A133" i="7" s="1"/>
  <c r="A134" i="7" s="1"/>
  <c r="A135" i="7" s="1"/>
  <c r="A136" i="7" s="1"/>
  <c r="A137" i="7" s="1"/>
  <c r="A138" i="7" s="1"/>
  <c r="A139" i="7" s="1"/>
  <c r="A140" i="7" s="1"/>
  <c r="A141" i="7" s="1"/>
  <c r="A142" i="7" s="1"/>
  <c r="A129" i="6"/>
  <c r="A130" i="6" s="1"/>
  <c r="A131" i="6" s="1"/>
  <c r="A132" i="6" s="1"/>
  <c r="A133" i="6" s="1"/>
  <c r="A134" i="6" s="1"/>
  <c r="A135" i="6" s="1"/>
  <c r="A136" i="6" s="1"/>
  <c r="A137" i="6" s="1"/>
  <c r="A138" i="6" s="1"/>
  <c r="A139" i="6" s="1"/>
  <c r="A140" i="6" s="1"/>
  <c r="A141" i="6" s="1"/>
  <c r="A142" i="6" s="1"/>
  <c r="A130" i="4"/>
  <c r="A131" i="4" s="1"/>
  <c r="A132" i="4" s="1"/>
  <c r="A133" i="4" s="1"/>
  <c r="A134" i="4" s="1"/>
  <c r="A135" i="4" s="1"/>
  <c r="A136" i="4" s="1"/>
  <c r="A137" i="4" s="1"/>
  <c r="A138" i="4" s="1"/>
  <c r="A139" i="4" s="1"/>
  <c r="A140" i="4" s="1"/>
  <c r="A141" i="4" s="1"/>
  <c r="A142" i="4" s="1"/>
  <c r="A143" i="4" s="1"/>
  <c r="E242" i="7"/>
  <c r="D242" i="7"/>
  <c r="C242" i="7"/>
  <c r="E241" i="7"/>
  <c r="D241" i="7"/>
  <c r="C241" i="7"/>
  <c r="E240" i="7"/>
  <c r="D240" i="7"/>
  <c r="C240" i="7"/>
  <c r="E242" i="6"/>
  <c r="D242" i="6"/>
  <c r="C242" i="6"/>
  <c r="E241" i="6"/>
  <c r="D241" i="6"/>
  <c r="C241" i="6"/>
  <c r="E240" i="6"/>
  <c r="D240" i="6"/>
  <c r="C240" i="6"/>
  <c r="E242" i="8"/>
  <c r="D242" i="8"/>
  <c r="C242" i="8"/>
  <c r="E241" i="8"/>
  <c r="D241" i="8"/>
  <c r="C241" i="8"/>
  <c r="E240" i="8"/>
  <c r="D240" i="8"/>
  <c r="C240" i="8"/>
  <c r="S96" i="7"/>
  <c r="S96" i="6"/>
  <c r="S96" i="8"/>
  <c r="F95" i="7"/>
  <c r="F94" i="7"/>
  <c r="F93" i="7"/>
  <c r="F92" i="7"/>
  <c r="F95" i="6"/>
  <c r="F94" i="6"/>
  <c r="F93" i="6"/>
  <c r="F92" i="6"/>
  <c r="F95" i="8"/>
  <c r="F94" i="8"/>
  <c r="F93" i="8"/>
  <c r="F92" i="8"/>
  <c r="IB63" i="1"/>
  <c r="IA63" i="1"/>
  <c r="HZ63" i="1"/>
  <c r="HY63" i="1"/>
  <c r="HX63" i="1"/>
  <c r="HW63" i="1"/>
  <c r="HV63" i="1"/>
  <c r="HU63" i="1"/>
  <c r="HT63" i="1"/>
  <c r="HS63" i="1"/>
  <c r="HR63" i="1"/>
  <c r="HQ63" i="1"/>
  <c r="HP63" i="1"/>
  <c r="HO63" i="1"/>
  <c r="HL63" i="1"/>
  <c r="HK63" i="1"/>
  <c r="HJ63" i="1"/>
  <c r="HI63" i="1"/>
  <c r="HH63" i="1"/>
  <c r="HG63" i="1"/>
  <c r="HF63" i="1"/>
  <c r="HE63" i="1"/>
  <c r="HD63" i="1"/>
  <c r="HC63" i="1"/>
  <c r="HB63" i="1"/>
  <c r="HA63" i="1"/>
  <c r="GZ63" i="1"/>
  <c r="GY63" i="1"/>
  <c r="IB62" i="1"/>
  <c r="IA62" i="1"/>
  <c r="HZ62" i="1"/>
  <c r="HY62" i="1"/>
  <c r="HX62" i="1"/>
  <c r="HW62" i="1"/>
  <c r="HV62" i="1"/>
  <c r="HU62" i="1"/>
  <c r="HT62" i="1"/>
  <c r="HS62" i="1"/>
  <c r="HR62" i="1"/>
  <c r="HQ62" i="1"/>
  <c r="HP62" i="1"/>
  <c r="HO62" i="1"/>
  <c r="HL62" i="1"/>
  <c r="HK62" i="1"/>
  <c r="HJ62" i="1"/>
  <c r="HI62" i="1"/>
  <c r="HH62" i="1"/>
  <c r="HG62" i="1"/>
  <c r="HF62" i="1"/>
  <c r="HE62" i="1"/>
  <c r="HD62" i="1"/>
  <c r="HC62" i="1"/>
  <c r="HB62" i="1"/>
  <c r="HA62" i="1"/>
  <c r="GZ62" i="1"/>
  <c r="GY62" i="1"/>
  <c r="IB61" i="1"/>
  <c r="IA61" i="1"/>
  <c r="HZ61" i="1"/>
  <c r="HY61" i="1"/>
  <c r="HX61" i="1"/>
  <c r="HW61" i="1"/>
  <c r="HV61" i="1"/>
  <c r="HU61" i="1"/>
  <c r="HT61" i="1"/>
  <c r="HS61" i="1"/>
  <c r="HR61" i="1"/>
  <c r="HQ61" i="1"/>
  <c r="HP61" i="1"/>
  <c r="HO61" i="1"/>
  <c r="HL61" i="1"/>
  <c r="HK61" i="1"/>
  <c r="HJ61" i="1"/>
  <c r="HI61" i="1"/>
  <c r="HH61" i="1"/>
  <c r="HG61" i="1"/>
  <c r="HF61" i="1"/>
  <c r="HE61" i="1"/>
  <c r="HD61" i="1"/>
  <c r="HC61" i="1"/>
  <c r="HB61" i="1"/>
  <c r="HA61" i="1"/>
  <c r="GZ61" i="1"/>
  <c r="GY61" i="1"/>
  <c r="IB60" i="1"/>
  <c r="IA60" i="1"/>
  <c r="HZ60" i="1"/>
  <c r="HY60" i="1"/>
  <c r="HX60" i="1"/>
  <c r="HW60" i="1"/>
  <c r="HV60" i="1"/>
  <c r="HU60" i="1"/>
  <c r="HT60" i="1"/>
  <c r="HS60" i="1"/>
  <c r="HR60" i="1"/>
  <c r="HQ60" i="1"/>
  <c r="HP60" i="1"/>
  <c r="HO60" i="1"/>
  <c r="HL60" i="1"/>
  <c r="HK60" i="1"/>
  <c r="HJ60" i="1"/>
  <c r="HI60" i="1"/>
  <c r="HH60" i="1"/>
  <c r="HG60" i="1"/>
  <c r="HF60" i="1"/>
  <c r="HE60" i="1"/>
  <c r="HD60" i="1"/>
  <c r="HC60" i="1"/>
  <c r="HB60" i="1"/>
  <c r="HA60" i="1"/>
  <c r="GZ60" i="1"/>
  <c r="GY60" i="1"/>
  <c r="IB59" i="1"/>
  <c r="IA59" i="1"/>
  <c r="HZ59" i="1"/>
  <c r="HY59" i="1"/>
  <c r="HX59" i="1"/>
  <c r="HW59" i="1"/>
  <c r="HV59" i="1"/>
  <c r="HU59" i="1"/>
  <c r="HT59" i="1"/>
  <c r="HS59" i="1"/>
  <c r="HR59" i="1"/>
  <c r="HQ59" i="1"/>
  <c r="HP59" i="1"/>
  <c r="HO59" i="1"/>
  <c r="HL59" i="1"/>
  <c r="HK59" i="1"/>
  <c r="HJ59" i="1"/>
  <c r="HI59" i="1"/>
  <c r="HH59" i="1"/>
  <c r="HG59" i="1"/>
  <c r="HF59" i="1"/>
  <c r="HE59" i="1"/>
  <c r="HD59" i="1"/>
  <c r="HC59" i="1"/>
  <c r="HB59" i="1"/>
  <c r="HA59" i="1"/>
  <c r="GZ59" i="1"/>
  <c r="GY59" i="1"/>
  <c r="IB58" i="1"/>
  <c r="IA58" i="1"/>
  <c r="HZ58" i="1"/>
  <c r="HY58" i="1"/>
  <c r="HX58" i="1"/>
  <c r="HW58" i="1"/>
  <c r="HV58" i="1"/>
  <c r="HU58" i="1"/>
  <c r="HT58" i="1"/>
  <c r="HS58" i="1"/>
  <c r="HR58" i="1"/>
  <c r="HQ58" i="1"/>
  <c r="HP58" i="1"/>
  <c r="HO58" i="1"/>
  <c r="HL58" i="1"/>
  <c r="HK58" i="1"/>
  <c r="HJ58" i="1"/>
  <c r="HI58" i="1"/>
  <c r="HH58" i="1"/>
  <c r="HG58" i="1"/>
  <c r="HF58" i="1"/>
  <c r="HE58" i="1"/>
  <c r="HD58" i="1"/>
  <c r="HC58" i="1"/>
  <c r="HB58" i="1"/>
  <c r="HA58" i="1"/>
  <c r="GZ58" i="1"/>
  <c r="GY58" i="1"/>
  <c r="IB57" i="1"/>
  <c r="IA57" i="1"/>
  <c r="HZ57" i="1"/>
  <c r="HY57" i="1"/>
  <c r="HX57" i="1"/>
  <c r="HW57" i="1"/>
  <c r="HV57" i="1"/>
  <c r="HU57" i="1"/>
  <c r="HT57" i="1"/>
  <c r="HS57" i="1"/>
  <c r="HR57" i="1"/>
  <c r="HQ57" i="1"/>
  <c r="HP57" i="1"/>
  <c r="HO57" i="1"/>
  <c r="HL57" i="1"/>
  <c r="HK57" i="1"/>
  <c r="HJ57" i="1"/>
  <c r="HI57" i="1"/>
  <c r="HH57" i="1"/>
  <c r="HG57" i="1"/>
  <c r="HF57" i="1"/>
  <c r="HE57" i="1"/>
  <c r="HD57" i="1"/>
  <c r="HC57" i="1"/>
  <c r="HB57" i="1"/>
  <c r="HA57" i="1"/>
  <c r="GZ57" i="1"/>
  <c r="GY57" i="1"/>
  <c r="IB56" i="1"/>
  <c r="IA56" i="1"/>
  <c r="HZ56" i="1"/>
  <c r="HY56" i="1"/>
  <c r="HX56" i="1"/>
  <c r="HW56" i="1"/>
  <c r="HV56" i="1"/>
  <c r="HU56" i="1"/>
  <c r="HT56" i="1"/>
  <c r="HS56" i="1"/>
  <c r="HR56" i="1"/>
  <c r="HQ56" i="1"/>
  <c r="HP56" i="1"/>
  <c r="HO56" i="1"/>
  <c r="HL56" i="1"/>
  <c r="HK56" i="1"/>
  <c r="HJ56" i="1"/>
  <c r="HI56" i="1"/>
  <c r="HH56" i="1"/>
  <c r="HG56" i="1"/>
  <c r="HF56" i="1"/>
  <c r="HE56" i="1"/>
  <c r="HD56" i="1"/>
  <c r="HC56" i="1"/>
  <c r="HB56" i="1"/>
  <c r="HA56" i="1"/>
  <c r="GZ56" i="1"/>
  <c r="GY56" i="1"/>
  <c r="IB55" i="1"/>
  <c r="IA55" i="1"/>
  <c r="HZ55" i="1"/>
  <c r="HY55" i="1"/>
  <c r="HX55" i="1"/>
  <c r="HW55" i="1"/>
  <c r="HV55" i="1"/>
  <c r="HU55" i="1"/>
  <c r="HT55" i="1"/>
  <c r="HS55" i="1"/>
  <c r="HR55" i="1"/>
  <c r="HQ55" i="1"/>
  <c r="HP55" i="1"/>
  <c r="HO55" i="1"/>
  <c r="HL55" i="1"/>
  <c r="HK55" i="1"/>
  <c r="HJ55" i="1"/>
  <c r="HI55" i="1"/>
  <c r="HH55" i="1"/>
  <c r="HG55" i="1"/>
  <c r="HF55" i="1"/>
  <c r="HE55" i="1"/>
  <c r="HD55" i="1"/>
  <c r="HC55" i="1"/>
  <c r="HB55" i="1"/>
  <c r="HA55" i="1"/>
  <c r="GZ55" i="1"/>
  <c r="GY55" i="1"/>
  <c r="IB54" i="1"/>
  <c r="IA54" i="1"/>
  <c r="HZ54" i="1"/>
  <c r="HY54" i="1"/>
  <c r="HX54" i="1"/>
  <c r="HW54" i="1"/>
  <c r="HV54" i="1"/>
  <c r="HU54" i="1"/>
  <c r="HT54" i="1"/>
  <c r="HS54" i="1"/>
  <c r="HR54" i="1"/>
  <c r="HQ54" i="1"/>
  <c r="HP54" i="1"/>
  <c r="HO54" i="1"/>
  <c r="HL54" i="1"/>
  <c r="HK54" i="1"/>
  <c r="HJ54" i="1"/>
  <c r="HI54" i="1"/>
  <c r="HH54" i="1"/>
  <c r="HG54" i="1"/>
  <c r="HF54" i="1"/>
  <c r="HE54" i="1"/>
  <c r="HD54" i="1"/>
  <c r="HC54" i="1"/>
  <c r="HB54" i="1"/>
  <c r="HA54" i="1"/>
  <c r="GZ54" i="1"/>
  <c r="GY54" i="1"/>
  <c r="IB53" i="1"/>
  <c r="IA53" i="1"/>
  <c r="HZ53" i="1"/>
  <c r="HY53" i="1"/>
  <c r="HX53" i="1"/>
  <c r="HW53" i="1"/>
  <c r="HV53" i="1"/>
  <c r="HU53" i="1"/>
  <c r="HT53" i="1"/>
  <c r="HS53" i="1"/>
  <c r="HR53" i="1"/>
  <c r="HQ53" i="1"/>
  <c r="HP53" i="1"/>
  <c r="HO53" i="1"/>
  <c r="HL53" i="1"/>
  <c r="HK53" i="1"/>
  <c r="HJ53" i="1"/>
  <c r="HI53" i="1"/>
  <c r="HH53" i="1"/>
  <c r="HG53" i="1"/>
  <c r="HF53" i="1"/>
  <c r="HE53" i="1"/>
  <c r="HD53" i="1"/>
  <c r="HC53" i="1"/>
  <c r="HB53" i="1"/>
  <c r="HA53" i="1"/>
  <c r="GZ53" i="1"/>
  <c r="GY53" i="1"/>
  <c r="IB52" i="1"/>
  <c r="IA52" i="1"/>
  <c r="HZ52" i="1"/>
  <c r="HY52" i="1"/>
  <c r="HX52" i="1"/>
  <c r="HW52" i="1"/>
  <c r="HV52" i="1"/>
  <c r="HU52" i="1"/>
  <c r="HT52" i="1"/>
  <c r="HS52" i="1"/>
  <c r="HR52" i="1"/>
  <c r="HQ52" i="1"/>
  <c r="HP52" i="1"/>
  <c r="HO52" i="1"/>
  <c r="HL52" i="1"/>
  <c r="HK52" i="1"/>
  <c r="HJ52" i="1"/>
  <c r="HI52" i="1"/>
  <c r="HH52" i="1"/>
  <c r="HG52" i="1"/>
  <c r="HF52" i="1"/>
  <c r="HE52" i="1"/>
  <c r="HD52" i="1"/>
  <c r="HC52" i="1"/>
  <c r="HB52" i="1"/>
  <c r="HA52" i="1"/>
  <c r="GZ52" i="1"/>
  <c r="GY52" i="1"/>
  <c r="IB51" i="1"/>
  <c r="IA51" i="1"/>
  <c r="HZ51" i="1"/>
  <c r="HY51" i="1"/>
  <c r="HX51" i="1"/>
  <c r="HW51" i="1"/>
  <c r="HV51" i="1"/>
  <c r="HU51" i="1"/>
  <c r="HT51" i="1"/>
  <c r="HS51" i="1"/>
  <c r="HR51" i="1"/>
  <c r="HQ51" i="1"/>
  <c r="HP51" i="1"/>
  <c r="HO51" i="1"/>
  <c r="HL51" i="1"/>
  <c r="HK51" i="1"/>
  <c r="HJ51" i="1"/>
  <c r="HI51" i="1"/>
  <c r="HH51" i="1"/>
  <c r="HG51" i="1"/>
  <c r="HF51" i="1"/>
  <c r="HE51" i="1"/>
  <c r="HD51" i="1"/>
  <c r="HC51" i="1"/>
  <c r="HB51" i="1"/>
  <c r="HA51" i="1"/>
  <c r="GZ51" i="1"/>
  <c r="GY51" i="1"/>
  <c r="IB19" i="1"/>
  <c r="IA19" i="1"/>
  <c r="HZ19" i="1"/>
  <c r="HY19" i="1"/>
  <c r="HX19" i="1"/>
  <c r="HW19" i="1"/>
  <c r="HV19" i="1"/>
  <c r="HU19" i="1"/>
  <c r="HT19" i="1"/>
  <c r="HS19" i="1"/>
  <c r="HR19" i="1"/>
  <c r="HQ19" i="1"/>
  <c r="HP19" i="1"/>
  <c r="HO19" i="1"/>
  <c r="HL19" i="1"/>
  <c r="HK19" i="1"/>
  <c r="HJ19" i="1"/>
  <c r="HI19" i="1"/>
  <c r="HH19" i="1"/>
  <c r="HG19" i="1"/>
  <c r="HF19" i="1"/>
  <c r="HE19" i="1"/>
  <c r="HD19" i="1"/>
  <c r="HC19" i="1"/>
  <c r="HB19" i="1"/>
  <c r="HA19" i="1"/>
  <c r="GZ19" i="1"/>
  <c r="GY19" i="1"/>
  <c r="IB18" i="1"/>
  <c r="IA18" i="1"/>
  <c r="HZ18" i="1"/>
  <c r="HY18" i="1"/>
  <c r="HX18" i="1"/>
  <c r="HW18" i="1"/>
  <c r="HV18" i="1"/>
  <c r="HU18" i="1"/>
  <c r="HT18" i="1"/>
  <c r="HS18" i="1"/>
  <c r="HR18" i="1"/>
  <c r="HQ18" i="1"/>
  <c r="HP18" i="1"/>
  <c r="HO18" i="1"/>
  <c r="HL18" i="1"/>
  <c r="HK18" i="1"/>
  <c r="HJ18" i="1"/>
  <c r="HI18" i="1"/>
  <c r="HH18" i="1"/>
  <c r="HG18" i="1"/>
  <c r="HF18" i="1"/>
  <c r="HE18" i="1"/>
  <c r="HD18" i="1"/>
  <c r="HC18" i="1"/>
  <c r="HB18" i="1"/>
  <c r="HA18" i="1"/>
  <c r="GZ18" i="1"/>
  <c r="GY18" i="1"/>
  <c r="AC18" i="1"/>
  <c r="R97" i="4"/>
  <c r="Y19" i="1" a="1"/>
  <c r="Y19" i="1" s="1"/>
  <c r="X19" i="1" s="1" a="1"/>
  <c r="X19" i="1" s="1"/>
  <c r="W19" i="1" s="1" a="1"/>
  <c r="W19" i="1" s="1"/>
  <c r="V19" i="1" s="1" a="1"/>
  <c r="V19" i="1" s="1"/>
  <c r="U19" i="1" s="1" a="1"/>
  <c r="U19" i="1" s="1"/>
  <c r="T19" i="1" s="1" a="1"/>
  <c r="T19" i="1" s="1"/>
  <c r="AJ17" i="1"/>
  <c r="Y17" i="1"/>
  <c r="X17" i="1" s="1"/>
  <c r="W17" i="1" s="1"/>
  <c r="V17" i="1" s="1"/>
  <c r="U17" i="1" s="1"/>
  <c r="T17" i="1" s="1"/>
  <c r="A17" i="1"/>
  <c r="AJ16" i="1" a="1"/>
  <c r="AJ16" i="1" s="1"/>
  <c r="A63" i="1"/>
  <c r="A62" i="1"/>
  <c r="A61" i="1"/>
  <c r="A60" i="1"/>
  <c r="A59" i="1"/>
  <c r="A58" i="1"/>
  <c r="A57" i="1"/>
  <c r="A56" i="1"/>
  <c r="A55" i="1"/>
  <c r="T52" i="1"/>
  <c r="S52" i="1"/>
  <c r="R52" i="1"/>
  <c r="Q52" i="1"/>
  <c r="P52" i="1"/>
  <c r="O52" i="1"/>
  <c r="N52" i="1"/>
  <c r="IL52" i="1" s="1"/>
  <c r="M52" i="1"/>
  <c r="JF52" i="1" s="1"/>
  <c r="L52" i="1"/>
  <c r="JE52" i="1" s="1"/>
  <c r="K52" i="1"/>
  <c r="JD52" i="1" s="1"/>
  <c r="J52" i="1"/>
  <c r="I52" i="1"/>
  <c r="H52" i="1"/>
  <c r="IQ52" i="1" s="1"/>
  <c r="G52" i="1"/>
  <c r="GL52" i="1" s="1"/>
  <c r="AJ50" i="1" a="1"/>
  <c r="AJ50" i="1" s="1"/>
  <c r="Y52" i="1" a="1"/>
  <c r="Y52" i="1" s="1"/>
  <c r="AJ64" i="1"/>
  <c r="A64" i="1"/>
  <c r="A54" i="1"/>
  <c r="A53" i="1"/>
  <c r="A52" i="1"/>
  <c r="OD51" i="1"/>
  <c r="OC51" i="1"/>
  <c r="OB51" i="1"/>
  <c r="OA51" i="1"/>
  <c r="NZ51" i="1"/>
  <c r="NY51" i="1"/>
  <c r="NX51" i="1"/>
  <c r="NW51" i="1"/>
  <c r="NV51" i="1"/>
  <c r="NU51" i="1"/>
  <c r="NT51" i="1"/>
  <c r="NS51" i="1"/>
  <c r="NR51" i="1"/>
  <c r="NQ51" i="1"/>
  <c r="NP51" i="1"/>
  <c r="NO51" i="1"/>
  <c r="NN51" i="1"/>
  <c r="NM51" i="1"/>
  <c r="NL51" i="1"/>
  <c r="NK51" i="1"/>
  <c r="NJ51" i="1"/>
  <c r="NI51" i="1"/>
  <c r="NH51" i="1"/>
  <c r="NG51" i="1"/>
  <c r="NF51" i="1"/>
  <c r="NE51" i="1"/>
  <c r="ND51" i="1"/>
  <c r="NC51" i="1"/>
  <c r="NB51" i="1"/>
  <c r="NA51" i="1"/>
  <c r="MZ51" i="1"/>
  <c r="MY51" i="1"/>
  <c r="MX51" i="1"/>
  <c r="MW51" i="1"/>
  <c r="MV51" i="1"/>
  <c r="MU51" i="1"/>
  <c r="MT51" i="1"/>
  <c r="MS51" i="1"/>
  <c r="MR51" i="1"/>
  <c r="MQ51" i="1"/>
  <c r="MP51" i="1"/>
  <c r="MO51" i="1"/>
  <c r="MN51" i="1"/>
  <c r="MM51" i="1"/>
  <c r="ML51" i="1"/>
  <c r="MK51" i="1"/>
  <c r="MJ51" i="1"/>
  <c r="MI51" i="1"/>
  <c r="MH51" i="1"/>
  <c r="MG51" i="1"/>
  <c r="MF51" i="1"/>
  <c r="ME51" i="1"/>
  <c r="MD51" i="1"/>
  <c r="MC51" i="1"/>
  <c r="MB51" i="1"/>
  <c r="MA51" i="1"/>
  <c r="LZ51" i="1"/>
  <c r="LY51" i="1"/>
  <c r="LX51" i="1"/>
  <c r="LW51" i="1"/>
  <c r="LV51" i="1"/>
  <c r="LU51" i="1"/>
  <c r="LT51" i="1"/>
  <c r="LS51" i="1"/>
  <c r="LR51" i="1"/>
  <c r="LQ51" i="1"/>
  <c r="LP51" i="1"/>
  <c r="LO51" i="1"/>
  <c r="LN51" i="1"/>
  <c r="LM51" i="1"/>
  <c r="LL51" i="1"/>
  <c r="LK51" i="1"/>
  <c r="LJ51" i="1"/>
  <c r="LI51" i="1"/>
  <c r="LH51" i="1"/>
  <c r="LG51" i="1"/>
  <c r="LF51" i="1"/>
  <c r="LE51" i="1"/>
  <c r="LD51" i="1"/>
  <c r="LC51" i="1"/>
  <c r="LB51" i="1"/>
  <c r="LA51" i="1"/>
  <c r="KZ51" i="1"/>
  <c r="KY51" i="1"/>
  <c r="KX51" i="1"/>
  <c r="KW51" i="1"/>
  <c r="KV51" i="1"/>
  <c r="KU51" i="1"/>
  <c r="KT51" i="1"/>
  <c r="KS51" i="1"/>
  <c r="KR51" i="1"/>
  <c r="KQ51" i="1"/>
  <c r="KP51" i="1"/>
  <c r="KO51" i="1"/>
  <c r="KN51" i="1"/>
  <c r="KM51" i="1"/>
  <c r="KL51" i="1"/>
  <c r="KK51" i="1"/>
  <c r="KJ51" i="1"/>
  <c r="KI51" i="1"/>
  <c r="KH51" i="1"/>
  <c r="KG51" i="1"/>
  <c r="KF51" i="1"/>
  <c r="KE51" i="1"/>
  <c r="KD51" i="1"/>
  <c r="KC51" i="1"/>
  <c r="KB51" i="1"/>
  <c r="KA51" i="1"/>
  <c r="JZ51" i="1"/>
  <c r="JY51" i="1"/>
  <c r="JX51" i="1"/>
  <c r="JW51" i="1"/>
  <c r="JV51" i="1"/>
  <c r="JU51" i="1"/>
  <c r="JT51" i="1"/>
  <c r="JS51" i="1"/>
  <c r="JR51" i="1"/>
  <c r="JQ51" i="1"/>
  <c r="JP51" i="1"/>
  <c r="JO51" i="1"/>
  <c r="JF51" i="1"/>
  <c r="JE51" i="1"/>
  <c r="JD51" i="1"/>
  <c r="IS51" i="1"/>
  <c r="IQ51" i="1"/>
  <c r="IP51" i="1"/>
  <c r="IO51" i="1"/>
  <c r="IL51" i="1"/>
  <c r="IJ51" i="1"/>
  <c r="II51" i="1"/>
  <c r="IH51" i="1"/>
  <c r="IG51" i="1"/>
  <c r="GV51" i="1"/>
  <c r="GT51" i="1"/>
  <c r="GS51" i="1"/>
  <c r="GR51" i="1"/>
  <c r="GQ51" i="1"/>
  <c r="GM51" i="1"/>
  <c r="GL51" i="1"/>
  <c r="GK51" i="1"/>
  <c r="GB51" i="1"/>
  <c r="EO51" i="1"/>
  <c r="EN51" i="1"/>
  <c r="EG51" i="1"/>
  <c r="EF51" i="1"/>
  <c r="EE51" i="1"/>
  <c r="ED51" i="1"/>
  <c r="DY51" i="1"/>
  <c r="DX51" i="1"/>
  <c r="DW51" i="1"/>
  <c r="DV51" i="1"/>
  <c r="DU51" i="1"/>
  <c r="DT51" i="1"/>
  <c r="DS51" i="1"/>
  <c r="DR51" i="1"/>
  <c r="DM51" i="1"/>
  <c r="DL51" i="1"/>
  <c r="DK51" i="1"/>
  <c r="DJ51" i="1"/>
  <c r="DI51" i="1"/>
  <c r="DH51" i="1"/>
  <c r="DG51" i="1"/>
  <c r="DF51" i="1"/>
  <c r="DA51" i="1"/>
  <c r="CZ51" i="1"/>
  <c r="CY51" i="1"/>
  <c r="CX51" i="1"/>
  <c r="AG51" i="1"/>
  <c r="AF51" i="1"/>
  <c r="AE51" i="1"/>
  <c r="AD51" i="1"/>
  <c r="A51" i="1"/>
  <c r="B63" i="1" s="1"/>
  <c r="A50" i="1"/>
  <c r="A49" i="1"/>
  <c r="AJ20" i="1"/>
  <c r="A20" i="1"/>
  <c r="G31" i="3"/>
  <c r="G30" i="3"/>
  <c r="G29" i="3"/>
  <c r="G28" i="3"/>
  <c r="G27" i="3"/>
  <c r="G26" i="3"/>
  <c r="OF5" i="1"/>
  <c r="GV18" i="1"/>
  <c r="G233" i="8"/>
  <c r="K233" i="8" s="1"/>
  <c r="O233" i="8" s="1"/>
  <c r="G232" i="8"/>
  <c r="K232" i="8" s="1"/>
  <c r="O232" i="8" s="1"/>
  <c r="J231" i="8"/>
  <c r="N231" i="8" s="1"/>
  <c r="R231" i="8" s="1"/>
  <c r="I231" i="8"/>
  <c r="M231" i="8" s="1"/>
  <c r="Q231" i="8" s="1"/>
  <c r="H231" i="8"/>
  <c r="L231" i="8" s="1"/>
  <c r="P231" i="8" s="1"/>
  <c r="G231" i="8"/>
  <c r="K231" i="8" s="1"/>
  <c r="O231" i="8" s="1"/>
  <c r="M230" i="8"/>
  <c r="Q230" i="8" s="1"/>
  <c r="J230" i="8"/>
  <c r="N230" i="8" s="1"/>
  <c r="R230" i="8" s="1"/>
  <c r="I230" i="8"/>
  <c r="H230" i="8"/>
  <c r="L230" i="8" s="1"/>
  <c r="P230" i="8" s="1"/>
  <c r="G230" i="8"/>
  <c r="K230" i="8" s="1"/>
  <c r="O230" i="8" s="1"/>
  <c r="J229" i="8"/>
  <c r="N229" i="8" s="1"/>
  <c r="R229" i="8" s="1"/>
  <c r="I229" i="8"/>
  <c r="M229" i="8" s="1"/>
  <c r="Q229" i="8" s="1"/>
  <c r="H229" i="8"/>
  <c r="L229" i="8" s="1"/>
  <c r="P229" i="8" s="1"/>
  <c r="G229" i="8"/>
  <c r="K229" i="8" s="1"/>
  <c r="O229" i="8" s="1"/>
  <c r="J228" i="8"/>
  <c r="N228" i="8" s="1"/>
  <c r="R228" i="8" s="1"/>
  <c r="I228" i="8"/>
  <c r="M228" i="8" s="1"/>
  <c r="Q228" i="8" s="1"/>
  <c r="H228" i="8"/>
  <c r="L228" i="8" s="1"/>
  <c r="P228" i="8" s="1"/>
  <c r="G228" i="8"/>
  <c r="K228" i="8" s="1"/>
  <c r="O228" i="8" s="1"/>
  <c r="G221" i="8"/>
  <c r="K221" i="8" s="1"/>
  <c r="D221" i="8"/>
  <c r="E221" i="8" s="1"/>
  <c r="C217" i="8"/>
  <c r="C216" i="8"/>
  <c r="C215" i="8"/>
  <c r="C214" i="8"/>
  <c r="G208" i="8"/>
  <c r="F208" i="8"/>
  <c r="E208" i="8"/>
  <c r="D208" i="8"/>
  <c r="G207" i="8"/>
  <c r="F207" i="8"/>
  <c r="E207" i="8"/>
  <c r="D207" i="8"/>
  <c r="G206" i="8"/>
  <c r="F206" i="8"/>
  <c r="E206" i="8"/>
  <c r="D206" i="8"/>
  <c r="G205" i="8"/>
  <c r="F205" i="8"/>
  <c r="E205" i="8"/>
  <c r="D205" i="8"/>
  <c r="G204" i="8"/>
  <c r="F204" i="8"/>
  <c r="E204" i="8"/>
  <c r="D204" i="8"/>
  <c r="G203" i="8"/>
  <c r="F203" i="8"/>
  <c r="E203" i="8"/>
  <c r="D203" i="8"/>
  <c r="G202" i="8"/>
  <c r="F202" i="8"/>
  <c r="E202" i="8"/>
  <c r="D202" i="8"/>
  <c r="AU193" i="8"/>
  <c r="AU194" i="8" s="1"/>
  <c r="AU195" i="8" s="1"/>
  <c r="AT193" i="8"/>
  <c r="AT194" i="8" s="1"/>
  <c r="AT195" i="8" s="1"/>
  <c r="AS193" i="8"/>
  <c r="AS194" i="8" s="1"/>
  <c r="AS195" i="8" s="1"/>
  <c r="AR193" i="8"/>
  <c r="AR194" i="8" s="1"/>
  <c r="AR195" i="8" s="1"/>
  <c r="AQ193" i="8"/>
  <c r="AQ194" i="8" s="1"/>
  <c r="AQ195" i="8" s="1"/>
  <c r="AP193" i="8"/>
  <c r="AP194" i="8" s="1"/>
  <c r="AP195" i="8" s="1"/>
  <c r="AO193" i="8"/>
  <c r="AO194" i="8" s="1"/>
  <c r="AO195" i="8" s="1"/>
  <c r="AN193" i="8"/>
  <c r="AN194" i="8" s="1"/>
  <c r="AN195" i="8" s="1"/>
  <c r="AM193" i="8"/>
  <c r="AM194" i="8" s="1"/>
  <c r="AM195" i="8" s="1"/>
  <c r="AL193" i="8"/>
  <c r="AL194" i="8" s="1"/>
  <c r="AL195" i="8" s="1"/>
  <c r="AK193" i="8"/>
  <c r="AK194" i="8" s="1"/>
  <c r="AK195" i="8" s="1"/>
  <c r="AJ193" i="8"/>
  <c r="AJ194" i="8" s="1"/>
  <c r="AJ195" i="8" s="1"/>
  <c r="AI193" i="8"/>
  <c r="AI194" i="8" s="1"/>
  <c r="AI195" i="8" s="1"/>
  <c r="AH193" i="8"/>
  <c r="AH194" i="8" s="1"/>
  <c r="AH195" i="8" s="1"/>
  <c r="AG193" i="8"/>
  <c r="AG194" i="8" s="1"/>
  <c r="AG195" i="8" s="1"/>
  <c r="AF193" i="8"/>
  <c r="AF194" i="8" s="1"/>
  <c r="AF195" i="8" s="1"/>
  <c r="AE193" i="8"/>
  <c r="AE194" i="8" s="1"/>
  <c r="AE195" i="8" s="1"/>
  <c r="AD193" i="8"/>
  <c r="AD194" i="8" s="1"/>
  <c r="AD195" i="8" s="1"/>
  <c r="AC193" i="8"/>
  <c r="AC194" i="8" s="1"/>
  <c r="AC195" i="8" s="1"/>
  <c r="AB193" i="8"/>
  <c r="AB194" i="8" s="1"/>
  <c r="AB195" i="8" s="1"/>
  <c r="AA193" i="8"/>
  <c r="AA194" i="8" s="1"/>
  <c r="AA195" i="8" s="1"/>
  <c r="Z193" i="8"/>
  <c r="Z194" i="8" s="1"/>
  <c r="Z195" i="8" s="1"/>
  <c r="Y193" i="8"/>
  <c r="Y194" i="8" s="1"/>
  <c r="Y195" i="8" s="1"/>
  <c r="X193" i="8"/>
  <c r="X194" i="8" s="1"/>
  <c r="X195" i="8" s="1"/>
  <c r="W193" i="8"/>
  <c r="W194" i="8" s="1"/>
  <c r="W195" i="8" s="1"/>
  <c r="V193" i="8"/>
  <c r="V194" i="8" s="1"/>
  <c r="V195" i="8" s="1"/>
  <c r="U193" i="8"/>
  <c r="U194" i="8" s="1"/>
  <c r="U195" i="8" s="1"/>
  <c r="T193" i="8"/>
  <c r="T194" i="8" s="1"/>
  <c r="T195" i="8" s="1"/>
  <c r="S193" i="8"/>
  <c r="S194" i="8" s="1"/>
  <c r="S195" i="8" s="1"/>
  <c r="R193" i="8"/>
  <c r="R194" i="8" s="1"/>
  <c r="R195" i="8" s="1"/>
  <c r="Q193" i="8"/>
  <c r="Q194" i="8" s="1"/>
  <c r="Q195" i="8" s="1"/>
  <c r="P193" i="8"/>
  <c r="P194" i="8" s="1"/>
  <c r="P195" i="8" s="1"/>
  <c r="O193" i="8"/>
  <c r="O194" i="8" s="1"/>
  <c r="O195" i="8" s="1"/>
  <c r="N193" i="8"/>
  <c r="N194" i="8" s="1"/>
  <c r="N195" i="8" s="1"/>
  <c r="M193" i="8"/>
  <c r="M194" i="8" s="1"/>
  <c r="M195" i="8" s="1"/>
  <c r="L193" i="8"/>
  <c r="L194" i="8" s="1"/>
  <c r="L195" i="8" s="1"/>
  <c r="K193" i="8"/>
  <c r="K194" i="8" s="1"/>
  <c r="K195" i="8" s="1"/>
  <c r="J193" i="8"/>
  <c r="J194" i="8" s="1"/>
  <c r="J195" i="8" s="1"/>
  <c r="I193" i="8"/>
  <c r="I194" i="8" s="1"/>
  <c r="I195" i="8" s="1"/>
  <c r="H193" i="8"/>
  <c r="H194" i="8" s="1"/>
  <c r="H195" i="8" s="1"/>
  <c r="G193" i="8"/>
  <c r="G194" i="8" s="1"/>
  <c r="G195" i="8" s="1"/>
  <c r="F193" i="8"/>
  <c r="F194" i="8" s="1"/>
  <c r="F195" i="8" s="1"/>
  <c r="E193" i="8"/>
  <c r="E194" i="8" s="1"/>
  <c r="E195" i="8" s="1"/>
  <c r="D193" i="8"/>
  <c r="D194" i="8" s="1"/>
  <c r="D195" i="8" s="1"/>
  <c r="C193" i="8"/>
  <c r="C194" i="8" s="1"/>
  <c r="C195" i="8" s="1"/>
  <c r="AU188" i="8"/>
  <c r="AU189" i="8" s="1"/>
  <c r="AU190" i="8" s="1"/>
  <c r="AT188" i="8"/>
  <c r="AT189" i="8" s="1"/>
  <c r="AT190" i="8" s="1"/>
  <c r="AS188" i="8"/>
  <c r="AS189" i="8" s="1"/>
  <c r="AS190" i="8" s="1"/>
  <c r="AR188" i="8"/>
  <c r="AR189" i="8" s="1"/>
  <c r="AR190" i="8" s="1"/>
  <c r="AQ188" i="8"/>
  <c r="AQ189" i="8" s="1"/>
  <c r="AQ190" i="8" s="1"/>
  <c r="AP188" i="8"/>
  <c r="AP189" i="8" s="1"/>
  <c r="AP190" i="8" s="1"/>
  <c r="AO188" i="8"/>
  <c r="AO189" i="8" s="1"/>
  <c r="AO190" i="8" s="1"/>
  <c r="AN188" i="8"/>
  <c r="AN189" i="8" s="1"/>
  <c r="AN190" i="8" s="1"/>
  <c r="AM188" i="8"/>
  <c r="AM189" i="8" s="1"/>
  <c r="AM190" i="8" s="1"/>
  <c r="AL188" i="8"/>
  <c r="AL189" i="8" s="1"/>
  <c r="AL190" i="8" s="1"/>
  <c r="AK188" i="8"/>
  <c r="AK189" i="8" s="1"/>
  <c r="AK190" i="8" s="1"/>
  <c r="AJ188" i="8"/>
  <c r="AJ189" i="8" s="1"/>
  <c r="AJ190" i="8" s="1"/>
  <c r="AI188" i="8"/>
  <c r="AI189" i="8" s="1"/>
  <c r="AI190" i="8" s="1"/>
  <c r="AH188" i="8"/>
  <c r="AH189" i="8" s="1"/>
  <c r="AH190" i="8" s="1"/>
  <c r="AG188" i="8"/>
  <c r="AG189" i="8" s="1"/>
  <c r="AG190" i="8" s="1"/>
  <c r="AF188" i="8"/>
  <c r="AF189" i="8" s="1"/>
  <c r="AF190" i="8" s="1"/>
  <c r="AE188" i="8"/>
  <c r="AE189" i="8" s="1"/>
  <c r="AE190" i="8" s="1"/>
  <c r="AD188" i="8"/>
  <c r="AD189" i="8" s="1"/>
  <c r="AD190" i="8" s="1"/>
  <c r="AC188" i="8"/>
  <c r="AC189" i="8" s="1"/>
  <c r="AC190" i="8" s="1"/>
  <c r="AB188" i="8"/>
  <c r="AB189" i="8" s="1"/>
  <c r="AB190" i="8" s="1"/>
  <c r="AA188" i="8"/>
  <c r="AA189" i="8" s="1"/>
  <c r="AA190" i="8" s="1"/>
  <c r="Z188" i="8"/>
  <c r="Z189" i="8" s="1"/>
  <c r="Z190" i="8" s="1"/>
  <c r="Y188" i="8"/>
  <c r="Y189" i="8" s="1"/>
  <c r="Y190" i="8" s="1"/>
  <c r="X188" i="8"/>
  <c r="X189" i="8" s="1"/>
  <c r="X190" i="8" s="1"/>
  <c r="W188" i="8"/>
  <c r="W189" i="8" s="1"/>
  <c r="W190" i="8" s="1"/>
  <c r="V188" i="8"/>
  <c r="V189" i="8" s="1"/>
  <c r="V190" i="8" s="1"/>
  <c r="U188" i="8"/>
  <c r="U189" i="8" s="1"/>
  <c r="U190" i="8" s="1"/>
  <c r="T188" i="8"/>
  <c r="T189" i="8" s="1"/>
  <c r="T190" i="8" s="1"/>
  <c r="S188" i="8"/>
  <c r="S189" i="8" s="1"/>
  <c r="S190" i="8" s="1"/>
  <c r="R188" i="8"/>
  <c r="R189" i="8" s="1"/>
  <c r="R190" i="8" s="1"/>
  <c r="Q188" i="8"/>
  <c r="Q189" i="8" s="1"/>
  <c r="Q190" i="8" s="1"/>
  <c r="P188" i="8"/>
  <c r="P189" i="8" s="1"/>
  <c r="P190" i="8" s="1"/>
  <c r="O188" i="8"/>
  <c r="O189" i="8" s="1"/>
  <c r="O190" i="8" s="1"/>
  <c r="N188" i="8"/>
  <c r="N189" i="8" s="1"/>
  <c r="N190" i="8" s="1"/>
  <c r="M188" i="8"/>
  <c r="M189" i="8" s="1"/>
  <c r="M190" i="8" s="1"/>
  <c r="L188" i="8"/>
  <c r="L189" i="8" s="1"/>
  <c r="L190" i="8" s="1"/>
  <c r="K188" i="8"/>
  <c r="K189" i="8" s="1"/>
  <c r="K190" i="8" s="1"/>
  <c r="J188" i="8"/>
  <c r="J189" i="8" s="1"/>
  <c r="J190" i="8" s="1"/>
  <c r="I188" i="8"/>
  <c r="I189" i="8" s="1"/>
  <c r="I190" i="8" s="1"/>
  <c r="H188" i="8"/>
  <c r="H189" i="8" s="1"/>
  <c r="H190" i="8" s="1"/>
  <c r="G188" i="8"/>
  <c r="G189" i="8" s="1"/>
  <c r="G190" i="8" s="1"/>
  <c r="F188" i="8"/>
  <c r="F189" i="8" s="1"/>
  <c r="F190" i="8" s="1"/>
  <c r="E188" i="8"/>
  <c r="E189" i="8" s="1"/>
  <c r="E190" i="8" s="1"/>
  <c r="D188" i="8"/>
  <c r="D189" i="8" s="1"/>
  <c r="D190" i="8" s="1"/>
  <c r="C188" i="8"/>
  <c r="C189" i="8" s="1"/>
  <c r="C190" i="8" s="1"/>
  <c r="AU183" i="8"/>
  <c r="AU184" i="8" s="1"/>
  <c r="AU185" i="8" s="1"/>
  <c r="AT183" i="8"/>
  <c r="AT184" i="8" s="1"/>
  <c r="AT185" i="8" s="1"/>
  <c r="AS183" i="8"/>
  <c r="AS184" i="8" s="1"/>
  <c r="AS185" i="8" s="1"/>
  <c r="AR183" i="8"/>
  <c r="AR184" i="8" s="1"/>
  <c r="AR185" i="8" s="1"/>
  <c r="AQ183" i="8"/>
  <c r="AQ184" i="8" s="1"/>
  <c r="AQ185" i="8" s="1"/>
  <c r="AP183" i="8"/>
  <c r="AP184" i="8" s="1"/>
  <c r="AP185" i="8" s="1"/>
  <c r="AO183" i="8"/>
  <c r="AO184" i="8" s="1"/>
  <c r="AO185" i="8" s="1"/>
  <c r="AN183" i="8"/>
  <c r="AN184" i="8" s="1"/>
  <c r="AN185" i="8" s="1"/>
  <c r="AM183" i="8"/>
  <c r="AM184" i="8" s="1"/>
  <c r="AM185" i="8" s="1"/>
  <c r="AL183" i="8"/>
  <c r="AL184" i="8" s="1"/>
  <c r="AL185" i="8" s="1"/>
  <c r="AK183" i="8"/>
  <c r="AK184" i="8" s="1"/>
  <c r="AK185" i="8" s="1"/>
  <c r="AJ183" i="8"/>
  <c r="AJ184" i="8" s="1"/>
  <c r="AJ185" i="8" s="1"/>
  <c r="AI183" i="8"/>
  <c r="AI184" i="8" s="1"/>
  <c r="AI185" i="8" s="1"/>
  <c r="AH183" i="8"/>
  <c r="AH184" i="8" s="1"/>
  <c r="AH185" i="8" s="1"/>
  <c r="AG183" i="8"/>
  <c r="AG184" i="8" s="1"/>
  <c r="AG185" i="8" s="1"/>
  <c r="AF183" i="8"/>
  <c r="AF184" i="8" s="1"/>
  <c r="AF185" i="8" s="1"/>
  <c r="AE183" i="8"/>
  <c r="AE184" i="8" s="1"/>
  <c r="AE185" i="8" s="1"/>
  <c r="AD183" i="8"/>
  <c r="AD184" i="8" s="1"/>
  <c r="AD185" i="8" s="1"/>
  <c r="AC183" i="8"/>
  <c r="AC184" i="8" s="1"/>
  <c r="AC185" i="8" s="1"/>
  <c r="AB183" i="8"/>
  <c r="AB184" i="8" s="1"/>
  <c r="AB185" i="8" s="1"/>
  <c r="AA183" i="8"/>
  <c r="AA184" i="8" s="1"/>
  <c r="AA185" i="8" s="1"/>
  <c r="Z183" i="8"/>
  <c r="Z184" i="8" s="1"/>
  <c r="Z185" i="8" s="1"/>
  <c r="Y183" i="8"/>
  <c r="Y184" i="8" s="1"/>
  <c r="Y185" i="8" s="1"/>
  <c r="X183" i="8"/>
  <c r="X184" i="8" s="1"/>
  <c r="X185" i="8" s="1"/>
  <c r="W183" i="8"/>
  <c r="W184" i="8" s="1"/>
  <c r="W185" i="8" s="1"/>
  <c r="V183" i="8"/>
  <c r="V184" i="8" s="1"/>
  <c r="V185" i="8" s="1"/>
  <c r="U183" i="8"/>
  <c r="U184" i="8" s="1"/>
  <c r="U185" i="8" s="1"/>
  <c r="T183" i="8"/>
  <c r="T184" i="8" s="1"/>
  <c r="T185" i="8" s="1"/>
  <c r="S183" i="8"/>
  <c r="S184" i="8" s="1"/>
  <c r="S185" i="8" s="1"/>
  <c r="R183" i="8"/>
  <c r="R184" i="8" s="1"/>
  <c r="R185" i="8" s="1"/>
  <c r="Q183" i="8"/>
  <c r="Q184" i="8" s="1"/>
  <c r="Q185" i="8" s="1"/>
  <c r="P183" i="8"/>
  <c r="P184" i="8" s="1"/>
  <c r="P185" i="8" s="1"/>
  <c r="O183" i="8"/>
  <c r="O184" i="8" s="1"/>
  <c r="O185" i="8" s="1"/>
  <c r="N183" i="8"/>
  <c r="N184" i="8" s="1"/>
  <c r="N185" i="8" s="1"/>
  <c r="M183" i="8"/>
  <c r="M184" i="8" s="1"/>
  <c r="M185" i="8" s="1"/>
  <c r="L183" i="8"/>
  <c r="L184" i="8" s="1"/>
  <c r="L185" i="8" s="1"/>
  <c r="K183" i="8"/>
  <c r="K184" i="8" s="1"/>
  <c r="K185" i="8" s="1"/>
  <c r="J183" i="8"/>
  <c r="J184" i="8" s="1"/>
  <c r="J185" i="8" s="1"/>
  <c r="I183" i="8"/>
  <c r="I184" i="8" s="1"/>
  <c r="I185" i="8" s="1"/>
  <c r="H183" i="8"/>
  <c r="H184" i="8" s="1"/>
  <c r="H185" i="8" s="1"/>
  <c r="G183" i="8"/>
  <c r="G184" i="8" s="1"/>
  <c r="G185" i="8" s="1"/>
  <c r="F183" i="8"/>
  <c r="F184" i="8" s="1"/>
  <c r="F185" i="8" s="1"/>
  <c r="E183" i="8"/>
  <c r="E184" i="8" s="1"/>
  <c r="E185" i="8" s="1"/>
  <c r="D183" i="8"/>
  <c r="D184" i="8" s="1"/>
  <c r="D185" i="8" s="1"/>
  <c r="C183" i="8"/>
  <c r="C184" i="8" s="1"/>
  <c r="C185" i="8" s="1"/>
  <c r="AU178" i="8"/>
  <c r="AU179" i="8" s="1"/>
  <c r="AU180" i="8" s="1"/>
  <c r="AT178" i="8"/>
  <c r="AT179" i="8" s="1"/>
  <c r="AT180" i="8" s="1"/>
  <c r="AS178" i="8"/>
  <c r="AS179" i="8" s="1"/>
  <c r="AS180" i="8" s="1"/>
  <c r="AR178" i="8"/>
  <c r="AR179" i="8" s="1"/>
  <c r="AR180" i="8" s="1"/>
  <c r="AQ178" i="8"/>
  <c r="AQ179" i="8" s="1"/>
  <c r="AQ180" i="8" s="1"/>
  <c r="AP178" i="8"/>
  <c r="AP179" i="8" s="1"/>
  <c r="AP180" i="8" s="1"/>
  <c r="AO178" i="8"/>
  <c r="AO179" i="8" s="1"/>
  <c r="AO180" i="8" s="1"/>
  <c r="AN178" i="8"/>
  <c r="AN179" i="8" s="1"/>
  <c r="AN180" i="8" s="1"/>
  <c r="AM178" i="8"/>
  <c r="AM179" i="8" s="1"/>
  <c r="AM180" i="8" s="1"/>
  <c r="AL178" i="8"/>
  <c r="AL179" i="8" s="1"/>
  <c r="AL180" i="8" s="1"/>
  <c r="AK178" i="8"/>
  <c r="AK179" i="8" s="1"/>
  <c r="AK180" i="8" s="1"/>
  <c r="AJ178" i="8"/>
  <c r="AJ179" i="8" s="1"/>
  <c r="AJ180" i="8" s="1"/>
  <c r="AI178" i="8"/>
  <c r="AI179" i="8" s="1"/>
  <c r="AI180" i="8" s="1"/>
  <c r="AH178" i="8"/>
  <c r="AH179" i="8" s="1"/>
  <c r="AH180" i="8" s="1"/>
  <c r="AG178" i="8"/>
  <c r="AG179" i="8" s="1"/>
  <c r="AG180" i="8" s="1"/>
  <c r="AF178" i="8"/>
  <c r="AF179" i="8" s="1"/>
  <c r="AF180" i="8" s="1"/>
  <c r="AE178" i="8"/>
  <c r="AE179" i="8" s="1"/>
  <c r="AE180" i="8" s="1"/>
  <c r="AD178" i="8"/>
  <c r="AD179" i="8" s="1"/>
  <c r="AD180" i="8" s="1"/>
  <c r="AC178" i="8"/>
  <c r="AC179" i="8" s="1"/>
  <c r="AC180" i="8" s="1"/>
  <c r="AB178" i="8"/>
  <c r="AB179" i="8" s="1"/>
  <c r="AB180" i="8" s="1"/>
  <c r="AA178" i="8"/>
  <c r="AA179" i="8" s="1"/>
  <c r="AA180" i="8" s="1"/>
  <c r="Z178" i="8"/>
  <c r="Z179" i="8" s="1"/>
  <c r="Z180" i="8" s="1"/>
  <c r="Y178" i="8"/>
  <c r="Y179" i="8" s="1"/>
  <c r="Y180" i="8" s="1"/>
  <c r="X178" i="8"/>
  <c r="X179" i="8" s="1"/>
  <c r="X180" i="8" s="1"/>
  <c r="W178" i="8"/>
  <c r="W179" i="8" s="1"/>
  <c r="W180" i="8" s="1"/>
  <c r="V178" i="8"/>
  <c r="V179" i="8" s="1"/>
  <c r="V180" i="8" s="1"/>
  <c r="U178" i="8"/>
  <c r="U179" i="8" s="1"/>
  <c r="U180" i="8" s="1"/>
  <c r="T178" i="8"/>
  <c r="T179" i="8" s="1"/>
  <c r="T180" i="8" s="1"/>
  <c r="S178" i="8"/>
  <c r="S179" i="8" s="1"/>
  <c r="S180" i="8" s="1"/>
  <c r="R178" i="8"/>
  <c r="R179" i="8" s="1"/>
  <c r="R180" i="8" s="1"/>
  <c r="Q178" i="8"/>
  <c r="Q179" i="8" s="1"/>
  <c r="Q180" i="8" s="1"/>
  <c r="P178" i="8"/>
  <c r="P179" i="8" s="1"/>
  <c r="P180" i="8" s="1"/>
  <c r="O178" i="8"/>
  <c r="O179" i="8" s="1"/>
  <c r="O180" i="8" s="1"/>
  <c r="N178" i="8"/>
  <c r="N179" i="8" s="1"/>
  <c r="N180" i="8" s="1"/>
  <c r="M178" i="8"/>
  <c r="M179" i="8" s="1"/>
  <c r="M180" i="8" s="1"/>
  <c r="L178" i="8"/>
  <c r="L179" i="8" s="1"/>
  <c r="L180" i="8" s="1"/>
  <c r="K178" i="8"/>
  <c r="K179" i="8" s="1"/>
  <c r="K180" i="8" s="1"/>
  <c r="J178" i="8"/>
  <c r="J179" i="8" s="1"/>
  <c r="J180" i="8" s="1"/>
  <c r="I178" i="8"/>
  <c r="I179" i="8" s="1"/>
  <c r="I180" i="8" s="1"/>
  <c r="H178" i="8"/>
  <c r="H179" i="8" s="1"/>
  <c r="H180" i="8" s="1"/>
  <c r="G178" i="8"/>
  <c r="G179" i="8" s="1"/>
  <c r="G180" i="8" s="1"/>
  <c r="F178" i="8"/>
  <c r="F179" i="8" s="1"/>
  <c r="F180" i="8" s="1"/>
  <c r="E178" i="8"/>
  <c r="E179" i="8" s="1"/>
  <c r="E180" i="8" s="1"/>
  <c r="D178" i="8"/>
  <c r="D179" i="8" s="1"/>
  <c r="D180" i="8" s="1"/>
  <c r="C178" i="8"/>
  <c r="C179" i="8" s="1"/>
  <c r="C180" i="8" s="1"/>
  <c r="AU173" i="8"/>
  <c r="AU174" i="8" s="1"/>
  <c r="AU175" i="8" s="1"/>
  <c r="AT173" i="8"/>
  <c r="AT174" i="8" s="1"/>
  <c r="AT175" i="8" s="1"/>
  <c r="AS173" i="8"/>
  <c r="AS174" i="8" s="1"/>
  <c r="AS175" i="8" s="1"/>
  <c r="AR173" i="8"/>
  <c r="AR174" i="8" s="1"/>
  <c r="AR175" i="8" s="1"/>
  <c r="AQ173" i="8"/>
  <c r="AQ174" i="8" s="1"/>
  <c r="AQ175" i="8" s="1"/>
  <c r="AP173" i="8"/>
  <c r="AP174" i="8" s="1"/>
  <c r="AP175" i="8" s="1"/>
  <c r="AO173" i="8"/>
  <c r="AO174" i="8" s="1"/>
  <c r="AO175" i="8" s="1"/>
  <c r="AN173" i="8"/>
  <c r="AN174" i="8" s="1"/>
  <c r="AN175" i="8" s="1"/>
  <c r="AM173" i="8"/>
  <c r="AM174" i="8" s="1"/>
  <c r="AM175" i="8" s="1"/>
  <c r="AL173" i="8"/>
  <c r="AL174" i="8" s="1"/>
  <c r="AL175" i="8" s="1"/>
  <c r="AK173" i="8"/>
  <c r="AK174" i="8" s="1"/>
  <c r="AK175" i="8" s="1"/>
  <c r="AJ173" i="8"/>
  <c r="AJ174" i="8" s="1"/>
  <c r="AJ175" i="8" s="1"/>
  <c r="AI173" i="8"/>
  <c r="AI174" i="8" s="1"/>
  <c r="AI175" i="8" s="1"/>
  <c r="AH173" i="8"/>
  <c r="AH174" i="8" s="1"/>
  <c r="AH175" i="8" s="1"/>
  <c r="AG173" i="8"/>
  <c r="AG174" i="8" s="1"/>
  <c r="AG175" i="8" s="1"/>
  <c r="AF173" i="8"/>
  <c r="AF174" i="8" s="1"/>
  <c r="AF175" i="8" s="1"/>
  <c r="AE173" i="8"/>
  <c r="AE174" i="8" s="1"/>
  <c r="AE175" i="8" s="1"/>
  <c r="AD173" i="8"/>
  <c r="AD174" i="8" s="1"/>
  <c r="AD175" i="8" s="1"/>
  <c r="AC173" i="8"/>
  <c r="AC174" i="8" s="1"/>
  <c r="AC175" i="8" s="1"/>
  <c r="AB173" i="8"/>
  <c r="AB174" i="8" s="1"/>
  <c r="AB175" i="8" s="1"/>
  <c r="AA173" i="8"/>
  <c r="AA174" i="8" s="1"/>
  <c r="AA175" i="8" s="1"/>
  <c r="Z173" i="8"/>
  <c r="Z174" i="8" s="1"/>
  <c r="Z175" i="8" s="1"/>
  <c r="Y173" i="8"/>
  <c r="Y174" i="8" s="1"/>
  <c r="Y175" i="8" s="1"/>
  <c r="X173" i="8"/>
  <c r="X174" i="8" s="1"/>
  <c r="X175" i="8" s="1"/>
  <c r="W173" i="8"/>
  <c r="W174" i="8" s="1"/>
  <c r="W175" i="8" s="1"/>
  <c r="V173" i="8"/>
  <c r="V174" i="8" s="1"/>
  <c r="V175" i="8" s="1"/>
  <c r="U173" i="8"/>
  <c r="U174" i="8" s="1"/>
  <c r="U175" i="8" s="1"/>
  <c r="T173" i="8"/>
  <c r="T174" i="8" s="1"/>
  <c r="T175" i="8" s="1"/>
  <c r="S173" i="8"/>
  <c r="S174" i="8" s="1"/>
  <c r="S175" i="8" s="1"/>
  <c r="R173" i="8"/>
  <c r="R174" i="8" s="1"/>
  <c r="R175" i="8" s="1"/>
  <c r="Q173" i="8"/>
  <c r="Q174" i="8" s="1"/>
  <c r="Q175" i="8" s="1"/>
  <c r="P173" i="8"/>
  <c r="P174" i="8" s="1"/>
  <c r="P175" i="8" s="1"/>
  <c r="O173" i="8"/>
  <c r="O174" i="8" s="1"/>
  <c r="O175" i="8" s="1"/>
  <c r="N173" i="8"/>
  <c r="N174" i="8" s="1"/>
  <c r="N175" i="8" s="1"/>
  <c r="M173" i="8"/>
  <c r="M174" i="8" s="1"/>
  <c r="M175" i="8" s="1"/>
  <c r="L173" i="8"/>
  <c r="L174" i="8" s="1"/>
  <c r="L175" i="8" s="1"/>
  <c r="K173" i="8"/>
  <c r="K174" i="8" s="1"/>
  <c r="K175" i="8" s="1"/>
  <c r="J173" i="8"/>
  <c r="J174" i="8" s="1"/>
  <c r="J175" i="8" s="1"/>
  <c r="I173" i="8"/>
  <c r="I174" i="8" s="1"/>
  <c r="I175" i="8" s="1"/>
  <c r="H173" i="8"/>
  <c r="H174" i="8" s="1"/>
  <c r="H175" i="8" s="1"/>
  <c r="G173" i="8"/>
  <c r="G174" i="8" s="1"/>
  <c r="G175" i="8" s="1"/>
  <c r="F173" i="8"/>
  <c r="F174" i="8" s="1"/>
  <c r="F175" i="8" s="1"/>
  <c r="E173" i="8"/>
  <c r="E174" i="8" s="1"/>
  <c r="E175" i="8" s="1"/>
  <c r="D173" i="8"/>
  <c r="D174" i="8" s="1"/>
  <c r="D175" i="8" s="1"/>
  <c r="C173" i="8"/>
  <c r="C174" i="8" s="1"/>
  <c r="C175" i="8" s="1"/>
  <c r="AU168" i="8"/>
  <c r="AU169" i="8" s="1"/>
  <c r="AU170" i="8" s="1"/>
  <c r="AT168" i="8"/>
  <c r="AT169" i="8" s="1"/>
  <c r="AT170" i="8" s="1"/>
  <c r="AS168" i="8"/>
  <c r="AS169" i="8" s="1"/>
  <c r="AS170" i="8" s="1"/>
  <c r="AR168" i="8"/>
  <c r="AR169" i="8" s="1"/>
  <c r="AR170" i="8" s="1"/>
  <c r="AQ168" i="8"/>
  <c r="AQ169" i="8" s="1"/>
  <c r="AQ170" i="8" s="1"/>
  <c r="AP168" i="8"/>
  <c r="AP169" i="8" s="1"/>
  <c r="AP170" i="8" s="1"/>
  <c r="AO168" i="8"/>
  <c r="AO169" i="8" s="1"/>
  <c r="AO170" i="8" s="1"/>
  <c r="AN168" i="8"/>
  <c r="AN169" i="8" s="1"/>
  <c r="AN170" i="8" s="1"/>
  <c r="AM168" i="8"/>
  <c r="AM169" i="8" s="1"/>
  <c r="AM170" i="8" s="1"/>
  <c r="AL168" i="8"/>
  <c r="AL169" i="8" s="1"/>
  <c r="AL170" i="8" s="1"/>
  <c r="AK168" i="8"/>
  <c r="AK169" i="8" s="1"/>
  <c r="AK170" i="8" s="1"/>
  <c r="AJ168" i="8"/>
  <c r="AJ169" i="8" s="1"/>
  <c r="AJ170" i="8" s="1"/>
  <c r="AI168" i="8"/>
  <c r="AI169" i="8" s="1"/>
  <c r="AI170" i="8" s="1"/>
  <c r="AH168" i="8"/>
  <c r="AH169" i="8" s="1"/>
  <c r="AH170" i="8" s="1"/>
  <c r="AG168" i="8"/>
  <c r="AG169" i="8" s="1"/>
  <c r="AG170" i="8" s="1"/>
  <c r="AF168" i="8"/>
  <c r="AF169" i="8" s="1"/>
  <c r="AF170" i="8" s="1"/>
  <c r="AE168" i="8"/>
  <c r="AE169" i="8" s="1"/>
  <c r="AE170" i="8" s="1"/>
  <c r="AD168" i="8"/>
  <c r="AD169" i="8" s="1"/>
  <c r="AD170" i="8" s="1"/>
  <c r="AC168" i="8"/>
  <c r="AC169" i="8" s="1"/>
  <c r="AC170" i="8" s="1"/>
  <c r="AB168" i="8"/>
  <c r="AB169" i="8" s="1"/>
  <c r="AB170" i="8" s="1"/>
  <c r="AA168" i="8"/>
  <c r="AA169" i="8" s="1"/>
  <c r="AA170" i="8" s="1"/>
  <c r="Z168" i="8"/>
  <c r="Z169" i="8" s="1"/>
  <c r="Z170" i="8" s="1"/>
  <c r="Y168" i="8"/>
  <c r="Y169" i="8" s="1"/>
  <c r="Y170" i="8" s="1"/>
  <c r="X168" i="8"/>
  <c r="X169" i="8" s="1"/>
  <c r="X170" i="8" s="1"/>
  <c r="W168" i="8"/>
  <c r="W169" i="8" s="1"/>
  <c r="W170" i="8" s="1"/>
  <c r="V168" i="8"/>
  <c r="V169" i="8" s="1"/>
  <c r="V170" i="8" s="1"/>
  <c r="U168" i="8"/>
  <c r="U169" i="8" s="1"/>
  <c r="U170" i="8" s="1"/>
  <c r="T168" i="8"/>
  <c r="T169" i="8" s="1"/>
  <c r="T170" i="8" s="1"/>
  <c r="S168" i="8"/>
  <c r="S169" i="8" s="1"/>
  <c r="S170" i="8" s="1"/>
  <c r="R168" i="8"/>
  <c r="R169" i="8" s="1"/>
  <c r="R170" i="8" s="1"/>
  <c r="Q168" i="8"/>
  <c r="Q169" i="8" s="1"/>
  <c r="Q170" i="8" s="1"/>
  <c r="P168" i="8"/>
  <c r="P169" i="8" s="1"/>
  <c r="P170" i="8" s="1"/>
  <c r="O168" i="8"/>
  <c r="O169" i="8" s="1"/>
  <c r="O170" i="8" s="1"/>
  <c r="N168" i="8"/>
  <c r="N169" i="8" s="1"/>
  <c r="N170" i="8" s="1"/>
  <c r="M168" i="8"/>
  <c r="M169" i="8" s="1"/>
  <c r="M170" i="8" s="1"/>
  <c r="L168" i="8"/>
  <c r="L169" i="8" s="1"/>
  <c r="L170" i="8" s="1"/>
  <c r="K168" i="8"/>
  <c r="K169" i="8" s="1"/>
  <c r="K170" i="8" s="1"/>
  <c r="J168" i="8"/>
  <c r="J169" i="8" s="1"/>
  <c r="J170" i="8" s="1"/>
  <c r="I168" i="8"/>
  <c r="I169" i="8" s="1"/>
  <c r="I170" i="8" s="1"/>
  <c r="H168" i="8"/>
  <c r="H169" i="8" s="1"/>
  <c r="H170" i="8" s="1"/>
  <c r="G168" i="8"/>
  <c r="G169" i="8" s="1"/>
  <c r="G170" i="8" s="1"/>
  <c r="F168" i="8"/>
  <c r="F169" i="8" s="1"/>
  <c r="F170" i="8" s="1"/>
  <c r="E168" i="8"/>
  <c r="E169" i="8" s="1"/>
  <c r="E170" i="8" s="1"/>
  <c r="D168" i="8"/>
  <c r="D169" i="8" s="1"/>
  <c r="D170" i="8" s="1"/>
  <c r="C168" i="8"/>
  <c r="C169" i="8" s="1"/>
  <c r="C170" i="8" s="1"/>
  <c r="AU163" i="8"/>
  <c r="AU164" i="8" s="1"/>
  <c r="AU165" i="8" s="1"/>
  <c r="AT163" i="8"/>
  <c r="AT164" i="8" s="1"/>
  <c r="AT165" i="8" s="1"/>
  <c r="AS163" i="8"/>
  <c r="AS164" i="8" s="1"/>
  <c r="AS165" i="8" s="1"/>
  <c r="AR163" i="8"/>
  <c r="AR164" i="8" s="1"/>
  <c r="AR165" i="8" s="1"/>
  <c r="AQ163" i="8"/>
  <c r="AQ164" i="8" s="1"/>
  <c r="AQ165" i="8" s="1"/>
  <c r="AP163" i="8"/>
  <c r="AP164" i="8" s="1"/>
  <c r="AP165" i="8" s="1"/>
  <c r="AO163" i="8"/>
  <c r="AO164" i="8" s="1"/>
  <c r="AO165" i="8" s="1"/>
  <c r="AN163" i="8"/>
  <c r="AN164" i="8" s="1"/>
  <c r="AN165" i="8" s="1"/>
  <c r="AM163" i="8"/>
  <c r="AM164" i="8" s="1"/>
  <c r="AM165" i="8" s="1"/>
  <c r="AL163" i="8"/>
  <c r="AL164" i="8" s="1"/>
  <c r="AL165" i="8" s="1"/>
  <c r="AK163" i="8"/>
  <c r="AK164" i="8" s="1"/>
  <c r="AK165" i="8" s="1"/>
  <c r="AJ163" i="8"/>
  <c r="AJ164" i="8" s="1"/>
  <c r="AJ165" i="8" s="1"/>
  <c r="AI163" i="8"/>
  <c r="AI164" i="8" s="1"/>
  <c r="AI165" i="8" s="1"/>
  <c r="AH163" i="8"/>
  <c r="AH164" i="8" s="1"/>
  <c r="AH165" i="8" s="1"/>
  <c r="AG163" i="8"/>
  <c r="AG164" i="8" s="1"/>
  <c r="AG165" i="8" s="1"/>
  <c r="AF163" i="8"/>
  <c r="AF164" i="8" s="1"/>
  <c r="AF165" i="8" s="1"/>
  <c r="AE163" i="8"/>
  <c r="AE164" i="8" s="1"/>
  <c r="AE165" i="8" s="1"/>
  <c r="AD163" i="8"/>
  <c r="AD164" i="8" s="1"/>
  <c r="AD165" i="8" s="1"/>
  <c r="AC163" i="8"/>
  <c r="AC164" i="8" s="1"/>
  <c r="AC165" i="8" s="1"/>
  <c r="AB163" i="8"/>
  <c r="AB164" i="8" s="1"/>
  <c r="AB165" i="8" s="1"/>
  <c r="AA163" i="8"/>
  <c r="AA164" i="8" s="1"/>
  <c r="AA165" i="8" s="1"/>
  <c r="Z163" i="8"/>
  <c r="Z164" i="8" s="1"/>
  <c r="Z165" i="8" s="1"/>
  <c r="Y163" i="8"/>
  <c r="Y164" i="8" s="1"/>
  <c r="Y165" i="8" s="1"/>
  <c r="X163" i="8"/>
  <c r="X164" i="8" s="1"/>
  <c r="X165" i="8" s="1"/>
  <c r="W163" i="8"/>
  <c r="W164" i="8" s="1"/>
  <c r="W165" i="8" s="1"/>
  <c r="V163" i="8"/>
  <c r="V164" i="8" s="1"/>
  <c r="V165" i="8" s="1"/>
  <c r="U163" i="8"/>
  <c r="U164" i="8" s="1"/>
  <c r="U165" i="8" s="1"/>
  <c r="T163" i="8"/>
  <c r="T164" i="8" s="1"/>
  <c r="T165" i="8" s="1"/>
  <c r="S163" i="8"/>
  <c r="S164" i="8" s="1"/>
  <c r="S165" i="8" s="1"/>
  <c r="R163" i="8"/>
  <c r="R164" i="8" s="1"/>
  <c r="R165" i="8" s="1"/>
  <c r="Q163" i="8"/>
  <c r="Q164" i="8" s="1"/>
  <c r="Q165" i="8" s="1"/>
  <c r="P163" i="8"/>
  <c r="P164" i="8" s="1"/>
  <c r="P165" i="8" s="1"/>
  <c r="O163" i="8"/>
  <c r="O164" i="8" s="1"/>
  <c r="O165" i="8" s="1"/>
  <c r="N163" i="8"/>
  <c r="N164" i="8" s="1"/>
  <c r="N165" i="8" s="1"/>
  <c r="M163" i="8"/>
  <c r="M164" i="8" s="1"/>
  <c r="M165" i="8" s="1"/>
  <c r="L163" i="8"/>
  <c r="L164" i="8" s="1"/>
  <c r="L165" i="8" s="1"/>
  <c r="K163" i="8"/>
  <c r="K164" i="8" s="1"/>
  <c r="K165" i="8" s="1"/>
  <c r="J163" i="8"/>
  <c r="J164" i="8" s="1"/>
  <c r="J165" i="8" s="1"/>
  <c r="I163" i="8"/>
  <c r="I164" i="8" s="1"/>
  <c r="I165" i="8" s="1"/>
  <c r="H163" i="8"/>
  <c r="H164" i="8" s="1"/>
  <c r="H165" i="8" s="1"/>
  <c r="G163" i="8"/>
  <c r="G164" i="8" s="1"/>
  <c r="G165" i="8" s="1"/>
  <c r="F163" i="8"/>
  <c r="F164" i="8" s="1"/>
  <c r="F165" i="8" s="1"/>
  <c r="E163" i="8"/>
  <c r="E164" i="8" s="1"/>
  <c r="E165" i="8" s="1"/>
  <c r="D163" i="8"/>
  <c r="D164" i="8" s="1"/>
  <c r="D165" i="8" s="1"/>
  <c r="C163" i="8"/>
  <c r="C164" i="8" s="1"/>
  <c r="C165" i="8" s="1"/>
  <c r="AU158" i="8"/>
  <c r="AU159" i="8" s="1"/>
  <c r="AU160" i="8" s="1"/>
  <c r="AT158" i="8"/>
  <c r="AT159" i="8" s="1"/>
  <c r="AT160" i="8" s="1"/>
  <c r="AS158" i="8"/>
  <c r="AS159" i="8" s="1"/>
  <c r="AS160" i="8" s="1"/>
  <c r="AR158" i="8"/>
  <c r="AR159" i="8" s="1"/>
  <c r="AR160" i="8" s="1"/>
  <c r="AQ158" i="8"/>
  <c r="AQ159" i="8" s="1"/>
  <c r="AQ160" i="8" s="1"/>
  <c r="AP158" i="8"/>
  <c r="AP159" i="8" s="1"/>
  <c r="AP160" i="8" s="1"/>
  <c r="AO158" i="8"/>
  <c r="AO159" i="8" s="1"/>
  <c r="AO160" i="8" s="1"/>
  <c r="AN158" i="8"/>
  <c r="AN159" i="8" s="1"/>
  <c r="AN160" i="8" s="1"/>
  <c r="AM158" i="8"/>
  <c r="AM159" i="8" s="1"/>
  <c r="AM160" i="8" s="1"/>
  <c r="AL158" i="8"/>
  <c r="AL159" i="8" s="1"/>
  <c r="AL160" i="8" s="1"/>
  <c r="AK158" i="8"/>
  <c r="AK159" i="8" s="1"/>
  <c r="AK160" i="8" s="1"/>
  <c r="AJ158" i="8"/>
  <c r="AJ159" i="8" s="1"/>
  <c r="AJ160" i="8" s="1"/>
  <c r="AI158" i="8"/>
  <c r="AI159" i="8" s="1"/>
  <c r="AI160" i="8" s="1"/>
  <c r="AH158" i="8"/>
  <c r="AH159" i="8" s="1"/>
  <c r="AH160" i="8" s="1"/>
  <c r="AG158" i="8"/>
  <c r="AG159" i="8" s="1"/>
  <c r="AG160" i="8" s="1"/>
  <c r="AF158" i="8"/>
  <c r="AF159" i="8" s="1"/>
  <c r="AF160" i="8" s="1"/>
  <c r="AE158" i="8"/>
  <c r="AE159" i="8" s="1"/>
  <c r="AE160" i="8" s="1"/>
  <c r="AD158" i="8"/>
  <c r="AD159" i="8" s="1"/>
  <c r="AD160" i="8" s="1"/>
  <c r="AC158" i="8"/>
  <c r="AC159" i="8" s="1"/>
  <c r="AC160" i="8" s="1"/>
  <c r="AB158" i="8"/>
  <c r="AB159" i="8" s="1"/>
  <c r="AB160" i="8" s="1"/>
  <c r="AA158" i="8"/>
  <c r="AA159" i="8" s="1"/>
  <c r="AA160" i="8" s="1"/>
  <c r="Z158" i="8"/>
  <c r="Z159" i="8" s="1"/>
  <c r="Z160" i="8" s="1"/>
  <c r="Y158" i="8"/>
  <c r="Y159" i="8" s="1"/>
  <c r="Y160" i="8" s="1"/>
  <c r="X158" i="8"/>
  <c r="X159" i="8" s="1"/>
  <c r="X160" i="8" s="1"/>
  <c r="W158" i="8"/>
  <c r="W159" i="8" s="1"/>
  <c r="W160" i="8" s="1"/>
  <c r="V158" i="8"/>
  <c r="V159" i="8" s="1"/>
  <c r="V160" i="8" s="1"/>
  <c r="U158" i="8"/>
  <c r="U159" i="8" s="1"/>
  <c r="U160" i="8" s="1"/>
  <c r="T158" i="8"/>
  <c r="T159" i="8" s="1"/>
  <c r="T160" i="8" s="1"/>
  <c r="S158" i="8"/>
  <c r="S159" i="8" s="1"/>
  <c r="S160" i="8" s="1"/>
  <c r="R158" i="8"/>
  <c r="R159" i="8" s="1"/>
  <c r="R160" i="8" s="1"/>
  <c r="Q158" i="8"/>
  <c r="Q159" i="8" s="1"/>
  <c r="Q160" i="8" s="1"/>
  <c r="P158" i="8"/>
  <c r="P159" i="8" s="1"/>
  <c r="P160" i="8" s="1"/>
  <c r="O158" i="8"/>
  <c r="O159" i="8" s="1"/>
  <c r="O160" i="8" s="1"/>
  <c r="N158" i="8"/>
  <c r="N159" i="8" s="1"/>
  <c r="N160" i="8" s="1"/>
  <c r="M158" i="8"/>
  <c r="M159" i="8" s="1"/>
  <c r="M160" i="8" s="1"/>
  <c r="L158" i="8"/>
  <c r="L159" i="8" s="1"/>
  <c r="L160" i="8" s="1"/>
  <c r="K158" i="8"/>
  <c r="K159" i="8" s="1"/>
  <c r="K160" i="8" s="1"/>
  <c r="J158" i="8"/>
  <c r="J159" i="8" s="1"/>
  <c r="J160" i="8" s="1"/>
  <c r="I158" i="8"/>
  <c r="I159" i="8" s="1"/>
  <c r="I160" i="8" s="1"/>
  <c r="H158" i="8"/>
  <c r="H159" i="8" s="1"/>
  <c r="H160" i="8" s="1"/>
  <c r="G158" i="8"/>
  <c r="G159" i="8" s="1"/>
  <c r="G160" i="8" s="1"/>
  <c r="F158" i="8"/>
  <c r="F159" i="8" s="1"/>
  <c r="F160" i="8" s="1"/>
  <c r="E158" i="8"/>
  <c r="E159" i="8" s="1"/>
  <c r="E160" i="8" s="1"/>
  <c r="D158" i="8"/>
  <c r="D159" i="8" s="1"/>
  <c r="D160" i="8" s="1"/>
  <c r="C158" i="8"/>
  <c r="C159" i="8" s="1"/>
  <c r="C160" i="8" s="1"/>
  <c r="DE147" i="8"/>
  <c r="DF147" i="8" s="1"/>
  <c r="CP147" i="8"/>
  <c r="CA147" i="8"/>
  <c r="BL147" i="8"/>
  <c r="AW147" i="8"/>
  <c r="AH147" i="8"/>
  <c r="S147" i="8"/>
  <c r="D147" i="8"/>
  <c r="A147" i="8"/>
  <c r="BT132" i="8"/>
  <c r="CH132" i="8" s="1"/>
  <c r="BS132" i="8"/>
  <c r="CG132" i="8" s="1"/>
  <c r="BR132" i="8"/>
  <c r="CF132" i="8" s="1"/>
  <c r="BQ132" i="8"/>
  <c r="CE132" i="8" s="1"/>
  <c r="BP132" i="8"/>
  <c r="CD132" i="8" s="1"/>
  <c r="BO132" i="8"/>
  <c r="CC132" i="8" s="1"/>
  <c r="BN132" i="8"/>
  <c r="CB132" i="8" s="1"/>
  <c r="BM132" i="8"/>
  <c r="CO132" i="8" s="1"/>
  <c r="BL132" i="8"/>
  <c r="BZ132" i="8" s="1"/>
  <c r="BK132" i="8"/>
  <c r="BY132" i="8" s="1"/>
  <c r="BJ132" i="8"/>
  <c r="BI132" i="8"/>
  <c r="BW132" i="8" s="1"/>
  <c r="BH132" i="8"/>
  <c r="BV132" i="8" s="1"/>
  <c r="BG132" i="8"/>
  <c r="CI132" i="8" s="1"/>
  <c r="AK132" i="8"/>
  <c r="AY132" i="8" s="1"/>
  <c r="AJ132" i="8"/>
  <c r="AX132" i="8" s="1"/>
  <c r="AI132" i="8"/>
  <c r="AW132" i="8" s="1"/>
  <c r="AH132" i="8"/>
  <c r="AV132" i="8" s="1"/>
  <c r="AG132" i="8"/>
  <c r="AU132" i="8" s="1"/>
  <c r="AF132" i="8"/>
  <c r="AT132" i="8" s="1"/>
  <c r="AE132" i="8"/>
  <c r="AS132" i="8" s="1"/>
  <c r="AD132" i="8"/>
  <c r="AC132" i="8"/>
  <c r="AQ132" i="8" s="1"/>
  <c r="AB132" i="8"/>
  <c r="AP132" i="8" s="1"/>
  <c r="AA132" i="8"/>
  <c r="BC132" i="8" s="1"/>
  <c r="Z132" i="8"/>
  <c r="BB132" i="8" s="1"/>
  <c r="Y132" i="8"/>
  <c r="X132" i="8"/>
  <c r="BT131" i="8"/>
  <c r="CH131" i="8" s="1"/>
  <c r="BS131" i="8"/>
  <c r="CG131" i="8" s="1"/>
  <c r="BR131" i="8"/>
  <c r="CF131" i="8" s="1"/>
  <c r="BQ131" i="8"/>
  <c r="CE131" i="8" s="1"/>
  <c r="BP131" i="8"/>
  <c r="CD131" i="8" s="1"/>
  <c r="BO131" i="8"/>
  <c r="CC131" i="8" s="1"/>
  <c r="BN131" i="8"/>
  <c r="CB131" i="8" s="1"/>
  <c r="BM131" i="8"/>
  <c r="CA131" i="8" s="1"/>
  <c r="BL131" i="8"/>
  <c r="BZ131" i="8" s="1"/>
  <c r="BK131" i="8"/>
  <c r="BY131" i="8" s="1"/>
  <c r="BJ131" i="8"/>
  <c r="CL131" i="8" s="1"/>
  <c r="BI131" i="8"/>
  <c r="BH131" i="8"/>
  <c r="BG131" i="8"/>
  <c r="AK131" i="8"/>
  <c r="AY131" i="8" s="1"/>
  <c r="AJ131" i="8"/>
  <c r="AX131" i="8" s="1"/>
  <c r="AI131" i="8"/>
  <c r="AW131" i="8" s="1"/>
  <c r="AH131" i="8"/>
  <c r="AV131" i="8" s="1"/>
  <c r="AG131" i="8"/>
  <c r="AU131" i="8" s="1"/>
  <c r="AF131" i="8"/>
  <c r="AT131" i="8" s="1"/>
  <c r="AE131" i="8"/>
  <c r="AS131" i="8" s="1"/>
  <c r="AD131" i="8"/>
  <c r="AR131" i="8" s="1"/>
  <c r="AC131" i="8"/>
  <c r="BE131" i="8" s="1"/>
  <c r="AB131" i="8"/>
  <c r="BD131" i="8" s="1"/>
  <c r="AA131" i="8"/>
  <c r="BC131" i="8" s="1"/>
  <c r="Z131" i="8"/>
  <c r="AN131" i="8" s="1"/>
  <c r="Y131" i="8"/>
  <c r="AM131" i="8" s="1"/>
  <c r="X131" i="8"/>
  <c r="BT130" i="8"/>
  <c r="CH130" i="8" s="1"/>
  <c r="BS130" i="8"/>
  <c r="CG130" i="8" s="1"/>
  <c r="BR130" i="8"/>
  <c r="CF130" i="8" s="1"/>
  <c r="BQ130" i="8"/>
  <c r="CE130" i="8" s="1"/>
  <c r="BP130" i="8"/>
  <c r="CD130" i="8" s="1"/>
  <c r="BO130" i="8"/>
  <c r="CC130" i="8" s="1"/>
  <c r="BN130" i="8"/>
  <c r="CB130" i="8" s="1"/>
  <c r="BM130" i="8"/>
  <c r="BL130" i="8"/>
  <c r="BK130" i="8"/>
  <c r="BY130" i="8" s="1"/>
  <c r="BJ130" i="8"/>
  <c r="BX130" i="8" s="1"/>
  <c r="BI130" i="8"/>
  <c r="CK130" i="8" s="1"/>
  <c r="BH130" i="8"/>
  <c r="BV130" i="8" s="1"/>
  <c r="BG130" i="8"/>
  <c r="BU130" i="8" s="1"/>
  <c r="AK130" i="8"/>
  <c r="AY130" i="8" s="1"/>
  <c r="AJ130" i="8"/>
  <c r="AX130" i="8" s="1"/>
  <c r="AI130" i="8"/>
  <c r="AW130" i="8" s="1"/>
  <c r="AH130" i="8"/>
  <c r="AV130" i="8" s="1"/>
  <c r="AG130" i="8"/>
  <c r="AU130" i="8" s="1"/>
  <c r="AF130" i="8"/>
  <c r="AT130" i="8" s="1"/>
  <c r="AE130" i="8"/>
  <c r="AS130" i="8" s="1"/>
  <c r="AD130" i="8"/>
  <c r="AR130" i="8" s="1"/>
  <c r="AC130" i="8"/>
  <c r="BE130" i="8" s="1"/>
  <c r="AB130" i="8"/>
  <c r="BD130" i="8" s="1"/>
  <c r="AA130" i="8"/>
  <c r="BC130" i="8" s="1"/>
  <c r="Z130" i="8"/>
  <c r="BB130" i="8" s="1"/>
  <c r="Y130" i="8"/>
  <c r="X130" i="8"/>
  <c r="AL130" i="8" s="1"/>
  <c r="BT129" i="8"/>
  <c r="CH129" i="8" s="1"/>
  <c r="BS129" i="8"/>
  <c r="CG129" i="8" s="1"/>
  <c r="BR129" i="8"/>
  <c r="CF129" i="8" s="1"/>
  <c r="BQ129" i="8"/>
  <c r="CE129" i="8" s="1"/>
  <c r="BP129" i="8"/>
  <c r="CD129" i="8" s="1"/>
  <c r="BO129" i="8"/>
  <c r="CC129" i="8" s="1"/>
  <c r="BN129" i="8"/>
  <c r="CB129" i="8" s="1"/>
  <c r="BM129" i="8"/>
  <c r="CO129" i="8" s="1"/>
  <c r="BL129" i="8"/>
  <c r="CN129" i="8" s="1"/>
  <c r="BK129" i="8"/>
  <c r="BJ129" i="8"/>
  <c r="BI129" i="8"/>
  <c r="CK129" i="8" s="1"/>
  <c r="BH129" i="8"/>
  <c r="CJ129" i="8" s="1"/>
  <c r="BG129" i="8"/>
  <c r="CI129" i="8" s="1"/>
  <c r="AK129" i="8"/>
  <c r="AY129" i="8" s="1"/>
  <c r="AJ129" i="8"/>
  <c r="AX129" i="8" s="1"/>
  <c r="AI129" i="8"/>
  <c r="AW129" i="8" s="1"/>
  <c r="AH129" i="8"/>
  <c r="AV129" i="8" s="1"/>
  <c r="AG129" i="8"/>
  <c r="AU129" i="8" s="1"/>
  <c r="AF129" i="8"/>
  <c r="AT129" i="8" s="1"/>
  <c r="AE129" i="8"/>
  <c r="AS129" i="8" s="1"/>
  <c r="AD129" i="8"/>
  <c r="BF129" i="8" s="1"/>
  <c r="AC129" i="8"/>
  <c r="AB129" i="8"/>
  <c r="AA129" i="8"/>
  <c r="Z129" i="8"/>
  <c r="Y129" i="8"/>
  <c r="BA129" i="8" s="1"/>
  <c r="X129" i="8"/>
  <c r="AZ129" i="8" s="1"/>
  <c r="BT128" i="8"/>
  <c r="CH128" i="8" s="1"/>
  <c r="BS128" i="8"/>
  <c r="CG128" i="8" s="1"/>
  <c r="BR128" i="8"/>
  <c r="CF128" i="8" s="1"/>
  <c r="BQ128" i="8"/>
  <c r="CE128" i="8" s="1"/>
  <c r="BP128" i="8"/>
  <c r="CD128" i="8" s="1"/>
  <c r="BO128" i="8"/>
  <c r="CC128" i="8" s="1"/>
  <c r="BN128" i="8"/>
  <c r="CB128" i="8" s="1"/>
  <c r="BM128" i="8"/>
  <c r="CA128" i="8" s="1"/>
  <c r="BL128" i="8"/>
  <c r="BZ128" i="8" s="1"/>
  <c r="BK128" i="8"/>
  <c r="BY128" i="8" s="1"/>
  <c r="BJ128" i="8"/>
  <c r="BX128" i="8" s="1"/>
  <c r="BI128" i="8"/>
  <c r="BW128" i="8" s="1"/>
  <c r="BH128" i="8"/>
  <c r="BV128" i="8" s="1"/>
  <c r="BG128" i="8"/>
  <c r="BU128" i="8" s="1"/>
  <c r="AK128" i="8"/>
  <c r="AY128" i="8" s="1"/>
  <c r="AJ128" i="8"/>
  <c r="AX128" i="8" s="1"/>
  <c r="AI128" i="8"/>
  <c r="AW128" i="8" s="1"/>
  <c r="AH128" i="8"/>
  <c r="AV128" i="8" s="1"/>
  <c r="AG128" i="8"/>
  <c r="AU128" i="8" s="1"/>
  <c r="AF128" i="8"/>
  <c r="AT128" i="8" s="1"/>
  <c r="AE128" i="8"/>
  <c r="AS128" i="8" s="1"/>
  <c r="AD128" i="8"/>
  <c r="AR128" i="8" s="1"/>
  <c r="AC128" i="8"/>
  <c r="AQ128" i="8" s="1"/>
  <c r="AB128" i="8"/>
  <c r="AP128" i="8" s="1"/>
  <c r="AA128" i="8"/>
  <c r="AO128" i="8" s="1"/>
  <c r="Z128" i="8"/>
  <c r="AN128" i="8" s="1"/>
  <c r="Y128" i="8"/>
  <c r="BA128" i="8" s="1"/>
  <c r="X128" i="8"/>
  <c r="AZ128" i="8" s="1"/>
  <c r="BT127" i="8"/>
  <c r="CH127" i="8" s="1"/>
  <c r="BS127" i="8"/>
  <c r="CG127" i="8" s="1"/>
  <c r="BR127" i="8"/>
  <c r="CF127" i="8" s="1"/>
  <c r="BQ127" i="8"/>
  <c r="CE127" i="8" s="1"/>
  <c r="BP127" i="8"/>
  <c r="CD127" i="8" s="1"/>
  <c r="BO127" i="8"/>
  <c r="CC127" i="8" s="1"/>
  <c r="BN127" i="8"/>
  <c r="CB127" i="8" s="1"/>
  <c r="BM127" i="8"/>
  <c r="CO127" i="8" s="1"/>
  <c r="BL127" i="8"/>
  <c r="CN127" i="8" s="1"/>
  <c r="BK127" i="8"/>
  <c r="CM127" i="8" s="1"/>
  <c r="BJ127" i="8"/>
  <c r="CL127" i="8" s="1"/>
  <c r="BI127" i="8"/>
  <c r="BW127" i="8" s="1"/>
  <c r="BH127" i="8"/>
  <c r="CJ127" i="8" s="1"/>
  <c r="BG127" i="8"/>
  <c r="CI127" i="8" s="1"/>
  <c r="AK127" i="8"/>
  <c r="AY127" i="8" s="1"/>
  <c r="AJ127" i="8"/>
  <c r="AX127" i="8" s="1"/>
  <c r="AI127" i="8"/>
  <c r="AW127" i="8" s="1"/>
  <c r="AH127" i="8"/>
  <c r="AV127" i="8" s="1"/>
  <c r="AG127" i="8"/>
  <c r="AU127" i="8" s="1"/>
  <c r="AF127" i="8"/>
  <c r="AT127" i="8" s="1"/>
  <c r="AE127" i="8"/>
  <c r="AS127" i="8" s="1"/>
  <c r="AD127" i="8"/>
  <c r="BF127" i="8" s="1"/>
  <c r="AC127" i="8"/>
  <c r="BE127" i="8" s="1"/>
  <c r="AB127" i="8"/>
  <c r="BD127" i="8" s="1"/>
  <c r="AA127" i="8"/>
  <c r="BC127" i="8" s="1"/>
  <c r="Z127" i="8"/>
  <c r="BB127" i="8" s="1"/>
  <c r="Y127" i="8"/>
  <c r="BA127" i="8" s="1"/>
  <c r="X127" i="8"/>
  <c r="AZ127" i="8" s="1"/>
  <c r="BT126" i="8"/>
  <c r="CH126" i="8" s="1"/>
  <c r="BS126" i="8"/>
  <c r="CG126" i="8" s="1"/>
  <c r="BR126" i="8"/>
  <c r="CF126" i="8" s="1"/>
  <c r="BQ126" i="8"/>
  <c r="CE126" i="8" s="1"/>
  <c r="BP126" i="8"/>
  <c r="CD126" i="8" s="1"/>
  <c r="BO126" i="8"/>
  <c r="CC126" i="8" s="1"/>
  <c r="BN126" i="8"/>
  <c r="CB126" i="8" s="1"/>
  <c r="BM126" i="8"/>
  <c r="CA126" i="8" s="1"/>
  <c r="BL126" i="8"/>
  <c r="BZ126" i="8" s="1"/>
  <c r="BK126" i="8"/>
  <c r="BY126" i="8" s="1"/>
  <c r="BJ126" i="8"/>
  <c r="BX126" i="8" s="1"/>
  <c r="BI126" i="8"/>
  <c r="BW126" i="8" s="1"/>
  <c r="BH126" i="8"/>
  <c r="BV126" i="8" s="1"/>
  <c r="BG126" i="8"/>
  <c r="AK126" i="8"/>
  <c r="AY126" i="8" s="1"/>
  <c r="AJ126" i="8"/>
  <c r="AX126" i="8" s="1"/>
  <c r="AI126" i="8"/>
  <c r="AW126" i="8" s="1"/>
  <c r="AH126" i="8"/>
  <c r="AV126" i="8" s="1"/>
  <c r="AG126" i="8"/>
  <c r="AU126" i="8" s="1"/>
  <c r="AF126" i="8"/>
  <c r="AT126" i="8" s="1"/>
  <c r="AE126" i="8"/>
  <c r="AS126" i="8" s="1"/>
  <c r="AD126" i="8"/>
  <c r="AR126" i="8" s="1"/>
  <c r="AC126" i="8"/>
  <c r="AQ126" i="8" s="1"/>
  <c r="AB126" i="8"/>
  <c r="AP126" i="8" s="1"/>
  <c r="AA126" i="8"/>
  <c r="AO126" i="8" s="1"/>
  <c r="Z126" i="8"/>
  <c r="AN126" i="8" s="1"/>
  <c r="Y126" i="8"/>
  <c r="AM126" i="8" s="1"/>
  <c r="X126" i="8"/>
  <c r="BT125" i="8"/>
  <c r="CH125" i="8" s="1"/>
  <c r="BS125" i="8"/>
  <c r="CG125" i="8" s="1"/>
  <c r="BR125" i="8"/>
  <c r="CF125" i="8" s="1"/>
  <c r="BQ125" i="8"/>
  <c r="CE125" i="8" s="1"/>
  <c r="BP125" i="8"/>
  <c r="CD125" i="8" s="1"/>
  <c r="BO125" i="8"/>
  <c r="CC125" i="8" s="1"/>
  <c r="BN125" i="8"/>
  <c r="CB125" i="8" s="1"/>
  <c r="BM125" i="8"/>
  <c r="CO125" i="8" s="1"/>
  <c r="BL125" i="8"/>
  <c r="CN125" i="8" s="1"/>
  <c r="BK125" i="8"/>
  <c r="CM125" i="8" s="1"/>
  <c r="BJ125" i="8"/>
  <c r="CL125" i="8" s="1"/>
  <c r="BI125" i="8"/>
  <c r="CK125" i="8" s="1"/>
  <c r="BH125" i="8"/>
  <c r="BV125" i="8" s="1"/>
  <c r="BG125" i="8"/>
  <c r="BU125" i="8" s="1"/>
  <c r="AK125" i="8"/>
  <c r="AY125" i="8" s="1"/>
  <c r="AJ125" i="8"/>
  <c r="AX125" i="8" s="1"/>
  <c r="AI125" i="8"/>
  <c r="AW125" i="8" s="1"/>
  <c r="AH125" i="8"/>
  <c r="AV125" i="8" s="1"/>
  <c r="AG125" i="8"/>
  <c r="AU125" i="8" s="1"/>
  <c r="AF125" i="8"/>
  <c r="AT125" i="8" s="1"/>
  <c r="AE125" i="8"/>
  <c r="AS125" i="8" s="1"/>
  <c r="AD125" i="8"/>
  <c r="BF125" i="8" s="1"/>
  <c r="AC125" i="8"/>
  <c r="BE125" i="8" s="1"/>
  <c r="AB125" i="8"/>
  <c r="BD125" i="8" s="1"/>
  <c r="AA125" i="8"/>
  <c r="BC125" i="8" s="1"/>
  <c r="Z125" i="8"/>
  <c r="BB125" i="8" s="1"/>
  <c r="Y125" i="8"/>
  <c r="AM125" i="8" s="1"/>
  <c r="X125" i="8"/>
  <c r="AZ125" i="8" s="1"/>
  <c r="BT124" i="8"/>
  <c r="CH124" i="8" s="1"/>
  <c r="BS124" i="8"/>
  <c r="CG124" i="8" s="1"/>
  <c r="BR124" i="8"/>
  <c r="CF124" i="8" s="1"/>
  <c r="BQ124" i="8"/>
  <c r="CE124" i="8" s="1"/>
  <c r="BP124" i="8"/>
  <c r="CD124" i="8" s="1"/>
  <c r="BO124" i="8"/>
  <c r="CC124" i="8" s="1"/>
  <c r="BN124" i="8"/>
  <c r="CB124" i="8" s="1"/>
  <c r="BM124" i="8"/>
  <c r="CA124" i="8" s="1"/>
  <c r="BL124" i="8"/>
  <c r="BZ124" i="8" s="1"/>
  <c r="BK124" i="8"/>
  <c r="BY124" i="8" s="1"/>
  <c r="BJ124" i="8"/>
  <c r="BX124" i="8" s="1"/>
  <c r="BI124" i="8"/>
  <c r="BW124" i="8" s="1"/>
  <c r="BH124" i="8"/>
  <c r="BV124" i="8" s="1"/>
  <c r="BG124" i="8"/>
  <c r="BU124" i="8" s="1"/>
  <c r="AK124" i="8"/>
  <c r="AY124" i="8" s="1"/>
  <c r="AJ124" i="8"/>
  <c r="AX124" i="8" s="1"/>
  <c r="AI124" i="8"/>
  <c r="AW124" i="8" s="1"/>
  <c r="AH124" i="8"/>
  <c r="AV124" i="8" s="1"/>
  <c r="AG124" i="8"/>
  <c r="AU124" i="8" s="1"/>
  <c r="AF124" i="8"/>
  <c r="AT124" i="8" s="1"/>
  <c r="AE124" i="8"/>
  <c r="AS124" i="8" s="1"/>
  <c r="AD124" i="8"/>
  <c r="BF124" i="8" s="1"/>
  <c r="AC124" i="8"/>
  <c r="AB124" i="8"/>
  <c r="AA124" i="8"/>
  <c r="Z124" i="8"/>
  <c r="Y124" i="8"/>
  <c r="AM124" i="8" s="1"/>
  <c r="X124" i="8"/>
  <c r="BT123" i="8"/>
  <c r="CH123" i="8" s="1"/>
  <c r="BS123" i="8"/>
  <c r="CG123" i="8" s="1"/>
  <c r="BR123" i="8"/>
  <c r="CF123" i="8" s="1"/>
  <c r="BQ123" i="8"/>
  <c r="CE123" i="8" s="1"/>
  <c r="BP123" i="8"/>
  <c r="CD123" i="8" s="1"/>
  <c r="BO123" i="8"/>
  <c r="CC123" i="8" s="1"/>
  <c r="BN123" i="8"/>
  <c r="CB123" i="8" s="1"/>
  <c r="BM123" i="8"/>
  <c r="CA123" i="8" s="1"/>
  <c r="BL123" i="8"/>
  <c r="CN123" i="8" s="1"/>
  <c r="BK123" i="8"/>
  <c r="CM123" i="8" s="1"/>
  <c r="BJ123" i="8"/>
  <c r="CL123" i="8" s="1"/>
  <c r="BI123" i="8"/>
  <c r="CK123" i="8" s="1"/>
  <c r="BH123" i="8"/>
  <c r="CJ123" i="8" s="1"/>
  <c r="BG123" i="8"/>
  <c r="AK123" i="8"/>
  <c r="AY123" i="8" s="1"/>
  <c r="AJ123" i="8"/>
  <c r="AX123" i="8" s="1"/>
  <c r="AI123" i="8"/>
  <c r="AW123" i="8" s="1"/>
  <c r="AH123" i="8"/>
  <c r="AV123" i="8" s="1"/>
  <c r="AG123" i="8"/>
  <c r="AU123" i="8" s="1"/>
  <c r="AF123" i="8"/>
  <c r="AT123" i="8" s="1"/>
  <c r="AE123" i="8"/>
  <c r="AS123" i="8" s="1"/>
  <c r="AD123" i="8"/>
  <c r="BF123" i="8" s="1"/>
  <c r="AC123" i="8"/>
  <c r="BE123" i="8" s="1"/>
  <c r="AB123" i="8"/>
  <c r="BD123" i="8" s="1"/>
  <c r="AA123" i="8"/>
  <c r="BC123" i="8" s="1"/>
  <c r="Z123" i="8"/>
  <c r="AN123" i="8" s="1"/>
  <c r="Y123" i="8"/>
  <c r="AM123" i="8" s="1"/>
  <c r="X123" i="8"/>
  <c r="AZ123" i="8" s="1"/>
  <c r="BT122" i="8"/>
  <c r="CH122" i="8" s="1"/>
  <c r="BS122" i="8"/>
  <c r="CG122" i="8" s="1"/>
  <c r="BR122" i="8"/>
  <c r="CF122" i="8" s="1"/>
  <c r="BQ122" i="8"/>
  <c r="CE122" i="8" s="1"/>
  <c r="BP122" i="8"/>
  <c r="CD122" i="8" s="1"/>
  <c r="BO122" i="8"/>
  <c r="CC122" i="8" s="1"/>
  <c r="BN122" i="8"/>
  <c r="CB122" i="8" s="1"/>
  <c r="BM122" i="8"/>
  <c r="CA122" i="8" s="1"/>
  <c r="BL122" i="8"/>
  <c r="BZ122" i="8" s="1"/>
  <c r="BK122" i="8"/>
  <c r="CM122" i="8" s="1"/>
  <c r="BJ122" i="8"/>
  <c r="BX122" i="8" s="1"/>
  <c r="BI122" i="8"/>
  <c r="BW122" i="8" s="1"/>
  <c r="BH122" i="8"/>
  <c r="BV122" i="8" s="1"/>
  <c r="BG122" i="8"/>
  <c r="AK122" i="8"/>
  <c r="AY122" i="8" s="1"/>
  <c r="AJ122" i="8"/>
  <c r="AX122" i="8" s="1"/>
  <c r="AI122" i="8"/>
  <c r="AW122" i="8" s="1"/>
  <c r="AH122" i="8"/>
  <c r="AV122" i="8" s="1"/>
  <c r="AG122" i="8"/>
  <c r="AU122" i="8" s="1"/>
  <c r="AF122" i="8"/>
  <c r="AT122" i="8" s="1"/>
  <c r="AE122" i="8"/>
  <c r="AS122" i="8" s="1"/>
  <c r="AD122" i="8"/>
  <c r="BF122" i="8" s="1"/>
  <c r="AC122" i="8"/>
  <c r="AQ122" i="8" s="1"/>
  <c r="AB122" i="8"/>
  <c r="AA122" i="8"/>
  <c r="AO122" i="8" s="1"/>
  <c r="Z122" i="8"/>
  <c r="Y122" i="8"/>
  <c r="AM122" i="8" s="1"/>
  <c r="X122" i="8"/>
  <c r="AL122" i="8" s="1"/>
  <c r="BT121" i="8"/>
  <c r="CH121" i="8" s="1"/>
  <c r="BS121" i="8"/>
  <c r="CG121" i="8" s="1"/>
  <c r="BR121" i="8"/>
  <c r="CF121" i="8" s="1"/>
  <c r="BQ121" i="8"/>
  <c r="CE121" i="8" s="1"/>
  <c r="BP121" i="8"/>
  <c r="CD121" i="8" s="1"/>
  <c r="BO121" i="8"/>
  <c r="CC121" i="8" s="1"/>
  <c r="BN121" i="8"/>
  <c r="CB121" i="8" s="1"/>
  <c r="BM121" i="8"/>
  <c r="CO121" i="8" s="1"/>
  <c r="BL121" i="8"/>
  <c r="BK121" i="8"/>
  <c r="BJ121" i="8"/>
  <c r="BI121" i="8"/>
  <c r="BH121" i="8"/>
  <c r="CJ121" i="8" s="1"/>
  <c r="BG121" i="8"/>
  <c r="CI121" i="8" s="1"/>
  <c r="AK121" i="8"/>
  <c r="AY121" i="8" s="1"/>
  <c r="AJ121" i="8"/>
  <c r="AX121" i="8" s="1"/>
  <c r="AI121" i="8"/>
  <c r="AW121" i="8" s="1"/>
  <c r="AH121" i="8"/>
  <c r="AV121" i="8" s="1"/>
  <c r="AG121" i="8"/>
  <c r="AU121" i="8" s="1"/>
  <c r="AF121" i="8"/>
  <c r="AT121" i="8" s="1"/>
  <c r="AE121" i="8"/>
  <c r="AS121" i="8" s="1"/>
  <c r="AD121" i="8"/>
  <c r="BF121" i="8" s="1"/>
  <c r="AC121" i="8"/>
  <c r="BE121" i="8" s="1"/>
  <c r="AB121" i="8"/>
  <c r="BD121" i="8" s="1"/>
  <c r="AA121" i="8"/>
  <c r="BC121" i="8" s="1"/>
  <c r="Z121" i="8"/>
  <c r="BB121" i="8" s="1"/>
  <c r="Y121" i="8"/>
  <c r="BA121" i="8" s="1"/>
  <c r="X121" i="8"/>
  <c r="BT120" i="8"/>
  <c r="CH120" i="8" s="1"/>
  <c r="BS120" i="8"/>
  <c r="CG120" i="8" s="1"/>
  <c r="BR120" i="8"/>
  <c r="CF120" i="8" s="1"/>
  <c r="BQ120" i="8"/>
  <c r="CE120" i="8" s="1"/>
  <c r="BP120" i="8"/>
  <c r="CD120" i="8" s="1"/>
  <c r="BO120" i="8"/>
  <c r="CC120" i="8" s="1"/>
  <c r="BN120" i="8"/>
  <c r="CB120" i="8" s="1"/>
  <c r="BM120" i="8"/>
  <c r="BL120" i="8"/>
  <c r="BZ120" i="8" s="1"/>
  <c r="BK120" i="8"/>
  <c r="BY120" i="8" s="1"/>
  <c r="BJ120" i="8"/>
  <c r="BX120" i="8" s="1"/>
  <c r="BI120" i="8"/>
  <c r="BW120" i="8" s="1"/>
  <c r="BH120" i="8"/>
  <c r="BV120" i="8" s="1"/>
  <c r="BG120" i="8"/>
  <c r="BU120" i="8" s="1"/>
  <c r="AK120" i="8"/>
  <c r="AY120" i="8" s="1"/>
  <c r="AJ120" i="8"/>
  <c r="AX120" i="8" s="1"/>
  <c r="AI120" i="8"/>
  <c r="AW120" i="8" s="1"/>
  <c r="AH120" i="8"/>
  <c r="AV120" i="8" s="1"/>
  <c r="AG120" i="8"/>
  <c r="AU120" i="8" s="1"/>
  <c r="AF120" i="8"/>
  <c r="AT120" i="8" s="1"/>
  <c r="AE120" i="8"/>
  <c r="AS120" i="8" s="1"/>
  <c r="AD120" i="8"/>
  <c r="AR120" i="8" s="1"/>
  <c r="AC120" i="8"/>
  <c r="AQ120" i="8" s="1"/>
  <c r="AB120" i="8"/>
  <c r="AP120" i="8" s="1"/>
  <c r="AA120" i="8"/>
  <c r="AO120" i="8" s="1"/>
  <c r="Z120" i="8"/>
  <c r="AN120" i="8" s="1"/>
  <c r="Y120" i="8"/>
  <c r="AM120" i="8" s="1"/>
  <c r="X120" i="8"/>
  <c r="AL120" i="8" s="1"/>
  <c r="BT119" i="8"/>
  <c r="CH119" i="8" s="1"/>
  <c r="BS119" i="8"/>
  <c r="CG119" i="8" s="1"/>
  <c r="BR119" i="8"/>
  <c r="CF119" i="8" s="1"/>
  <c r="BQ119" i="8"/>
  <c r="CE119" i="8" s="1"/>
  <c r="BP119" i="8"/>
  <c r="CD119" i="8" s="1"/>
  <c r="BO119" i="8"/>
  <c r="CC119" i="8" s="1"/>
  <c r="BN119" i="8"/>
  <c r="CB119" i="8" s="1"/>
  <c r="BM119" i="8"/>
  <c r="BL119" i="8"/>
  <c r="BK119" i="8"/>
  <c r="BJ119" i="8"/>
  <c r="BI119" i="8"/>
  <c r="CK119" i="8" s="1"/>
  <c r="BH119" i="8"/>
  <c r="CJ119" i="8" s="1"/>
  <c r="BG119" i="8"/>
  <c r="CI119" i="8" s="1"/>
  <c r="AK119" i="8"/>
  <c r="AY119" i="8" s="1"/>
  <c r="AJ119" i="8"/>
  <c r="AX119" i="8" s="1"/>
  <c r="AI119" i="8"/>
  <c r="AW119" i="8" s="1"/>
  <c r="AH119" i="8"/>
  <c r="AV119" i="8" s="1"/>
  <c r="AG119" i="8"/>
  <c r="AU119" i="8" s="1"/>
  <c r="AF119" i="8"/>
  <c r="AT119" i="8" s="1"/>
  <c r="AE119" i="8"/>
  <c r="AS119" i="8" s="1"/>
  <c r="AD119" i="8"/>
  <c r="BF119" i="8" s="1"/>
  <c r="AC119" i="8"/>
  <c r="BE119" i="8" s="1"/>
  <c r="AB119" i="8"/>
  <c r="AA119" i="8"/>
  <c r="Z119" i="8"/>
  <c r="Y119" i="8"/>
  <c r="X119" i="8"/>
  <c r="AZ119" i="8" s="1"/>
  <c r="BT118" i="8"/>
  <c r="CH118" i="8" s="1"/>
  <c r="BS118" i="8"/>
  <c r="CG118" i="8" s="1"/>
  <c r="BR118" i="8"/>
  <c r="CF118" i="8" s="1"/>
  <c r="BQ118" i="8"/>
  <c r="CE118" i="8" s="1"/>
  <c r="BP118" i="8"/>
  <c r="CD118" i="8" s="1"/>
  <c r="BO118" i="8"/>
  <c r="CC118" i="8" s="1"/>
  <c r="BN118" i="8"/>
  <c r="CB118" i="8" s="1"/>
  <c r="BM118" i="8"/>
  <c r="CA118" i="8" s="1"/>
  <c r="BL118" i="8"/>
  <c r="BK118" i="8"/>
  <c r="BY118" i="8" s="1"/>
  <c r="BJ118" i="8"/>
  <c r="BX118" i="8" s="1"/>
  <c r="BI118" i="8"/>
  <c r="BH118" i="8"/>
  <c r="BV118" i="8" s="1"/>
  <c r="BG118" i="8"/>
  <c r="CI118" i="8" s="1"/>
  <c r="AK118" i="8"/>
  <c r="AY118" i="8" s="1"/>
  <c r="AJ118" i="8"/>
  <c r="AX118" i="8" s="1"/>
  <c r="AI118" i="8"/>
  <c r="AW118" i="8" s="1"/>
  <c r="AH118" i="8"/>
  <c r="AV118" i="8" s="1"/>
  <c r="AG118" i="8"/>
  <c r="AU118" i="8" s="1"/>
  <c r="AF118" i="8"/>
  <c r="AT118" i="8" s="1"/>
  <c r="AE118" i="8"/>
  <c r="AS118" i="8" s="1"/>
  <c r="AD118" i="8"/>
  <c r="AR118" i="8" s="1"/>
  <c r="AC118" i="8"/>
  <c r="AB118" i="8"/>
  <c r="AP118" i="8" s="1"/>
  <c r="AA118" i="8"/>
  <c r="BC118" i="8" s="1"/>
  <c r="Z118" i="8"/>
  <c r="BB118" i="8" s="1"/>
  <c r="Y118" i="8"/>
  <c r="BA118" i="8" s="1"/>
  <c r="X118" i="8"/>
  <c r="AZ118" i="8" s="1"/>
  <c r="BT117" i="8"/>
  <c r="CH117" i="8" s="1"/>
  <c r="BS117" i="8"/>
  <c r="CG117" i="8" s="1"/>
  <c r="BR117" i="8"/>
  <c r="CF117" i="8" s="1"/>
  <c r="BQ117" i="8"/>
  <c r="CE117" i="8" s="1"/>
  <c r="BP117" i="8"/>
  <c r="CD117" i="8" s="1"/>
  <c r="BO117" i="8"/>
  <c r="CC117" i="8" s="1"/>
  <c r="BN117" i="8"/>
  <c r="CB117" i="8" s="1"/>
  <c r="BM117" i="8"/>
  <c r="BL117" i="8"/>
  <c r="BK117" i="8"/>
  <c r="CM117" i="8" s="1"/>
  <c r="BJ117" i="8"/>
  <c r="CL117" i="8" s="1"/>
  <c r="BI117" i="8"/>
  <c r="CK117" i="8" s="1"/>
  <c r="BH117" i="8"/>
  <c r="BV117" i="8" s="1"/>
  <c r="BG117" i="8"/>
  <c r="BU117" i="8" s="1"/>
  <c r="AK117" i="8"/>
  <c r="AY117" i="8" s="1"/>
  <c r="AJ117" i="8"/>
  <c r="AX117" i="8" s="1"/>
  <c r="AI117" i="8"/>
  <c r="AW117" i="8" s="1"/>
  <c r="AH117" i="8"/>
  <c r="AV117" i="8" s="1"/>
  <c r="AG117" i="8"/>
  <c r="AU117" i="8" s="1"/>
  <c r="AF117" i="8"/>
  <c r="AT117" i="8" s="1"/>
  <c r="AE117" i="8"/>
  <c r="AS117" i="8" s="1"/>
  <c r="AD117" i="8"/>
  <c r="BF117" i="8" s="1"/>
  <c r="AC117" i="8"/>
  <c r="BE117" i="8" s="1"/>
  <c r="AB117" i="8"/>
  <c r="AP117" i="8" s="1"/>
  <c r="AA117" i="8"/>
  <c r="AO117" i="8" s="1"/>
  <c r="Z117" i="8"/>
  <c r="AN117" i="8" s="1"/>
  <c r="Y117" i="8"/>
  <c r="AM117" i="8" s="1"/>
  <c r="X117" i="8"/>
  <c r="AL117" i="8" s="1"/>
  <c r="BT116" i="8"/>
  <c r="CH116" i="8" s="1"/>
  <c r="BS116" i="8"/>
  <c r="CG116" i="8" s="1"/>
  <c r="BR116" i="8"/>
  <c r="CF116" i="8" s="1"/>
  <c r="BQ116" i="8"/>
  <c r="CE116" i="8" s="1"/>
  <c r="BP116" i="8"/>
  <c r="CD116" i="8" s="1"/>
  <c r="BO116" i="8"/>
  <c r="CC116" i="8" s="1"/>
  <c r="BN116" i="8"/>
  <c r="CB116" i="8" s="1"/>
  <c r="BM116" i="8"/>
  <c r="CO116" i="8" s="1"/>
  <c r="BL116" i="8"/>
  <c r="CN116" i="8" s="1"/>
  <c r="BK116" i="8"/>
  <c r="CM116" i="8" s="1"/>
  <c r="BJ116" i="8"/>
  <c r="CL116" i="8" s="1"/>
  <c r="BI116" i="8"/>
  <c r="CK116" i="8" s="1"/>
  <c r="BH116" i="8"/>
  <c r="CJ116" i="8" s="1"/>
  <c r="BG116" i="8"/>
  <c r="CI116" i="8" s="1"/>
  <c r="AK116" i="8"/>
  <c r="AY116" i="8" s="1"/>
  <c r="AJ116" i="8"/>
  <c r="AX116" i="8" s="1"/>
  <c r="AI116" i="8"/>
  <c r="AW116" i="8" s="1"/>
  <c r="AH116" i="8"/>
  <c r="AV116" i="8" s="1"/>
  <c r="AG116" i="8"/>
  <c r="AU116" i="8" s="1"/>
  <c r="AF116" i="8"/>
  <c r="AT116" i="8" s="1"/>
  <c r="AE116" i="8"/>
  <c r="AS116" i="8" s="1"/>
  <c r="AD116" i="8"/>
  <c r="BF116" i="8" s="1"/>
  <c r="AC116" i="8"/>
  <c r="BE116" i="8" s="1"/>
  <c r="AB116" i="8"/>
  <c r="BD116" i="8" s="1"/>
  <c r="AA116" i="8"/>
  <c r="AO116" i="8" s="1"/>
  <c r="Z116" i="8"/>
  <c r="AN116" i="8" s="1"/>
  <c r="Y116" i="8"/>
  <c r="BA116" i="8" s="1"/>
  <c r="X116" i="8"/>
  <c r="AL116" i="8" s="1"/>
  <c r="BT115" i="8"/>
  <c r="CH115" i="8" s="1"/>
  <c r="BS115" i="8"/>
  <c r="CG115" i="8" s="1"/>
  <c r="BR115" i="8"/>
  <c r="CF115" i="8" s="1"/>
  <c r="BQ115" i="8"/>
  <c r="CE115" i="8" s="1"/>
  <c r="BP115" i="8"/>
  <c r="CD115" i="8" s="1"/>
  <c r="BO115" i="8"/>
  <c r="CC115" i="8" s="1"/>
  <c r="BN115" i="8"/>
  <c r="CB115" i="8" s="1"/>
  <c r="BM115" i="8"/>
  <c r="CA115" i="8" s="1"/>
  <c r="BL115" i="8"/>
  <c r="BZ115" i="8" s="1"/>
  <c r="BK115" i="8"/>
  <c r="BY115" i="8" s="1"/>
  <c r="BJ115" i="8"/>
  <c r="BX115" i="8" s="1"/>
  <c r="BI115" i="8"/>
  <c r="BW115" i="8" s="1"/>
  <c r="BH115" i="8"/>
  <c r="BV115" i="8" s="1"/>
  <c r="BG115" i="8"/>
  <c r="BU115" i="8" s="1"/>
  <c r="AK115" i="8"/>
  <c r="AY115" i="8" s="1"/>
  <c r="AJ115" i="8"/>
  <c r="AX115" i="8" s="1"/>
  <c r="AI115" i="8"/>
  <c r="AW115" i="8" s="1"/>
  <c r="AH115" i="8"/>
  <c r="AV115" i="8" s="1"/>
  <c r="AG115" i="8"/>
  <c r="AU115" i="8" s="1"/>
  <c r="AF115" i="8"/>
  <c r="AT115" i="8" s="1"/>
  <c r="AE115" i="8"/>
  <c r="AS115" i="8" s="1"/>
  <c r="AD115" i="8"/>
  <c r="AR115" i="8" s="1"/>
  <c r="AC115" i="8"/>
  <c r="AQ115" i="8" s="1"/>
  <c r="AB115" i="8"/>
  <c r="AP115" i="8" s="1"/>
  <c r="AA115" i="8"/>
  <c r="AO115" i="8" s="1"/>
  <c r="Z115" i="8"/>
  <c r="AN115" i="8" s="1"/>
  <c r="Y115" i="8"/>
  <c r="AM115" i="8" s="1"/>
  <c r="X115" i="8"/>
  <c r="AL115" i="8" s="1"/>
  <c r="BT114" i="8"/>
  <c r="CH114" i="8" s="1"/>
  <c r="BS114" i="8"/>
  <c r="CG114" i="8" s="1"/>
  <c r="BR114" i="8"/>
  <c r="CF114" i="8" s="1"/>
  <c r="BQ114" i="8"/>
  <c r="CE114" i="8" s="1"/>
  <c r="BP114" i="8"/>
  <c r="CD114" i="8" s="1"/>
  <c r="BO114" i="8"/>
  <c r="CC114" i="8" s="1"/>
  <c r="BN114" i="8"/>
  <c r="CB114" i="8" s="1"/>
  <c r="BM114" i="8"/>
  <c r="CO114" i="8" s="1"/>
  <c r="BL114" i="8"/>
  <c r="BZ114" i="8" s="1"/>
  <c r="BK114" i="8"/>
  <c r="BY114" i="8" s="1"/>
  <c r="BJ114" i="8"/>
  <c r="BX114" i="8" s="1"/>
  <c r="BI114" i="8"/>
  <c r="BW114" i="8" s="1"/>
  <c r="BH114" i="8"/>
  <c r="CJ114" i="8" s="1"/>
  <c r="BG114" i="8"/>
  <c r="CI114" i="8" s="1"/>
  <c r="AK114" i="8"/>
  <c r="AY114" i="8" s="1"/>
  <c r="AJ114" i="8"/>
  <c r="AX114" i="8" s="1"/>
  <c r="AI114" i="8"/>
  <c r="AW114" i="8" s="1"/>
  <c r="AH114" i="8"/>
  <c r="AV114" i="8" s="1"/>
  <c r="AG114" i="8"/>
  <c r="AU114" i="8" s="1"/>
  <c r="AF114" i="8"/>
  <c r="AT114" i="8" s="1"/>
  <c r="AE114" i="8"/>
  <c r="AS114" i="8" s="1"/>
  <c r="AD114" i="8"/>
  <c r="BF114" i="8" s="1"/>
  <c r="AC114" i="8"/>
  <c r="BE114" i="8" s="1"/>
  <c r="AB114" i="8"/>
  <c r="BD114" i="8" s="1"/>
  <c r="AA114" i="8"/>
  <c r="BC114" i="8" s="1"/>
  <c r="Z114" i="8"/>
  <c r="BB114" i="8" s="1"/>
  <c r="Y114" i="8"/>
  <c r="AM114" i="8" s="1"/>
  <c r="X114" i="8"/>
  <c r="AL114" i="8" s="1"/>
  <c r="BT113" i="8"/>
  <c r="CH113" i="8" s="1"/>
  <c r="BS113" i="8"/>
  <c r="CG113" i="8" s="1"/>
  <c r="BR113" i="8"/>
  <c r="CF113" i="8" s="1"/>
  <c r="BQ113" i="8"/>
  <c r="CE113" i="8" s="1"/>
  <c r="BP113" i="8"/>
  <c r="CD113" i="8" s="1"/>
  <c r="BO113" i="8"/>
  <c r="CC113" i="8" s="1"/>
  <c r="BN113" i="8"/>
  <c r="CB113" i="8" s="1"/>
  <c r="BM113" i="8"/>
  <c r="CA113" i="8" s="1"/>
  <c r="BL113" i="8"/>
  <c r="BZ113" i="8" s="1"/>
  <c r="BK113" i="8"/>
  <c r="BY113" i="8" s="1"/>
  <c r="BJ113" i="8"/>
  <c r="BX113" i="8" s="1"/>
  <c r="BI113" i="8"/>
  <c r="BW113" i="8" s="1"/>
  <c r="BH113" i="8"/>
  <c r="BG113" i="8"/>
  <c r="BU113" i="8" s="1"/>
  <c r="AK113" i="8"/>
  <c r="AY113" i="8" s="1"/>
  <c r="AJ113" i="8"/>
  <c r="AX113" i="8" s="1"/>
  <c r="AI113" i="8"/>
  <c r="AW113" i="8" s="1"/>
  <c r="AH113" i="8"/>
  <c r="AV113" i="8" s="1"/>
  <c r="AG113" i="8"/>
  <c r="AU113" i="8" s="1"/>
  <c r="AF113" i="8"/>
  <c r="AT113" i="8" s="1"/>
  <c r="AE113" i="8"/>
  <c r="AS113" i="8" s="1"/>
  <c r="AD113" i="8"/>
  <c r="AR113" i="8" s="1"/>
  <c r="AC113" i="8"/>
  <c r="AQ113" i="8" s="1"/>
  <c r="AB113" i="8"/>
  <c r="AA113" i="8"/>
  <c r="AO113" i="8" s="1"/>
  <c r="Z113" i="8"/>
  <c r="BB113" i="8" s="1"/>
  <c r="Y113" i="8"/>
  <c r="BA113" i="8" s="1"/>
  <c r="X113" i="8"/>
  <c r="AZ113" i="8" s="1"/>
  <c r="BT112" i="8"/>
  <c r="CH112" i="8" s="1"/>
  <c r="BS112" i="8"/>
  <c r="CG112" i="8" s="1"/>
  <c r="BR112" i="8"/>
  <c r="CF112" i="8" s="1"/>
  <c r="BQ112" i="8"/>
  <c r="CE112" i="8" s="1"/>
  <c r="BP112" i="8"/>
  <c r="CD112" i="8" s="1"/>
  <c r="BO112" i="8"/>
  <c r="CC112" i="8" s="1"/>
  <c r="BN112" i="8"/>
  <c r="CB112" i="8" s="1"/>
  <c r="BM112" i="8"/>
  <c r="CO112" i="8" s="1"/>
  <c r="BL112" i="8"/>
  <c r="CN112" i="8" s="1"/>
  <c r="BK112" i="8"/>
  <c r="BY112" i="8" s="1"/>
  <c r="BJ112" i="8"/>
  <c r="BX112" i="8" s="1"/>
  <c r="BI112" i="8"/>
  <c r="BW112" i="8" s="1"/>
  <c r="BH112" i="8"/>
  <c r="BV112" i="8" s="1"/>
  <c r="BG112" i="8"/>
  <c r="BU112" i="8" s="1"/>
  <c r="AK112" i="8"/>
  <c r="AY112" i="8" s="1"/>
  <c r="AJ112" i="8"/>
  <c r="AX112" i="8" s="1"/>
  <c r="AI112" i="8"/>
  <c r="AW112" i="8" s="1"/>
  <c r="AH112" i="8"/>
  <c r="AV112" i="8" s="1"/>
  <c r="AG112" i="8"/>
  <c r="AU112" i="8" s="1"/>
  <c r="AF112" i="8"/>
  <c r="AT112" i="8" s="1"/>
  <c r="AE112" i="8"/>
  <c r="AS112" i="8" s="1"/>
  <c r="AD112" i="8"/>
  <c r="AR112" i="8" s="1"/>
  <c r="AC112" i="8"/>
  <c r="AQ112" i="8" s="1"/>
  <c r="AB112" i="8"/>
  <c r="AP112" i="8" s="1"/>
  <c r="AA112" i="8"/>
  <c r="AO112" i="8" s="1"/>
  <c r="Z112" i="8"/>
  <c r="AN112" i="8" s="1"/>
  <c r="Y112" i="8"/>
  <c r="AM112" i="8" s="1"/>
  <c r="X112" i="8"/>
  <c r="AL112" i="8" s="1"/>
  <c r="BT111" i="8"/>
  <c r="CH111" i="8" s="1"/>
  <c r="BS111" i="8"/>
  <c r="CG111" i="8" s="1"/>
  <c r="BR111" i="8"/>
  <c r="CF111" i="8" s="1"/>
  <c r="BQ111" i="8"/>
  <c r="CE111" i="8" s="1"/>
  <c r="BP111" i="8"/>
  <c r="CD111" i="8" s="1"/>
  <c r="BO111" i="8"/>
  <c r="CC111" i="8" s="1"/>
  <c r="BN111" i="8"/>
  <c r="CB111" i="8" s="1"/>
  <c r="BM111" i="8"/>
  <c r="CA111" i="8" s="1"/>
  <c r="BL111" i="8"/>
  <c r="CN111" i="8" s="1"/>
  <c r="BK111" i="8"/>
  <c r="CM111" i="8" s="1"/>
  <c r="BJ111" i="8"/>
  <c r="CL111" i="8" s="1"/>
  <c r="BI111" i="8"/>
  <c r="CK111" i="8" s="1"/>
  <c r="BH111" i="8"/>
  <c r="CJ111" i="8" s="1"/>
  <c r="BG111" i="8"/>
  <c r="CI111" i="8" s="1"/>
  <c r="AK111" i="8"/>
  <c r="AY111" i="8" s="1"/>
  <c r="AJ111" i="8"/>
  <c r="AX111" i="8" s="1"/>
  <c r="AI111" i="8"/>
  <c r="AW111" i="8" s="1"/>
  <c r="AH111" i="8"/>
  <c r="AV111" i="8" s="1"/>
  <c r="AG111" i="8"/>
  <c r="AU111" i="8" s="1"/>
  <c r="AF111" i="8"/>
  <c r="AT111" i="8" s="1"/>
  <c r="AE111" i="8"/>
  <c r="AS111" i="8" s="1"/>
  <c r="AD111" i="8"/>
  <c r="AC111" i="8"/>
  <c r="AB111" i="8"/>
  <c r="AA111" i="8"/>
  <c r="Z111" i="8"/>
  <c r="BB111" i="8" s="1"/>
  <c r="Y111" i="8"/>
  <c r="BA111" i="8" s="1"/>
  <c r="X111" i="8"/>
  <c r="AZ111" i="8" s="1"/>
  <c r="BT110" i="8"/>
  <c r="CH110" i="8" s="1"/>
  <c r="BS110" i="8"/>
  <c r="CG110" i="8" s="1"/>
  <c r="BR110" i="8"/>
  <c r="CF110" i="8" s="1"/>
  <c r="BQ110" i="8"/>
  <c r="CE110" i="8" s="1"/>
  <c r="BP110" i="8"/>
  <c r="CD110" i="8" s="1"/>
  <c r="BO110" i="8"/>
  <c r="CC110" i="8" s="1"/>
  <c r="BN110" i="8"/>
  <c r="CB110" i="8" s="1"/>
  <c r="BM110" i="8"/>
  <c r="CO110" i="8" s="1"/>
  <c r="BL110" i="8"/>
  <c r="BZ110" i="8" s="1"/>
  <c r="BK110" i="8"/>
  <c r="BY110" i="8" s="1"/>
  <c r="BJ110" i="8"/>
  <c r="BX110" i="8" s="1"/>
  <c r="BI110" i="8"/>
  <c r="BH110" i="8"/>
  <c r="BV110" i="8" s="1"/>
  <c r="BG110" i="8"/>
  <c r="AK110" i="8"/>
  <c r="AY110" i="8" s="1"/>
  <c r="AJ110" i="8"/>
  <c r="AX110" i="8" s="1"/>
  <c r="AI110" i="8"/>
  <c r="AW110" i="8" s="1"/>
  <c r="AH110" i="8"/>
  <c r="AV110" i="8" s="1"/>
  <c r="AG110" i="8"/>
  <c r="AU110" i="8" s="1"/>
  <c r="AF110" i="8"/>
  <c r="AT110" i="8" s="1"/>
  <c r="AE110" i="8"/>
  <c r="AS110" i="8" s="1"/>
  <c r="AD110" i="8"/>
  <c r="AR110" i="8" s="1"/>
  <c r="AC110" i="8"/>
  <c r="AQ110" i="8" s="1"/>
  <c r="AB110" i="8"/>
  <c r="AP110" i="8" s="1"/>
  <c r="AA110" i="8"/>
  <c r="AO110" i="8" s="1"/>
  <c r="Z110" i="8"/>
  <c r="AN110" i="8" s="1"/>
  <c r="Y110" i="8"/>
  <c r="AM110" i="8" s="1"/>
  <c r="X110" i="8"/>
  <c r="AL110" i="8" s="1"/>
  <c r="BT109" i="8"/>
  <c r="CH109" i="8" s="1"/>
  <c r="BS109" i="8"/>
  <c r="CG109" i="8" s="1"/>
  <c r="BR109" i="8"/>
  <c r="CF109" i="8" s="1"/>
  <c r="BQ109" i="8"/>
  <c r="CE109" i="8" s="1"/>
  <c r="BP109" i="8"/>
  <c r="CD109" i="8" s="1"/>
  <c r="BO109" i="8"/>
  <c r="CC109" i="8" s="1"/>
  <c r="BN109" i="8"/>
  <c r="CB109" i="8" s="1"/>
  <c r="BM109" i="8"/>
  <c r="CO109" i="8" s="1"/>
  <c r="BL109" i="8"/>
  <c r="BZ109" i="8" s="1"/>
  <c r="BK109" i="8"/>
  <c r="BY109" i="8" s="1"/>
  <c r="BJ109" i="8"/>
  <c r="BX109" i="8" s="1"/>
  <c r="BI109" i="8"/>
  <c r="CK109" i="8" s="1"/>
  <c r="BH109" i="8"/>
  <c r="CJ109" i="8" s="1"/>
  <c r="BG109" i="8"/>
  <c r="CI109" i="8" s="1"/>
  <c r="AK109" i="8"/>
  <c r="AY109" i="8" s="1"/>
  <c r="AJ109" i="8"/>
  <c r="AX109" i="8" s="1"/>
  <c r="AI109" i="8"/>
  <c r="AW109" i="8" s="1"/>
  <c r="AH109" i="8"/>
  <c r="AV109" i="8" s="1"/>
  <c r="AG109" i="8"/>
  <c r="AU109" i="8" s="1"/>
  <c r="AF109" i="8"/>
  <c r="AT109" i="8" s="1"/>
  <c r="AE109" i="8"/>
  <c r="AS109" i="8" s="1"/>
  <c r="AD109" i="8"/>
  <c r="AR109" i="8" s="1"/>
  <c r="AC109" i="8"/>
  <c r="AQ109" i="8" s="1"/>
  <c r="AB109" i="8"/>
  <c r="BD109" i="8" s="1"/>
  <c r="AA109" i="8"/>
  <c r="BC109" i="8" s="1"/>
  <c r="Z109" i="8"/>
  <c r="BB109" i="8" s="1"/>
  <c r="Y109" i="8"/>
  <c r="BA109" i="8" s="1"/>
  <c r="X109" i="8"/>
  <c r="AZ109" i="8" s="1"/>
  <c r="BT108" i="8"/>
  <c r="CH108" i="8" s="1"/>
  <c r="BS108" i="8"/>
  <c r="CG108" i="8" s="1"/>
  <c r="BR108" i="8"/>
  <c r="CF108" i="8" s="1"/>
  <c r="BQ108" i="8"/>
  <c r="CE108" i="8" s="1"/>
  <c r="BP108" i="8"/>
  <c r="CD108" i="8" s="1"/>
  <c r="BO108" i="8"/>
  <c r="CC108" i="8" s="1"/>
  <c r="BN108" i="8"/>
  <c r="CB108" i="8" s="1"/>
  <c r="BM108" i="8"/>
  <c r="CA108" i="8" s="1"/>
  <c r="BL108" i="8"/>
  <c r="BZ108" i="8" s="1"/>
  <c r="BK108" i="8"/>
  <c r="BJ108" i="8"/>
  <c r="BX108" i="8" s="1"/>
  <c r="BI108" i="8"/>
  <c r="BW108" i="8" s="1"/>
  <c r="BH108" i="8"/>
  <c r="BV108" i="8" s="1"/>
  <c r="BG108" i="8"/>
  <c r="BU108" i="8" s="1"/>
  <c r="AK108" i="8"/>
  <c r="AY108" i="8" s="1"/>
  <c r="AJ108" i="8"/>
  <c r="AX108" i="8" s="1"/>
  <c r="AI108" i="8"/>
  <c r="AW108" i="8" s="1"/>
  <c r="AH108" i="8"/>
  <c r="AV108" i="8" s="1"/>
  <c r="AG108" i="8"/>
  <c r="AU108" i="8" s="1"/>
  <c r="AF108" i="8"/>
  <c r="AT108" i="8" s="1"/>
  <c r="AE108" i="8"/>
  <c r="AS108" i="8" s="1"/>
  <c r="AD108" i="8"/>
  <c r="AC108" i="8"/>
  <c r="AB108" i="8"/>
  <c r="AP108" i="8" s="1"/>
  <c r="AA108" i="8"/>
  <c r="AO108" i="8" s="1"/>
  <c r="Z108" i="8"/>
  <c r="AN108" i="8" s="1"/>
  <c r="Y108" i="8"/>
  <c r="BA108" i="8" s="1"/>
  <c r="X108" i="8"/>
  <c r="AZ108" i="8" s="1"/>
  <c r="BT107" i="8"/>
  <c r="CH107" i="8" s="1"/>
  <c r="BS107" i="8"/>
  <c r="CG107" i="8" s="1"/>
  <c r="BR107" i="8"/>
  <c r="CF107" i="8" s="1"/>
  <c r="BQ107" i="8"/>
  <c r="CE107" i="8" s="1"/>
  <c r="BP107" i="8"/>
  <c r="CD107" i="8" s="1"/>
  <c r="BO107" i="8"/>
  <c r="CC107" i="8" s="1"/>
  <c r="BN107" i="8"/>
  <c r="CB107" i="8" s="1"/>
  <c r="BM107" i="8"/>
  <c r="CO107" i="8" s="1"/>
  <c r="BL107" i="8"/>
  <c r="CN107" i="8" s="1"/>
  <c r="BK107" i="8"/>
  <c r="CM107" i="8" s="1"/>
  <c r="BJ107" i="8"/>
  <c r="CL107" i="8" s="1"/>
  <c r="BI107" i="8"/>
  <c r="CK107" i="8" s="1"/>
  <c r="BH107" i="8"/>
  <c r="CJ107" i="8" s="1"/>
  <c r="BG107" i="8"/>
  <c r="CI107" i="8" s="1"/>
  <c r="AK107" i="8"/>
  <c r="AY107" i="8" s="1"/>
  <c r="AJ107" i="8"/>
  <c r="AX107" i="8" s="1"/>
  <c r="AI107" i="8"/>
  <c r="AW107" i="8" s="1"/>
  <c r="AH107" i="8"/>
  <c r="AV107" i="8" s="1"/>
  <c r="AG107" i="8"/>
  <c r="AU107" i="8" s="1"/>
  <c r="AF107" i="8"/>
  <c r="AT107" i="8" s="1"/>
  <c r="AE107" i="8"/>
  <c r="AS107" i="8" s="1"/>
  <c r="AD107" i="8"/>
  <c r="BF107" i="8" s="1"/>
  <c r="AC107" i="8"/>
  <c r="BE107" i="8" s="1"/>
  <c r="AB107" i="8"/>
  <c r="BD107" i="8" s="1"/>
  <c r="AA107" i="8"/>
  <c r="BC107" i="8" s="1"/>
  <c r="Z107" i="8"/>
  <c r="AN107" i="8" s="1"/>
  <c r="Y107" i="8"/>
  <c r="AM107" i="8" s="1"/>
  <c r="X107" i="8"/>
  <c r="AL107" i="8" s="1"/>
  <c r="BT106" i="8"/>
  <c r="CH106" i="8" s="1"/>
  <c r="BS106" i="8"/>
  <c r="CG106" i="8" s="1"/>
  <c r="BR106" i="8"/>
  <c r="CF106" i="8" s="1"/>
  <c r="BQ106" i="8"/>
  <c r="CE106" i="8" s="1"/>
  <c r="BP106" i="8"/>
  <c r="CD106" i="8" s="1"/>
  <c r="BO106" i="8"/>
  <c r="CC106" i="8" s="1"/>
  <c r="BN106" i="8"/>
  <c r="CB106" i="8" s="1"/>
  <c r="BM106" i="8"/>
  <c r="CA106" i="8" s="1"/>
  <c r="BL106" i="8"/>
  <c r="BZ106" i="8" s="1"/>
  <c r="BK106" i="8"/>
  <c r="CM106" i="8" s="1"/>
  <c r="BJ106" i="8"/>
  <c r="CL106" i="8" s="1"/>
  <c r="BI106" i="8"/>
  <c r="CK106" i="8" s="1"/>
  <c r="BH106" i="8"/>
  <c r="BG106" i="8"/>
  <c r="CI106" i="8" s="1"/>
  <c r="AK106" i="8"/>
  <c r="AY106" i="8" s="1"/>
  <c r="AJ106" i="8"/>
  <c r="AX106" i="8" s="1"/>
  <c r="AI106" i="8"/>
  <c r="AW106" i="8" s="1"/>
  <c r="AH106" i="8"/>
  <c r="AV106" i="8" s="1"/>
  <c r="AG106" i="8"/>
  <c r="AU106" i="8" s="1"/>
  <c r="AF106" i="8"/>
  <c r="AT106" i="8" s="1"/>
  <c r="AE106" i="8"/>
  <c r="AS106" i="8" s="1"/>
  <c r="AD106" i="8"/>
  <c r="BF106" i="8" s="1"/>
  <c r="AC106" i="8"/>
  <c r="BE106" i="8" s="1"/>
  <c r="AB106" i="8"/>
  <c r="BD106" i="8" s="1"/>
  <c r="AA106" i="8"/>
  <c r="BC106" i="8" s="1"/>
  <c r="Z106" i="8"/>
  <c r="BB106" i="8" s="1"/>
  <c r="Y106" i="8"/>
  <c r="AM106" i="8" s="1"/>
  <c r="X106" i="8"/>
  <c r="AL106" i="8" s="1"/>
  <c r="BT105" i="8"/>
  <c r="CH105" i="8" s="1"/>
  <c r="BS105" i="8"/>
  <c r="CG105" i="8" s="1"/>
  <c r="BR105" i="8"/>
  <c r="CF105" i="8" s="1"/>
  <c r="BQ105" i="8"/>
  <c r="CE105" i="8" s="1"/>
  <c r="BP105" i="8"/>
  <c r="CD105" i="8" s="1"/>
  <c r="BO105" i="8"/>
  <c r="CC105" i="8" s="1"/>
  <c r="BN105" i="8"/>
  <c r="CB105" i="8" s="1"/>
  <c r="BM105" i="8"/>
  <c r="CA105" i="8" s="1"/>
  <c r="BL105" i="8"/>
  <c r="BZ105" i="8" s="1"/>
  <c r="BK105" i="8"/>
  <c r="BY105" i="8" s="1"/>
  <c r="BJ105" i="8"/>
  <c r="BX105" i="8" s="1"/>
  <c r="BI105" i="8"/>
  <c r="BW105" i="8" s="1"/>
  <c r="BH105" i="8"/>
  <c r="BV105" i="8" s="1"/>
  <c r="BG105" i="8"/>
  <c r="BU105" i="8" s="1"/>
  <c r="AK105" i="8"/>
  <c r="AY105" i="8" s="1"/>
  <c r="AJ105" i="8"/>
  <c r="AX105" i="8" s="1"/>
  <c r="AI105" i="8"/>
  <c r="AW105" i="8" s="1"/>
  <c r="AH105" i="8"/>
  <c r="AV105" i="8" s="1"/>
  <c r="AG105" i="8"/>
  <c r="AU105" i="8" s="1"/>
  <c r="AF105" i="8"/>
  <c r="AT105" i="8" s="1"/>
  <c r="AE105" i="8"/>
  <c r="AS105" i="8" s="1"/>
  <c r="AD105" i="8"/>
  <c r="AR105" i="8" s="1"/>
  <c r="AC105" i="8"/>
  <c r="AQ105" i="8" s="1"/>
  <c r="AB105" i="8"/>
  <c r="AP105" i="8" s="1"/>
  <c r="AA105" i="8"/>
  <c r="AO105" i="8" s="1"/>
  <c r="Z105" i="8"/>
  <c r="AN105" i="8" s="1"/>
  <c r="Y105" i="8"/>
  <c r="AM105" i="8" s="1"/>
  <c r="X105" i="8"/>
  <c r="AL105" i="8" s="1"/>
  <c r="BT104" i="8"/>
  <c r="CH104" i="8" s="1"/>
  <c r="BS104" i="8"/>
  <c r="CG104" i="8" s="1"/>
  <c r="BR104" i="8"/>
  <c r="CF104" i="8" s="1"/>
  <c r="BQ104" i="8"/>
  <c r="CE104" i="8" s="1"/>
  <c r="BP104" i="8"/>
  <c r="CD104" i="8" s="1"/>
  <c r="BO104" i="8"/>
  <c r="CC104" i="8" s="1"/>
  <c r="BN104" i="8"/>
  <c r="CB104" i="8" s="1"/>
  <c r="BM104" i="8"/>
  <c r="CO104" i="8" s="1"/>
  <c r="BL104" i="8"/>
  <c r="CN104" i="8" s="1"/>
  <c r="BK104" i="8"/>
  <c r="CM104" i="8" s="1"/>
  <c r="BJ104" i="8"/>
  <c r="BX104" i="8" s="1"/>
  <c r="BI104" i="8"/>
  <c r="BW104" i="8" s="1"/>
  <c r="BH104" i="8"/>
  <c r="BV104" i="8" s="1"/>
  <c r="BG104" i="8"/>
  <c r="BU104" i="8" s="1"/>
  <c r="AK104" i="8"/>
  <c r="AY104" i="8" s="1"/>
  <c r="AJ104" i="8"/>
  <c r="AX104" i="8" s="1"/>
  <c r="AI104" i="8"/>
  <c r="AW104" i="8" s="1"/>
  <c r="AH104" i="8"/>
  <c r="AV104" i="8" s="1"/>
  <c r="AG104" i="8"/>
  <c r="AU104" i="8" s="1"/>
  <c r="AF104" i="8"/>
  <c r="AT104" i="8" s="1"/>
  <c r="AE104" i="8"/>
  <c r="AS104" i="8" s="1"/>
  <c r="AD104" i="8"/>
  <c r="BF104" i="8" s="1"/>
  <c r="AC104" i="8"/>
  <c r="BE104" i="8" s="1"/>
  <c r="AB104" i="8"/>
  <c r="BD104" i="8" s="1"/>
  <c r="AA104" i="8"/>
  <c r="AO104" i="8" s="1"/>
  <c r="Z104" i="8"/>
  <c r="Y104" i="8"/>
  <c r="BA104" i="8" s="1"/>
  <c r="X104" i="8"/>
  <c r="D103" i="8"/>
  <c r="C103" i="8"/>
  <c r="B103" i="8"/>
  <c r="D102" i="8"/>
  <c r="C102" i="8"/>
  <c r="B102" i="8"/>
  <c r="D101" i="8"/>
  <c r="C101" i="8"/>
  <c r="B101" i="8"/>
  <c r="D100" i="8"/>
  <c r="C100" i="8"/>
  <c r="B100" i="8"/>
  <c r="BG98" i="8"/>
  <c r="Y98" i="8"/>
  <c r="BH98" i="8" s="1"/>
  <c r="BG97" i="8"/>
  <c r="Y97" i="8"/>
  <c r="Z97" i="8" s="1"/>
  <c r="U96" i="8"/>
  <c r="U114" i="8" s="1"/>
  <c r="T96" i="8"/>
  <c r="Q96" i="8"/>
  <c r="BH95" i="8"/>
  <c r="BI95" i="8" s="1"/>
  <c r="BJ95" i="8" s="1"/>
  <c r="BK95" i="8" s="1"/>
  <c r="BL95" i="8" s="1"/>
  <c r="BM95" i="8" s="1"/>
  <c r="Y95" i="8"/>
  <c r="X94" i="8"/>
  <c r="BG93" i="8"/>
  <c r="Y93" i="8"/>
  <c r="Z93" i="8" s="1"/>
  <c r="BH92" i="8"/>
  <c r="BI92" i="8" s="1"/>
  <c r="BJ92" i="8" s="1"/>
  <c r="BK92" i="8" s="1"/>
  <c r="BL92" i="8" s="1"/>
  <c r="BM92" i="8" s="1"/>
  <c r="AZ92" i="8"/>
  <c r="CI92" i="8" s="1"/>
  <c r="CJ92" i="8" s="1"/>
  <c r="CK92" i="8" s="1"/>
  <c r="CL92" i="8" s="1"/>
  <c r="CM92" i="8" s="1"/>
  <c r="CN92" i="8" s="1"/>
  <c r="CO92" i="8" s="1"/>
  <c r="AL92" i="8"/>
  <c r="Y92" i="8"/>
  <c r="Z92" i="8" s="1"/>
  <c r="F86" i="8"/>
  <c r="E86" i="8"/>
  <c r="D86" i="8"/>
  <c r="F85" i="8"/>
  <c r="E85" i="8"/>
  <c r="D85" i="8"/>
  <c r="F84" i="8"/>
  <c r="E84" i="8"/>
  <c r="D84" i="8"/>
  <c r="G78" i="8"/>
  <c r="G77" i="8"/>
  <c r="G76" i="8"/>
  <c r="J62" i="8"/>
  <c r="K62" i="8" s="1"/>
  <c r="I62" i="8"/>
  <c r="H62" i="8"/>
  <c r="I60" i="8"/>
  <c r="H60" i="8"/>
  <c r="G60" i="8"/>
  <c r="G61" i="8" s="1"/>
  <c r="G62" i="8" s="1"/>
  <c r="I59" i="8"/>
  <c r="G56" i="8"/>
  <c r="G57" i="8" s="1"/>
  <c r="G58" i="8" s="1"/>
  <c r="J54" i="8"/>
  <c r="J58" i="8" s="1"/>
  <c r="I54" i="8"/>
  <c r="I58" i="8" s="1"/>
  <c r="H54" i="8"/>
  <c r="H58" i="8" s="1"/>
  <c r="F54" i="8"/>
  <c r="F58" i="8" s="1"/>
  <c r="F62" i="8" s="1"/>
  <c r="E54" i="8"/>
  <c r="E58" i="8" s="1"/>
  <c r="E62" i="8" s="1"/>
  <c r="D54" i="8"/>
  <c r="D58" i="8" s="1"/>
  <c r="D62" i="8" s="1"/>
  <c r="C54" i="8"/>
  <c r="C58" i="8" s="1"/>
  <c r="C62" i="8" s="1"/>
  <c r="F53" i="8"/>
  <c r="F57" i="8" s="1"/>
  <c r="F61" i="8" s="1"/>
  <c r="E53" i="8"/>
  <c r="E57" i="8" s="1"/>
  <c r="E61" i="8" s="1"/>
  <c r="D53" i="8"/>
  <c r="D57" i="8" s="1"/>
  <c r="D61" i="8" s="1"/>
  <c r="C53" i="8"/>
  <c r="C57" i="8" s="1"/>
  <c r="C61" i="8" s="1"/>
  <c r="I52" i="8"/>
  <c r="I56" i="8" s="1"/>
  <c r="H52" i="8"/>
  <c r="H56" i="8" s="1"/>
  <c r="G52" i="8"/>
  <c r="G53" i="8" s="1"/>
  <c r="G54" i="8" s="1"/>
  <c r="F52" i="8"/>
  <c r="F56" i="8" s="1"/>
  <c r="F60" i="8" s="1"/>
  <c r="E52" i="8"/>
  <c r="E56" i="8" s="1"/>
  <c r="E60" i="8" s="1"/>
  <c r="D52" i="8"/>
  <c r="D56" i="8" s="1"/>
  <c r="D60" i="8" s="1"/>
  <c r="C52" i="8"/>
  <c r="C56" i="8" s="1"/>
  <c r="C60" i="8" s="1"/>
  <c r="I51" i="8"/>
  <c r="I55" i="8" s="1"/>
  <c r="H51" i="8"/>
  <c r="H55" i="8" s="1"/>
  <c r="F51" i="8"/>
  <c r="F55" i="8" s="1"/>
  <c r="F59" i="8" s="1"/>
  <c r="E51" i="8"/>
  <c r="E55" i="8" s="1"/>
  <c r="E59" i="8" s="1"/>
  <c r="D51" i="8"/>
  <c r="D55" i="8" s="1"/>
  <c r="D59" i="8" s="1"/>
  <c r="C51" i="8"/>
  <c r="C55" i="8" s="1"/>
  <c r="C59" i="8" s="1"/>
  <c r="O48" i="8"/>
  <c r="N48" i="8"/>
  <c r="M48" i="8"/>
  <c r="L48" i="8"/>
  <c r="K46" i="8"/>
  <c r="K54" i="8" s="1"/>
  <c r="K58" i="8" s="1"/>
  <c r="I45" i="8"/>
  <c r="J45" i="8" s="1"/>
  <c r="J61" i="8" s="1"/>
  <c r="K61" i="8" s="1"/>
  <c r="H45" i="8"/>
  <c r="H61" i="8" s="1"/>
  <c r="O44" i="8"/>
  <c r="O45" i="8" s="1"/>
  <c r="O46" i="8" s="1"/>
  <c r="N44" i="8"/>
  <c r="N45" i="8" s="1"/>
  <c r="N46" i="8" s="1"/>
  <c r="M44" i="8"/>
  <c r="M45" i="8" s="1"/>
  <c r="M46" i="8" s="1"/>
  <c r="L44" i="8"/>
  <c r="L45" i="8" s="1"/>
  <c r="L46" i="8" s="1"/>
  <c r="J44" i="8"/>
  <c r="K44" i="8" s="1"/>
  <c r="K52" i="8" s="1"/>
  <c r="K56" i="8" s="1"/>
  <c r="G44" i="8"/>
  <c r="G45" i="8" s="1"/>
  <c r="G46" i="8" s="1"/>
  <c r="J43" i="8"/>
  <c r="J51" i="8" s="1"/>
  <c r="J55" i="8" s="1"/>
  <c r="L24" i="8"/>
  <c r="K24" i="8"/>
  <c r="J24" i="8"/>
  <c r="I24" i="8"/>
  <c r="H24" i="8"/>
  <c r="G24" i="8"/>
  <c r="F24" i="8"/>
  <c r="E24" i="8"/>
  <c r="D24" i="8"/>
  <c r="C24" i="8"/>
  <c r="L23" i="8"/>
  <c r="K23" i="8"/>
  <c r="J23" i="8"/>
  <c r="I23" i="8"/>
  <c r="H23" i="8"/>
  <c r="G23" i="8"/>
  <c r="F23" i="8"/>
  <c r="E23" i="8"/>
  <c r="D23" i="8"/>
  <c r="C23" i="8"/>
  <c r="L22" i="8"/>
  <c r="K22" i="8"/>
  <c r="J22" i="8"/>
  <c r="I22" i="8"/>
  <c r="H22" i="8"/>
  <c r="G22" i="8"/>
  <c r="F22" i="8"/>
  <c r="E22" i="8"/>
  <c r="D22" i="8"/>
  <c r="C22" i="8"/>
  <c r="L21" i="8"/>
  <c r="K21" i="8"/>
  <c r="J21" i="8"/>
  <c r="I21" i="8"/>
  <c r="H21" i="8"/>
  <c r="G21" i="8"/>
  <c r="F21" i="8"/>
  <c r="E21" i="8"/>
  <c r="D21" i="8"/>
  <c r="C21" i="8"/>
  <c r="L20" i="8"/>
  <c r="K20" i="8"/>
  <c r="J20" i="8"/>
  <c r="I20" i="8"/>
  <c r="H20" i="8"/>
  <c r="G20" i="8"/>
  <c r="F20" i="8"/>
  <c r="E20" i="8"/>
  <c r="D20" i="8"/>
  <c r="C20" i="8"/>
  <c r="L19" i="8"/>
  <c r="K19" i="8"/>
  <c r="J19" i="8"/>
  <c r="I19" i="8"/>
  <c r="H19" i="8"/>
  <c r="G19" i="8"/>
  <c r="F19" i="8"/>
  <c r="E19" i="8"/>
  <c r="D19" i="8"/>
  <c r="C19" i="8"/>
  <c r="Q12" i="8"/>
  <c r="P12" i="8"/>
  <c r="O12" i="8"/>
  <c r="O14" i="8" s="1"/>
  <c r="N12" i="8"/>
  <c r="M12" i="8"/>
  <c r="D12" i="8" s="1"/>
  <c r="L12" i="8"/>
  <c r="L13" i="8" s="1"/>
  <c r="C13" i="8" s="1"/>
  <c r="K12" i="8"/>
  <c r="K13" i="8" s="1"/>
  <c r="J12" i="8"/>
  <c r="J14" i="8" s="1"/>
  <c r="I12" i="8"/>
  <c r="I14" i="8" s="1"/>
  <c r="E9" i="8"/>
  <c r="D9" i="8"/>
  <c r="C9" i="8"/>
  <c r="D6" i="8"/>
  <c r="D4" i="8"/>
  <c r="FI89" i="8" s="1"/>
  <c r="G233" i="7"/>
  <c r="K233" i="7" s="1"/>
  <c r="O233" i="7" s="1"/>
  <c r="G232" i="7"/>
  <c r="K232" i="7" s="1"/>
  <c r="O232" i="7" s="1"/>
  <c r="J231" i="7"/>
  <c r="N231" i="7" s="1"/>
  <c r="R231" i="7" s="1"/>
  <c r="I231" i="7"/>
  <c r="M231" i="7" s="1"/>
  <c r="Q231" i="7" s="1"/>
  <c r="H231" i="7"/>
  <c r="L231" i="7" s="1"/>
  <c r="P231" i="7" s="1"/>
  <c r="G231" i="7"/>
  <c r="K231" i="7" s="1"/>
  <c r="O231" i="7" s="1"/>
  <c r="J230" i="7"/>
  <c r="N230" i="7" s="1"/>
  <c r="R230" i="7" s="1"/>
  <c r="I230" i="7"/>
  <c r="M230" i="7" s="1"/>
  <c r="Q230" i="7" s="1"/>
  <c r="H230" i="7"/>
  <c r="L230" i="7" s="1"/>
  <c r="P230" i="7" s="1"/>
  <c r="G230" i="7"/>
  <c r="K230" i="7" s="1"/>
  <c r="O230" i="7" s="1"/>
  <c r="J229" i="7"/>
  <c r="N229" i="7" s="1"/>
  <c r="R229" i="7" s="1"/>
  <c r="I229" i="7"/>
  <c r="M229" i="7" s="1"/>
  <c r="Q229" i="7" s="1"/>
  <c r="H229" i="7"/>
  <c r="L229" i="7" s="1"/>
  <c r="P229" i="7" s="1"/>
  <c r="G229" i="7"/>
  <c r="K229" i="7" s="1"/>
  <c r="O229" i="7" s="1"/>
  <c r="J228" i="7"/>
  <c r="N228" i="7" s="1"/>
  <c r="R228" i="7" s="1"/>
  <c r="I228" i="7"/>
  <c r="M228" i="7" s="1"/>
  <c r="Q228" i="7" s="1"/>
  <c r="H228" i="7"/>
  <c r="L228" i="7" s="1"/>
  <c r="P228" i="7" s="1"/>
  <c r="G228" i="7"/>
  <c r="K228" i="7" s="1"/>
  <c r="O228" i="7" s="1"/>
  <c r="G221" i="7"/>
  <c r="K221" i="7" s="1"/>
  <c r="D221" i="7"/>
  <c r="C217" i="7"/>
  <c r="C216" i="7"/>
  <c r="C215" i="7"/>
  <c r="C214" i="7"/>
  <c r="G208" i="7"/>
  <c r="F208" i="7"/>
  <c r="E208" i="7"/>
  <c r="D208" i="7"/>
  <c r="G207" i="7"/>
  <c r="F207" i="7"/>
  <c r="E207" i="7"/>
  <c r="D207" i="7"/>
  <c r="G206" i="7"/>
  <c r="F206" i="7"/>
  <c r="E206" i="7"/>
  <c r="D206" i="7"/>
  <c r="G205" i="7"/>
  <c r="F205" i="7"/>
  <c r="E205" i="7"/>
  <c r="D205" i="7"/>
  <c r="G204" i="7"/>
  <c r="F204" i="7"/>
  <c r="E204" i="7"/>
  <c r="D204" i="7"/>
  <c r="G203" i="7"/>
  <c r="F203" i="7"/>
  <c r="E203" i="7"/>
  <c r="D203" i="7"/>
  <c r="G202" i="7"/>
  <c r="F202" i="7"/>
  <c r="E202" i="7"/>
  <c r="D202" i="7"/>
  <c r="AU193" i="7"/>
  <c r="AU194" i="7" s="1"/>
  <c r="AU195" i="7" s="1"/>
  <c r="AT193" i="7"/>
  <c r="AT194" i="7" s="1"/>
  <c r="AT195" i="7" s="1"/>
  <c r="AS193" i="7"/>
  <c r="AS194" i="7" s="1"/>
  <c r="AS195" i="7" s="1"/>
  <c r="AR193" i="7"/>
  <c r="AR194" i="7" s="1"/>
  <c r="AR195" i="7" s="1"/>
  <c r="AQ193" i="7"/>
  <c r="AQ194" i="7" s="1"/>
  <c r="AQ195" i="7" s="1"/>
  <c r="AP193" i="7"/>
  <c r="AP194" i="7" s="1"/>
  <c r="AP195" i="7" s="1"/>
  <c r="AO193" i="7"/>
  <c r="AO194" i="7" s="1"/>
  <c r="AO195" i="7" s="1"/>
  <c r="AN193" i="7"/>
  <c r="AN194" i="7" s="1"/>
  <c r="AN195" i="7" s="1"/>
  <c r="AM193" i="7"/>
  <c r="AM194" i="7" s="1"/>
  <c r="AM195" i="7" s="1"/>
  <c r="AL193" i="7"/>
  <c r="AL194" i="7" s="1"/>
  <c r="AL195" i="7" s="1"/>
  <c r="AK193" i="7"/>
  <c r="AK194" i="7" s="1"/>
  <c r="AK195" i="7" s="1"/>
  <c r="AJ193" i="7"/>
  <c r="AJ194" i="7" s="1"/>
  <c r="AJ195" i="7" s="1"/>
  <c r="AI193" i="7"/>
  <c r="AI194" i="7" s="1"/>
  <c r="AI195" i="7" s="1"/>
  <c r="AH193" i="7"/>
  <c r="AH194" i="7" s="1"/>
  <c r="AH195" i="7" s="1"/>
  <c r="AG193" i="7"/>
  <c r="AG194" i="7" s="1"/>
  <c r="AG195" i="7" s="1"/>
  <c r="AF193" i="7"/>
  <c r="AF194" i="7" s="1"/>
  <c r="AF195" i="7" s="1"/>
  <c r="AE193" i="7"/>
  <c r="AE194" i="7" s="1"/>
  <c r="AE195" i="7" s="1"/>
  <c r="AD193" i="7"/>
  <c r="AD194" i="7" s="1"/>
  <c r="AD195" i="7" s="1"/>
  <c r="AC193" i="7"/>
  <c r="AC194" i="7" s="1"/>
  <c r="AC195" i="7" s="1"/>
  <c r="AB193" i="7"/>
  <c r="AB194" i="7" s="1"/>
  <c r="AB195" i="7" s="1"/>
  <c r="AA193" i="7"/>
  <c r="AA194" i="7" s="1"/>
  <c r="AA195" i="7" s="1"/>
  <c r="Z193" i="7"/>
  <c r="Z194" i="7" s="1"/>
  <c r="Z195" i="7" s="1"/>
  <c r="Y193" i="7"/>
  <c r="Y194" i="7" s="1"/>
  <c r="Y195" i="7" s="1"/>
  <c r="X193" i="7"/>
  <c r="X194" i="7" s="1"/>
  <c r="X195" i="7" s="1"/>
  <c r="W193" i="7"/>
  <c r="W194" i="7" s="1"/>
  <c r="W195" i="7" s="1"/>
  <c r="V193" i="7"/>
  <c r="V194" i="7" s="1"/>
  <c r="V195" i="7" s="1"/>
  <c r="U193" i="7"/>
  <c r="U194" i="7" s="1"/>
  <c r="U195" i="7" s="1"/>
  <c r="T193" i="7"/>
  <c r="T194" i="7" s="1"/>
  <c r="T195" i="7" s="1"/>
  <c r="S193" i="7"/>
  <c r="S194" i="7" s="1"/>
  <c r="S195" i="7" s="1"/>
  <c r="R193" i="7"/>
  <c r="R194" i="7" s="1"/>
  <c r="R195" i="7" s="1"/>
  <c r="Q193" i="7"/>
  <c r="Q194" i="7" s="1"/>
  <c r="Q195" i="7" s="1"/>
  <c r="P193" i="7"/>
  <c r="P194" i="7" s="1"/>
  <c r="P195" i="7" s="1"/>
  <c r="O193" i="7"/>
  <c r="O194" i="7" s="1"/>
  <c r="O195" i="7" s="1"/>
  <c r="N193" i="7"/>
  <c r="N194" i="7" s="1"/>
  <c r="N195" i="7" s="1"/>
  <c r="M193" i="7"/>
  <c r="M194" i="7" s="1"/>
  <c r="M195" i="7" s="1"/>
  <c r="L193" i="7"/>
  <c r="L194" i="7" s="1"/>
  <c r="L195" i="7" s="1"/>
  <c r="K193" i="7"/>
  <c r="K194" i="7" s="1"/>
  <c r="K195" i="7" s="1"/>
  <c r="J193" i="7"/>
  <c r="J194" i="7" s="1"/>
  <c r="J195" i="7" s="1"/>
  <c r="I193" i="7"/>
  <c r="I194" i="7" s="1"/>
  <c r="I195" i="7" s="1"/>
  <c r="H193" i="7"/>
  <c r="H194" i="7" s="1"/>
  <c r="H195" i="7" s="1"/>
  <c r="G193" i="7"/>
  <c r="G194" i="7" s="1"/>
  <c r="G195" i="7" s="1"/>
  <c r="F193" i="7"/>
  <c r="F194" i="7" s="1"/>
  <c r="F195" i="7" s="1"/>
  <c r="E193" i="7"/>
  <c r="E194" i="7" s="1"/>
  <c r="E195" i="7" s="1"/>
  <c r="D193" i="7"/>
  <c r="D194" i="7" s="1"/>
  <c r="D195" i="7" s="1"/>
  <c r="C193" i="7"/>
  <c r="C194" i="7" s="1"/>
  <c r="C195" i="7" s="1"/>
  <c r="AC189" i="7"/>
  <c r="AC190" i="7" s="1"/>
  <c r="Z189" i="7"/>
  <c r="Z190" i="7" s="1"/>
  <c r="AU188" i="7"/>
  <c r="AU189" i="7" s="1"/>
  <c r="AU190" i="7" s="1"/>
  <c r="AT188" i="7"/>
  <c r="AT189" i="7" s="1"/>
  <c r="AT190" i="7" s="1"/>
  <c r="AS188" i="7"/>
  <c r="AS189" i="7" s="1"/>
  <c r="AS190" i="7" s="1"/>
  <c r="AR188" i="7"/>
  <c r="AR189" i="7" s="1"/>
  <c r="AR190" i="7" s="1"/>
  <c r="AQ188" i="7"/>
  <c r="AQ189" i="7" s="1"/>
  <c r="AQ190" i="7" s="1"/>
  <c r="AP188" i="7"/>
  <c r="AP189" i="7" s="1"/>
  <c r="AP190" i="7" s="1"/>
  <c r="AO188" i="7"/>
  <c r="AO189" i="7" s="1"/>
  <c r="AO190" i="7" s="1"/>
  <c r="AN188" i="7"/>
  <c r="AN189" i="7" s="1"/>
  <c r="AN190" i="7" s="1"/>
  <c r="AM188" i="7"/>
  <c r="AM189" i="7" s="1"/>
  <c r="AM190" i="7" s="1"/>
  <c r="AL188" i="7"/>
  <c r="AL189" i="7" s="1"/>
  <c r="AL190" i="7" s="1"/>
  <c r="AK188" i="7"/>
  <c r="AK189" i="7" s="1"/>
  <c r="AK190" i="7" s="1"/>
  <c r="AJ188" i="7"/>
  <c r="AJ189" i="7" s="1"/>
  <c r="AJ190" i="7" s="1"/>
  <c r="AI188" i="7"/>
  <c r="AI189" i="7" s="1"/>
  <c r="AI190" i="7" s="1"/>
  <c r="AH188" i="7"/>
  <c r="AH189" i="7" s="1"/>
  <c r="AH190" i="7" s="1"/>
  <c r="AG188" i="7"/>
  <c r="AG189" i="7" s="1"/>
  <c r="AG190" i="7" s="1"/>
  <c r="AF188" i="7"/>
  <c r="AF189" i="7" s="1"/>
  <c r="AF190" i="7" s="1"/>
  <c r="AE188" i="7"/>
  <c r="AE189" i="7" s="1"/>
  <c r="AE190" i="7" s="1"/>
  <c r="AD188" i="7"/>
  <c r="AD189" i="7" s="1"/>
  <c r="AD190" i="7" s="1"/>
  <c r="AC188" i="7"/>
  <c r="AB188" i="7"/>
  <c r="AB189" i="7" s="1"/>
  <c r="AB190" i="7" s="1"/>
  <c r="AA188" i="7"/>
  <c r="AA189" i="7" s="1"/>
  <c r="AA190" i="7" s="1"/>
  <c r="Z188" i="7"/>
  <c r="Y188" i="7"/>
  <c r="Y189" i="7" s="1"/>
  <c r="Y190" i="7" s="1"/>
  <c r="X188" i="7"/>
  <c r="X189" i="7" s="1"/>
  <c r="X190" i="7" s="1"/>
  <c r="W188" i="7"/>
  <c r="W189" i="7" s="1"/>
  <c r="W190" i="7" s="1"/>
  <c r="V188" i="7"/>
  <c r="V189" i="7" s="1"/>
  <c r="V190" i="7" s="1"/>
  <c r="U188" i="7"/>
  <c r="U189" i="7" s="1"/>
  <c r="U190" i="7" s="1"/>
  <c r="T188" i="7"/>
  <c r="T189" i="7" s="1"/>
  <c r="T190" i="7" s="1"/>
  <c r="S188" i="7"/>
  <c r="S189" i="7" s="1"/>
  <c r="S190" i="7" s="1"/>
  <c r="R188" i="7"/>
  <c r="R189" i="7" s="1"/>
  <c r="R190" i="7" s="1"/>
  <c r="Q188" i="7"/>
  <c r="Q189" i="7" s="1"/>
  <c r="Q190" i="7" s="1"/>
  <c r="P188" i="7"/>
  <c r="P189" i="7" s="1"/>
  <c r="P190" i="7" s="1"/>
  <c r="O188" i="7"/>
  <c r="O189" i="7" s="1"/>
  <c r="O190" i="7" s="1"/>
  <c r="N188" i="7"/>
  <c r="N189" i="7" s="1"/>
  <c r="N190" i="7" s="1"/>
  <c r="M188" i="7"/>
  <c r="M189" i="7" s="1"/>
  <c r="M190" i="7" s="1"/>
  <c r="L188" i="7"/>
  <c r="L189" i="7" s="1"/>
  <c r="L190" i="7" s="1"/>
  <c r="K188" i="7"/>
  <c r="K189" i="7" s="1"/>
  <c r="K190" i="7" s="1"/>
  <c r="J188" i="7"/>
  <c r="J189" i="7" s="1"/>
  <c r="J190" i="7" s="1"/>
  <c r="I188" i="7"/>
  <c r="I189" i="7" s="1"/>
  <c r="I190" i="7" s="1"/>
  <c r="H188" i="7"/>
  <c r="H189" i="7" s="1"/>
  <c r="H190" i="7" s="1"/>
  <c r="G188" i="7"/>
  <c r="G189" i="7" s="1"/>
  <c r="G190" i="7" s="1"/>
  <c r="F188" i="7"/>
  <c r="F189" i="7" s="1"/>
  <c r="F190" i="7" s="1"/>
  <c r="E188" i="7"/>
  <c r="E189" i="7" s="1"/>
  <c r="E190" i="7" s="1"/>
  <c r="D188" i="7"/>
  <c r="D189" i="7" s="1"/>
  <c r="D190" i="7" s="1"/>
  <c r="C188" i="7"/>
  <c r="C189" i="7" s="1"/>
  <c r="C190" i="7" s="1"/>
  <c r="AU183" i="7"/>
  <c r="AU184" i="7" s="1"/>
  <c r="AU185" i="7" s="1"/>
  <c r="AT183" i="7"/>
  <c r="AT184" i="7" s="1"/>
  <c r="AT185" i="7" s="1"/>
  <c r="AS183" i="7"/>
  <c r="AS184" i="7" s="1"/>
  <c r="AS185" i="7" s="1"/>
  <c r="AR183" i="7"/>
  <c r="AR184" i="7" s="1"/>
  <c r="AR185" i="7" s="1"/>
  <c r="AQ183" i="7"/>
  <c r="AQ184" i="7" s="1"/>
  <c r="AQ185" i="7" s="1"/>
  <c r="AP183" i="7"/>
  <c r="AP184" i="7" s="1"/>
  <c r="AP185" i="7" s="1"/>
  <c r="AO183" i="7"/>
  <c r="AO184" i="7" s="1"/>
  <c r="AO185" i="7" s="1"/>
  <c r="AN183" i="7"/>
  <c r="AN184" i="7" s="1"/>
  <c r="AN185" i="7" s="1"/>
  <c r="AM183" i="7"/>
  <c r="AM184" i="7" s="1"/>
  <c r="AM185" i="7" s="1"/>
  <c r="AL183" i="7"/>
  <c r="AL184" i="7" s="1"/>
  <c r="AL185" i="7" s="1"/>
  <c r="AK183" i="7"/>
  <c r="AK184" i="7" s="1"/>
  <c r="AK185" i="7" s="1"/>
  <c r="AJ183" i="7"/>
  <c r="AJ184" i="7" s="1"/>
  <c r="AJ185" i="7" s="1"/>
  <c r="AI183" i="7"/>
  <c r="AI184" i="7" s="1"/>
  <c r="AI185" i="7" s="1"/>
  <c r="AH183" i="7"/>
  <c r="AH184" i="7" s="1"/>
  <c r="AH185" i="7" s="1"/>
  <c r="AG183" i="7"/>
  <c r="AG184" i="7" s="1"/>
  <c r="AG185" i="7" s="1"/>
  <c r="AF183" i="7"/>
  <c r="AF184" i="7" s="1"/>
  <c r="AF185" i="7" s="1"/>
  <c r="AE183" i="7"/>
  <c r="AE184" i="7" s="1"/>
  <c r="AE185" i="7" s="1"/>
  <c r="AD183" i="7"/>
  <c r="AD184" i="7" s="1"/>
  <c r="AD185" i="7" s="1"/>
  <c r="AC183" i="7"/>
  <c r="AC184" i="7" s="1"/>
  <c r="AC185" i="7" s="1"/>
  <c r="AB183" i="7"/>
  <c r="AB184" i="7" s="1"/>
  <c r="AB185" i="7" s="1"/>
  <c r="AA183" i="7"/>
  <c r="AA184" i="7" s="1"/>
  <c r="AA185" i="7" s="1"/>
  <c r="Z183" i="7"/>
  <c r="Z184" i="7" s="1"/>
  <c r="Z185" i="7" s="1"/>
  <c r="Y183" i="7"/>
  <c r="Y184" i="7" s="1"/>
  <c r="Y185" i="7" s="1"/>
  <c r="X183" i="7"/>
  <c r="X184" i="7" s="1"/>
  <c r="X185" i="7" s="1"/>
  <c r="W183" i="7"/>
  <c r="W184" i="7" s="1"/>
  <c r="W185" i="7" s="1"/>
  <c r="V183" i="7"/>
  <c r="V184" i="7" s="1"/>
  <c r="V185" i="7" s="1"/>
  <c r="U183" i="7"/>
  <c r="U184" i="7" s="1"/>
  <c r="U185" i="7" s="1"/>
  <c r="T183" i="7"/>
  <c r="T184" i="7" s="1"/>
  <c r="T185" i="7" s="1"/>
  <c r="S183" i="7"/>
  <c r="S184" i="7" s="1"/>
  <c r="S185" i="7" s="1"/>
  <c r="R183" i="7"/>
  <c r="R184" i="7" s="1"/>
  <c r="R185" i="7" s="1"/>
  <c r="Q183" i="7"/>
  <c r="Q184" i="7" s="1"/>
  <c r="Q185" i="7" s="1"/>
  <c r="P183" i="7"/>
  <c r="P184" i="7" s="1"/>
  <c r="P185" i="7" s="1"/>
  <c r="O183" i="7"/>
  <c r="O184" i="7" s="1"/>
  <c r="O185" i="7" s="1"/>
  <c r="N183" i="7"/>
  <c r="N184" i="7" s="1"/>
  <c r="N185" i="7" s="1"/>
  <c r="M183" i="7"/>
  <c r="M184" i="7" s="1"/>
  <c r="M185" i="7" s="1"/>
  <c r="L183" i="7"/>
  <c r="L184" i="7" s="1"/>
  <c r="L185" i="7" s="1"/>
  <c r="K183" i="7"/>
  <c r="K184" i="7" s="1"/>
  <c r="K185" i="7" s="1"/>
  <c r="J183" i="7"/>
  <c r="J184" i="7" s="1"/>
  <c r="J185" i="7" s="1"/>
  <c r="I183" i="7"/>
  <c r="I184" i="7" s="1"/>
  <c r="I185" i="7" s="1"/>
  <c r="H183" i="7"/>
  <c r="H184" i="7" s="1"/>
  <c r="H185" i="7" s="1"/>
  <c r="G183" i="7"/>
  <c r="G184" i="7" s="1"/>
  <c r="G185" i="7" s="1"/>
  <c r="F183" i="7"/>
  <c r="F184" i="7" s="1"/>
  <c r="F185" i="7" s="1"/>
  <c r="E183" i="7"/>
  <c r="E184" i="7" s="1"/>
  <c r="E185" i="7" s="1"/>
  <c r="D183" i="7"/>
  <c r="D184" i="7" s="1"/>
  <c r="D185" i="7" s="1"/>
  <c r="C183" i="7"/>
  <c r="C184" i="7" s="1"/>
  <c r="C185" i="7" s="1"/>
  <c r="AU178" i="7"/>
  <c r="AU179" i="7" s="1"/>
  <c r="AU180" i="7" s="1"/>
  <c r="AT178" i="7"/>
  <c r="AT179" i="7" s="1"/>
  <c r="AT180" i="7" s="1"/>
  <c r="AS178" i="7"/>
  <c r="AS179" i="7" s="1"/>
  <c r="AS180" i="7" s="1"/>
  <c r="AR178" i="7"/>
  <c r="AR179" i="7" s="1"/>
  <c r="AR180" i="7" s="1"/>
  <c r="AQ178" i="7"/>
  <c r="AQ179" i="7" s="1"/>
  <c r="AQ180" i="7" s="1"/>
  <c r="AP178" i="7"/>
  <c r="AP179" i="7" s="1"/>
  <c r="AP180" i="7" s="1"/>
  <c r="AO178" i="7"/>
  <c r="AO179" i="7" s="1"/>
  <c r="AO180" i="7" s="1"/>
  <c r="AN178" i="7"/>
  <c r="AN179" i="7" s="1"/>
  <c r="AN180" i="7" s="1"/>
  <c r="AM178" i="7"/>
  <c r="AM179" i="7" s="1"/>
  <c r="AM180" i="7" s="1"/>
  <c r="AL178" i="7"/>
  <c r="AL179" i="7" s="1"/>
  <c r="AL180" i="7" s="1"/>
  <c r="AK178" i="7"/>
  <c r="AK179" i="7" s="1"/>
  <c r="AK180" i="7" s="1"/>
  <c r="AJ178" i="7"/>
  <c r="AJ179" i="7" s="1"/>
  <c r="AJ180" i="7" s="1"/>
  <c r="AI178" i="7"/>
  <c r="AI179" i="7" s="1"/>
  <c r="AI180" i="7" s="1"/>
  <c r="AH178" i="7"/>
  <c r="AH179" i="7" s="1"/>
  <c r="AH180" i="7" s="1"/>
  <c r="AG178" i="7"/>
  <c r="AG179" i="7" s="1"/>
  <c r="AG180" i="7" s="1"/>
  <c r="AF178" i="7"/>
  <c r="AF179" i="7" s="1"/>
  <c r="AF180" i="7" s="1"/>
  <c r="AE178" i="7"/>
  <c r="AE179" i="7" s="1"/>
  <c r="AE180" i="7" s="1"/>
  <c r="AD178" i="7"/>
  <c r="AD179" i="7" s="1"/>
  <c r="AD180" i="7" s="1"/>
  <c r="AC178" i="7"/>
  <c r="AC179" i="7" s="1"/>
  <c r="AC180" i="7" s="1"/>
  <c r="AB178" i="7"/>
  <c r="AB179" i="7" s="1"/>
  <c r="AB180" i="7" s="1"/>
  <c r="AA178" i="7"/>
  <c r="AA179" i="7" s="1"/>
  <c r="AA180" i="7" s="1"/>
  <c r="Z178" i="7"/>
  <c r="Z179" i="7" s="1"/>
  <c r="Z180" i="7" s="1"/>
  <c r="Y178" i="7"/>
  <c r="Y179" i="7" s="1"/>
  <c r="Y180" i="7" s="1"/>
  <c r="X178" i="7"/>
  <c r="X179" i="7" s="1"/>
  <c r="X180" i="7" s="1"/>
  <c r="W178" i="7"/>
  <c r="W179" i="7" s="1"/>
  <c r="W180" i="7" s="1"/>
  <c r="V178" i="7"/>
  <c r="V179" i="7" s="1"/>
  <c r="V180" i="7" s="1"/>
  <c r="U178" i="7"/>
  <c r="U179" i="7" s="1"/>
  <c r="U180" i="7" s="1"/>
  <c r="T178" i="7"/>
  <c r="T179" i="7" s="1"/>
  <c r="T180" i="7" s="1"/>
  <c r="S178" i="7"/>
  <c r="S179" i="7" s="1"/>
  <c r="S180" i="7" s="1"/>
  <c r="R178" i="7"/>
  <c r="R179" i="7" s="1"/>
  <c r="R180" i="7" s="1"/>
  <c r="Q178" i="7"/>
  <c r="Q179" i="7" s="1"/>
  <c r="Q180" i="7" s="1"/>
  <c r="P178" i="7"/>
  <c r="P179" i="7" s="1"/>
  <c r="P180" i="7" s="1"/>
  <c r="O178" i="7"/>
  <c r="O179" i="7" s="1"/>
  <c r="O180" i="7" s="1"/>
  <c r="N178" i="7"/>
  <c r="N179" i="7" s="1"/>
  <c r="N180" i="7" s="1"/>
  <c r="M178" i="7"/>
  <c r="M179" i="7" s="1"/>
  <c r="M180" i="7" s="1"/>
  <c r="L178" i="7"/>
  <c r="L179" i="7" s="1"/>
  <c r="L180" i="7" s="1"/>
  <c r="K178" i="7"/>
  <c r="K179" i="7" s="1"/>
  <c r="K180" i="7" s="1"/>
  <c r="J178" i="7"/>
  <c r="J179" i="7" s="1"/>
  <c r="J180" i="7" s="1"/>
  <c r="I178" i="7"/>
  <c r="I179" i="7" s="1"/>
  <c r="I180" i="7" s="1"/>
  <c r="H178" i="7"/>
  <c r="H179" i="7" s="1"/>
  <c r="H180" i="7" s="1"/>
  <c r="G178" i="7"/>
  <c r="G179" i="7" s="1"/>
  <c r="G180" i="7" s="1"/>
  <c r="F178" i="7"/>
  <c r="F179" i="7" s="1"/>
  <c r="F180" i="7" s="1"/>
  <c r="E178" i="7"/>
  <c r="E179" i="7" s="1"/>
  <c r="E180" i="7" s="1"/>
  <c r="D178" i="7"/>
  <c r="D179" i="7" s="1"/>
  <c r="D180" i="7" s="1"/>
  <c r="C178" i="7"/>
  <c r="C179" i="7" s="1"/>
  <c r="C180" i="7" s="1"/>
  <c r="AU173" i="7"/>
  <c r="AU174" i="7" s="1"/>
  <c r="AU175" i="7" s="1"/>
  <c r="AT173" i="7"/>
  <c r="AT174" i="7" s="1"/>
  <c r="AT175" i="7" s="1"/>
  <c r="AS173" i="7"/>
  <c r="AS174" i="7" s="1"/>
  <c r="AS175" i="7" s="1"/>
  <c r="AR173" i="7"/>
  <c r="AR174" i="7" s="1"/>
  <c r="AR175" i="7" s="1"/>
  <c r="AQ173" i="7"/>
  <c r="AQ174" i="7" s="1"/>
  <c r="AQ175" i="7" s="1"/>
  <c r="AP173" i="7"/>
  <c r="AP174" i="7" s="1"/>
  <c r="AP175" i="7" s="1"/>
  <c r="AO173" i="7"/>
  <c r="AO174" i="7" s="1"/>
  <c r="AO175" i="7" s="1"/>
  <c r="AN173" i="7"/>
  <c r="AN174" i="7" s="1"/>
  <c r="AN175" i="7" s="1"/>
  <c r="AM173" i="7"/>
  <c r="AM174" i="7" s="1"/>
  <c r="AM175" i="7" s="1"/>
  <c r="AL173" i="7"/>
  <c r="AL174" i="7" s="1"/>
  <c r="AL175" i="7" s="1"/>
  <c r="AK173" i="7"/>
  <c r="AK174" i="7" s="1"/>
  <c r="AK175" i="7" s="1"/>
  <c r="AJ173" i="7"/>
  <c r="AJ174" i="7" s="1"/>
  <c r="AJ175" i="7" s="1"/>
  <c r="AI173" i="7"/>
  <c r="AI174" i="7" s="1"/>
  <c r="AI175" i="7" s="1"/>
  <c r="AH173" i="7"/>
  <c r="AH174" i="7" s="1"/>
  <c r="AH175" i="7" s="1"/>
  <c r="AG173" i="7"/>
  <c r="AG174" i="7" s="1"/>
  <c r="AG175" i="7" s="1"/>
  <c r="AF173" i="7"/>
  <c r="AF174" i="7" s="1"/>
  <c r="AF175" i="7" s="1"/>
  <c r="AE173" i="7"/>
  <c r="AE174" i="7" s="1"/>
  <c r="AE175" i="7" s="1"/>
  <c r="AD173" i="7"/>
  <c r="AD174" i="7" s="1"/>
  <c r="AD175" i="7" s="1"/>
  <c r="AC173" i="7"/>
  <c r="AC174" i="7" s="1"/>
  <c r="AC175" i="7" s="1"/>
  <c r="AB173" i="7"/>
  <c r="AB174" i="7" s="1"/>
  <c r="AB175" i="7" s="1"/>
  <c r="AA173" i="7"/>
  <c r="AA174" i="7" s="1"/>
  <c r="AA175" i="7" s="1"/>
  <c r="Z173" i="7"/>
  <c r="Z174" i="7" s="1"/>
  <c r="Z175" i="7" s="1"/>
  <c r="Y173" i="7"/>
  <c r="Y174" i="7" s="1"/>
  <c r="Y175" i="7" s="1"/>
  <c r="X173" i="7"/>
  <c r="X174" i="7" s="1"/>
  <c r="X175" i="7" s="1"/>
  <c r="W173" i="7"/>
  <c r="W174" i="7" s="1"/>
  <c r="W175" i="7" s="1"/>
  <c r="V173" i="7"/>
  <c r="V174" i="7" s="1"/>
  <c r="V175" i="7" s="1"/>
  <c r="U173" i="7"/>
  <c r="U174" i="7" s="1"/>
  <c r="U175" i="7" s="1"/>
  <c r="T173" i="7"/>
  <c r="T174" i="7" s="1"/>
  <c r="T175" i="7" s="1"/>
  <c r="S173" i="7"/>
  <c r="S174" i="7" s="1"/>
  <c r="S175" i="7" s="1"/>
  <c r="R173" i="7"/>
  <c r="R174" i="7" s="1"/>
  <c r="R175" i="7" s="1"/>
  <c r="Q173" i="7"/>
  <c r="Q174" i="7" s="1"/>
  <c r="Q175" i="7" s="1"/>
  <c r="P173" i="7"/>
  <c r="P174" i="7" s="1"/>
  <c r="P175" i="7" s="1"/>
  <c r="O173" i="7"/>
  <c r="O174" i="7" s="1"/>
  <c r="O175" i="7" s="1"/>
  <c r="N173" i="7"/>
  <c r="N174" i="7" s="1"/>
  <c r="N175" i="7" s="1"/>
  <c r="M173" i="7"/>
  <c r="M174" i="7" s="1"/>
  <c r="M175" i="7" s="1"/>
  <c r="L173" i="7"/>
  <c r="L174" i="7" s="1"/>
  <c r="L175" i="7" s="1"/>
  <c r="K173" i="7"/>
  <c r="K174" i="7" s="1"/>
  <c r="K175" i="7" s="1"/>
  <c r="J173" i="7"/>
  <c r="J174" i="7" s="1"/>
  <c r="J175" i="7" s="1"/>
  <c r="I173" i="7"/>
  <c r="I174" i="7" s="1"/>
  <c r="I175" i="7" s="1"/>
  <c r="H173" i="7"/>
  <c r="H174" i="7" s="1"/>
  <c r="H175" i="7" s="1"/>
  <c r="G173" i="7"/>
  <c r="G174" i="7" s="1"/>
  <c r="G175" i="7" s="1"/>
  <c r="F173" i="7"/>
  <c r="F174" i="7" s="1"/>
  <c r="F175" i="7" s="1"/>
  <c r="E173" i="7"/>
  <c r="E174" i="7" s="1"/>
  <c r="E175" i="7" s="1"/>
  <c r="D173" i="7"/>
  <c r="D174" i="7" s="1"/>
  <c r="D175" i="7" s="1"/>
  <c r="C173" i="7"/>
  <c r="C174" i="7" s="1"/>
  <c r="C175" i="7" s="1"/>
  <c r="AU168" i="7"/>
  <c r="AU169" i="7" s="1"/>
  <c r="AU170" i="7" s="1"/>
  <c r="AT168" i="7"/>
  <c r="AT169" i="7" s="1"/>
  <c r="AT170" i="7" s="1"/>
  <c r="AS168" i="7"/>
  <c r="AS169" i="7" s="1"/>
  <c r="AS170" i="7" s="1"/>
  <c r="AR168" i="7"/>
  <c r="AR169" i="7" s="1"/>
  <c r="AR170" i="7" s="1"/>
  <c r="AQ168" i="7"/>
  <c r="AQ169" i="7" s="1"/>
  <c r="AQ170" i="7" s="1"/>
  <c r="AP168" i="7"/>
  <c r="AP169" i="7" s="1"/>
  <c r="AP170" i="7" s="1"/>
  <c r="AO168" i="7"/>
  <c r="AO169" i="7" s="1"/>
  <c r="AO170" i="7" s="1"/>
  <c r="AN168" i="7"/>
  <c r="AN169" i="7" s="1"/>
  <c r="AN170" i="7" s="1"/>
  <c r="AM168" i="7"/>
  <c r="AM169" i="7" s="1"/>
  <c r="AM170" i="7" s="1"/>
  <c r="AL168" i="7"/>
  <c r="AL169" i="7" s="1"/>
  <c r="AL170" i="7" s="1"/>
  <c r="AK168" i="7"/>
  <c r="AK169" i="7" s="1"/>
  <c r="AK170" i="7" s="1"/>
  <c r="AJ168" i="7"/>
  <c r="AJ169" i="7" s="1"/>
  <c r="AJ170" i="7" s="1"/>
  <c r="AI168" i="7"/>
  <c r="AI169" i="7" s="1"/>
  <c r="AI170" i="7" s="1"/>
  <c r="AH168" i="7"/>
  <c r="AH169" i="7" s="1"/>
  <c r="AH170" i="7" s="1"/>
  <c r="AG168" i="7"/>
  <c r="AG169" i="7" s="1"/>
  <c r="AG170" i="7" s="1"/>
  <c r="AF168" i="7"/>
  <c r="AF169" i="7" s="1"/>
  <c r="AF170" i="7" s="1"/>
  <c r="AE168" i="7"/>
  <c r="AE169" i="7" s="1"/>
  <c r="AE170" i="7" s="1"/>
  <c r="AD168" i="7"/>
  <c r="AD169" i="7" s="1"/>
  <c r="AD170" i="7" s="1"/>
  <c r="AC168" i="7"/>
  <c r="AC169" i="7" s="1"/>
  <c r="AC170" i="7" s="1"/>
  <c r="AB168" i="7"/>
  <c r="AB169" i="7" s="1"/>
  <c r="AB170" i="7" s="1"/>
  <c r="AA168" i="7"/>
  <c r="AA169" i="7" s="1"/>
  <c r="AA170" i="7" s="1"/>
  <c r="Z168" i="7"/>
  <c r="Z169" i="7" s="1"/>
  <c r="Z170" i="7" s="1"/>
  <c r="Y168" i="7"/>
  <c r="Y169" i="7" s="1"/>
  <c r="Y170" i="7" s="1"/>
  <c r="X168" i="7"/>
  <c r="X169" i="7" s="1"/>
  <c r="X170" i="7" s="1"/>
  <c r="W168" i="7"/>
  <c r="W169" i="7" s="1"/>
  <c r="W170" i="7" s="1"/>
  <c r="V168" i="7"/>
  <c r="V169" i="7" s="1"/>
  <c r="V170" i="7" s="1"/>
  <c r="U168" i="7"/>
  <c r="U169" i="7" s="1"/>
  <c r="U170" i="7" s="1"/>
  <c r="T168" i="7"/>
  <c r="T169" i="7" s="1"/>
  <c r="T170" i="7" s="1"/>
  <c r="S168" i="7"/>
  <c r="S169" i="7" s="1"/>
  <c r="S170" i="7" s="1"/>
  <c r="R168" i="7"/>
  <c r="R169" i="7" s="1"/>
  <c r="R170" i="7" s="1"/>
  <c r="Q168" i="7"/>
  <c r="Q169" i="7" s="1"/>
  <c r="Q170" i="7" s="1"/>
  <c r="P168" i="7"/>
  <c r="P169" i="7" s="1"/>
  <c r="P170" i="7" s="1"/>
  <c r="O168" i="7"/>
  <c r="O169" i="7" s="1"/>
  <c r="O170" i="7" s="1"/>
  <c r="N168" i="7"/>
  <c r="N169" i="7" s="1"/>
  <c r="N170" i="7" s="1"/>
  <c r="M168" i="7"/>
  <c r="M169" i="7" s="1"/>
  <c r="M170" i="7" s="1"/>
  <c r="L168" i="7"/>
  <c r="L169" i="7" s="1"/>
  <c r="L170" i="7" s="1"/>
  <c r="K168" i="7"/>
  <c r="K169" i="7" s="1"/>
  <c r="K170" i="7" s="1"/>
  <c r="J168" i="7"/>
  <c r="J169" i="7" s="1"/>
  <c r="J170" i="7" s="1"/>
  <c r="I168" i="7"/>
  <c r="I169" i="7" s="1"/>
  <c r="I170" i="7" s="1"/>
  <c r="H168" i="7"/>
  <c r="H169" i="7" s="1"/>
  <c r="H170" i="7" s="1"/>
  <c r="G168" i="7"/>
  <c r="G169" i="7" s="1"/>
  <c r="G170" i="7" s="1"/>
  <c r="F168" i="7"/>
  <c r="F169" i="7" s="1"/>
  <c r="F170" i="7" s="1"/>
  <c r="E168" i="7"/>
  <c r="E169" i="7" s="1"/>
  <c r="E170" i="7" s="1"/>
  <c r="D168" i="7"/>
  <c r="D169" i="7" s="1"/>
  <c r="D170" i="7" s="1"/>
  <c r="C168" i="7"/>
  <c r="C169" i="7" s="1"/>
  <c r="C170" i="7" s="1"/>
  <c r="AU163" i="7"/>
  <c r="AU164" i="7" s="1"/>
  <c r="AU165" i="7" s="1"/>
  <c r="AT163" i="7"/>
  <c r="AT164" i="7" s="1"/>
  <c r="AT165" i="7" s="1"/>
  <c r="AS163" i="7"/>
  <c r="AS164" i="7" s="1"/>
  <c r="AS165" i="7" s="1"/>
  <c r="AR163" i="7"/>
  <c r="AR164" i="7" s="1"/>
  <c r="AR165" i="7" s="1"/>
  <c r="AQ163" i="7"/>
  <c r="AQ164" i="7" s="1"/>
  <c r="AQ165" i="7" s="1"/>
  <c r="AP163" i="7"/>
  <c r="AP164" i="7" s="1"/>
  <c r="AP165" i="7" s="1"/>
  <c r="AO163" i="7"/>
  <c r="AO164" i="7" s="1"/>
  <c r="AO165" i="7" s="1"/>
  <c r="AN163" i="7"/>
  <c r="AN164" i="7" s="1"/>
  <c r="AN165" i="7" s="1"/>
  <c r="AM163" i="7"/>
  <c r="AM164" i="7" s="1"/>
  <c r="AM165" i="7" s="1"/>
  <c r="AL163" i="7"/>
  <c r="AL164" i="7" s="1"/>
  <c r="AL165" i="7" s="1"/>
  <c r="AK163" i="7"/>
  <c r="AK164" i="7" s="1"/>
  <c r="AK165" i="7" s="1"/>
  <c r="AJ163" i="7"/>
  <c r="AJ164" i="7" s="1"/>
  <c r="AJ165" i="7" s="1"/>
  <c r="AI163" i="7"/>
  <c r="AI164" i="7" s="1"/>
  <c r="AI165" i="7" s="1"/>
  <c r="AH163" i="7"/>
  <c r="AH164" i="7" s="1"/>
  <c r="AH165" i="7" s="1"/>
  <c r="AG163" i="7"/>
  <c r="AG164" i="7" s="1"/>
  <c r="AG165" i="7" s="1"/>
  <c r="AF163" i="7"/>
  <c r="AF164" i="7" s="1"/>
  <c r="AF165" i="7" s="1"/>
  <c r="AE163" i="7"/>
  <c r="AE164" i="7" s="1"/>
  <c r="AE165" i="7" s="1"/>
  <c r="AD163" i="7"/>
  <c r="AD164" i="7" s="1"/>
  <c r="AD165" i="7" s="1"/>
  <c r="AC163" i="7"/>
  <c r="AC164" i="7" s="1"/>
  <c r="AC165" i="7" s="1"/>
  <c r="AB163" i="7"/>
  <c r="AB164" i="7" s="1"/>
  <c r="AB165" i="7" s="1"/>
  <c r="AA163" i="7"/>
  <c r="AA164" i="7" s="1"/>
  <c r="AA165" i="7" s="1"/>
  <c r="Z163" i="7"/>
  <c r="Z164" i="7" s="1"/>
  <c r="Z165" i="7" s="1"/>
  <c r="Y163" i="7"/>
  <c r="Y164" i="7" s="1"/>
  <c r="Y165" i="7" s="1"/>
  <c r="X163" i="7"/>
  <c r="X164" i="7" s="1"/>
  <c r="X165" i="7" s="1"/>
  <c r="W163" i="7"/>
  <c r="W164" i="7" s="1"/>
  <c r="W165" i="7" s="1"/>
  <c r="V163" i="7"/>
  <c r="V164" i="7" s="1"/>
  <c r="V165" i="7" s="1"/>
  <c r="U163" i="7"/>
  <c r="U164" i="7" s="1"/>
  <c r="U165" i="7" s="1"/>
  <c r="T163" i="7"/>
  <c r="T164" i="7" s="1"/>
  <c r="T165" i="7" s="1"/>
  <c r="S163" i="7"/>
  <c r="S164" i="7" s="1"/>
  <c r="S165" i="7" s="1"/>
  <c r="R163" i="7"/>
  <c r="R164" i="7" s="1"/>
  <c r="R165" i="7" s="1"/>
  <c r="Q163" i="7"/>
  <c r="Q164" i="7" s="1"/>
  <c r="Q165" i="7" s="1"/>
  <c r="P163" i="7"/>
  <c r="P164" i="7" s="1"/>
  <c r="P165" i="7" s="1"/>
  <c r="O163" i="7"/>
  <c r="O164" i="7" s="1"/>
  <c r="O165" i="7" s="1"/>
  <c r="N163" i="7"/>
  <c r="N164" i="7" s="1"/>
  <c r="N165" i="7" s="1"/>
  <c r="M163" i="7"/>
  <c r="M164" i="7" s="1"/>
  <c r="M165" i="7" s="1"/>
  <c r="L163" i="7"/>
  <c r="L164" i="7" s="1"/>
  <c r="L165" i="7" s="1"/>
  <c r="K163" i="7"/>
  <c r="K164" i="7" s="1"/>
  <c r="K165" i="7" s="1"/>
  <c r="J163" i="7"/>
  <c r="J164" i="7" s="1"/>
  <c r="J165" i="7" s="1"/>
  <c r="I163" i="7"/>
  <c r="I164" i="7" s="1"/>
  <c r="I165" i="7" s="1"/>
  <c r="H163" i="7"/>
  <c r="H164" i="7" s="1"/>
  <c r="H165" i="7" s="1"/>
  <c r="G163" i="7"/>
  <c r="G164" i="7" s="1"/>
  <c r="G165" i="7" s="1"/>
  <c r="F163" i="7"/>
  <c r="F164" i="7" s="1"/>
  <c r="F165" i="7" s="1"/>
  <c r="E163" i="7"/>
  <c r="E164" i="7" s="1"/>
  <c r="E165" i="7" s="1"/>
  <c r="D163" i="7"/>
  <c r="D164" i="7" s="1"/>
  <c r="D165" i="7" s="1"/>
  <c r="C163" i="7"/>
  <c r="C164" i="7" s="1"/>
  <c r="C165" i="7" s="1"/>
  <c r="AU158" i="7"/>
  <c r="AU159" i="7" s="1"/>
  <c r="AU160" i="7" s="1"/>
  <c r="AT158" i="7"/>
  <c r="AT159" i="7" s="1"/>
  <c r="AT160" i="7" s="1"/>
  <c r="AS158" i="7"/>
  <c r="AS159" i="7" s="1"/>
  <c r="AS160" i="7" s="1"/>
  <c r="AR158" i="7"/>
  <c r="AR159" i="7" s="1"/>
  <c r="AR160" i="7" s="1"/>
  <c r="AQ158" i="7"/>
  <c r="AQ159" i="7" s="1"/>
  <c r="AQ160" i="7" s="1"/>
  <c r="AP158" i="7"/>
  <c r="AP159" i="7" s="1"/>
  <c r="AP160" i="7" s="1"/>
  <c r="AO158" i="7"/>
  <c r="AO159" i="7" s="1"/>
  <c r="AO160" i="7" s="1"/>
  <c r="AN158" i="7"/>
  <c r="AN159" i="7" s="1"/>
  <c r="AN160" i="7" s="1"/>
  <c r="AM158" i="7"/>
  <c r="AM159" i="7" s="1"/>
  <c r="AM160" i="7" s="1"/>
  <c r="AL158" i="7"/>
  <c r="AL159" i="7" s="1"/>
  <c r="AL160" i="7" s="1"/>
  <c r="AK158" i="7"/>
  <c r="AK159" i="7" s="1"/>
  <c r="AK160" i="7" s="1"/>
  <c r="AJ158" i="7"/>
  <c r="AJ159" i="7" s="1"/>
  <c r="AJ160" i="7" s="1"/>
  <c r="AI158" i="7"/>
  <c r="AI159" i="7" s="1"/>
  <c r="AI160" i="7" s="1"/>
  <c r="AH158" i="7"/>
  <c r="AH159" i="7" s="1"/>
  <c r="AH160" i="7" s="1"/>
  <c r="AG158" i="7"/>
  <c r="AG159" i="7" s="1"/>
  <c r="AG160" i="7" s="1"/>
  <c r="AF158" i="7"/>
  <c r="AF159" i="7" s="1"/>
  <c r="AF160" i="7" s="1"/>
  <c r="AE158" i="7"/>
  <c r="AE159" i="7" s="1"/>
  <c r="AE160" i="7" s="1"/>
  <c r="AD158" i="7"/>
  <c r="AD159" i="7" s="1"/>
  <c r="AD160" i="7" s="1"/>
  <c r="AC158" i="7"/>
  <c r="AC159" i="7" s="1"/>
  <c r="AC160" i="7" s="1"/>
  <c r="AB158" i="7"/>
  <c r="AB159" i="7" s="1"/>
  <c r="AB160" i="7" s="1"/>
  <c r="AA158" i="7"/>
  <c r="AA159" i="7" s="1"/>
  <c r="AA160" i="7" s="1"/>
  <c r="Z158" i="7"/>
  <c r="Z159" i="7" s="1"/>
  <c r="Z160" i="7" s="1"/>
  <c r="Y158" i="7"/>
  <c r="Y159" i="7" s="1"/>
  <c r="Y160" i="7" s="1"/>
  <c r="X158" i="7"/>
  <c r="X159" i="7" s="1"/>
  <c r="X160" i="7" s="1"/>
  <c r="W158" i="7"/>
  <c r="W159" i="7" s="1"/>
  <c r="W160" i="7" s="1"/>
  <c r="V158" i="7"/>
  <c r="V159" i="7" s="1"/>
  <c r="V160" i="7" s="1"/>
  <c r="U158" i="7"/>
  <c r="U159" i="7" s="1"/>
  <c r="U160" i="7" s="1"/>
  <c r="T158" i="7"/>
  <c r="T159" i="7" s="1"/>
  <c r="T160" i="7" s="1"/>
  <c r="S158" i="7"/>
  <c r="S159" i="7" s="1"/>
  <c r="S160" i="7" s="1"/>
  <c r="R158" i="7"/>
  <c r="R159" i="7" s="1"/>
  <c r="R160" i="7" s="1"/>
  <c r="Q158" i="7"/>
  <c r="Q159" i="7" s="1"/>
  <c r="Q160" i="7" s="1"/>
  <c r="P158" i="7"/>
  <c r="P159" i="7" s="1"/>
  <c r="P160" i="7" s="1"/>
  <c r="O158" i="7"/>
  <c r="O159" i="7" s="1"/>
  <c r="O160" i="7" s="1"/>
  <c r="N158" i="7"/>
  <c r="N159" i="7" s="1"/>
  <c r="N160" i="7" s="1"/>
  <c r="M158" i="7"/>
  <c r="M159" i="7" s="1"/>
  <c r="M160" i="7" s="1"/>
  <c r="L158" i="7"/>
  <c r="L159" i="7" s="1"/>
  <c r="L160" i="7" s="1"/>
  <c r="K158" i="7"/>
  <c r="K159" i="7" s="1"/>
  <c r="K160" i="7" s="1"/>
  <c r="J158" i="7"/>
  <c r="J159" i="7" s="1"/>
  <c r="J160" i="7" s="1"/>
  <c r="I158" i="7"/>
  <c r="I159" i="7" s="1"/>
  <c r="I160" i="7" s="1"/>
  <c r="H158" i="7"/>
  <c r="H159" i="7" s="1"/>
  <c r="H160" i="7" s="1"/>
  <c r="G158" i="7"/>
  <c r="G159" i="7" s="1"/>
  <c r="G160" i="7" s="1"/>
  <c r="F158" i="7"/>
  <c r="F159" i="7" s="1"/>
  <c r="F160" i="7" s="1"/>
  <c r="E158" i="7"/>
  <c r="E159" i="7" s="1"/>
  <c r="E160" i="7" s="1"/>
  <c r="D158" i="7"/>
  <c r="D159" i="7" s="1"/>
  <c r="D160" i="7" s="1"/>
  <c r="C158" i="7"/>
  <c r="C159" i="7" s="1"/>
  <c r="C160" i="7" s="1"/>
  <c r="DE147" i="7"/>
  <c r="DF147" i="7" s="1"/>
  <c r="CP147" i="7"/>
  <c r="CA147" i="7"/>
  <c r="CB147" i="7" s="1"/>
  <c r="BL147" i="7"/>
  <c r="AW147" i="7"/>
  <c r="AX147" i="7" s="1"/>
  <c r="AH147" i="7"/>
  <c r="S147" i="7"/>
  <c r="T147" i="7" s="1"/>
  <c r="D147" i="7"/>
  <c r="E147" i="7" s="1"/>
  <c r="A147" i="7"/>
  <c r="BT132" i="7"/>
  <c r="CH132" i="7" s="1"/>
  <c r="BS132" i="7"/>
  <c r="CG132" i="7" s="1"/>
  <c r="BR132" i="7"/>
  <c r="CF132" i="7" s="1"/>
  <c r="BQ132" i="7"/>
  <c r="CE132" i="7" s="1"/>
  <c r="BP132" i="7"/>
  <c r="CD132" i="7" s="1"/>
  <c r="BO132" i="7"/>
  <c r="CC132" i="7" s="1"/>
  <c r="BN132" i="7"/>
  <c r="CB132" i="7" s="1"/>
  <c r="BM132" i="7"/>
  <c r="CO132" i="7" s="1"/>
  <c r="BL132" i="7"/>
  <c r="BZ132" i="7" s="1"/>
  <c r="BK132" i="7"/>
  <c r="BY132" i="7" s="1"/>
  <c r="BJ132" i="7"/>
  <c r="BX132" i="7" s="1"/>
  <c r="BI132" i="7"/>
  <c r="BW132" i="7" s="1"/>
  <c r="BH132" i="7"/>
  <c r="BV132" i="7" s="1"/>
  <c r="BG132" i="7"/>
  <c r="BU132" i="7" s="1"/>
  <c r="AK132" i="7"/>
  <c r="AY132" i="7" s="1"/>
  <c r="AJ132" i="7"/>
  <c r="AX132" i="7" s="1"/>
  <c r="AI132" i="7"/>
  <c r="AW132" i="7" s="1"/>
  <c r="AH132" i="7"/>
  <c r="AV132" i="7" s="1"/>
  <c r="AG132" i="7"/>
  <c r="AU132" i="7" s="1"/>
  <c r="AF132" i="7"/>
  <c r="AT132" i="7" s="1"/>
  <c r="AE132" i="7"/>
  <c r="AS132" i="7" s="1"/>
  <c r="AD132" i="7"/>
  <c r="AR132" i="7" s="1"/>
  <c r="AC132" i="7"/>
  <c r="AQ132" i="7" s="1"/>
  <c r="AB132" i="7"/>
  <c r="AP132" i="7" s="1"/>
  <c r="AA132" i="7"/>
  <c r="AO132" i="7" s="1"/>
  <c r="Z132" i="7"/>
  <c r="AN132" i="7" s="1"/>
  <c r="Y132" i="7"/>
  <c r="AM132" i="7" s="1"/>
  <c r="X132" i="7"/>
  <c r="AL132" i="7" s="1"/>
  <c r="BT131" i="7"/>
  <c r="CH131" i="7" s="1"/>
  <c r="BS131" i="7"/>
  <c r="CG131" i="7" s="1"/>
  <c r="BR131" i="7"/>
  <c r="CF131" i="7" s="1"/>
  <c r="BQ131" i="7"/>
  <c r="CE131" i="7" s="1"/>
  <c r="BP131" i="7"/>
  <c r="CD131" i="7" s="1"/>
  <c r="BO131" i="7"/>
  <c r="CC131" i="7" s="1"/>
  <c r="BN131" i="7"/>
  <c r="CB131" i="7" s="1"/>
  <c r="BM131" i="7"/>
  <c r="BL131" i="7"/>
  <c r="BK131" i="7"/>
  <c r="BY131" i="7" s="1"/>
  <c r="BJ131" i="7"/>
  <c r="BX131" i="7" s="1"/>
  <c r="BI131" i="7"/>
  <c r="BW131" i="7" s="1"/>
  <c r="BH131" i="7"/>
  <c r="BV131" i="7" s="1"/>
  <c r="BG131" i="7"/>
  <c r="BU131" i="7" s="1"/>
  <c r="AK131" i="7"/>
  <c r="AY131" i="7" s="1"/>
  <c r="AJ131" i="7"/>
  <c r="AX131" i="7" s="1"/>
  <c r="AI131" i="7"/>
  <c r="AW131" i="7" s="1"/>
  <c r="AH131" i="7"/>
  <c r="AV131" i="7" s="1"/>
  <c r="AG131" i="7"/>
  <c r="AU131" i="7" s="1"/>
  <c r="AF131" i="7"/>
  <c r="AT131" i="7" s="1"/>
  <c r="AE131" i="7"/>
  <c r="AS131" i="7" s="1"/>
  <c r="AD131" i="7"/>
  <c r="AR131" i="7" s="1"/>
  <c r="AC131" i="7"/>
  <c r="AQ131" i="7" s="1"/>
  <c r="AB131" i="7"/>
  <c r="AA131" i="7"/>
  <c r="Z131" i="7"/>
  <c r="AN131" i="7" s="1"/>
  <c r="Y131" i="7"/>
  <c r="BA131" i="7" s="1"/>
  <c r="X131" i="7"/>
  <c r="AZ131" i="7" s="1"/>
  <c r="BT130" i="7"/>
  <c r="CH130" i="7" s="1"/>
  <c r="BS130" i="7"/>
  <c r="CG130" i="7" s="1"/>
  <c r="BR130" i="7"/>
  <c r="CF130" i="7" s="1"/>
  <c r="BQ130" i="7"/>
  <c r="CE130" i="7" s="1"/>
  <c r="BP130" i="7"/>
  <c r="CD130" i="7" s="1"/>
  <c r="BO130" i="7"/>
  <c r="CC130" i="7" s="1"/>
  <c r="BN130" i="7"/>
  <c r="CB130" i="7" s="1"/>
  <c r="BM130" i="7"/>
  <c r="CA130" i="7" s="1"/>
  <c r="BL130" i="7"/>
  <c r="BZ130" i="7" s="1"/>
  <c r="BK130" i="7"/>
  <c r="BY130" i="7" s="1"/>
  <c r="BJ130" i="7"/>
  <c r="BX130" i="7" s="1"/>
  <c r="BI130" i="7"/>
  <c r="BW130" i="7" s="1"/>
  <c r="BH130" i="7"/>
  <c r="BV130" i="7" s="1"/>
  <c r="BG130" i="7"/>
  <c r="BU130" i="7" s="1"/>
  <c r="AK130" i="7"/>
  <c r="AY130" i="7" s="1"/>
  <c r="AJ130" i="7"/>
  <c r="AX130" i="7" s="1"/>
  <c r="AI130" i="7"/>
  <c r="AW130" i="7" s="1"/>
  <c r="AH130" i="7"/>
  <c r="AV130" i="7" s="1"/>
  <c r="AG130" i="7"/>
  <c r="AU130" i="7" s="1"/>
  <c r="AF130" i="7"/>
  <c r="AT130" i="7" s="1"/>
  <c r="AE130" i="7"/>
  <c r="AS130" i="7" s="1"/>
  <c r="AD130" i="7"/>
  <c r="AR130" i="7" s="1"/>
  <c r="AC130" i="7"/>
  <c r="AQ130" i="7" s="1"/>
  <c r="AB130" i="7"/>
  <c r="AP130" i="7" s="1"/>
  <c r="AA130" i="7"/>
  <c r="AO130" i="7" s="1"/>
  <c r="Z130" i="7"/>
  <c r="AN130" i="7" s="1"/>
  <c r="Y130" i="7"/>
  <c r="AM130" i="7" s="1"/>
  <c r="X130" i="7"/>
  <c r="AL130" i="7" s="1"/>
  <c r="BT129" i="7"/>
  <c r="CH129" i="7" s="1"/>
  <c r="BS129" i="7"/>
  <c r="CG129" i="7" s="1"/>
  <c r="BR129" i="7"/>
  <c r="CF129" i="7" s="1"/>
  <c r="BQ129" i="7"/>
  <c r="CE129" i="7" s="1"/>
  <c r="BP129" i="7"/>
  <c r="CD129" i="7" s="1"/>
  <c r="BO129" i="7"/>
  <c r="CC129" i="7" s="1"/>
  <c r="BN129" i="7"/>
  <c r="CB129" i="7" s="1"/>
  <c r="BM129" i="7"/>
  <c r="BL129" i="7"/>
  <c r="BK129" i="7"/>
  <c r="BJ129" i="7"/>
  <c r="BI129" i="7"/>
  <c r="BH129" i="7"/>
  <c r="BG129" i="7"/>
  <c r="AK129" i="7"/>
  <c r="AY129" i="7" s="1"/>
  <c r="AJ129" i="7"/>
  <c r="AX129" i="7" s="1"/>
  <c r="AI129" i="7"/>
  <c r="AW129" i="7" s="1"/>
  <c r="AH129" i="7"/>
  <c r="AV129" i="7" s="1"/>
  <c r="AG129" i="7"/>
  <c r="AU129" i="7" s="1"/>
  <c r="AF129" i="7"/>
  <c r="AT129" i="7" s="1"/>
  <c r="AE129" i="7"/>
  <c r="AS129" i="7" s="1"/>
  <c r="AD129" i="7"/>
  <c r="AR129" i="7" s="1"/>
  <c r="AC129" i="7"/>
  <c r="AQ129" i="7" s="1"/>
  <c r="AB129" i="7"/>
  <c r="AA129" i="7"/>
  <c r="AO129" i="7" s="1"/>
  <c r="Z129" i="7"/>
  <c r="BB129" i="7" s="1"/>
  <c r="Y129" i="7"/>
  <c r="BA129" i="7" s="1"/>
  <c r="X129" i="7"/>
  <c r="AZ129" i="7" s="1"/>
  <c r="BT128" i="7"/>
  <c r="CH128" i="7" s="1"/>
  <c r="BS128" i="7"/>
  <c r="CG128" i="7" s="1"/>
  <c r="BR128" i="7"/>
  <c r="CF128" i="7" s="1"/>
  <c r="BQ128" i="7"/>
  <c r="CE128" i="7" s="1"/>
  <c r="BP128" i="7"/>
  <c r="CD128" i="7" s="1"/>
  <c r="BO128" i="7"/>
  <c r="CC128" i="7" s="1"/>
  <c r="BN128" i="7"/>
  <c r="CB128" i="7" s="1"/>
  <c r="BM128" i="7"/>
  <c r="CO128" i="7" s="1"/>
  <c r="BL128" i="7"/>
  <c r="CN128" i="7" s="1"/>
  <c r="BK128" i="7"/>
  <c r="BY128" i="7" s="1"/>
  <c r="BJ128" i="7"/>
  <c r="CL128" i="7" s="1"/>
  <c r="BI128" i="7"/>
  <c r="CK128" i="7" s="1"/>
  <c r="BH128" i="7"/>
  <c r="CJ128" i="7" s="1"/>
  <c r="BG128" i="7"/>
  <c r="BU128" i="7" s="1"/>
  <c r="AK128" i="7"/>
  <c r="AY128" i="7" s="1"/>
  <c r="AJ128" i="7"/>
  <c r="AX128" i="7" s="1"/>
  <c r="AI128" i="7"/>
  <c r="AW128" i="7" s="1"/>
  <c r="AH128" i="7"/>
  <c r="AV128" i="7" s="1"/>
  <c r="AG128" i="7"/>
  <c r="AU128" i="7" s="1"/>
  <c r="AF128" i="7"/>
  <c r="AT128" i="7" s="1"/>
  <c r="AE128" i="7"/>
  <c r="AS128" i="7" s="1"/>
  <c r="AD128" i="7"/>
  <c r="BF128" i="7" s="1"/>
  <c r="AC128" i="7"/>
  <c r="BE128" i="7" s="1"/>
  <c r="AB128" i="7"/>
  <c r="AP128" i="7" s="1"/>
  <c r="AA128" i="7"/>
  <c r="AO128" i="7" s="1"/>
  <c r="Z128" i="7"/>
  <c r="BB128" i="7" s="1"/>
  <c r="Y128" i="7"/>
  <c r="BA128" i="7" s="1"/>
  <c r="X128" i="7"/>
  <c r="AL128" i="7" s="1"/>
  <c r="BT127" i="7"/>
  <c r="CH127" i="7" s="1"/>
  <c r="BS127" i="7"/>
  <c r="CG127" i="7" s="1"/>
  <c r="BR127" i="7"/>
  <c r="CF127" i="7" s="1"/>
  <c r="BQ127" i="7"/>
  <c r="CE127" i="7" s="1"/>
  <c r="BP127" i="7"/>
  <c r="CD127" i="7" s="1"/>
  <c r="BO127" i="7"/>
  <c r="CC127" i="7" s="1"/>
  <c r="BN127" i="7"/>
  <c r="CB127" i="7" s="1"/>
  <c r="BM127" i="7"/>
  <c r="BL127" i="7"/>
  <c r="BZ127" i="7" s="1"/>
  <c r="BK127" i="7"/>
  <c r="BJ127" i="7"/>
  <c r="BI127" i="7"/>
  <c r="BW127" i="7" s="1"/>
  <c r="BH127" i="7"/>
  <c r="BV127" i="7" s="1"/>
  <c r="BG127" i="7"/>
  <c r="BU127" i="7" s="1"/>
  <c r="AK127" i="7"/>
  <c r="AY127" i="7" s="1"/>
  <c r="AJ127" i="7"/>
  <c r="AX127" i="7" s="1"/>
  <c r="AI127" i="7"/>
  <c r="AW127" i="7" s="1"/>
  <c r="AH127" i="7"/>
  <c r="AV127" i="7" s="1"/>
  <c r="AG127" i="7"/>
  <c r="AU127" i="7" s="1"/>
  <c r="AF127" i="7"/>
  <c r="AT127" i="7" s="1"/>
  <c r="AE127" i="7"/>
  <c r="AS127" i="7" s="1"/>
  <c r="AD127" i="7"/>
  <c r="AR127" i="7" s="1"/>
  <c r="AC127" i="7"/>
  <c r="AQ127" i="7" s="1"/>
  <c r="AB127" i="7"/>
  <c r="AA127" i="7"/>
  <c r="AO127" i="7" s="1"/>
  <c r="Z127" i="7"/>
  <c r="Y127" i="7"/>
  <c r="X127" i="7"/>
  <c r="BT126" i="7"/>
  <c r="CH126" i="7" s="1"/>
  <c r="BS126" i="7"/>
  <c r="CG126" i="7" s="1"/>
  <c r="BR126" i="7"/>
  <c r="CF126" i="7" s="1"/>
  <c r="BQ126" i="7"/>
  <c r="CE126" i="7" s="1"/>
  <c r="BP126" i="7"/>
  <c r="CD126" i="7" s="1"/>
  <c r="BO126" i="7"/>
  <c r="CC126" i="7" s="1"/>
  <c r="BN126" i="7"/>
  <c r="CB126" i="7" s="1"/>
  <c r="BM126" i="7"/>
  <c r="CO126" i="7" s="1"/>
  <c r="BL126" i="7"/>
  <c r="CN126" i="7" s="1"/>
  <c r="BK126" i="7"/>
  <c r="CM126" i="7" s="1"/>
  <c r="BJ126" i="7"/>
  <c r="BX126" i="7" s="1"/>
  <c r="BI126" i="7"/>
  <c r="BH126" i="7"/>
  <c r="BV126" i="7" s="1"/>
  <c r="BG126" i="7"/>
  <c r="BU126" i="7" s="1"/>
  <c r="AK126" i="7"/>
  <c r="AY126" i="7" s="1"/>
  <c r="AJ126" i="7"/>
  <c r="AX126" i="7" s="1"/>
  <c r="AI126" i="7"/>
  <c r="AW126" i="7" s="1"/>
  <c r="AH126" i="7"/>
  <c r="AV126" i="7" s="1"/>
  <c r="AG126" i="7"/>
  <c r="AU126" i="7" s="1"/>
  <c r="AF126" i="7"/>
  <c r="AT126" i="7" s="1"/>
  <c r="AE126" i="7"/>
  <c r="AS126" i="7" s="1"/>
  <c r="AD126" i="7"/>
  <c r="BF126" i="7" s="1"/>
  <c r="AC126" i="7"/>
  <c r="BE126" i="7" s="1"/>
  <c r="AB126" i="7"/>
  <c r="BD126" i="7" s="1"/>
  <c r="AA126" i="7"/>
  <c r="AO126" i="7" s="1"/>
  <c r="Z126" i="7"/>
  <c r="BB126" i="7" s="1"/>
  <c r="Y126" i="7"/>
  <c r="X126" i="7"/>
  <c r="AL126" i="7" s="1"/>
  <c r="BT125" i="7"/>
  <c r="CH125" i="7" s="1"/>
  <c r="BS125" i="7"/>
  <c r="CG125" i="7" s="1"/>
  <c r="BR125" i="7"/>
  <c r="CF125" i="7" s="1"/>
  <c r="BQ125" i="7"/>
  <c r="CE125" i="7" s="1"/>
  <c r="BP125" i="7"/>
  <c r="CD125" i="7" s="1"/>
  <c r="BO125" i="7"/>
  <c r="CC125" i="7" s="1"/>
  <c r="BN125" i="7"/>
  <c r="CB125" i="7" s="1"/>
  <c r="BM125" i="7"/>
  <c r="CA125" i="7" s="1"/>
  <c r="BL125" i="7"/>
  <c r="BZ125" i="7" s="1"/>
  <c r="BK125" i="7"/>
  <c r="CM125" i="7" s="1"/>
  <c r="BJ125" i="7"/>
  <c r="CL125" i="7" s="1"/>
  <c r="BI125" i="7"/>
  <c r="CK125" i="7" s="1"/>
  <c r="BH125" i="7"/>
  <c r="CJ125" i="7" s="1"/>
  <c r="BG125" i="7"/>
  <c r="CI125" i="7" s="1"/>
  <c r="AK125" i="7"/>
  <c r="AY125" i="7" s="1"/>
  <c r="AJ125" i="7"/>
  <c r="AX125" i="7" s="1"/>
  <c r="AI125" i="7"/>
  <c r="AW125" i="7" s="1"/>
  <c r="AH125" i="7"/>
  <c r="AV125" i="7" s="1"/>
  <c r="AG125" i="7"/>
  <c r="AU125" i="7" s="1"/>
  <c r="AF125" i="7"/>
  <c r="AT125" i="7" s="1"/>
  <c r="AE125" i="7"/>
  <c r="AS125" i="7" s="1"/>
  <c r="AD125" i="7"/>
  <c r="BF125" i="7" s="1"/>
  <c r="AC125" i="7"/>
  <c r="BE125" i="7" s="1"/>
  <c r="AB125" i="7"/>
  <c r="BD125" i="7" s="1"/>
  <c r="AA125" i="7"/>
  <c r="BC125" i="7" s="1"/>
  <c r="Z125" i="7"/>
  <c r="BB125" i="7" s="1"/>
  <c r="Y125" i="7"/>
  <c r="BA125" i="7" s="1"/>
  <c r="X125" i="7"/>
  <c r="AZ125" i="7" s="1"/>
  <c r="BT124" i="7"/>
  <c r="CH124" i="7" s="1"/>
  <c r="BS124" i="7"/>
  <c r="CG124" i="7" s="1"/>
  <c r="BR124" i="7"/>
  <c r="CF124" i="7" s="1"/>
  <c r="BQ124" i="7"/>
  <c r="CE124" i="7" s="1"/>
  <c r="BP124" i="7"/>
  <c r="CD124" i="7" s="1"/>
  <c r="BO124" i="7"/>
  <c r="CC124" i="7" s="1"/>
  <c r="BN124" i="7"/>
  <c r="CB124" i="7" s="1"/>
  <c r="BM124" i="7"/>
  <c r="CO124" i="7" s="1"/>
  <c r="BL124" i="7"/>
  <c r="CN124" i="7" s="1"/>
  <c r="BK124" i="7"/>
  <c r="CM124" i="7" s="1"/>
  <c r="BJ124" i="7"/>
  <c r="BI124" i="7"/>
  <c r="BH124" i="7"/>
  <c r="BV124" i="7" s="1"/>
  <c r="BG124" i="7"/>
  <c r="AK124" i="7"/>
  <c r="AY124" i="7" s="1"/>
  <c r="AJ124" i="7"/>
  <c r="AX124" i="7" s="1"/>
  <c r="AI124" i="7"/>
  <c r="AW124" i="7" s="1"/>
  <c r="AH124" i="7"/>
  <c r="AV124" i="7" s="1"/>
  <c r="AG124" i="7"/>
  <c r="AU124" i="7" s="1"/>
  <c r="AF124" i="7"/>
  <c r="AT124" i="7" s="1"/>
  <c r="AE124" i="7"/>
  <c r="AS124" i="7" s="1"/>
  <c r="AD124" i="7"/>
  <c r="BF124" i="7" s="1"/>
  <c r="AC124" i="7"/>
  <c r="AB124" i="7"/>
  <c r="AP124" i="7" s="1"/>
  <c r="AA124" i="7"/>
  <c r="Z124" i="7"/>
  <c r="Y124" i="7"/>
  <c r="BA124" i="7" s="1"/>
  <c r="X124" i="7"/>
  <c r="BT123" i="7"/>
  <c r="CH123" i="7" s="1"/>
  <c r="BS123" i="7"/>
  <c r="CG123" i="7" s="1"/>
  <c r="BR123" i="7"/>
  <c r="CF123" i="7" s="1"/>
  <c r="BQ123" i="7"/>
  <c r="CE123" i="7" s="1"/>
  <c r="BP123" i="7"/>
  <c r="CD123" i="7" s="1"/>
  <c r="BO123" i="7"/>
  <c r="CC123" i="7" s="1"/>
  <c r="BN123" i="7"/>
  <c r="CB123" i="7" s="1"/>
  <c r="BM123" i="7"/>
  <c r="BL123" i="7"/>
  <c r="CN123" i="7" s="1"/>
  <c r="BK123" i="7"/>
  <c r="CM123" i="7" s="1"/>
  <c r="BJ123" i="7"/>
  <c r="BX123" i="7" s="1"/>
  <c r="BI123" i="7"/>
  <c r="CK123" i="7" s="1"/>
  <c r="BH123" i="7"/>
  <c r="BV123" i="7" s="1"/>
  <c r="BG123" i="7"/>
  <c r="BU123" i="7" s="1"/>
  <c r="AK123" i="7"/>
  <c r="AY123" i="7" s="1"/>
  <c r="AJ123" i="7"/>
  <c r="AX123" i="7" s="1"/>
  <c r="AI123" i="7"/>
  <c r="AW123" i="7" s="1"/>
  <c r="AH123" i="7"/>
  <c r="AV123" i="7" s="1"/>
  <c r="AG123" i="7"/>
  <c r="AU123" i="7" s="1"/>
  <c r="AF123" i="7"/>
  <c r="AT123" i="7" s="1"/>
  <c r="AE123" i="7"/>
  <c r="AS123" i="7" s="1"/>
  <c r="AD123" i="7"/>
  <c r="AR123" i="7" s="1"/>
  <c r="AC123" i="7"/>
  <c r="AB123" i="7"/>
  <c r="AP123" i="7" s="1"/>
  <c r="AA123" i="7"/>
  <c r="AO123" i="7" s="1"/>
  <c r="Z123" i="7"/>
  <c r="AN123" i="7" s="1"/>
  <c r="Y123" i="7"/>
  <c r="X123" i="7"/>
  <c r="AL123" i="7" s="1"/>
  <c r="BT122" i="7"/>
  <c r="CH122" i="7" s="1"/>
  <c r="BS122" i="7"/>
  <c r="CG122" i="7" s="1"/>
  <c r="BR122" i="7"/>
  <c r="CF122" i="7" s="1"/>
  <c r="BQ122" i="7"/>
  <c r="CE122" i="7" s="1"/>
  <c r="BP122" i="7"/>
  <c r="CD122" i="7" s="1"/>
  <c r="BO122" i="7"/>
  <c r="CC122" i="7" s="1"/>
  <c r="BN122" i="7"/>
  <c r="CB122" i="7" s="1"/>
  <c r="BM122" i="7"/>
  <c r="CA122" i="7" s="1"/>
  <c r="BL122" i="7"/>
  <c r="BZ122" i="7" s="1"/>
  <c r="BK122" i="7"/>
  <c r="CM122" i="7" s="1"/>
  <c r="BJ122" i="7"/>
  <c r="BX122" i="7" s="1"/>
  <c r="BI122" i="7"/>
  <c r="BW122" i="7" s="1"/>
  <c r="BH122" i="7"/>
  <c r="CJ122" i="7" s="1"/>
  <c r="BG122" i="7"/>
  <c r="CI122" i="7" s="1"/>
  <c r="AK122" i="7"/>
  <c r="AY122" i="7" s="1"/>
  <c r="AJ122" i="7"/>
  <c r="AX122" i="7" s="1"/>
  <c r="AI122" i="7"/>
  <c r="AW122" i="7" s="1"/>
  <c r="AH122" i="7"/>
  <c r="AV122" i="7" s="1"/>
  <c r="AG122" i="7"/>
  <c r="AU122" i="7" s="1"/>
  <c r="AF122" i="7"/>
  <c r="AT122" i="7" s="1"/>
  <c r="AE122" i="7"/>
  <c r="AS122" i="7" s="1"/>
  <c r="AD122" i="7"/>
  <c r="AR122" i="7" s="1"/>
  <c r="AC122" i="7"/>
  <c r="AQ122" i="7" s="1"/>
  <c r="AB122" i="7"/>
  <c r="AP122" i="7" s="1"/>
  <c r="AA122" i="7"/>
  <c r="BC122" i="7" s="1"/>
  <c r="Z122" i="7"/>
  <c r="AN122" i="7" s="1"/>
  <c r="Y122" i="7"/>
  <c r="AM122" i="7" s="1"/>
  <c r="X122" i="7"/>
  <c r="AZ122" i="7" s="1"/>
  <c r="BT121" i="7"/>
  <c r="CH121" i="7" s="1"/>
  <c r="BS121" i="7"/>
  <c r="CG121" i="7" s="1"/>
  <c r="BR121" i="7"/>
  <c r="CF121" i="7" s="1"/>
  <c r="BQ121" i="7"/>
  <c r="CE121" i="7" s="1"/>
  <c r="BP121" i="7"/>
  <c r="CD121" i="7" s="1"/>
  <c r="BO121" i="7"/>
  <c r="CC121" i="7" s="1"/>
  <c r="BN121" i="7"/>
  <c r="CB121" i="7" s="1"/>
  <c r="BM121" i="7"/>
  <c r="CA121" i="7" s="1"/>
  <c r="BL121" i="7"/>
  <c r="CN121" i="7" s="1"/>
  <c r="BK121" i="7"/>
  <c r="CM121" i="7" s="1"/>
  <c r="BJ121" i="7"/>
  <c r="BX121" i="7" s="1"/>
  <c r="BI121" i="7"/>
  <c r="BH121" i="7"/>
  <c r="CJ121" i="7" s="1"/>
  <c r="BG121" i="7"/>
  <c r="BU121" i="7" s="1"/>
  <c r="AK121" i="7"/>
  <c r="AY121" i="7" s="1"/>
  <c r="AJ121" i="7"/>
  <c r="AX121" i="7" s="1"/>
  <c r="AI121" i="7"/>
  <c r="AW121" i="7" s="1"/>
  <c r="AH121" i="7"/>
  <c r="AV121" i="7" s="1"/>
  <c r="AG121" i="7"/>
  <c r="AU121" i="7" s="1"/>
  <c r="AF121" i="7"/>
  <c r="AT121" i="7" s="1"/>
  <c r="AE121" i="7"/>
  <c r="AS121" i="7" s="1"/>
  <c r="AD121" i="7"/>
  <c r="BF121" i="7" s="1"/>
  <c r="AC121" i="7"/>
  <c r="BE121" i="7" s="1"/>
  <c r="AB121" i="7"/>
  <c r="BD121" i="7" s="1"/>
  <c r="AA121" i="7"/>
  <c r="BC121" i="7" s="1"/>
  <c r="Z121" i="7"/>
  <c r="BB121" i="7" s="1"/>
  <c r="Y121" i="7"/>
  <c r="AM121" i="7" s="1"/>
  <c r="X121" i="7"/>
  <c r="AZ121" i="7" s="1"/>
  <c r="BT120" i="7"/>
  <c r="CH120" i="7" s="1"/>
  <c r="BS120" i="7"/>
  <c r="CG120" i="7" s="1"/>
  <c r="BR120" i="7"/>
  <c r="CF120" i="7" s="1"/>
  <c r="BQ120" i="7"/>
  <c r="CE120" i="7" s="1"/>
  <c r="BP120" i="7"/>
  <c r="CD120" i="7" s="1"/>
  <c r="BO120" i="7"/>
  <c r="CC120" i="7" s="1"/>
  <c r="BN120" i="7"/>
  <c r="CB120" i="7" s="1"/>
  <c r="BM120" i="7"/>
  <c r="CO120" i="7" s="1"/>
  <c r="BL120" i="7"/>
  <c r="BZ120" i="7" s="1"/>
  <c r="BK120" i="7"/>
  <c r="CM120" i="7" s="1"/>
  <c r="BJ120" i="7"/>
  <c r="CL120" i="7" s="1"/>
  <c r="BI120" i="7"/>
  <c r="CK120" i="7" s="1"/>
  <c r="BH120" i="7"/>
  <c r="CJ120" i="7" s="1"/>
  <c r="BG120" i="7"/>
  <c r="CI120" i="7" s="1"/>
  <c r="AK120" i="7"/>
  <c r="AY120" i="7" s="1"/>
  <c r="AJ120" i="7"/>
  <c r="AX120" i="7" s="1"/>
  <c r="AI120" i="7"/>
  <c r="AW120" i="7" s="1"/>
  <c r="AH120" i="7"/>
  <c r="AV120" i="7" s="1"/>
  <c r="AG120" i="7"/>
  <c r="AU120" i="7" s="1"/>
  <c r="AF120" i="7"/>
  <c r="AT120" i="7" s="1"/>
  <c r="AE120" i="7"/>
  <c r="AS120" i="7" s="1"/>
  <c r="AD120" i="7"/>
  <c r="BF120" i="7" s="1"/>
  <c r="AC120" i="7"/>
  <c r="BE120" i="7" s="1"/>
  <c r="AB120" i="7"/>
  <c r="BD120" i="7" s="1"/>
  <c r="AA120" i="7"/>
  <c r="BC120" i="7" s="1"/>
  <c r="Z120" i="7"/>
  <c r="BB120" i="7" s="1"/>
  <c r="Y120" i="7"/>
  <c r="BA120" i="7" s="1"/>
  <c r="X120" i="7"/>
  <c r="AZ120" i="7" s="1"/>
  <c r="BT119" i="7"/>
  <c r="CH119" i="7" s="1"/>
  <c r="BS119" i="7"/>
  <c r="CG119" i="7" s="1"/>
  <c r="BR119" i="7"/>
  <c r="CF119" i="7" s="1"/>
  <c r="BQ119" i="7"/>
  <c r="CE119" i="7" s="1"/>
  <c r="BP119" i="7"/>
  <c r="CD119" i="7" s="1"/>
  <c r="BO119" i="7"/>
  <c r="CC119" i="7" s="1"/>
  <c r="BN119" i="7"/>
  <c r="CB119" i="7" s="1"/>
  <c r="BM119" i="7"/>
  <c r="CO119" i="7" s="1"/>
  <c r="BL119" i="7"/>
  <c r="BZ119" i="7" s="1"/>
  <c r="BK119" i="7"/>
  <c r="CM119" i="7" s="1"/>
  <c r="BJ119" i="7"/>
  <c r="BX119" i="7" s="1"/>
  <c r="BI119" i="7"/>
  <c r="BW119" i="7" s="1"/>
  <c r="BH119" i="7"/>
  <c r="BV119" i="7" s="1"/>
  <c r="BG119" i="7"/>
  <c r="BU119" i="7" s="1"/>
  <c r="AK119" i="7"/>
  <c r="AY119" i="7" s="1"/>
  <c r="AJ119" i="7"/>
  <c r="AX119" i="7" s="1"/>
  <c r="AI119" i="7"/>
  <c r="AW119" i="7" s="1"/>
  <c r="AH119" i="7"/>
  <c r="AV119" i="7" s="1"/>
  <c r="AG119" i="7"/>
  <c r="AU119" i="7" s="1"/>
  <c r="AF119" i="7"/>
  <c r="AT119" i="7" s="1"/>
  <c r="AE119" i="7"/>
  <c r="AS119" i="7" s="1"/>
  <c r="AD119" i="7"/>
  <c r="BF119" i="7" s="1"/>
  <c r="AC119" i="7"/>
  <c r="BE119" i="7" s="1"/>
  <c r="AB119" i="7"/>
  <c r="AA119" i="7"/>
  <c r="AO119" i="7" s="1"/>
  <c r="Z119" i="7"/>
  <c r="AN119" i="7" s="1"/>
  <c r="Y119" i="7"/>
  <c r="X119" i="7"/>
  <c r="AL119" i="7" s="1"/>
  <c r="BT118" i="7"/>
  <c r="CH118" i="7" s="1"/>
  <c r="BS118" i="7"/>
  <c r="CG118" i="7" s="1"/>
  <c r="BR118" i="7"/>
  <c r="CF118" i="7" s="1"/>
  <c r="BQ118" i="7"/>
  <c r="CE118" i="7" s="1"/>
  <c r="BP118" i="7"/>
  <c r="CD118" i="7" s="1"/>
  <c r="BO118" i="7"/>
  <c r="CC118" i="7" s="1"/>
  <c r="BN118" i="7"/>
  <c r="CB118" i="7" s="1"/>
  <c r="BM118" i="7"/>
  <c r="CO118" i="7" s="1"/>
  <c r="BL118" i="7"/>
  <c r="BZ118" i="7" s="1"/>
  <c r="BK118" i="7"/>
  <c r="CM118" i="7" s="1"/>
  <c r="BJ118" i="7"/>
  <c r="CL118" i="7" s="1"/>
  <c r="BI118" i="7"/>
  <c r="CK118" i="7" s="1"/>
  <c r="BH118" i="7"/>
  <c r="CJ118" i="7" s="1"/>
  <c r="BG118" i="7"/>
  <c r="AK118" i="7"/>
  <c r="AY118" i="7" s="1"/>
  <c r="AJ118" i="7"/>
  <c r="AX118" i="7" s="1"/>
  <c r="AI118" i="7"/>
  <c r="AW118" i="7" s="1"/>
  <c r="AH118" i="7"/>
  <c r="AV118" i="7" s="1"/>
  <c r="AG118" i="7"/>
  <c r="AU118" i="7" s="1"/>
  <c r="AF118" i="7"/>
  <c r="AT118" i="7" s="1"/>
  <c r="AE118" i="7"/>
  <c r="AS118" i="7" s="1"/>
  <c r="AD118" i="7"/>
  <c r="BF118" i="7" s="1"/>
  <c r="AC118" i="7"/>
  <c r="BE118" i="7" s="1"/>
  <c r="AB118" i="7"/>
  <c r="BD118" i="7" s="1"/>
  <c r="AA118" i="7"/>
  <c r="BC118" i="7" s="1"/>
  <c r="Z118" i="7"/>
  <c r="BB118" i="7" s="1"/>
  <c r="Y118" i="7"/>
  <c r="AM118" i="7" s="1"/>
  <c r="X118" i="7"/>
  <c r="AZ118" i="7" s="1"/>
  <c r="BT117" i="7"/>
  <c r="CH117" i="7" s="1"/>
  <c r="BS117" i="7"/>
  <c r="CG117" i="7" s="1"/>
  <c r="BR117" i="7"/>
  <c r="CF117" i="7" s="1"/>
  <c r="BQ117" i="7"/>
  <c r="CE117" i="7" s="1"/>
  <c r="BP117" i="7"/>
  <c r="CD117" i="7" s="1"/>
  <c r="BO117" i="7"/>
  <c r="CC117" i="7" s="1"/>
  <c r="BN117" i="7"/>
  <c r="CB117" i="7" s="1"/>
  <c r="BM117" i="7"/>
  <c r="CO117" i="7" s="1"/>
  <c r="BL117" i="7"/>
  <c r="BZ117" i="7" s="1"/>
  <c r="BK117" i="7"/>
  <c r="BY117" i="7" s="1"/>
  <c r="BJ117" i="7"/>
  <c r="CL117" i="7" s="1"/>
  <c r="BI117" i="7"/>
  <c r="BW117" i="7" s="1"/>
  <c r="BH117" i="7"/>
  <c r="BV117" i="7" s="1"/>
  <c r="BG117" i="7"/>
  <c r="CI117" i="7" s="1"/>
  <c r="AK117" i="7"/>
  <c r="AY117" i="7" s="1"/>
  <c r="AJ117" i="7"/>
  <c r="AX117" i="7" s="1"/>
  <c r="AI117" i="7"/>
  <c r="AW117" i="7" s="1"/>
  <c r="AH117" i="7"/>
  <c r="AV117" i="7" s="1"/>
  <c r="AG117" i="7"/>
  <c r="AU117" i="7" s="1"/>
  <c r="AF117" i="7"/>
  <c r="AT117" i="7" s="1"/>
  <c r="AE117" i="7"/>
  <c r="AS117" i="7" s="1"/>
  <c r="AD117" i="7"/>
  <c r="BF117" i="7" s="1"/>
  <c r="AC117" i="7"/>
  <c r="BE117" i="7" s="1"/>
  <c r="AB117" i="7"/>
  <c r="AP117" i="7" s="1"/>
  <c r="AA117" i="7"/>
  <c r="BC117" i="7" s="1"/>
  <c r="Z117" i="7"/>
  <c r="Y117" i="7"/>
  <c r="AM117" i="7" s="1"/>
  <c r="X117" i="7"/>
  <c r="BT116" i="7"/>
  <c r="CH116" i="7" s="1"/>
  <c r="BS116" i="7"/>
  <c r="CG116" i="7" s="1"/>
  <c r="BR116" i="7"/>
  <c r="CF116" i="7" s="1"/>
  <c r="BQ116" i="7"/>
  <c r="CE116" i="7" s="1"/>
  <c r="BP116" i="7"/>
  <c r="CD116" i="7" s="1"/>
  <c r="BO116" i="7"/>
  <c r="CC116" i="7" s="1"/>
  <c r="BN116" i="7"/>
  <c r="CB116" i="7" s="1"/>
  <c r="BM116" i="7"/>
  <c r="CA116" i="7" s="1"/>
  <c r="BL116" i="7"/>
  <c r="BZ116" i="7" s="1"/>
  <c r="BK116" i="7"/>
  <c r="BY116" i="7" s="1"/>
  <c r="BJ116" i="7"/>
  <c r="BI116" i="7"/>
  <c r="BW116" i="7" s="1"/>
  <c r="BH116" i="7"/>
  <c r="BV116" i="7" s="1"/>
  <c r="BG116" i="7"/>
  <c r="BU116" i="7" s="1"/>
  <c r="AK116" i="7"/>
  <c r="AY116" i="7" s="1"/>
  <c r="AJ116" i="7"/>
  <c r="AX116" i="7" s="1"/>
  <c r="AI116" i="7"/>
  <c r="AW116" i="7" s="1"/>
  <c r="AH116" i="7"/>
  <c r="AV116" i="7" s="1"/>
  <c r="AG116" i="7"/>
  <c r="AU116" i="7" s="1"/>
  <c r="AF116" i="7"/>
  <c r="AT116" i="7" s="1"/>
  <c r="AE116" i="7"/>
  <c r="AS116" i="7" s="1"/>
  <c r="AD116" i="7"/>
  <c r="BF116" i="7" s="1"/>
  <c r="AC116" i="7"/>
  <c r="AQ116" i="7" s="1"/>
  <c r="AB116" i="7"/>
  <c r="AP116" i="7" s="1"/>
  <c r="AA116" i="7"/>
  <c r="AO116" i="7" s="1"/>
  <c r="Z116" i="7"/>
  <c r="AN116" i="7" s="1"/>
  <c r="Y116" i="7"/>
  <c r="AM116" i="7" s="1"/>
  <c r="X116" i="7"/>
  <c r="AL116" i="7" s="1"/>
  <c r="BT115" i="7"/>
  <c r="CH115" i="7" s="1"/>
  <c r="BS115" i="7"/>
  <c r="CG115" i="7" s="1"/>
  <c r="BR115" i="7"/>
  <c r="CF115" i="7" s="1"/>
  <c r="BQ115" i="7"/>
  <c r="CE115" i="7" s="1"/>
  <c r="BP115" i="7"/>
  <c r="CD115" i="7" s="1"/>
  <c r="BO115" i="7"/>
  <c r="CC115" i="7" s="1"/>
  <c r="BN115" i="7"/>
  <c r="CB115" i="7" s="1"/>
  <c r="BM115" i="7"/>
  <c r="CA115" i="7" s="1"/>
  <c r="BL115" i="7"/>
  <c r="BZ115" i="7" s="1"/>
  <c r="BK115" i="7"/>
  <c r="BY115" i="7" s="1"/>
  <c r="BJ115" i="7"/>
  <c r="CL115" i="7" s="1"/>
  <c r="BI115" i="7"/>
  <c r="CK115" i="7" s="1"/>
  <c r="BH115" i="7"/>
  <c r="CJ115" i="7" s="1"/>
  <c r="BG115" i="7"/>
  <c r="CI115" i="7" s="1"/>
  <c r="AK115" i="7"/>
  <c r="AY115" i="7" s="1"/>
  <c r="AJ115" i="7"/>
  <c r="AX115" i="7" s="1"/>
  <c r="AI115" i="7"/>
  <c r="AW115" i="7" s="1"/>
  <c r="AH115" i="7"/>
  <c r="AV115" i="7" s="1"/>
  <c r="AG115" i="7"/>
  <c r="AU115" i="7" s="1"/>
  <c r="AF115" i="7"/>
  <c r="AT115" i="7" s="1"/>
  <c r="AE115" i="7"/>
  <c r="AS115" i="7" s="1"/>
  <c r="AD115" i="7"/>
  <c r="AR115" i="7" s="1"/>
  <c r="AC115" i="7"/>
  <c r="AQ115" i="7" s="1"/>
  <c r="AB115" i="7"/>
  <c r="AP115" i="7" s="1"/>
  <c r="AA115" i="7"/>
  <c r="BC115" i="7" s="1"/>
  <c r="Z115" i="7"/>
  <c r="BB115" i="7" s="1"/>
  <c r="Y115" i="7"/>
  <c r="BA115" i="7" s="1"/>
  <c r="X115" i="7"/>
  <c r="AZ115" i="7" s="1"/>
  <c r="BT114" i="7"/>
  <c r="CH114" i="7" s="1"/>
  <c r="BS114" i="7"/>
  <c r="CG114" i="7" s="1"/>
  <c r="BR114" i="7"/>
  <c r="CF114" i="7" s="1"/>
  <c r="BQ114" i="7"/>
  <c r="CE114" i="7" s="1"/>
  <c r="BP114" i="7"/>
  <c r="CD114" i="7" s="1"/>
  <c r="BO114" i="7"/>
  <c r="CC114" i="7" s="1"/>
  <c r="BN114" i="7"/>
  <c r="CB114" i="7" s="1"/>
  <c r="BM114" i="7"/>
  <c r="CO114" i="7" s="1"/>
  <c r="BL114" i="7"/>
  <c r="BZ114" i="7" s="1"/>
  <c r="BK114" i="7"/>
  <c r="CM114" i="7" s="1"/>
  <c r="BJ114" i="7"/>
  <c r="BX114" i="7" s="1"/>
  <c r="BI114" i="7"/>
  <c r="CK114" i="7" s="1"/>
  <c r="BH114" i="7"/>
  <c r="CJ114" i="7" s="1"/>
  <c r="BG114" i="7"/>
  <c r="BU114" i="7" s="1"/>
  <c r="AK114" i="7"/>
  <c r="AY114" i="7" s="1"/>
  <c r="AJ114" i="7"/>
  <c r="AX114" i="7" s="1"/>
  <c r="AI114" i="7"/>
  <c r="AW114" i="7" s="1"/>
  <c r="AH114" i="7"/>
  <c r="AV114" i="7" s="1"/>
  <c r="AG114" i="7"/>
  <c r="AU114" i="7" s="1"/>
  <c r="AF114" i="7"/>
  <c r="AT114" i="7" s="1"/>
  <c r="AE114" i="7"/>
  <c r="AS114" i="7" s="1"/>
  <c r="AD114" i="7"/>
  <c r="BF114" i="7" s="1"/>
  <c r="AC114" i="7"/>
  <c r="BE114" i="7" s="1"/>
  <c r="AB114" i="7"/>
  <c r="BD114" i="7" s="1"/>
  <c r="AA114" i="7"/>
  <c r="AO114" i="7" s="1"/>
  <c r="Z114" i="7"/>
  <c r="BB114" i="7" s="1"/>
  <c r="Y114" i="7"/>
  <c r="AM114" i="7" s="1"/>
  <c r="X114" i="7"/>
  <c r="AL114" i="7" s="1"/>
  <c r="BT113" i="7"/>
  <c r="CH113" i="7" s="1"/>
  <c r="BS113" i="7"/>
  <c r="CG113" i="7" s="1"/>
  <c r="BR113" i="7"/>
  <c r="CF113" i="7" s="1"/>
  <c r="BQ113" i="7"/>
  <c r="CE113" i="7" s="1"/>
  <c r="BP113" i="7"/>
  <c r="CD113" i="7" s="1"/>
  <c r="BO113" i="7"/>
  <c r="CC113" i="7" s="1"/>
  <c r="BN113" i="7"/>
  <c r="CB113" i="7" s="1"/>
  <c r="BM113" i="7"/>
  <c r="CO113" i="7" s="1"/>
  <c r="BL113" i="7"/>
  <c r="CN113" i="7" s="1"/>
  <c r="BK113" i="7"/>
  <c r="BY113" i="7" s="1"/>
  <c r="BJ113" i="7"/>
  <c r="CL113" i="7" s="1"/>
  <c r="BI113" i="7"/>
  <c r="CK113" i="7" s="1"/>
  <c r="BH113" i="7"/>
  <c r="CJ113" i="7" s="1"/>
  <c r="BG113" i="7"/>
  <c r="BU113" i="7" s="1"/>
  <c r="AK113" i="7"/>
  <c r="AY113" i="7" s="1"/>
  <c r="AJ113" i="7"/>
  <c r="AX113" i="7" s="1"/>
  <c r="AI113" i="7"/>
  <c r="AW113" i="7" s="1"/>
  <c r="AH113" i="7"/>
  <c r="AV113" i="7" s="1"/>
  <c r="AG113" i="7"/>
  <c r="AU113" i="7" s="1"/>
  <c r="AF113" i="7"/>
  <c r="AT113" i="7" s="1"/>
  <c r="AE113" i="7"/>
  <c r="AS113" i="7" s="1"/>
  <c r="AD113" i="7"/>
  <c r="BF113" i="7" s="1"/>
  <c r="AC113" i="7"/>
  <c r="BE113" i="7" s="1"/>
  <c r="AB113" i="7"/>
  <c r="BD113" i="7" s="1"/>
  <c r="AA113" i="7"/>
  <c r="AO113" i="7" s="1"/>
  <c r="Z113" i="7"/>
  <c r="BB113" i="7" s="1"/>
  <c r="Y113" i="7"/>
  <c r="BA113" i="7" s="1"/>
  <c r="X113" i="7"/>
  <c r="AL113" i="7" s="1"/>
  <c r="BT112" i="7"/>
  <c r="CH112" i="7" s="1"/>
  <c r="BS112" i="7"/>
  <c r="CG112" i="7" s="1"/>
  <c r="BR112" i="7"/>
  <c r="CF112" i="7" s="1"/>
  <c r="BQ112" i="7"/>
  <c r="CE112" i="7" s="1"/>
  <c r="BP112" i="7"/>
  <c r="CD112" i="7" s="1"/>
  <c r="BO112" i="7"/>
  <c r="CC112" i="7" s="1"/>
  <c r="BN112" i="7"/>
  <c r="CB112" i="7" s="1"/>
  <c r="BM112" i="7"/>
  <c r="CA112" i="7" s="1"/>
  <c r="BL112" i="7"/>
  <c r="CN112" i="7" s="1"/>
  <c r="BK112" i="7"/>
  <c r="BY112" i="7" s="1"/>
  <c r="BJ112" i="7"/>
  <c r="BX112" i="7" s="1"/>
  <c r="BI112" i="7"/>
  <c r="CK112" i="7" s="1"/>
  <c r="BH112" i="7"/>
  <c r="CJ112" i="7" s="1"/>
  <c r="BG112" i="7"/>
  <c r="CI112" i="7" s="1"/>
  <c r="AK112" i="7"/>
  <c r="AY112" i="7" s="1"/>
  <c r="AJ112" i="7"/>
  <c r="AX112" i="7" s="1"/>
  <c r="AI112" i="7"/>
  <c r="AW112" i="7" s="1"/>
  <c r="AH112" i="7"/>
  <c r="AV112" i="7" s="1"/>
  <c r="AG112" i="7"/>
  <c r="AU112" i="7" s="1"/>
  <c r="AF112" i="7"/>
  <c r="AT112" i="7" s="1"/>
  <c r="AE112" i="7"/>
  <c r="AS112" i="7" s="1"/>
  <c r="AD112" i="7"/>
  <c r="AR112" i="7" s="1"/>
  <c r="AC112" i="7"/>
  <c r="BE112" i="7" s="1"/>
  <c r="AB112" i="7"/>
  <c r="BD112" i="7" s="1"/>
  <c r="AA112" i="7"/>
  <c r="BC112" i="7" s="1"/>
  <c r="Z112" i="7"/>
  <c r="BB112" i="7" s="1"/>
  <c r="Y112" i="7"/>
  <c r="BA112" i="7" s="1"/>
  <c r="X112" i="7"/>
  <c r="AL112" i="7" s="1"/>
  <c r="BT111" i="7"/>
  <c r="CH111" i="7" s="1"/>
  <c r="BS111" i="7"/>
  <c r="CG111" i="7" s="1"/>
  <c r="BR111" i="7"/>
  <c r="CF111" i="7" s="1"/>
  <c r="BQ111" i="7"/>
  <c r="CE111" i="7" s="1"/>
  <c r="BP111" i="7"/>
  <c r="CD111" i="7" s="1"/>
  <c r="BO111" i="7"/>
  <c r="CC111" i="7" s="1"/>
  <c r="BN111" i="7"/>
  <c r="CB111" i="7" s="1"/>
  <c r="BM111" i="7"/>
  <c r="CO111" i="7" s="1"/>
  <c r="BL111" i="7"/>
  <c r="CN111" i="7" s="1"/>
  <c r="BK111" i="7"/>
  <c r="CM111" i="7" s="1"/>
  <c r="BJ111" i="7"/>
  <c r="CL111" i="7" s="1"/>
  <c r="BI111" i="7"/>
  <c r="CK111" i="7" s="1"/>
  <c r="BH111" i="7"/>
  <c r="CJ111" i="7" s="1"/>
  <c r="BG111" i="7"/>
  <c r="CI111" i="7" s="1"/>
  <c r="AK111" i="7"/>
  <c r="AY111" i="7" s="1"/>
  <c r="AJ111" i="7"/>
  <c r="AX111" i="7" s="1"/>
  <c r="AI111" i="7"/>
  <c r="AW111" i="7" s="1"/>
  <c r="AH111" i="7"/>
  <c r="AV111" i="7" s="1"/>
  <c r="AG111" i="7"/>
  <c r="AU111" i="7" s="1"/>
  <c r="AF111" i="7"/>
  <c r="AT111" i="7" s="1"/>
  <c r="AE111" i="7"/>
  <c r="AS111" i="7" s="1"/>
  <c r="AD111" i="7"/>
  <c r="BF111" i="7" s="1"/>
  <c r="AC111" i="7"/>
  <c r="BE111" i="7" s="1"/>
  <c r="AB111" i="7"/>
  <c r="BD111" i="7" s="1"/>
  <c r="AA111" i="7"/>
  <c r="BC111" i="7" s="1"/>
  <c r="Z111" i="7"/>
  <c r="BB111" i="7" s="1"/>
  <c r="Y111" i="7"/>
  <c r="BA111" i="7" s="1"/>
  <c r="X111" i="7"/>
  <c r="AZ111" i="7" s="1"/>
  <c r="BT110" i="7"/>
  <c r="CH110" i="7" s="1"/>
  <c r="BS110" i="7"/>
  <c r="CG110" i="7" s="1"/>
  <c r="BR110" i="7"/>
  <c r="CF110" i="7" s="1"/>
  <c r="BQ110" i="7"/>
  <c r="CE110" i="7" s="1"/>
  <c r="BP110" i="7"/>
  <c r="CD110" i="7" s="1"/>
  <c r="BO110" i="7"/>
  <c r="CC110" i="7" s="1"/>
  <c r="BN110" i="7"/>
  <c r="CB110" i="7" s="1"/>
  <c r="BM110" i="7"/>
  <c r="CA110" i="7" s="1"/>
  <c r="BL110" i="7"/>
  <c r="BZ110" i="7" s="1"/>
  <c r="BK110" i="7"/>
  <c r="BY110" i="7" s="1"/>
  <c r="BJ110" i="7"/>
  <c r="BX110" i="7" s="1"/>
  <c r="BI110" i="7"/>
  <c r="BW110" i="7" s="1"/>
  <c r="BH110" i="7"/>
  <c r="BV110" i="7" s="1"/>
  <c r="BG110" i="7"/>
  <c r="BU110" i="7" s="1"/>
  <c r="AK110" i="7"/>
  <c r="AY110" i="7" s="1"/>
  <c r="AJ110" i="7"/>
  <c r="AX110" i="7" s="1"/>
  <c r="AI110" i="7"/>
  <c r="AW110" i="7" s="1"/>
  <c r="AH110" i="7"/>
  <c r="AV110" i="7" s="1"/>
  <c r="AG110" i="7"/>
  <c r="AU110" i="7" s="1"/>
  <c r="AF110" i="7"/>
  <c r="AT110" i="7" s="1"/>
  <c r="AE110" i="7"/>
  <c r="AS110" i="7" s="1"/>
  <c r="AD110" i="7"/>
  <c r="AR110" i="7" s="1"/>
  <c r="AC110" i="7"/>
  <c r="AQ110" i="7" s="1"/>
  <c r="AB110" i="7"/>
  <c r="AP110" i="7" s="1"/>
  <c r="AA110" i="7"/>
  <c r="AO110" i="7" s="1"/>
  <c r="Z110" i="7"/>
  <c r="AN110" i="7" s="1"/>
  <c r="Y110" i="7"/>
  <c r="BA110" i="7" s="1"/>
  <c r="X110" i="7"/>
  <c r="AL110" i="7" s="1"/>
  <c r="BT109" i="7"/>
  <c r="CH109" i="7" s="1"/>
  <c r="BS109" i="7"/>
  <c r="CG109" i="7" s="1"/>
  <c r="BR109" i="7"/>
  <c r="CF109" i="7" s="1"/>
  <c r="BQ109" i="7"/>
  <c r="CE109" i="7" s="1"/>
  <c r="BP109" i="7"/>
  <c r="CD109" i="7" s="1"/>
  <c r="BO109" i="7"/>
  <c r="CC109" i="7" s="1"/>
  <c r="BN109" i="7"/>
  <c r="CB109" i="7" s="1"/>
  <c r="BM109" i="7"/>
  <c r="CO109" i="7" s="1"/>
  <c r="BL109" i="7"/>
  <c r="CN109" i="7" s="1"/>
  <c r="BK109" i="7"/>
  <c r="CM109" i="7" s="1"/>
  <c r="BJ109" i="7"/>
  <c r="CL109" i="7" s="1"/>
  <c r="BI109" i="7"/>
  <c r="CK109" i="7" s="1"/>
  <c r="BH109" i="7"/>
  <c r="CJ109" i="7" s="1"/>
  <c r="BG109" i="7"/>
  <c r="CI109" i="7" s="1"/>
  <c r="AK109" i="7"/>
  <c r="AY109" i="7" s="1"/>
  <c r="AJ109" i="7"/>
  <c r="AX109" i="7" s="1"/>
  <c r="AI109" i="7"/>
  <c r="AW109" i="7" s="1"/>
  <c r="AH109" i="7"/>
  <c r="AV109" i="7" s="1"/>
  <c r="AG109" i="7"/>
  <c r="AU109" i="7" s="1"/>
  <c r="AF109" i="7"/>
  <c r="AT109" i="7" s="1"/>
  <c r="AE109" i="7"/>
  <c r="AS109" i="7" s="1"/>
  <c r="AD109" i="7"/>
  <c r="BF109" i="7" s="1"/>
  <c r="AC109" i="7"/>
  <c r="BE109" i="7" s="1"/>
  <c r="AB109" i="7"/>
  <c r="BD109" i="7" s="1"/>
  <c r="AA109" i="7"/>
  <c r="BC109" i="7" s="1"/>
  <c r="Z109" i="7"/>
  <c r="AN109" i="7" s="1"/>
  <c r="Y109" i="7"/>
  <c r="BA109" i="7" s="1"/>
  <c r="X109" i="7"/>
  <c r="AL109" i="7" s="1"/>
  <c r="BT108" i="7"/>
  <c r="CH108" i="7" s="1"/>
  <c r="BS108" i="7"/>
  <c r="CG108" i="7" s="1"/>
  <c r="BR108" i="7"/>
  <c r="CF108" i="7" s="1"/>
  <c r="BQ108" i="7"/>
  <c r="CE108" i="7" s="1"/>
  <c r="BP108" i="7"/>
  <c r="CD108" i="7" s="1"/>
  <c r="BO108" i="7"/>
  <c r="CC108" i="7" s="1"/>
  <c r="BN108" i="7"/>
  <c r="CB108" i="7" s="1"/>
  <c r="BM108" i="7"/>
  <c r="CA108" i="7" s="1"/>
  <c r="BL108" i="7"/>
  <c r="BZ108" i="7" s="1"/>
  <c r="BK108" i="7"/>
  <c r="CM108" i="7" s="1"/>
  <c r="BJ108" i="7"/>
  <c r="BX108" i="7" s="1"/>
  <c r="BI108" i="7"/>
  <c r="CK108" i="7" s="1"/>
  <c r="BH108" i="7"/>
  <c r="CJ108" i="7" s="1"/>
  <c r="BG108" i="7"/>
  <c r="BU108" i="7" s="1"/>
  <c r="AK108" i="7"/>
  <c r="AY108" i="7" s="1"/>
  <c r="AJ108" i="7"/>
  <c r="AX108" i="7" s="1"/>
  <c r="AI108" i="7"/>
  <c r="AW108" i="7" s="1"/>
  <c r="AH108" i="7"/>
  <c r="AV108" i="7" s="1"/>
  <c r="AG108" i="7"/>
  <c r="AU108" i="7" s="1"/>
  <c r="AF108" i="7"/>
  <c r="AT108" i="7" s="1"/>
  <c r="AE108" i="7"/>
  <c r="AS108" i="7" s="1"/>
  <c r="AD108" i="7"/>
  <c r="BF108" i="7" s="1"/>
  <c r="AC108" i="7"/>
  <c r="BE108" i="7" s="1"/>
  <c r="AB108" i="7"/>
  <c r="BD108" i="7" s="1"/>
  <c r="AA108" i="7"/>
  <c r="AO108" i="7" s="1"/>
  <c r="Z108" i="7"/>
  <c r="AN108" i="7" s="1"/>
  <c r="Y108" i="7"/>
  <c r="AM108" i="7" s="1"/>
  <c r="X108" i="7"/>
  <c r="AL108" i="7" s="1"/>
  <c r="BT107" i="7"/>
  <c r="CH107" i="7" s="1"/>
  <c r="BS107" i="7"/>
  <c r="CG107" i="7" s="1"/>
  <c r="BR107" i="7"/>
  <c r="CF107" i="7" s="1"/>
  <c r="BQ107" i="7"/>
  <c r="CE107" i="7" s="1"/>
  <c r="BP107" i="7"/>
  <c r="CD107" i="7" s="1"/>
  <c r="BO107" i="7"/>
  <c r="CC107" i="7" s="1"/>
  <c r="BN107" i="7"/>
  <c r="CB107" i="7" s="1"/>
  <c r="BM107" i="7"/>
  <c r="CA107" i="7" s="1"/>
  <c r="BL107" i="7"/>
  <c r="BZ107" i="7" s="1"/>
  <c r="BK107" i="7"/>
  <c r="BY107" i="7" s="1"/>
  <c r="BJ107" i="7"/>
  <c r="BX107" i="7" s="1"/>
  <c r="BI107" i="7"/>
  <c r="BW107" i="7" s="1"/>
  <c r="BH107" i="7"/>
  <c r="CJ107" i="7" s="1"/>
  <c r="BG107" i="7"/>
  <c r="CI107" i="7" s="1"/>
  <c r="AK107" i="7"/>
  <c r="AY107" i="7" s="1"/>
  <c r="AJ107" i="7"/>
  <c r="AX107" i="7" s="1"/>
  <c r="AI107" i="7"/>
  <c r="AW107" i="7" s="1"/>
  <c r="AH107" i="7"/>
  <c r="AV107" i="7" s="1"/>
  <c r="AG107" i="7"/>
  <c r="AU107" i="7" s="1"/>
  <c r="AF107" i="7"/>
  <c r="AT107" i="7" s="1"/>
  <c r="AE107" i="7"/>
  <c r="AS107" i="7" s="1"/>
  <c r="AD107" i="7"/>
  <c r="AR107" i="7" s="1"/>
  <c r="AC107" i="7"/>
  <c r="AQ107" i="7" s="1"/>
  <c r="AB107" i="7"/>
  <c r="AP107" i="7" s="1"/>
  <c r="AA107" i="7"/>
  <c r="AO107" i="7" s="1"/>
  <c r="Z107" i="7"/>
  <c r="BB107" i="7" s="1"/>
  <c r="Y107" i="7"/>
  <c r="BA107" i="7" s="1"/>
  <c r="X107" i="7"/>
  <c r="AZ107" i="7" s="1"/>
  <c r="BT106" i="7"/>
  <c r="CH106" i="7" s="1"/>
  <c r="BS106" i="7"/>
  <c r="CG106" i="7" s="1"/>
  <c r="BR106" i="7"/>
  <c r="CF106" i="7" s="1"/>
  <c r="BQ106" i="7"/>
  <c r="CE106" i="7" s="1"/>
  <c r="BP106" i="7"/>
  <c r="CD106" i="7" s="1"/>
  <c r="BO106" i="7"/>
  <c r="CC106" i="7" s="1"/>
  <c r="BN106" i="7"/>
  <c r="CB106" i="7" s="1"/>
  <c r="BM106" i="7"/>
  <c r="CO106" i="7" s="1"/>
  <c r="BL106" i="7"/>
  <c r="CN106" i="7" s="1"/>
  <c r="BK106" i="7"/>
  <c r="BY106" i="7" s="1"/>
  <c r="BJ106" i="7"/>
  <c r="BX106" i="7" s="1"/>
  <c r="BI106" i="7"/>
  <c r="CK106" i="7" s="1"/>
  <c r="BH106" i="7"/>
  <c r="CJ106" i="7" s="1"/>
  <c r="BG106" i="7"/>
  <c r="BU106" i="7" s="1"/>
  <c r="AK106" i="7"/>
  <c r="AY106" i="7" s="1"/>
  <c r="AJ106" i="7"/>
  <c r="AX106" i="7" s="1"/>
  <c r="AI106" i="7"/>
  <c r="AW106" i="7" s="1"/>
  <c r="AH106" i="7"/>
  <c r="AV106" i="7" s="1"/>
  <c r="AG106" i="7"/>
  <c r="AU106" i="7" s="1"/>
  <c r="AF106" i="7"/>
  <c r="AT106" i="7" s="1"/>
  <c r="AE106" i="7"/>
  <c r="AS106" i="7" s="1"/>
  <c r="AD106" i="7"/>
  <c r="BF106" i="7" s="1"/>
  <c r="AC106" i="7"/>
  <c r="BE106" i="7" s="1"/>
  <c r="AB106" i="7"/>
  <c r="BD106" i="7" s="1"/>
  <c r="AA106" i="7"/>
  <c r="BC106" i="7" s="1"/>
  <c r="Z106" i="7"/>
  <c r="BB106" i="7" s="1"/>
  <c r="Y106" i="7"/>
  <c r="BA106" i="7" s="1"/>
  <c r="X106" i="7"/>
  <c r="AL106" i="7" s="1"/>
  <c r="BT105" i="7"/>
  <c r="CH105" i="7" s="1"/>
  <c r="BS105" i="7"/>
  <c r="CG105" i="7" s="1"/>
  <c r="BR105" i="7"/>
  <c r="CF105" i="7" s="1"/>
  <c r="BQ105" i="7"/>
  <c r="CE105" i="7" s="1"/>
  <c r="BP105" i="7"/>
  <c r="CD105" i="7" s="1"/>
  <c r="BO105" i="7"/>
  <c r="CC105" i="7" s="1"/>
  <c r="BN105" i="7"/>
  <c r="CB105" i="7" s="1"/>
  <c r="BM105" i="7"/>
  <c r="CA105" i="7" s="1"/>
  <c r="BL105" i="7"/>
  <c r="BZ105" i="7" s="1"/>
  <c r="BK105" i="7"/>
  <c r="BY105" i="7" s="1"/>
  <c r="BJ105" i="7"/>
  <c r="BX105" i="7" s="1"/>
  <c r="BI105" i="7"/>
  <c r="BW105" i="7" s="1"/>
  <c r="BH105" i="7"/>
  <c r="BV105" i="7" s="1"/>
  <c r="BG105" i="7"/>
  <c r="BU105" i="7" s="1"/>
  <c r="AK105" i="7"/>
  <c r="AY105" i="7" s="1"/>
  <c r="AJ105" i="7"/>
  <c r="AX105" i="7" s="1"/>
  <c r="AI105" i="7"/>
  <c r="AW105" i="7" s="1"/>
  <c r="AH105" i="7"/>
  <c r="AV105" i="7" s="1"/>
  <c r="AG105" i="7"/>
  <c r="AU105" i="7" s="1"/>
  <c r="AF105" i="7"/>
  <c r="AT105" i="7" s="1"/>
  <c r="AE105" i="7"/>
  <c r="AS105" i="7" s="1"/>
  <c r="AD105" i="7"/>
  <c r="AR105" i="7" s="1"/>
  <c r="AC105" i="7"/>
  <c r="AQ105" i="7" s="1"/>
  <c r="AB105" i="7"/>
  <c r="AP105" i="7" s="1"/>
  <c r="AA105" i="7"/>
  <c r="AO105" i="7" s="1"/>
  <c r="Z105" i="7"/>
  <c r="AN105" i="7" s="1"/>
  <c r="Y105" i="7"/>
  <c r="AM105" i="7" s="1"/>
  <c r="X105" i="7"/>
  <c r="AZ105" i="7" s="1"/>
  <c r="BT104" i="7"/>
  <c r="CH104" i="7" s="1"/>
  <c r="BS104" i="7"/>
  <c r="CG104" i="7" s="1"/>
  <c r="BR104" i="7"/>
  <c r="CF104" i="7" s="1"/>
  <c r="BQ104" i="7"/>
  <c r="CE104" i="7" s="1"/>
  <c r="BP104" i="7"/>
  <c r="CD104" i="7" s="1"/>
  <c r="BO104" i="7"/>
  <c r="CC104" i="7" s="1"/>
  <c r="BN104" i="7"/>
  <c r="CB104" i="7" s="1"/>
  <c r="BM104" i="7"/>
  <c r="CO104" i="7" s="1"/>
  <c r="BL104" i="7"/>
  <c r="CN104" i="7" s="1"/>
  <c r="BK104" i="7"/>
  <c r="CM104" i="7" s="1"/>
  <c r="BJ104" i="7"/>
  <c r="BX104" i="7" s="1"/>
  <c r="BI104" i="7"/>
  <c r="BW104" i="7" s="1"/>
  <c r="BH104" i="7"/>
  <c r="CJ104" i="7" s="1"/>
  <c r="BG104" i="7"/>
  <c r="CI104" i="7" s="1"/>
  <c r="AK104" i="7"/>
  <c r="AY104" i="7" s="1"/>
  <c r="AJ104" i="7"/>
  <c r="AX104" i="7" s="1"/>
  <c r="AI104" i="7"/>
  <c r="AW104" i="7" s="1"/>
  <c r="AH104" i="7"/>
  <c r="AV104" i="7" s="1"/>
  <c r="AG104" i="7"/>
  <c r="AU104" i="7" s="1"/>
  <c r="AF104" i="7"/>
  <c r="AT104" i="7" s="1"/>
  <c r="AE104" i="7"/>
  <c r="AS104" i="7" s="1"/>
  <c r="AD104" i="7"/>
  <c r="BF104" i="7" s="1"/>
  <c r="AC104" i="7"/>
  <c r="BE104" i="7" s="1"/>
  <c r="AB104" i="7"/>
  <c r="BD104" i="7" s="1"/>
  <c r="AA104" i="7"/>
  <c r="BC104" i="7" s="1"/>
  <c r="Z104" i="7"/>
  <c r="BB104" i="7" s="1"/>
  <c r="Y104" i="7"/>
  <c r="AM104" i="7" s="1"/>
  <c r="X104" i="7"/>
  <c r="AZ104" i="7" s="1"/>
  <c r="D103" i="7"/>
  <c r="C103" i="7"/>
  <c r="B103" i="7"/>
  <c r="D102" i="7"/>
  <c r="C102" i="7"/>
  <c r="B102" i="7"/>
  <c r="D101" i="7"/>
  <c r="C101" i="7"/>
  <c r="B101" i="7"/>
  <c r="D100" i="7"/>
  <c r="C100" i="7"/>
  <c r="B100" i="7"/>
  <c r="BG98" i="7"/>
  <c r="Y98" i="7"/>
  <c r="BH98" i="7" s="1"/>
  <c r="BG97" i="7"/>
  <c r="Y97" i="7"/>
  <c r="BH97" i="7" s="1"/>
  <c r="U96" i="7"/>
  <c r="U128" i="7" s="1"/>
  <c r="T96" i="7"/>
  <c r="Q96" i="7"/>
  <c r="BH95" i="7"/>
  <c r="BI95" i="7" s="1"/>
  <c r="BJ95" i="7" s="1"/>
  <c r="BK95" i="7" s="1"/>
  <c r="BL95" i="7" s="1"/>
  <c r="BM95" i="7" s="1"/>
  <c r="Y95" i="7"/>
  <c r="Z95" i="7" s="1"/>
  <c r="AA95" i="7" s="1"/>
  <c r="AB95" i="7" s="1"/>
  <c r="AC95" i="7" s="1"/>
  <c r="AD95" i="7" s="1"/>
  <c r="X94" i="7"/>
  <c r="X96" i="7" s="1"/>
  <c r="BG93" i="7"/>
  <c r="Y93" i="7"/>
  <c r="Z93" i="7" s="1"/>
  <c r="BH92" i="7"/>
  <c r="BI92" i="7" s="1"/>
  <c r="BJ92" i="7" s="1"/>
  <c r="BK92" i="7" s="1"/>
  <c r="BL92" i="7" s="1"/>
  <c r="BM92" i="7" s="1"/>
  <c r="AZ92" i="7"/>
  <c r="BA92" i="7" s="1"/>
  <c r="BB92" i="7" s="1"/>
  <c r="BC92" i="7" s="1"/>
  <c r="BD92" i="7" s="1"/>
  <c r="BE92" i="7" s="1"/>
  <c r="BF92" i="7" s="1"/>
  <c r="AL92" i="7"/>
  <c r="BU92" i="7" s="1"/>
  <c r="BV92" i="7" s="1"/>
  <c r="BW92" i="7" s="1"/>
  <c r="BX92" i="7" s="1"/>
  <c r="BY92" i="7" s="1"/>
  <c r="BZ92" i="7" s="1"/>
  <c r="CA92" i="7" s="1"/>
  <c r="CB92" i="7" s="1"/>
  <c r="CC92" i="7" s="1"/>
  <c r="CD92" i="7" s="1"/>
  <c r="CE92" i="7" s="1"/>
  <c r="CF92" i="7" s="1"/>
  <c r="CG92" i="7" s="1"/>
  <c r="CH92" i="7" s="1"/>
  <c r="Y92" i="7"/>
  <c r="Y94" i="7" s="1"/>
  <c r="BH94" i="7" s="1"/>
  <c r="F86" i="7"/>
  <c r="E86" i="7"/>
  <c r="D86" i="7"/>
  <c r="F85" i="7"/>
  <c r="E85" i="7"/>
  <c r="D85" i="7"/>
  <c r="F84" i="7"/>
  <c r="E84" i="7"/>
  <c r="D84" i="7"/>
  <c r="G78" i="7"/>
  <c r="G77" i="7"/>
  <c r="G76" i="7"/>
  <c r="J62" i="7"/>
  <c r="K62" i="7" s="1"/>
  <c r="I62" i="7"/>
  <c r="H62" i="7"/>
  <c r="I60" i="7"/>
  <c r="H60" i="7"/>
  <c r="G60" i="7"/>
  <c r="G61" i="7" s="1"/>
  <c r="G62" i="7" s="1"/>
  <c r="I59" i="7"/>
  <c r="G56" i="7"/>
  <c r="G57" i="7" s="1"/>
  <c r="G58" i="7" s="1"/>
  <c r="J54" i="7"/>
  <c r="J58" i="7" s="1"/>
  <c r="I54" i="7"/>
  <c r="I58" i="7" s="1"/>
  <c r="H54" i="7"/>
  <c r="H58" i="7" s="1"/>
  <c r="F54" i="7"/>
  <c r="F58" i="7" s="1"/>
  <c r="F62" i="7" s="1"/>
  <c r="E54" i="7"/>
  <c r="E58" i="7" s="1"/>
  <c r="E62" i="7" s="1"/>
  <c r="D54" i="7"/>
  <c r="D58" i="7" s="1"/>
  <c r="D62" i="7" s="1"/>
  <c r="C54" i="7"/>
  <c r="C58" i="7" s="1"/>
  <c r="C62" i="7" s="1"/>
  <c r="F53" i="7"/>
  <c r="F57" i="7" s="1"/>
  <c r="F61" i="7" s="1"/>
  <c r="E53" i="7"/>
  <c r="E57" i="7" s="1"/>
  <c r="E61" i="7" s="1"/>
  <c r="D53" i="7"/>
  <c r="D57" i="7" s="1"/>
  <c r="D61" i="7" s="1"/>
  <c r="C53" i="7"/>
  <c r="C57" i="7" s="1"/>
  <c r="C61" i="7" s="1"/>
  <c r="I52" i="7"/>
  <c r="I56" i="7" s="1"/>
  <c r="H52" i="7"/>
  <c r="H56" i="7" s="1"/>
  <c r="G52" i="7"/>
  <c r="G53" i="7" s="1"/>
  <c r="G54" i="7" s="1"/>
  <c r="F52" i="7"/>
  <c r="F56" i="7" s="1"/>
  <c r="F60" i="7" s="1"/>
  <c r="E52" i="7"/>
  <c r="E56" i="7" s="1"/>
  <c r="E60" i="7" s="1"/>
  <c r="D52" i="7"/>
  <c r="D56" i="7" s="1"/>
  <c r="D60" i="7" s="1"/>
  <c r="C52" i="7"/>
  <c r="C56" i="7" s="1"/>
  <c r="C60" i="7" s="1"/>
  <c r="I51" i="7"/>
  <c r="I55" i="7" s="1"/>
  <c r="H51" i="7"/>
  <c r="H55" i="7" s="1"/>
  <c r="F51" i="7"/>
  <c r="F55" i="7" s="1"/>
  <c r="F59" i="7" s="1"/>
  <c r="E51" i="7"/>
  <c r="E55" i="7" s="1"/>
  <c r="E59" i="7" s="1"/>
  <c r="D51" i="7"/>
  <c r="D55" i="7" s="1"/>
  <c r="D59" i="7" s="1"/>
  <c r="C51" i="7"/>
  <c r="C55" i="7" s="1"/>
  <c r="C59" i="7" s="1"/>
  <c r="O48" i="7"/>
  <c r="N48" i="7"/>
  <c r="M48" i="7"/>
  <c r="L48" i="7"/>
  <c r="K46" i="7"/>
  <c r="K54" i="7" s="1"/>
  <c r="K58" i="7" s="1"/>
  <c r="I45" i="7"/>
  <c r="J45" i="7" s="1"/>
  <c r="H45" i="7"/>
  <c r="H61" i="7" s="1"/>
  <c r="O44" i="7"/>
  <c r="O45" i="7" s="1"/>
  <c r="O46" i="7" s="1"/>
  <c r="N44" i="7"/>
  <c r="N45" i="7" s="1"/>
  <c r="N46" i="7" s="1"/>
  <c r="M44" i="7"/>
  <c r="M45" i="7" s="1"/>
  <c r="M46" i="7" s="1"/>
  <c r="L44" i="7"/>
  <c r="L45" i="7" s="1"/>
  <c r="L46" i="7" s="1"/>
  <c r="J44" i="7"/>
  <c r="J60" i="7" s="1"/>
  <c r="K60" i="7" s="1"/>
  <c r="G44" i="7"/>
  <c r="G45" i="7" s="1"/>
  <c r="G46" i="7" s="1"/>
  <c r="J43" i="7"/>
  <c r="J59" i="7" s="1"/>
  <c r="L24" i="7"/>
  <c r="K24" i="7"/>
  <c r="J24" i="7"/>
  <c r="I24" i="7"/>
  <c r="H24" i="7"/>
  <c r="G24" i="7"/>
  <c r="F24" i="7"/>
  <c r="E24" i="7"/>
  <c r="D24" i="7"/>
  <c r="C24" i="7"/>
  <c r="L23" i="7"/>
  <c r="K23" i="7"/>
  <c r="J23" i="7"/>
  <c r="I23" i="7"/>
  <c r="H23" i="7"/>
  <c r="G23" i="7"/>
  <c r="F23" i="7"/>
  <c r="E23" i="7"/>
  <c r="D23" i="7"/>
  <c r="C23" i="7"/>
  <c r="L22" i="7"/>
  <c r="K22" i="7"/>
  <c r="J22" i="7"/>
  <c r="I22" i="7"/>
  <c r="H22" i="7"/>
  <c r="G22" i="7"/>
  <c r="F22" i="7"/>
  <c r="E22" i="7"/>
  <c r="D22" i="7"/>
  <c r="C22" i="7"/>
  <c r="L21" i="7"/>
  <c r="K21" i="7"/>
  <c r="J21" i="7"/>
  <c r="I21" i="7"/>
  <c r="H21" i="7"/>
  <c r="G21" i="7"/>
  <c r="F21" i="7"/>
  <c r="E21" i="7"/>
  <c r="D21" i="7"/>
  <c r="C21" i="7"/>
  <c r="L20" i="7"/>
  <c r="K20" i="7"/>
  <c r="J20" i="7"/>
  <c r="I20" i="7"/>
  <c r="H20" i="7"/>
  <c r="G20" i="7"/>
  <c r="F20" i="7"/>
  <c r="E20" i="7"/>
  <c r="D20" i="7"/>
  <c r="C20" i="7"/>
  <c r="L19" i="7"/>
  <c r="K19" i="7"/>
  <c r="J19" i="7"/>
  <c r="I19" i="7"/>
  <c r="H19" i="7"/>
  <c r="G19" i="7"/>
  <c r="F19" i="7"/>
  <c r="E19" i="7"/>
  <c r="D19" i="7"/>
  <c r="C19" i="7"/>
  <c r="Q12" i="7"/>
  <c r="Q14" i="7" s="1"/>
  <c r="P12" i="7"/>
  <c r="P13" i="7" s="1"/>
  <c r="O12" i="7"/>
  <c r="O13" i="7" s="1"/>
  <c r="N12" i="7"/>
  <c r="N13" i="7" s="1"/>
  <c r="E13" i="7" s="1"/>
  <c r="M12" i="7"/>
  <c r="M13" i="7" s="1"/>
  <c r="D13" i="7" s="1"/>
  <c r="L12" i="7"/>
  <c r="L13" i="7" s="1"/>
  <c r="C13" i="7" s="1"/>
  <c r="K12" i="7"/>
  <c r="K13" i="7" s="1"/>
  <c r="J12" i="7"/>
  <c r="J13" i="7" s="1"/>
  <c r="I12" i="7"/>
  <c r="I13" i="7" s="1"/>
  <c r="E9" i="7"/>
  <c r="D9" i="7"/>
  <c r="C9" i="7"/>
  <c r="D6" i="7"/>
  <c r="D4" i="7"/>
  <c r="FI89" i="7" s="1"/>
  <c r="GR18" i="1"/>
  <c r="GQ18" i="1"/>
  <c r="GT19" i="1"/>
  <c r="GS19" i="1"/>
  <c r="GT18" i="1"/>
  <c r="GS18" i="1"/>
  <c r="GB19" i="1"/>
  <c r="GB18" i="1"/>
  <c r="Y76" i="1" a="1"/>
  <c r="Y76" i="1" s="1"/>
  <c r="X76" i="1" s="1" a="1"/>
  <c r="X76" i="1" s="1"/>
  <c r="W76" i="1" s="1" a="1"/>
  <c r="W76" i="1" s="1"/>
  <c r="V76" i="1" s="1" a="1"/>
  <c r="V76" i="1" s="1"/>
  <c r="U76" i="1" s="1" a="1"/>
  <c r="U76" i="1" s="1"/>
  <c r="T76" i="1" s="1" a="1"/>
  <c r="T76" i="1" s="1"/>
  <c r="GB5" i="1"/>
  <c r="GB70" i="1" s="1"/>
  <c r="AK8" i="1"/>
  <c r="AK7" i="1"/>
  <c r="AK6" i="1"/>
  <c r="C584" i="4" l="1"/>
  <c r="C920" i="4"/>
  <c r="BN520" i="4"/>
  <c r="CB520" i="4"/>
  <c r="BN319" i="4"/>
  <c r="BU319" i="4"/>
  <c r="CB319" i="4"/>
  <c r="C335" i="4"/>
  <c r="C719" i="4"/>
  <c r="C711" i="4"/>
  <c r="CB711" i="4" s="1"/>
  <c r="BN311" i="4"/>
  <c r="BN552" i="4"/>
  <c r="C952" i="4"/>
  <c r="BN952" i="4" s="1"/>
  <c r="BU552" i="4"/>
  <c r="CB552" i="4"/>
  <c r="BN497" i="4"/>
  <c r="C561" i="4"/>
  <c r="BU497" i="4"/>
  <c r="CB497" i="4"/>
  <c r="C897" i="4"/>
  <c r="BN897" i="4" s="1"/>
  <c r="CA263" i="4"/>
  <c r="BZ263" i="4"/>
  <c r="C567" i="4"/>
  <c r="C903" i="4"/>
  <c r="C993" i="4"/>
  <c r="BN593" i="4"/>
  <c r="BU593" i="4"/>
  <c r="CB593" i="4"/>
  <c r="BU532" i="4"/>
  <c r="BN532" i="4"/>
  <c r="CB532" i="4"/>
  <c r="C932" i="4"/>
  <c r="CB932" i="4" s="1"/>
  <c r="C596" i="4"/>
  <c r="BN502" i="4"/>
  <c r="C566" i="4"/>
  <c r="C902" i="4"/>
  <c r="C992" i="4"/>
  <c r="CB992" i="4" s="1"/>
  <c r="BN592" i="4"/>
  <c r="BU592" i="4"/>
  <c r="CB592" i="4"/>
  <c r="C886" i="4"/>
  <c r="BN486" i="4"/>
  <c r="BU486" i="4"/>
  <c r="CB486" i="4"/>
  <c r="C550" i="4"/>
  <c r="C572" i="4"/>
  <c r="BU508" i="4"/>
  <c r="C908" i="4"/>
  <c r="CB508" i="4"/>
  <c r="BN598" i="4"/>
  <c r="C998" i="4"/>
  <c r="BU537" i="4"/>
  <c r="BN537" i="4"/>
  <c r="C937" i="4"/>
  <c r="C713" i="4"/>
  <c r="BN313" i="4"/>
  <c r="BU514" i="4"/>
  <c r="C578" i="4"/>
  <c r="C978" i="4" s="1"/>
  <c r="C914" i="4"/>
  <c r="BN514" i="4"/>
  <c r="C555" i="4"/>
  <c r="C955" i="4" s="1"/>
  <c r="C891" i="4"/>
  <c r="BN945" i="4"/>
  <c r="BU945" i="4"/>
  <c r="CB945" i="4"/>
  <c r="C585" i="4"/>
  <c r="C985" i="4" s="1"/>
  <c r="BN985" i="4" s="1"/>
  <c r="C921" i="4"/>
  <c r="CB521" i="4"/>
  <c r="I137" i="4"/>
  <c r="BO991" i="4"/>
  <c r="CC948" i="4"/>
  <c r="BU919" i="4"/>
  <c r="CC904" i="4"/>
  <c r="BN898" i="4"/>
  <c r="BU869" i="4"/>
  <c r="BV837" i="4"/>
  <c r="BO825" i="4"/>
  <c r="BN813" i="4"/>
  <c r="CB805" i="4"/>
  <c r="CC787" i="4"/>
  <c r="BU769" i="4"/>
  <c r="BV761" i="4"/>
  <c r="BU755" i="4"/>
  <c r="BU749" i="4"/>
  <c r="BY743" i="4"/>
  <c r="BO715" i="4"/>
  <c r="CB683" i="4"/>
  <c r="CX658" i="4"/>
  <c r="CY658" i="4" s="1"/>
  <c r="CZ658" i="4" s="1"/>
  <c r="DA658" i="4" s="1"/>
  <c r="DB658" i="4" s="1"/>
  <c r="DC658" i="4" s="1"/>
  <c r="BU583" i="4"/>
  <c r="BN570" i="4"/>
  <c r="BU551" i="4"/>
  <c r="BN506" i="4"/>
  <c r="CB488" i="4"/>
  <c r="BU446" i="4"/>
  <c r="BU412" i="4"/>
  <c r="C338" i="4"/>
  <c r="C738" i="4" s="1"/>
  <c r="CB309" i="4"/>
  <c r="W260" i="4"/>
  <c r="BV258" i="4"/>
  <c r="BW258" i="4" s="1"/>
  <c r="BX258" i="4" s="1"/>
  <c r="CC956" i="4"/>
  <c r="BV948" i="4"/>
  <c r="CC938" i="4"/>
  <c r="BV805" i="4"/>
  <c r="CC781" i="4"/>
  <c r="CC754" i="4"/>
  <c r="BO749" i="4"/>
  <c r="BR743" i="4"/>
  <c r="CC739" i="4"/>
  <c r="BU524" i="4"/>
  <c r="BU475" i="4"/>
  <c r="BN464" i="4"/>
  <c r="CB457" i="4"/>
  <c r="BN435" i="4"/>
  <c r="CB303" i="4"/>
  <c r="CB297" i="4"/>
  <c r="V260" i="4"/>
  <c r="BV977" i="4"/>
  <c r="CC969" i="4"/>
  <c r="CB956" i="4"/>
  <c r="BV938" i="4"/>
  <c r="BV911" i="4"/>
  <c r="CB844" i="4"/>
  <c r="BO837" i="4"/>
  <c r="BU805" i="4"/>
  <c r="CC773" i="4"/>
  <c r="BO761" i="4"/>
  <c r="BV739" i="4"/>
  <c r="CC719" i="4"/>
  <c r="C698" i="4"/>
  <c r="B679" i="4"/>
  <c r="BN551" i="4"/>
  <c r="BU488" i="4"/>
  <c r="CB423" i="4"/>
  <c r="BN412" i="4"/>
  <c r="BU309" i="4"/>
  <c r="U260" i="4"/>
  <c r="BU977" i="4"/>
  <c r="CB969" i="4"/>
  <c r="C964" i="4"/>
  <c r="CB964" i="4" s="1"/>
  <c r="BV956" i="4"/>
  <c r="CC947" i="4"/>
  <c r="BU911" i="4"/>
  <c r="BV844" i="4"/>
  <c r="BU812" i="4"/>
  <c r="CC786" i="4"/>
  <c r="BV781" i="4"/>
  <c r="CB773" i="4"/>
  <c r="CC697" i="4"/>
  <c r="BV694" i="4"/>
  <c r="EN658" i="4"/>
  <c r="EO658" i="4" s="1"/>
  <c r="EP658" i="4" s="1"/>
  <c r="EQ658" i="4" s="1"/>
  <c r="ER658" i="4" s="1"/>
  <c r="ES658" i="4" s="1"/>
  <c r="CB505" i="4"/>
  <c r="CB481" i="4"/>
  <c r="BN475" i="4"/>
  <c r="CB468" i="4"/>
  <c r="BU457" i="4"/>
  <c r="BT343" i="4"/>
  <c r="BU303" i="4"/>
  <c r="BU297" i="4"/>
  <c r="T260" i="4"/>
  <c r="AO260" i="4" s="1"/>
  <c r="BJ260" i="4" s="1"/>
  <c r="BJ660" i="4" s="1"/>
  <c r="DU660" i="4" s="1"/>
  <c r="DY257" i="4"/>
  <c r="ET257" i="4" s="1"/>
  <c r="BV998" i="4"/>
  <c r="CC990" i="4"/>
  <c r="BO977" i="4"/>
  <c r="BV969" i="4"/>
  <c r="BU956" i="4"/>
  <c r="BV947" i="4"/>
  <c r="BO911" i="4"/>
  <c r="BO891" i="4"/>
  <c r="CC848" i="4"/>
  <c r="BU844" i="4"/>
  <c r="BO812" i="4"/>
  <c r="BV773" i="4"/>
  <c r="BV719" i="4"/>
  <c r="CB697" i="4"/>
  <c r="BU694" i="4"/>
  <c r="CB685" i="4"/>
  <c r="CB582" i="4"/>
  <c r="CB562" i="4"/>
  <c r="BN488" i="4"/>
  <c r="BN452" i="4"/>
  <c r="CB445" i="4"/>
  <c r="CB434" i="4"/>
  <c r="BU423" i="4"/>
  <c r="CB417" i="4"/>
  <c r="BS343" i="4"/>
  <c r="S260" i="4"/>
  <c r="AN260" i="4" s="1"/>
  <c r="BI260" i="4" s="1"/>
  <c r="CI258" i="4"/>
  <c r="CI261" i="4" s="1"/>
  <c r="BV990" i="4"/>
  <c r="CC937" i="4"/>
  <c r="BU924" i="4"/>
  <c r="CB916" i="4"/>
  <c r="BN911" i="4"/>
  <c r="CB874" i="4"/>
  <c r="BN812" i="4"/>
  <c r="BU773" i="4"/>
  <c r="CC760" i="4"/>
  <c r="BO714" i="4"/>
  <c r="BV697" i="4"/>
  <c r="BO694" i="4"/>
  <c r="BN569" i="4"/>
  <c r="BU529" i="4"/>
  <c r="BU505" i="4"/>
  <c r="BU468" i="4"/>
  <c r="BU463" i="4"/>
  <c r="BN457" i="4"/>
  <c r="CB411" i="4"/>
  <c r="BU322" i="4"/>
  <c r="BN303" i="4"/>
  <c r="BN297" i="4"/>
  <c r="Q260" i="4"/>
  <c r="BO998" i="4"/>
  <c r="CC946" i="4"/>
  <c r="BV916" i="4"/>
  <c r="BV874" i="4"/>
  <c r="BV848" i="4"/>
  <c r="CB836" i="4"/>
  <c r="BU824" i="4"/>
  <c r="CC792" i="4"/>
  <c r="CC785" i="4"/>
  <c r="CB760" i="4"/>
  <c r="CC709" i="4"/>
  <c r="BU697" i="4"/>
  <c r="BN694" i="4"/>
  <c r="BU685" i="4"/>
  <c r="BS743" i="4"/>
  <c r="CB594" i="4"/>
  <c r="BU582" i="4"/>
  <c r="BU562" i="4"/>
  <c r="BU434" i="4"/>
  <c r="CC989" i="4"/>
  <c r="BV946" i="4"/>
  <c r="BV937" i="4"/>
  <c r="CC895" i="4"/>
  <c r="BO874" i="4"/>
  <c r="BU848" i="4"/>
  <c r="BV709" i="4"/>
  <c r="CB574" i="4"/>
  <c r="BN529" i="4"/>
  <c r="CB487" i="4"/>
  <c r="BU474" i="4"/>
  <c r="BN463" i="4"/>
  <c r="BU411" i="4"/>
  <c r="CB976" i="4"/>
  <c r="CC968" i="4"/>
  <c r="CB895" i="4"/>
  <c r="BV890" i="4"/>
  <c r="CC880" i="4"/>
  <c r="BN874" i="4"/>
  <c r="BO843" i="4"/>
  <c r="BU836" i="4"/>
  <c r="BV816" i="4"/>
  <c r="BV792" i="4"/>
  <c r="BU760" i="4"/>
  <c r="BO748" i="4"/>
  <c r="BV738" i="4"/>
  <c r="B682" i="4"/>
  <c r="BU594" i="4"/>
  <c r="CB516" i="4"/>
  <c r="CB456" i="4"/>
  <c r="DD261" i="4"/>
  <c r="BV989" i="4"/>
  <c r="BV976" i="4"/>
  <c r="CC955" i="4"/>
  <c r="BV895" i="4"/>
  <c r="BU890" i="4"/>
  <c r="CB880" i="4"/>
  <c r="CB860" i="4"/>
  <c r="BN843" i="4"/>
  <c r="BU811" i="4"/>
  <c r="BV804" i="4"/>
  <c r="CC784" i="4"/>
  <c r="BV752" i="4"/>
  <c r="CC658" i="4"/>
  <c r="CD658" i="4" s="1"/>
  <c r="CE658" i="4" s="1"/>
  <c r="CF658" i="4" s="1"/>
  <c r="CG658" i="4" s="1"/>
  <c r="CH658" i="4" s="1"/>
  <c r="BU574" i="4"/>
  <c r="BU568" i="4"/>
  <c r="BU487" i="4"/>
  <c r="CB467" i="4"/>
  <c r="BN439" i="4"/>
  <c r="BU976" i="4"/>
  <c r="BV968" i="4"/>
  <c r="BV955" i="4"/>
  <c r="BV923" i="4"/>
  <c r="BO909" i="4"/>
  <c r="BU895" i="4"/>
  <c r="BO890" i="4"/>
  <c r="BV880" i="4"/>
  <c r="CC867" i="4"/>
  <c r="BU804" i="4"/>
  <c r="CB784" i="4"/>
  <c r="BO738" i="4"/>
  <c r="CB528" i="4"/>
  <c r="BU516" i="4"/>
  <c r="BU456" i="4"/>
  <c r="CB444" i="4"/>
  <c r="CB416" i="4"/>
  <c r="B343" i="4"/>
  <c r="IP24" i="1"/>
  <c r="BO976" i="4"/>
  <c r="BV945" i="4"/>
  <c r="BU923" i="4"/>
  <c r="CC915" i="4"/>
  <c r="BN890" i="4"/>
  <c r="BU880" i="4"/>
  <c r="BN873" i="4"/>
  <c r="BV867" i="4"/>
  <c r="CC823" i="4"/>
  <c r="BV784" i="4"/>
  <c r="C724" i="4"/>
  <c r="BN724" i="4" s="1"/>
  <c r="BU504" i="4"/>
  <c r="BU492" i="4"/>
  <c r="BU467" i="4"/>
  <c r="CB433" i="4"/>
  <c r="BU422" i="4"/>
  <c r="BO923" i="4"/>
  <c r="BV915" i="4"/>
  <c r="BV823" i="4"/>
  <c r="BU784" i="4"/>
  <c r="BU528" i="4"/>
  <c r="C522" i="4"/>
  <c r="BU444" i="4"/>
  <c r="CB438" i="4"/>
  <c r="C314" i="4"/>
  <c r="BO945" i="4"/>
  <c r="BN923" i="4"/>
  <c r="BN867" i="4"/>
  <c r="BV847" i="4"/>
  <c r="BU779" i="4"/>
  <c r="BN504" i="4"/>
  <c r="BN492" i="4"/>
  <c r="BN467" i="4"/>
  <c r="BU433" i="4"/>
  <c r="BN422" i="4"/>
  <c r="BN416" i="4"/>
  <c r="CC908" i="4"/>
  <c r="BN779" i="4"/>
  <c r="BN528" i="4"/>
  <c r="BN444" i="4"/>
  <c r="BN410" i="4"/>
  <c r="CA260" i="4"/>
  <c r="CV260" i="4" s="1"/>
  <c r="DQ260" i="4" s="1"/>
  <c r="BN587" i="4"/>
  <c r="BN433" i="4"/>
  <c r="BN301" i="4"/>
  <c r="BN295" i="4"/>
  <c r="BX260" i="4"/>
  <c r="CS260" i="4" s="1"/>
  <c r="DN260" i="4" s="1"/>
  <c r="EI260" i="4" s="1"/>
  <c r="FD260" i="4" s="1"/>
  <c r="BU988" i="4"/>
  <c r="BV980" i="4"/>
  <c r="BV959" i="4"/>
  <c r="BU954" i="4"/>
  <c r="BU888" i="4"/>
  <c r="BO853" i="4"/>
  <c r="BU803" i="4"/>
  <c r="CC783" i="4"/>
  <c r="CB771" i="4"/>
  <c r="CC763" i="4"/>
  <c r="BU751" i="4"/>
  <c r="BU687" i="4"/>
  <c r="BO684" i="4"/>
  <c r="BU421" i="4"/>
  <c r="BN326" i="4"/>
  <c r="CE263" i="4"/>
  <c r="CG263" i="4" s="1"/>
  <c r="BU980" i="4"/>
  <c r="BU959" i="4"/>
  <c r="BO954" i="4"/>
  <c r="BV944" i="4"/>
  <c r="CC935" i="4"/>
  <c r="BO922" i="4"/>
  <c r="CC907" i="4"/>
  <c r="CC893" i="4"/>
  <c r="BU866" i="4"/>
  <c r="BV822" i="4"/>
  <c r="CB795" i="4"/>
  <c r="BN791" i="4"/>
  <c r="CB783" i="4"/>
  <c r="CB759" i="4"/>
  <c r="BU746" i="4"/>
  <c r="BU737" i="4"/>
  <c r="CC731" i="4"/>
  <c r="CB560" i="4"/>
  <c r="C533" i="4"/>
  <c r="BU466" i="4"/>
  <c r="BU443" i="4"/>
  <c r="C320" i="4"/>
  <c r="BV935" i="4"/>
  <c r="CB893" i="4"/>
  <c r="CC878" i="4"/>
  <c r="BN872" i="4"/>
  <c r="BO866" i="4"/>
  <c r="BU822" i="4"/>
  <c r="BU778" i="4"/>
  <c r="BU771" i="4"/>
  <c r="BV763" i="4"/>
  <c r="BV758" i="4"/>
  <c r="BO745" i="4"/>
  <c r="BN737" i="4"/>
  <c r="BV731" i="4"/>
  <c r="CB477" i="4"/>
  <c r="BU432" i="4"/>
  <c r="BN907" i="4"/>
  <c r="BV893" i="4"/>
  <c r="BU887" i="4"/>
  <c r="BV878" i="4"/>
  <c r="CC871" i="4"/>
  <c r="C853" i="4"/>
  <c r="BN853" i="4" s="1"/>
  <c r="BV846" i="4"/>
  <c r="CB834" i="4"/>
  <c r="CB814" i="4"/>
  <c r="BU795" i="4"/>
  <c r="CB791" i="4"/>
  <c r="BU783" i="4"/>
  <c r="BO777" i="4"/>
  <c r="BU763" i="4"/>
  <c r="BU758" i="4"/>
  <c r="BV717" i="4"/>
  <c r="BU560" i="4"/>
  <c r="CB496" i="4"/>
  <c r="BN443" i="4"/>
  <c r="CB425" i="4"/>
  <c r="BN409" i="4"/>
  <c r="BO258" i="4"/>
  <c r="BP258" i="4" s="1"/>
  <c r="CB954" i="4"/>
  <c r="CC906" i="4"/>
  <c r="BV901" i="4"/>
  <c r="CC886" i="4"/>
  <c r="BO871" i="4"/>
  <c r="BO852" i="4"/>
  <c r="BU846" i="4"/>
  <c r="BV834" i="4"/>
  <c r="BV790" i="4"/>
  <c r="BO758" i="4"/>
  <c r="CB507" i="4"/>
  <c r="CB454" i="4"/>
  <c r="BN432" i="4"/>
  <c r="BN258" i="4"/>
  <c r="BN261" i="4" s="1"/>
  <c r="CQ257" i="4"/>
  <c r="CC987" i="4"/>
  <c r="CC979" i="4"/>
  <c r="C944" i="4"/>
  <c r="BV934" i="4"/>
  <c r="CB913" i="4"/>
  <c r="BV906" i="4"/>
  <c r="BO901" i="4"/>
  <c r="BU834" i="4"/>
  <c r="CB826" i="4"/>
  <c r="BU814" i="4"/>
  <c r="CB802" i="4"/>
  <c r="BU790" i="4"/>
  <c r="CB750" i="4"/>
  <c r="BU745" i="4"/>
  <c r="CB721" i="4"/>
  <c r="CB571" i="4"/>
  <c r="C527" i="4"/>
  <c r="BU496" i="4"/>
  <c r="BU425" i="4"/>
  <c r="CP257" i="4"/>
  <c r="DK257" i="4" s="1"/>
  <c r="BV987" i="4"/>
  <c r="BV979" i="4"/>
  <c r="CC958" i="4"/>
  <c r="BO943" i="4"/>
  <c r="BU934" i="4"/>
  <c r="BV913" i="4"/>
  <c r="CB877" i="4"/>
  <c r="BU865" i="4"/>
  <c r="C858" i="4"/>
  <c r="BO834" i="4"/>
  <c r="BV826" i="4"/>
  <c r="BN795" i="4"/>
  <c r="BU777" i="4"/>
  <c r="BN763" i="4"/>
  <c r="CB758" i="4"/>
  <c r="CC740" i="4"/>
  <c r="BU726" i="4"/>
  <c r="BV721" i="4"/>
  <c r="BN680" i="4"/>
  <c r="C539" i="4"/>
  <c r="BU507" i="4"/>
  <c r="C471" i="4"/>
  <c r="CB465" i="4"/>
  <c r="BU454" i="4"/>
  <c r="CB447" i="4"/>
  <c r="AG260" i="4"/>
  <c r="BB260" i="4" s="1"/>
  <c r="BB660" i="4" s="1"/>
  <c r="DM660" i="4" s="1"/>
  <c r="BU987" i="4"/>
  <c r="BV958" i="4"/>
  <c r="BO934" i="4"/>
  <c r="CC926" i="4"/>
  <c r="BU913" i="4"/>
  <c r="CB901" i="4"/>
  <c r="BV877" i="4"/>
  <c r="CC870" i="4"/>
  <c r="BU826" i="4"/>
  <c r="BU802" i="4"/>
  <c r="CB770" i="4"/>
  <c r="BU750" i="4"/>
  <c r="CB737" i="4"/>
  <c r="BO726" i="4"/>
  <c r="CC711" i="4"/>
  <c r="CC698" i="4"/>
  <c r="CC695" i="4"/>
  <c r="CC686" i="4"/>
  <c r="BV683" i="4"/>
  <c r="CQ658" i="4"/>
  <c r="CR658" i="4" s="1"/>
  <c r="CS658" i="4" s="1"/>
  <c r="CT658" i="4" s="1"/>
  <c r="CU658" i="4" s="1"/>
  <c r="CV658" i="4" s="1"/>
  <c r="BU571" i="4"/>
  <c r="BU513" i="4"/>
  <c r="BU442" i="4"/>
  <c r="BU436" i="4"/>
  <c r="BN420" i="4"/>
  <c r="CB413" i="4"/>
  <c r="BU408" i="4"/>
  <c r="C325" i="4"/>
  <c r="AE260" i="4"/>
  <c r="AZ260" i="4" s="1"/>
  <c r="AZ660" i="4" s="1"/>
  <c r="DK660" i="4" s="1"/>
  <c r="J133" i="4"/>
  <c r="CC978" i="4"/>
  <c r="BV926" i="4"/>
  <c r="BO920" i="4"/>
  <c r="BO913" i="4"/>
  <c r="CC892" i="4"/>
  <c r="BU877" i="4"/>
  <c r="BV870" i="4"/>
  <c r="CB857" i="4"/>
  <c r="CC838" i="4"/>
  <c r="CB794" i="4"/>
  <c r="CB790" i="4"/>
  <c r="CC782" i="4"/>
  <c r="CB762" i="4"/>
  <c r="BN744" i="4"/>
  <c r="BV740" i="4"/>
  <c r="CC707" i="4"/>
  <c r="C704" i="4"/>
  <c r="CB695" i="4"/>
  <c r="CB686" i="4"/>
  <c r="BU683" i="4"/>
  <c r="CB519" i="4"/>
  <c r="CB489" i="4"/>
  <c r="BU431" i="4"/>
  <c r="C340" i="4"/>
  <c r="E134" i="4"/>
  <c r="CC957" i="4"/>
  <c r="CC905" i="4"/>
  <c r="BN885" i="4"/>
  <c r="BO877" i="4"/>
  <c r="CC845" i="4"/>
  <c r="CB782" i="4"/>
  <c r="BN776" i="4"/>
  <c r="BU770" i="4"/>
  <c r="BV762" i="4"/>
  <c r="BU757" i="4"/>
  <c r="BN750" i="4"/>
  <c r="CH743" i="4"/>
  <c r="BV730" i="4"/>
  <c r="CB707" i="4"/>
  <c r="BV698" i="4"/>
  <c r="BV695" i="4"/>
  <c r="BV686" i="4"/>
  <c r="BO683" i="4"/>
  <c r="BU559" i="4"/>
  <c r="BN513" i="4"/>
  <c r="BN442" i="4"/>
  <c r="CB324" i="4"/>
  <c r="CB298" i="4"/>
  <c r="G134" i="4"/>
  <c r="BV978" i="4"/>
  <c r="BN941" i="4"/>
  <c r="CB934" i="4"/>
  <c r="CC925" i="4"/>
  <c r="CB905" i="4"/>
  <c r="CB900" i="4"/>
  <c r="BV892" i="4"/>
  <c r="CC884" i="4"/>
  <c r="CB845" i="4"/>
  <c r="BV838" i="4"/>
  <c r="CC813" i="4"/>
  <c r="CC806" i="4"/>
  <c r="BV782" i="4"/>
  <c r="BO770" i="4"/>
  <c r="BV707" i="4"/>
  <c r="BN703" i="4"/>
  <c r="BU695" i="4"/>
  <c r="BU686" i="4"/>
  <c r="BN683" i="4"/>
  <c r="BU519" i="4"/>
  <c r="BN501" i="4"/>
  <c r="CB495" i="4"/>
  <c r="BU489" i="4"/>
  <c r="BN431" i="4"/>
  <c r="CB424" i="4"/>
  <c r="CB304" i="4"/>
  <c r="H134" i="4"/>
  <c r="CC991" i="4"/>
  <c r="CB987" i="4"/>
  <c r="CC970" i="4"/>
  <c r="BV965" i="4"/>
  <c r="BV957" i="4"/>
  <c r="BV933" i="4"/>
  <c r="CB925" i="4"/>
  <c r="BV905" i="4"/>
  <c r="BU892" i="4"/>
  <c r="BV884" i="4"/>
  <c r="BV845" i="4"/>
  <c r="CC825" i="4"/>
  <c r="CB813" i="4"/>
  <c r="BV806" i="4"/>
  <c r="BU789" i="4"/>
  <c r="BU782" i="4"/>
  <c r="BU707" i="4"/>
  <c r="BN559" i="4"/>
  <c r="CB506" i="4"/>
  <c r="CH343" i="4"/>
  <c r="BU324" i="4"/>
  <c r="BU298" i="4"/>
  <c r="BU261" i="4"/>
  <c r="G136" i="4"/>
  <c r="CC919" i="4"/>
  <c r="CB912" i="4"/>
  <c r="CC869" i="4"/>
  <c r="BO788" i="4"/>
  <c r="BN775" i="4"/>
  <c r="BU756" i="4"/>
  <c r="CB743" i="4"/>
  <c r="BN525" i="4"/>
  <c r="BU453" i="4"/>
  <c r="CG343" i="4"/>
  <c r="BU304" i="4"/>
  <c r="H136" i="4"/>
  <c r="BO965" i="4"/>
  <c r="BO933" i="4"/>
  <c r="BN919" i="4"/>
  <c r="BU899" i="4"/>
  <c r="BU883" i="4"/>
  <c r="BN801" i="4"/>
  <c r="CC774" i="4"/>
  <c r="CC755" i="4"/>
  <c r="CA743" i="4"/>
  <c r="CB726" i="4"/>
  <c r="CE679" i="4"/>
  <c r="CG679" i="4" s="1"/>
  <c r="BU570" i="4"/>
  <c r="C476" i="4"/>
  <c r="BU407" i="4"/>
  <c r="CF343" i="4"/>
  <c r="Y260" i="4"/>
  <c r="AT260" i="4" s="1"/>
  <c r="AT660" i="4" s="1"/>
  <c r="DE660" i="4" s="1"/>
  <c r="A281" i="4"/>
  <c r="A282" i="4" s="1"/>
  <c r="H344" i="4"/>
  <c r="H744" i="4" s="1"/>
  <c r="BS744" i="4" s="1"/>
  <c r="G344" i="4"/>
  <c r="BR344" i="4" s="1"/>
  <c r="CE280" i="4"/>
  <c r="BQ280" i="4"/>
  <c r="BX280" i="4"/>
  <c r="F680" i="4"/>
  <c r="CE680" i="4" s="1"/>
  <c r="I344" i="4"/>
  <c r="I744" i="4" s="1"/>
  <c r="CA744" i="4" s="1"/>
  <c r="B280" i="4"/>
  <c r="BV962" i="4"/>
  <c r="CC962" i="4"/>
  <c r="BU951" i="4"/>
  <c r="CB951" i="4"/>
  <c r="BO986" i="4"/>
  <c r="BO971" i="4"/>
  <c r="BV971" i="4"/>
  <c r="BU962" i="4"/>
  <c r="CB962" i="4"/>
  <c r="BV953" i="4"/>
  <c r="CC953" i="4"/>
  <c r="BO997" i="4"/>
  <c r="BN971" i="4"/>
  <c r="BU971" i="4"/>
  <c r="BV964" i="4"/>
  <c r="CC964" i="4"/>
  <c r="BU953" i="4"/>
  <c r="CB953" i="4"/>
  <c r="BV973" i="4"/>
  <c r="CC973" i="4"/>
  <c r="BO982" i="4"/>
  <c r="BV982" i="4"/>
  <c r="BU930" i="4"/>
  <c r="CB930" i="4"/>
  <c r="BO993" i="4"/>
  <c r="BV993" i="4"/>
  <c r="BN982" i="4"/>
  <c r="BU982" i="4"/>
  <c r="BN993" i="4"/>
  <c r="BU993" i="4"/>
  <c r="BV984" i="4"/>
  <c r="CC984" i="4"/>
  <c r="BV995" i="4"/>
  <c r="CC995" i="4"/>
  <c r="BO939" i="4"/>
  <c r="BV939" i="4"/>
  <c r="BV932" i="4"/>
  <c r="CC932" i="4"/>
  <c r="BV941" i="4"/>
  <c r="CC941" i="4"/>
  <c r="BU941" i="4"/>
  <c r="CB941" i="4"/>
  <c r="BO950" i="4"/>
  <c r="BV950" i="4"/>
  <c r="BO928" i="4"/>
  <c r="BV928" i="4"/>
  <c r="CC928" i="4"/>
  <c r="BO961" i="4"/>
  <c r="BV961" i="4"/>
  <c r="BV952" i="4"/>
  <c r="CC952" i="4"/>
  <c r="BV963" i="4"/>
  <c r="CC963" i="4"/>
  <c r="BU952" i="4"/>
  <c r="CB952" i="4"/>
  <c r="BO896" i="4"/>
  <c r="BV896" i="4"/>
  <c r="CC896" i="4"/>
  <c r="BO972" i="4"/>
  <c r="BV972" i="4"/>
  <c r="BO917" i="4"/>
  <c r="BV917" i="4"/>
  <c r="CC917" i="4"/>
  <c r="BO981" i="4"/>
  <c r="BV981" i="4"/>
  <c r="BN970" i="4"/>
  <c r="BU970" i="4"/>
  <c r="BO992" i="4"/>
  <c r="BV992" i="4"/>
  <c r="BV974" i="4"/>
  <c r="CC974" i="4"/>
  <c r="CB965" i="4"/>
  <c r="BN992" i="4"/>
  <c r="BU992" i="4"/>
  <c r="BO983" i="4"/>
  <c r="BV983" i="4"/>
  <c r="BU974" i="4"/>
  <c r="CB974" i="4"/>
  <c r="BU964" i="4"/>
  <c r="BO944" i="4"/>
  <c r="BV994" i="4"/>
  <c r="CC994" i="4"/>
  <c r="BU983" i="4"/>
  <c r="CB983" i="4"/>
  <c r="BU994" i="4"/>
  <c r="CB994" i="4"/>
  <c r="BV985" i="4"/>
  <c r="CC985" i="4"/>
  <c r="BV975" i="4"/>
  <c r="BV931" i="4"/>
  <c r="CC931" i="4"/>
  <c r="BN906" i="4"/>
  <c r="BU906" i="4"/>
  <c r="CB906" i="4"/>
  <c r="BV996" i="4"/>
  <c r="CC996" i="4"/>
  <c r="BU985" i="4"/>
  <c r="CB985" i="4"/>
  <c r="BU975" i="4"/>
  <c r="BU931" i="4"/>
  <c r="CB931" i="4"/>
  <c r="BO962" i="4"/>
  <c r="BN951" i="4"/>
  <c r="BO940" i="4"/>
  <c r="BV940" i="4"/>
  <c r="BV986" i="4"/>
  <c r="CC971" i="4"/>
  <c r="BN962" i="4"/>
  <c r="BO953" i="4"/>
  <c r="BV997" i="4"/>
  <c r="CB971" i="4"/>
  <c r="BO964" i="4"/>
  <c r="BN953" i="4"/>
  <c r="BV942" i="4"/>
  <c r="CC942" i="4"/>
  <c r="BO973" i="4"/>
  <c r="BN964" i="4"/>
  <c r="CC982" i="4"/>
  <c r="BO949" i="4"/>
  <c r="BV949" i="4"/>
  <c r="CC993" i="4"/>
  <c r="CB982" i="4"/>
  <c r="BO975" i="4"/>
  <c r="BO960" i="4"/>
  <c r="BV960" i="4"/>
  <c r="BV943" i="4"/>
  <c r="CB993" i="4"/>
  <c r="BO984" i="4"/>
  <c r="BN975" i="4"/>
  <c r="BN960" i="4"/>
  <c r="BU960" i="4"/>
  <c r="BO951" i="4"/>
  <c r="BV951" i="4"/>
  <c r="BN930" i="4"/>
  <c r="CB693" i="4"/>
  <c r="BN693" i="4"/>
  <c r="BU693" i="4"/>
  <c r="BN870" i="4"/>
  <c r="BU870" i="4"/>
  <c r="BO699" i="4"/>
  <c r="BV699" i="4"/>
  <c r="CC699" i="4"/>
  <c r="BU658" i="4"/>
  <c r="EF657" i="4"/>
  <c r="EF658" i="4" s="1"/>
  <c r="AB660" i="4"/>
  <c r="CM660" i="4" s="1"/>
  <c r="AC660" i="4"/>
  <c r="BI660" i="4"/>
  <c r="AD660" i="4"/>
  <c r="AH660" i="4"/>
  <c r="AI660" i="4"/>
  <c r="AJ660" i="4"/>
  <c r="CU660" i="4" s="1"/>
  <c r="E660" i="4"/>
  <c r="BP660" i="4" s="1"/>
  <c r="AK660" i="4"/>
  <c r="CV660" i="4" s="1"/>
  <c r="F660" i="4"/>
  <c r="G660" i="4"/>
  <c r="BR660" i="4" s="1"/>
  <c r="EC660" i="4" s="1"/>
  <c r="H660" i="4"/>
  <c r="BS660" i="4" s="1"/>
  <c r="AN660" i="4"/>
  <c r="CY660" i="4" s="1"/>
  <c r="N660" i="4"/>
  <c r="BY660" i="4" s="1"/>
  <c r="O660" i="4"/>
  <c r="BZ660" i="4" s="1"/>
  <c r="P660" i="4"/>
  <c r="CA660" i="4" s="1"/>
  <c r="S660" i="4"/>
  <c r="CD660" i="4" s="1"/>
  <c r="T660" i="4"/>
  <c r="CE660" i="4" s="1"/>
  <c r="W660" i="4"/>
  <c r="CH660" i="4" s="1"/>
  <c r="Z660" i="4"/>
  <c r="CK660" i="4" s="1"/>
  <c r="AA660" i="4"/>
  <c r="CL660" i="4" s="1"/>
  <c r="BC660" i="4"/>
  <c r="DN660" i="4" s="1"/>
  <c r="BD660" i="4"/>
  <c r="DO660" i="4" s="1"/>
  <c r="BE660" i="4"/>
  <c r="DP660" i="4" s="1"/>
  <c r="BF660" i="4"/>
  <c r="DQ660" i="4" s="1"/>
  <c r="I660" i="4"/>
  <c r="L660" i="4"/>
  <c r="BW660" i="4" s="1"/>
  <c r="M660" i="4"/>
  <c r="BX660" i="4" s="1"/>
  <c r="AO660" i="4"/>
  <c r="AU660" i="4"/>
  <c r="DF660" i="4" s="1"/>
  <c r="AV660" i="4"/>
  <c r="DG660" i="4" s="1"/>
  <c r="AW660" i="4"/>
  <c r="DH660" i="4" s="1"/>
  <c r="AX660" i="4"/>
  <c r="DI660" i="4" s="1"/>
  <c r="AY660" i="4"/>
  <c r="DJ660" i="4" s="1"/>
  <c r="BO888" i="4"/>
  <c r="BO801" i="4"/>
  <c r="BN699" i="4"/>
  <c r="BU699" i="4"/>
  <c r="CB699" i="4"/>
  <c r="AE660" i="4"/>
  <c r="C660" i="4"/>
  <c r="D660" i="4"/>
  <c r="BO660" i="4" s="1"/>
  <c r="BO661" i="4" s="1"/>
  <c r="Q660" i="4"/>
  <c r="CB660" i="4" s="1"/>
  <c r="X660" i="4"/>
  <c r="CI660" i="4" s="1"/>
  <c r="AS660" i="4"/>
  <c r="DD660" i="4" s="1"/>
  <c r="DD661" i="4" s="1"/>
  <c r="J660" i="4"/>
  <c r="BU660" i="4" s="1"/>
  <c r="BU661" i="4" s="1"/>
  <c r="BV912" i="4"/>
  <c r="BU901" i="4"/>
  <c r="BO899" i="4"/>
  <c r="BN888"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U808" i="4"/>
  <c r="BN797" i="4"/>
  <c r="BU797" i="4"/>
  <c r="BN765" i="4"/>
  <c r="BU765" i="4"/>
  <c r="CB765" i="4"/>
  <c r="BN900"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U841" i="4"/>
  <c r="CB841" i="4"/>
  <c r="BV832" i="4"/>
  <c r="CC832" i="4"/>
  <c r="BV821" i="4"/>
  <c r="CC821" i="4"/>
  <c r="BO912" i="4"/>
  <c r="BN901" i="4"/>
  <c r="BO865" i="4"/>
  <c r="BU821" i="4"/>
  <c r="CB821" i="4"/>
  <c r="CB801" i="4"/>
  <c r="CC885" i="4"/>
  <c r="BV858" i="4"/>
  <c r="CB885" i="4"/>
  <c r="CB928" i="4"/>
  <c r="CB896" i="4"/>
  <c r="CC918" i="4"/>
  <c r="CB907" i="4"/>
  <c r="CC929" i="4"/>
  <c r="CB918" i="4"/>
  <c r="CC897" i="4"/>
  <c r="BO722" i="4"/>
  <c r="BV722" i="4"/>
  <c r="CC722" i="4"/>
  <c r="BN709" i="4"/>
  <c r="BU709" i="4"/>
  <c r="CB709" i="4"/>
  <c r="CB897" i="4"/>
  <c r="CB722" i="4"/>
  <c r="BN722" i="4"/>
  <c r="BU722" i="4"/>
  <c r="CC887" i="4"/>
  <c r="BN989" i="4"/>
  <c r="BN957" i="4"/>
  <c r="CC930" i="4"/>
  <c r="BN925" i="4"/>
  <c r="CB919" i="4"/>
  <c r="CC898" i="4"/>
  <c r="BN893" i="4"/>
  <c r="CB887" i="4"/>
  <c r="BV885" i="4"/>
  <c r="BV875" i="4"/>
  <c r="CB865" i="4"/>
  <c r="BN811" i="4"/>
  <c r="BN800" i="4"/>
  <c r="BN968" i="4"/>
  <c r="CC909" i="4"/>
  <c r="BN904" i="4"/>
  <c r="CB898" i="4"/>
  <c r="BU885" i="4"/>
  <c r="BU875" i="4"/>
  <c r="CB867" i="4"/>
  <c r="BO844" i="4"/>
  <c r="BO833" i="4"/>
  <c r="BO822" i="4"/>
  <c r="BN785" i="4"/>
  <c r="BU785" i="4"/>
  <c r="CB785" i="4"/>
  <c r="BU928" i="4"/>
  <c r="CC920" i="4"/>
  <c r="CB909" i="4"/>
  <c r="BV907" i="4"/>
  <c r="BU896" i="4"/>
  <c r="CC888" i="4"/>
  <c r="CC864" i="4"/>
  <c r="BN822" i="4"/>
  <c r="BO807" i="4"/>
  <c r="BV807" i="4"/>
  <c r="BO796" i="4"/>
  <c r="BV796" i="4"/>
  <c r="BN753" i="4"/>
  <c r="BU753" i="4"/>
  <c r="CB753" i="4"/>
  <c r="CB920" i="4"/>
  <c r="BV918" i="4"/>
  <c r="BU907" i="4"/>
  <c r="CC899" i="4"/>
  <c r="CB888" i="4"/>
  <c r="BV886" i="4"/>
  <c r="CB870" i="4"/>
  <c r="BV863" i="4"/>
  <c r="CC863" i="4"/>
  <c r="CB854" i="4"/>
  <c r="BO849" i="4"/>
  <c r="BV849" i="4"/>
  <c r="BN807" i="4"/>
  <c r="BU807" i="4"/>
  <c r="BN796" i="4"/>
  <c r="BU796" i="4"/>
  <c r="BN969" i="4"/>
  <c r="BN937" i="4"/>
  <c r="BV929" i="4"/>
  <c r="BU918" i="4"/>
  <c r="CC910" i="4"/>
  <c r="BN905" i="4"/>
  <c r="CB899" i="4"/>
  <c r="BV897" i="4"/>
  <c r="BU886" i="4"/>
  <c r="BU863" i="4"/>
  <c r="CB863" i="4"/>
  <c r="BN849" i="4"/>
  <c r="BU849" i="4"/>
  <c r="BO829" i="4"/>
  <c r="BV829" i="4"/>
  <c r="BO818" i="4"/>
  <c r="BV818" i="4"/>
  <c r="BV809" i="4"/>
  <c r="CC809" i="4"/>
  <c r="BV798" i="4"/>
  <c r="CC798" i="4"/>
  <c r="BU929" i="4"/>
  <c r="CC921" i="4"/>
  <c r="CB910" i="4"/>
  <c r="BV908" i="4"/>
  <c r="BU897" i="4"/>
  <c r="CC889" i="4"/>
  <c r="BN869" i="4"/>
  <c r="BU864" i="4"/>
  <c r="BO861" i="4"/>
  <c r="BV861" i="4"/>
  <c r="BV854" i="4"/>
  <c r="BU853" i="4"/>
  <c r="CB853" i="4"/>
  <c r="BO851" i="4"/>
  <c r="BV851" i="4"/>
  <c r="BO840" i="4"/>
  <c r="BV840" i="4"/>
  <c r="BN838" i="4"/>
  <c r="BU838" i="4"/>
  <c r="BN829" i="4"/>
  <c r="BU829" i="4"/>
  <c r="BN818" i="4"/>
  <c r="BU818" i="4"/>
  <c r="BU809" i="4"/>
  <c r="CB809" i="4"/>
  <c r="BU798" i="4"/>
  <c r="CB798" i="4"/>
  <c r="CB921" i="4"/>
  <c r="BV919" i="4"/>
  <c r="BU908"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BU873" i="4"/>
  <c r="BV843" i="4"/>
  <c r="BU832" i="4"/>
  <c r="BU801" i="4"/>
  <c r="BO864" i="4"/>
  <c r="BV852" i="4"/>
  <c r="BU843" i="4"/>
  <c r="CB806" i="4"/>
  <c r="BV876" i="4"/>
  <c r="BN864" i="4"/>
  <c r="BO854" i="4"/>
  <c r="CC828" i="4"/>
  <c r="CC817" i="4"/>
  <c r="CC808" i="4"/>
  <c r="CC797" i="4"/>
  <c r="BO873" i="4"/>
  <c r="BO862" i="4"/>
  <c r="CC860" i="4"/>
  <c r="CC850" i="4"/>
  <c r="CC839" i="4"/>
  <c r="CB828" i="4"/>
  <c r="CB817" i="4"/>
  <c r="CB808" i="4"/>
  <c r="CB797" i="4"/>
  <c r="BO775" i="4"/>
  <c r="BV775" i="4"/>
  <c r="CC775" i="4"/>
  <c r="CC693" i="4"/>
  <c r="BO693" i="4"/>
  <c r="BV693" i="4"/>
  <c r="BN787" i="4"/>
  <c r="BV779" i="4"/>
  <c r="BU768" i="4"/>
  <c r="BO766" i="4"/>
  <c r="BN755" i="4"/>
  <c r="BV747" i="4"/>
  <c r="BO734" i="4"/>
  <c r="BU691" i="4"/>
  <c r="CB691" i="4"/>
  <c r="BN689" i="4"/>
  <c r="BU689" i="4"/>
  <c r="BV682" i="4"/>
  <c r="BU555" i="4"/>
  <c r="CB555" i="4"/>
  <c r="BN555" i="4"/>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X680" i="4"/>
  <c r="CA680" i="4" s="1"/>
  <c r="BS663" i="4"/>
  <c r="CB774" i="4"/>
  <c r="BO717" i="4"/>
  <c r="BO710" i="4"/>
  <c r="BV710" i="4"/>
  <c r="BW680" i="4"/>
  <c r="BY680" i="4" s="1"/>
  <c r="CD680" i="4"/>
  <c r="CF680" i="4" s="1"/>
  <c r="BN585" i="4"/>
  <c r="BU585" i="4"/>
  <c r="CB585" i="4"/>
  <c r="BN710" i="4"/>
  <c r="BU710" i="4"/>
  <c r="BV680" i="4"/>
  <c r="CC680" i="4"/>
  <c r="BX663" i="4"/>
  <c r="BZ663" i="4" s="1"/>
  <c r="CE663" i="4"/>
  <c r="CH663" i="4" s="1"/>
  <c r="BV702" i="4"/>
  <c r="CC702" i="4"/>
  <c r="BW682" i="4"/>
  <c r="BY682" i="4" s="1"/>
  <c r="CD682" i="4"/>
  <c r="CF682" i="4" s="1"/>
  <c r="BU680" i="4"/>
  <c r="CB680" i="4"/>
  <c r="BP663" i="4"/>
  <c r="BR663" i="4" s="1"/>
  <c r="CD663" i="4"/>
  <c r="CF663" i="4" s="1"/>
  <c r="BV723" i="4"/>
  <c r="CC723" i="4"/>
  <c r="CB704" i="4"/>
  <c r="BU702" i="4"/>
  <c r="CB702" i="4"/>
  <c r="BO700" i="4"/>
  <c r="BV700" i="4"/>
  <c r="BO690" i="4"/>
  <c r="BV690" i="4"/>
  <c r="BN665" i="4"/>
  <c r="BU665" i="4"/>
  <c r="CB665" i="4"/>
  <c r="BV663" i="4"/>
  <c r="BW663" i="4" s="1"/>
  <c r="BY663" i="4" s="1"/>
  <c r="CC663" i="4"/>
  <c r="CB786" i="4"/>
  <c r="CC765" i="4"/>
  <c r="CB754" i="4"/>
  <c r="CC733" i="4"/>
  <c r="BU690" i="4"/>
  <c r="CB690" i="4"/>
  <c r="BN663" i="4"/>
  <c r="BU663" i="4"/>
  <c r="CB663" i="4"/>
  <c r="CC744" i="4"/>
  <c r="BV692" i="4"/>
  <c r="CC692" i="4"/>
  <c r="BU692" i="4"/>
  <c r="CB692" i="4"/>
  <c r="BO688" i="4"/>
  <c r="BV688" i="4"/>
  <c r="EM658" i="4"/>
  <c r="CB580" i="4"/>
  <c r="BN580" i="4"/>
  <c r="BU580"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U557" i="4"/>
  <c r="CB557" i="4"/>
  <c r="BN557" i="4"/>
  <c r="BN837" i="4"/>
  <c r="BU786" i="4"/>
  <c r="CC778" i="4"/>
  <c r="CB767" i="4"/>
  <c r="BV765" i="4"/>
  <c r="BU754" i="4"/>
  <c r="CC746" i="4"/>
  <c r="BV733" i="4"/>
  <c r="BN721" i="4"/>
  <c r="BU721" i="4"/>
  <c r="CI658" i="4"/>
  <c r="ET657" i="4"/>
  <c r="ET658" i="4" s="1"/>
  <c r="CC789" i="4"/>
  <c r="CB778" i="4"/>
  <c r="CC757" i="4"/>
  <c r="CB746" i="4"/>
  <c r="BV744" i="4"/>
  <c r="CB689" i="4"/>
  <c r="CB789" i="4"/>
  <c r="BV787" i="4"/>
  <c r="BU776" i="4"/>
  <c r="CC768" i="4"/>
  <c r="CB757" i="4"/>
  <c r="BV755" i="4"/>
  <c r="BU744" i="4"/>
  <c r="CC736" i="4"/>
  <c r="BV713" i="4"/>
  <c r="CC713" i="4"/>
  <c r="BN711" i="4"/>
  <c r="BU711" i="4"/>
  <c r="BN691" i="4"/>
  <c r="BQ679" i="4"/>
  <c r="BS679" i="4" s="1"/>
  <c r="BX679" i="4"/>
  <c r="BZ679" i="4" s="1"/>
  <c r="BV725" i="4"/>
  <c r="BV714" i="4"/>
  <c r="BP679" i="4"/>
  <c r="BR679" i="4" s="1"/>
  <c r="BW679" i="4"/>
  <c r="BY679" i="4" s="1"/>
  <c r="BU706" i="4"/>
  <c r="BO679" i="4"/>
  <c r="BV679" i="4"/>
  <c r="BU724" i="4"/>
  <c r="CB724" i="4"/>
  <c r="BW681" i="4"/>
  <c r="BY681" i="4" s="1"/>
  <c r="CD681" i="4"/>
  <c r="CF681" i="4" s="1"/>
  <c r="BN679" i="4"/>
  <c r="BU679" i="4"/>
  <c r="BN666" i="4"/>
  <c r="BU666" i="4"/>
  <c r="CB666" i="4"/>
  <c r="BU578" i="4"/>
  <c r="CB578" i="4"/>
  <c r="BN578"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CB536" i="4"/>
  <c r="BN536" i="4"/>
  <c r="BU536" i="4"/>
  <c r="BN576" i="4"/>
  <c r="BU576" i="4"/>
  <c r="BN584" i="4"/>
  <c r="BU567" i="4"/>
  <c r="CB567" i="4"/>
  <c r="DE658" i="4"/>
  <c r="DF658" i="4" s="1"/>
  <c r="DG658" i="4" s="1"/>
  <c r="DH658" i="4" s="1"/>
  <c r="DI658" i="4" s="1"/>
  <c r="DJ658" i="4" s="1"/>
  <c r="BN565" i="4"/>
  <c r="BU565" i="4"/>
  <c r="EG658" i="4"/>
  <c r="EH658" i="4" s="1"/>
  <c r="EI658" i="4" s="1"/>
  <c r="EJ658" i="4" s="1"/>
  <c r="EK658" i="4" s="1"/>
  <c r="EL658" i="4" s="1"/>
  <c r="BU588" i="4"/>
  <c r="CB588" i="4"/>
  <c r="BU598" i="4"/>
  <c r="CB598" i="4"/>
  <c r="BU556" i="4"/>
  <c r="CB556" i="4"/>
  <c r="BN696" i="4"/>
  <c r="DD658" i="4"/>
  <c r="BU584" i="4"/>
  <c r="BN568" i="4"/>
  <c r="BN554" i="4"/>
  <c r="BU554" i="4"/>
  <c r="CW658" i="4"/>
  <c r="BN596" i="4"/>
  <c r="BU596" i="4"/>
  <c r="BU577" i="4"/>
  <c r="CB577" i="4"/>
  <c r="BU534" i="4"/>
  <c r="CB534" i="4"/>
  <c r="BN534" i="4"/>
  <c r="CB587" i="4"/>
  <c r="BN575" i="4"/>
  <c r="BU575" i="4"/>
  <c r="BU589" i="4"/>
  <c r="CB589" i="4"/>
  <c r="BU569" i="4"/>
  <c r="BU566" i="4"/>
  <c r="CB566" i="4"/>
  <c r="CB553" i="4"/>
  <c r="CB503" i="4"/>
  <c r="BN503" i="4"/>
  <c r="BU503" i="4"/>
  <c r="CB658" i="4"/>
  <c r="CB576" i="4"/>
  <c r="BN564" i="4"/>
  <c r="BU564" i="4"/>
  <c r="BV658" i="4"/>
  <c r="BW658" i="4" s="1"/>
  <c r="BX658" i="4" s="1"/>
  <c r="BY658" i="4" s="1"/>
  <c r="BZ658" i="4" s="1"/>
  <c r="CA658" i="4" s="1"/>
  <c r="CN660" i="4"/>
  <c r="DT660" i="4"/>
  <c r="CO660" i="4"/>
  <c r="EZ660" i="4" s="1"/>
  <c r="CP660" i="4"/>
  <c r="CS660" i="4"/>
  <c r="BN660" i="4"/>
  <c r="BN661" i="4" s="1"/>
  <c r="CT660" i="4"/>
  <c r="BQ660" i="4"/>
  <c r="EB660" i="4" s="1"/>
  <c r="BT660" i="4"/>
  <c r="CZ660" i="4"/>
  <c r="EF660" i="4"/>
  <c r="BU522" i="4"/>
  <c r="CB522" i="4"/>
  <c r="BU471" i="4"/>
  <c r="CB471" i="4"/>
  <c r="BN509" i="4"/>
  <c r="BU509" i="4"/>
  <c r="CB485" i="4"/>
  <c r="C549" i="4"/>
  <c r="CB493" i="4"/>
  <c r="BN491" i="4"/>
  <c r="BU491" i="4"/>
  <c r="CB491" i="4"/>
  <c r="BU450" i="4"/>
  <c r="CB450" i="4"/>
  <c r="BN450" i="4"/>
  <c r="BN531" i="4"/>
  <c r="BU531" i="4"/>
  <c r="BU520" i="4"/>
  <c r="BN499" i="4"/>
  <c r="BU499" i="4"/>
  <c r="BU512" i="4"/>
  <c r="CB512" i="4"/>
  <c r="CA344" i="4"/>
  <c r="BT344" i="4"/>
  <c r="I345" i="4"/>
  <c r="BU523" i="4"/>
  <c r="CB523" i="4"/>
  <c r="BN510" i="4"/>
  <c r="BU510" i="4"/>
  <c r="BN448" i="4"/>
  <c r="BU448" i="4"/>
  <c r="CB448" i="4"/>
  <c r="BN572" i="4"/>
  <c r="BU502" i="4"/>
  <c r="CB502" i="4"/>
  <c r="BN583" i="4"/>
  <c r="CB473" i="4"/>
  <c r="BN473" i="4"/>
  <c r="BU473" i="4"/>
  <c r="BN541" i="4"/>
  <c r="BU541" i="4"/>
  <c r="BN518" i="4"/>
  <c r="C535" i="4"/>
  <c r="BN524" i="4"/>
  <c r="BU429" i="4"/>
  <c r="CB429" i="4"/>
  <c r="BN429" i="4"/>
  <c r="BU544" i="4"/>
  <c r="CB544" i="4"/>
  <c r="CB514" i="4"/>
  <c r="BN521" i="4"/>
  <c r="BU521" i="4"/>
  <c r="BU500" i="4"/>
  <c r="CB500" i="4"/>
  <c r="BU493" i="4"/>
  <c r="CB537" i="4"/>
  <c r="CB501" i="4"/>
  <c r="BN530" i="4"/>
  <c r="BU530" i="4"/>
  <c r="CB509" i="4"/>
  <c r="BU485" i="4"/>
  <c r="C573" i="4"/>
  <c r="BU525" i="4"/>
  <c r="CB531" i="4"/>
  <c r="BN498" i="4"/>
  <c r="BU498" i="4"/>
  <c r="C595" i="4"/>
  <c r="C563" i="4"/>
  <c r="BN522" i="4"/>
  <c r="BU483" i="4"/>
  <c r="CB483" i="4"/>
  <c r="C547" i="4"/>
  <c r="BU511" i="4"/>
  <c r="CB511" i="4"/>
  <c r="BN485" i="4"/>
  <c r="BN427" i="4"/>
  <c r="BU427" i="4"/>
  <c r="BN469" i="4"/>
  <c r="BU469" i="4"/>
  <c r="BN414" i="4"/>
  <c r="BU414" i="4"/>
  <c r="C478" i="4"/>
  <c r="CB414" i="4"/>
  <c r="BN418" i="4"/>
  <c r="BU418" i="4"/>
  <c r="CB418" i="4"/>
  <c r="BU462" i="4"/>
  <c r="CB462" i="4"/>
  <c r="BN474" i="4"/>
  <c r="BU439" i="4"/>
  <c r="CB439" i="4"/>
  <c r="BU460" i="4"/>
  <c r="CB460" i="4"/>
  <c r="BN437" i="4"/>
  <c r="BU437" i="4"/>
  <c r="BN458" i="4"/>
  <c r="BU458" i="4"/>
  <c r="BN481" i="4"/>
  <c r="BU481" i="4"/>
  <c r="CB453" i="4"/>
  <c r="BU451" i="4"/>
  <c r="CB451" i="4"/>
  <c r="BU430" i="4"/>
  <c r="CB430" i="4"/>
  <c r="BU472" i="4"/>
  <c r="CB472" i="4"/>
  <c r="BN449" i="4"/>
  <c r="BU449" i="4"/>
  <c r="BU337" i="4"/>
  <c r="BN337" i="4"/>
  <c r="CB337" i="4"/>
  <c r="BU428" i="4"/>
  <c r="CB428" i="4"/>
  <c r="C515" i="4"/>
  <c r="BN470" i="4"/>
  <c r="BU470" i="4"/>
  <c r="C526" i="4"/>
  <c r="C494" i="4"/>
  <c r="BN426" i="4"/>
  <c r="BU426" i="4"/>
  <c r="CB421" i="4"/>
  <c r="C538"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CA261" i="4" s="1"/>
  <c r="BX261" i="4"/>
  <c r="BU301" i="4"/>
  <c r="EU257" i="4"/>
  <c r="EU258" i="4" s="1"/>
  <c r="EV258" i="4" s="1"/>
  <c r="EW258" i="4" s="1"/>
  <c r="EX258" i="4" s="1"/>
  <c r="EY258" i="4" s="1"/>
  <c r="EZ258" i="4" s="1"/>
  <c r="DZ258" i="4"/>
  <c r="EA258" i="4" s="1"/>
  <c r="EB258" i="4" s="1"/>
  <c r="EC258" i="4" s="1"/>
  <c r="ED258" i="4" s="1"/>
  <c r="EE258" i="4" s="1"/>
  <c r="EE261" i="4" s="1"/>
  <c r="BN307" i="4"/>
  <c r="BU305" i="4"/>
  <c r="CB305" i="4"/>
  <c r="DK260" i="4"/>
  <c r="C318" i="4"/>
  <c r="C323" i="4"/>
  <c r="BN321" i="4"/>
  <c r="C329" i="4"/>
  <c r="BN299" i="4"/>
  <c r="BU299" i="4"/>
  <c r="BN310" i="4"/>
  <c r="BU310" i="4"/>
  <c r="CB302" i="4"/>
  <c r="BW261" i="4"/>
  <c r="CB340" i="4"/>
  <c r="CB313" i="4"/>
  <c r="C312" i="4"/>
  <c r="CF344" i="4"/>
  <c r="C342" i="4"/>
  <c r="C327" i="4"/>
  <c r="BR343" i="4"/>
  <c r="BN306" i="4"/>
  <c r="BU295" i="4"/>
  <c r="CB295" i="4"/>
  <c r="C317" i="4"/>
  <c r="C315" i="4"/>
  <c r="BU302" i="4"/>
  <c r="BU340" i="4"/>
  <c r="BN322" i="4"/>
  <c r="BU313" i="4"/>
  <c r="CB326" i="4"/>
  <c r="BU296" i="4"/>
  <c r="BZ280" i="4"/>
  <c r="CA280" i="4"/>
  <c r="CE260" i="4"/>
  <c r="CD260" i="4"/>
  <c r="CJ258" i="4"/>
  <c r="CK258" i="4" s="1"/>
  <c r="CL258" i="4" s="1"/>
  <c r="CM258" i="4" s="1"/>
  <c r="CN258" i="4" s="1"/>
  <c r="CO258" i="4" s="1"/>
  <c r="CO261" i="4" s="1"/>
  <c r="DE258" i="4"/>
  <c r="DF258" i="4" s="1"/>
  <c r="DG258" i="4" s="1"/>
  <c r="DH258" i="4" s="1"/>
  <c r="DI258" i="4" s="1"/>
  <c r="DJ258" i="4" s="1"/>
  <c r="DJ261" i="4" s="1"/>
  <c r="EL260" i="4"/>
  <c r="BQ258" i="4"/>
  <c r="BP261" i="4"/>
  <c r="AL260" i="4"/>
  <c r="CB260" i="4"/>
  <c r="CX258" i="4"/>
  <c r="CY258" i="4" s="1"/>
  <c r="CZ258" i="4" s="1"/>
  <c r="DA258" i="4" s="1"/>
  <c r="DB258" i="4" s="1"/>
  <c r="DC258" i="4" s="1"/>
  <c r="DS257" i="4"/>
  <c r="BO261" i="4"/>
  <c r="CW258" i="4"/>
  <c r="DR257" i="4"/>
  <c r="BQ263" i="4"/>
  <c r="EZ260" i="4"/>
  <c r="EY260" i="4"/>
  <c r="EY261" i="4" s="1"/>
  <c r="CH279" i="4"/>
  <c r="BN320" i="4"/>
  <c r="DH260" i="4"/>
  <c r="DG260" i="4"/>
  <c r="CK261" i="4"/>
  <c r="DF260" i="4"/>
  <c r="ET260" i="4"/>
  <c r="CJ260" i="4"/>
  <c r="CP258" i="4"/>
  <c r="CP261" i="4" s="1"/>
  <c r="BZ260" i="4"/>
  <c r="BY260" i="4"/>
  <c r="D264" i="4"/>
  <c r="B264" i="4" s="1"/>
  <c r="K260" i="4"/>
  <c r="CH263" i="4"/>
  <c r="BT279" i="4"/>
  <c r="AS6" i="1"/>
  <c r="G44" i="1"/>
  <c r="AP43" i="1"/>
  <c r="GX47" i="1" a="1"/>
  <c r="GX47" i="1" s="1"/>
  <c r="B47" i="1"/>
  <c r="GX36" i="1" a="1"/>
  <c r="GX36" i="1" s="1"/>
  <c r="AP25" i="1"/>
  <c r="AP26" i="1"/>
  <c r="AP27" i="1"/>
  <c r="AP28" i="1"/>
  <c r="AP29" i="1"/>
  <c r="GX44" i="1" a="1"/>
  <c r="GX44" i="1" s="1"/>
  <c r="AP30" i="1"/>
  <c r="AP31" i="1"/>
  <c r="AP32" i="1"/>
  <c r="AP33" i="1"/>
  <c r="AP34" i="1"/>
  <c r="AP35" i="1"/>
  <c r="AP36" i="1"/>
  <c r="AP37" i="1"/>
  <c r="AP38" i="1"/>
  <c r="AP39" i="1"/>
  <c r="AP40" i="1"/>
  <c r="AP41" i="1"/>
  <c r="AP42" i="1"/>
  <c r="AR6" i="1"/>
  <c r="GX29" i="1" a="1"/>
  <c r="GX29" i="1" s="1"/>
  <c r="GX30" i="1" a="1"/>
  <c r="GX30" i="1" s="1"/>
  <c r="GX31" i="1" a="1"/>
  <c r="GX31" i="1" s="1"/>
  <c r="GX32" i="1" a="1"/>
  <c r="GX32" i="1" s="1"/>
  <c r="GX34" i="1" a="1"/>
  <c r="GX34" i="1" s="1"/>
  <c r="GX35" i="1" a="1"/>
  <c r="GX35" i="1" s="1"/>
  <c r="GX38" i="1" a="1"/>
  <c r="GX38" i="1" s="1"/>
  <c r="GX39" i="1" a="1"/>
  <c r="GX39" i="1" s="1"/>
  <c r="GX25" i="1" a="1"/>
  <c r="GX25" i="1" s="1"/>
  <c r="GX41" i="1" a="1"/>
  <c r="GX41" i="1" s="1"/>
  <c r="GX27" i="1" a="1"/>
  <c r="GX27" i="1" s="1"/>
  <c r="GX28" i="1" a="1"/>
  <c r="GX28" i="1" s="1"/>
  <c r="GX26" i="1" a="1"/>
  <c r="GX26" i="1" s="1"/>
  <c r="B25" i="1"/>
  <c r="B26" i="1" s="1"/>
  <c r="GX37" i="1" a="1"/>
  <c r="GX37" i="1" s="1"/>
  <c r="GX33" i="1" a="1"/>
  <c r="GX33" i="1" s="1"/>
  <c r="GX43" i="1" a="1"/>
  <c r="GX43" i="1" s="1"/>
  <c r="GX40" i="1" a="1"/>
  <c r="GX40" i="1" s="1"/>
  <c r="GX42" i="1" a="1"/>
  <c r="GX42" i="1" s="1"/>
  <c r="X45" i="1" a="1"/>
  <c r="X45" i="1" s="1"/>
  <c r="X46" i="1" s="1"/>
  <c r="X47" i="1" s="1"/>
  <c r="GX24" i="1" a="1"/>
  <c r="GX24" i="1" s="1"/>
  <c r="GX45" i="1" a="1"/>
  <c r="GX45" i="1" s="1"/>
  <c r="GX46" i="1" a="1"/>
  <c r="GX46"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IR24" i="1" s="1"/>
  <c r="E139" i="4"/>
  <c r="L132" i="4"/>
  <c r="IT6" i="1"/>
  <c r="IT9" i="1" s="1"/>
  <c r="IT52" i="1"/>
  <c r="M128" i="7"/>
  <c r="L128" i="7"/>
  <c r="M114" i="8"/>
  <c r="L114" i="8"/>
  <c r="G135" i="4"/>
  <c r="I140" i="4"/>
  <c r="H135" i="4"/>
  <c r="I135" i="4"/>
  <c r="E141" i="4"/>
  <c r="E136" i="4"/>
  <c r="G141" i="4"/>
  <c r="H141" i="4"/>
  <c r="I141" i="4"/>
  <c r="E142" i="4"/>
  <c r="E137" i="4"/>
  <c r="G137" i="4"/>
  <c r="L129" i="8"/>
  <c r="L136" i="4"/>
  <c r="L129" i="7"/>
  <c r="L139" i="4"/>
  <c r="L129" i="6"/>
  <c r="H221" i="8"/>
  <c r="I221" i="8" s="1"/>
  <c r="P14" i="7"/>
  <c r="T110" i="8"/>
  <c r="K110" i="8" s="1"/>
  <c r="T113" i="8"/>
  <c r="K113" i="8" s="1"/>
  <c r="E12" i="7"/>
  <c r="I10" i="8"/>
  <c r="I11" i="8" s="1"/>
  <c r="K10" i="8"/>
  <c r="K11" i="8" s="1"/>
  <c r="N14" i="7"/>
  <c r="E14" i="7" s="1"/>
  <c r="U108" i="7"/>
  <c r="U107" i="7"/>
  <c r="AW150" i="8"/>
  <c r="P10" i="7"/>
  <c r="P11" i="7" s="1"/>
  <c r="Q10" i="7"/>
  <c r="Q11" i="7" s="1"/>
  <c r="D12" i="7"/>
  <c r="AD52" i="1"/>
  <c r="AN114" i="7"/>
  <c r="C241" i="4"/>
  <c r="C242" i="4"/>
  <c r="C243" i="4"/>
  <c r="CX52" i="1"/>
  <c r="CY52" i="1"/>
  <c r="DN52" i="1"/>
  <c r="DP52" i="1"/>
  <c r="DQ52" i="1"/>
  <c r="DR52" i="1"/>
  <c r="DS52" i="1"/>
  <c r="U110" i="7"/>
  <c r="U115" i="8"/>
  <c r="T114" i="7"/>
  <c r="K114" i="7" s="1"/>
  <c r="M131" i="8"/>
  <c r="U113" i="8"/>
  <c r="Z97" i="7"/>
  <c r="AA97" i="7" s="1"/>
  <c r="BJ97" i="7" s="1"/>
  <c r="T114" i="8"/>
  <c r="K114" i="8" s="1"/>
  <c r="T112" i="8"/>
  <c r="K112" i="8" s="1"/>
  <c r="U112" i="8"/>
  <c r="U110" i="8"/>
  <c r="U105" i="7"/>
  <c r="U108" i="8"/>
  <c r="U120" i="8"/>
  <c r="BH97" i="8"/>
  <c r="M10" i="8"/>
  <c r="M11" i="8" s="1"/>
  <c r="D11" i="8" s="1"/>
  <c r="T107" i="8"/>
  <c r="K107" i="8" s="1"/>
  <c r="T108" i="8"/>
  <c r="K108" i="8" s="1"/>
  <c r="O10" i="8"/>
  <c r="O11" i="8" s="1"/>
  <c r="U107" i="8"/>
  <c r="U106" i="8"/>
  <c r="T119" i="8"/>
  <c r="K119" i="8" s="1"/>
  <c r="U113" i="7"/>
  <c r="T105" i="8"/>
  <c r="K105" i="8" s="1"/>
  <c r="U105" i="8"/>
  <c r="U118" i="8"/>
  <c r="U104" i="8"/>
  <c r="T117" i="8"/>
  <c r="K117" i="8" s="1"/>
  <c r="U112" i="7"/>
  <c r="U117" i="8"/>
  <c r="M13" i="8"/>
  <c r="D13" i="8" s="1"/>
  <c r="S17" i="1"/>
  <c r="R17" i="1" s="1"/>
  <c r="Q17" i="1" s="1"/>
  <c r="P17" i="1" s="1"/>
  <c r="O17" i="1" s="1"/>
  <c r="N17" i="1" s="1"/>
  <c r="M17" i="1" s="1"/>
  <c r="L17" i="1" s="1"/>
  <c r="K17" i="1" s="1"/>
  <c r="J17" i="1" s="1"/>
  <c r="I17" i="1" s="1"/>
  <c r="H17" i="1" s="1"/>
  <c r="S76" i="1" a="1"/>
  <c r="S76" i="1" s="1"/>
  <c r="R76" i="1" s="1" a="1"/>
  <c r="R76" i="1" s="1"/>
  <c r="Q76" i="1" s="1" a="1"/>
  <c r="Q76" i="1" s="1"/>
  <c r="P76" i="1" s="1" a="1"/>
  <c r="P76" i="1" s="1"/>
  <c r="O76" i="1" s="1" a="1"/>
  <c r="O76" i="1" s="1"/>
  <c r="N76" i="1" s="1" a="1"/>
  <c r="N76" i="1" s="1"/>
  <c r="M76" i="1" s="1" a="1"/>
  <c r="M76" i="1" s="1"/>
  <c r="L76" i="1" s="1" a="1"/>
  <c r="L76" i="1" s="1"/>
  <c r="K76" i="1" s="1" a="1"/>
  <c r="K76" i="1" s="1"/>
  <c r="J76" i="1" s="1" a="1"/>
  <c r="J76" i="1" s="1"/>
  <c r="I76" i="1" s="1" a="1"/>
  <c r="I76" i="1" s="1"/>
  <c r="H76" i="1" s="1" a="1"/>
  <c r="H76" i="1" s="1"/>
  <c r="K14" i="8"/>
  <c r="BH93" i="8"/>
  <c r="T115" i="8"/>
  <c r="K115" i="8" s="1"/>
  <c r="BU109" i="8"/>
  <c r="DM52" i="1"/>
  <c r="DY52" i="1"/>
  <c r="DX52" i="1"/>
  <c r="DW52" i="1"/>
  <c r="CL130" i="7"/>
  <c r="AQ128" i="7"/>
  <c r="AR128" i="7"/>
  <c r="DT52" i="1"/>
  <c r="DU52" i="1"/>
  <c r="DV52" i="1"/>
  <c r="BC128" i="7"/>
  <c r="BD128" i="7"/>
  <c r="CO121" i="7"/>
  <c r="CK131" i="7"/>
  <c r="CK114" i="8"/>
  <c r="AZ116" i="7"/>
  <c r="GR19" i="1"/>
  <c r="S19" i="1" a="1"/>
  <c r="S19" i="1" s="1"/>
  <c r="R19" i="1" s="1" a="1"/>
  <c r="R19" i="1" s="1"/>
  <c r="Q19" i="1" s="1" a="1"/>
  <c r="Q19" i="1" s="1"/>
  <c r="P19" i="1" s="1" a="1"/>
  <c r="P19" i="1" s="1"/>
  <c r="O19" i="1" s="1" a="1"/>
  <c r="O19" i="1" s="1"/>
  <c r="N19" i="1" s="1" a="1"/>
  <c r="N19" i="1" s="1"/>
  <c r="M19" i="1" s="1" a="1"/>
  <c r="M19" i="1" s="1"/>
  <c r="L19" i="1" s="1" a="1"/>
  <c r="L19" i="1" s="1"/>
  <c r="K19" i="1" s="1" a="1"/>
  <c r="K19" i="1" s="1"/>
  <c r="GQ19" i="1"/>
  <c r="ED52" i="1"/>
  <c r="EE52" i="1"/>
  <c r="IG52" i="1"/>
  <c r="II52" i="1"/>
  <c r="IJ52" i="1"/>
  <c r="IO52" i="1"/>
  <c r="DZ52" i="1"/>
  <c r="IS52" i="1"/>
  <c r="EA52" i="1"/>
  <c r="EB52" i="1"/>
  <c r="EC52" i="1"/>
  <c r="GM52" i="1"/>
  <c r="B52" i="1"/>
  <c r="B53" i="1"/>
  <c r="B54" i="1"/>
  <c r="B55" i="1"/>
  <c r="B56" i="1"/>
  <c r="B57" i="1"/>
  <c r="B58" i="1"/>
  <c r="B59" i="1"/>
  <c r="B60" i="1"/>
  <c r="B61" i="1"/>
  <c r="B62" i="1"/>
  <c r="DO52" i="1"/>
  <c r="IR52" i="1"/>
  <c r="CZ52" i="1"/>
  <c r="EF52" i="1"/>
  <c r="DA52" i="1"/>
  <c r="EG52" i="1"/>
  <c r="DB52" i="1"/>
  <c r="EN52" i="1"/>
  <c r="DC52" i="1"/>
  <c r="EO52" i="1"/>
  <c r="AE52" i="1"/>
  <c r="DD52" i="1"/>
  <c r="GK52" i="1"/>
  <c r="AF52" i="1"/>
  <c r="DE52" i="1"/>
  <c r="AG52" i="1"/>
  <c r="DF52" i="1"/>
  <c r="DG52" i="1"/>
  <c r="GQ52" i="1"/>
  <c r="IH52" i="1"/>
  <c r="DH52" i="1"/>
  <c r="GR52" i="1"/>
  <c r="DI52" i="1"/>
  <c r="DJ52" i="1"/>
  <c r="DK52" i="1"/>
  <c r="DL52" i="1"/>
  <c r="IP52" i="1"/>
  <c r="Y53" i="1" a="1"/>
  <c r="Y53" i="1" s="1"/>
  <c r="Y54" i="1" s="1" a="1"/>
  <c r="Y54" i="1" s="1"/>
  <c r="Y55" i="1" s="1" a="1"/>
  <c r="Y55" i="1" s="1"/>
  <c r="Y56" i="1" s="1" a="1"/>
  <c r="Y56" i="1" s="1"/>
  <c r="Y57" i="1" s="1" a="1"/>
  <c r="Y57" i="1" s="1"/>
  <c r="Y58" i="1" s="1" a="1"/>
  <c r="Y58" i="1" s="1"/>
  <c r="Y59" i="1" s="1" a="1"/>
  <c r="Y59" i="1" s="1"/>
  <c r="Y60" i="1" s="1" a="1"/>
  <c r="Y60" i="1" s="1"/>
  <c r="Y61" i="1" s="1" a="1"/>
  <c r="Y61" i="1" s="1"/>
  <c r="Y62" i="1" s="1" a="1"/>
  <c r="Y62" i="1" s="1"/>
  <c r="Y63" i="1" s="1" a="1"/>
  <c r="Y63" i="1" s="1"/>
  <c r="X52" i="1" a="1"/>
  <c r="X52" i="1" s="1"/>
  <c r="CI131" i="7"/>
  <c r="CL109" i="8"/>
  <c r="CL131" i="7"/>
  <c r="CM109" i="8"/>
  <c r="CA106" i="7"/>
  <c r="CJ127" i="7"/>
  <c r="CN109" i="8"/>
  <c r="AN127" i="8"/>
  <c r="AN121" i="7"/>
  <c r="CL126" i="7"/>
  <c r="BD126" i="8"/>
  <c r="AO127" i="8"/>
  <c r="AN120" i="7"/>
  <c r="BE126" i="8"/>
  <c r="AP127" i="8"/>
  <c r="CM132" i="8"/>
  <c r="AP120" i="7"/>
  <c r="BF126" i="8"/>
  <c r="AR127" i="8"/>
  <c r="GX51" i="1" a="1"/>
  <c r="GX51" i="1" s="1"/>
  <c r="AN125" i="8"/>
  <c r="BX131" i="8"/>
  <c r="CK130" i="7"/>
  <c r="CM130" i="7"/>
  <c r="JN51" i="1"/>
  <c r="AA92" i="8"/>
  <c r="AA94" i="8" s="1"/>
  <c r="BJ94" i="8" s="1"/>
  <c r="Z94" i="8"/>
  <c r="BI94" i="8" s="1"/>
  <c r="T108" i="7"/>
  <c r="K108" i="7" s="1"/>
  <c r="T107" i="7"/>
  <c r="K107" i="7" s="1"/>
  <c r="T105" i="7"/>
  <c r="K105" i="7" s="1"/>
  <c r="CO108" i="8"/>
  <c r="BY126" i="7"/>
  <c r="D150" i="8"/>
  <c r="C12" i="7"/>
  <c r="BG94" i="7"/>
  <c r="AQ114" i="7"/>
  <c r="BZ126" i="7"/>
  <c r="J10" i="8"/>
  <c r="J11" i="8" s="1"/>
  <c r="Y94" i="8"/>
  <c r="BH94" i="8" s="1"/>
  <c r="AH150" i="8"/>
  <c r="AQ113" i="7"/>
  <c r="K129" i="7"/>
  <c r="AX147" i="8"/>
  <c r="AX150" i="8" s="1"/>
  <c r="T123" i="7"/>
  <c r="K123" i="7" s="1"/>
  <c r="BL150" i="8"/>
  <c r="BY121" i="7"/>
  <c r="CJ126" i="7"/>
  <c r="CI127" i="7"/>
  <c r="CI130" i="8"/>
  <c r="CK127" i="7"/>
  <c r="M130" i="8"/>
  <c r="BC110" i="7"/>
  <c r="T119" i="7"/>
  <c r="K119" i="7" s="1"/>
  <c r="CN127" i="7"/>
  <c r="AM131" i="7"/>
  <c r="C148" i="8"/>
  <c r="C149" i="8" s="1"/>
  <c r="AN104" i="7"/>
  <c r="BD110" i="7"/>
  <c r="U119" i="7"/>
  <c r="D148" i="8"/>
  <c r="D149" i="8" s="1"/>
  <c r="AP104" i="7"/>
  <c r="AM106" i="7"/>
  <c r="T118" i="7"/>
  <c r="K118" i="7" s="1"/>
  <c r="BB130" i="7"/>
  <c r="BV129" i="8"/>
  <c r="AG148" i="8"/>
  <c r="AG149" i="8" s="1"/>
  <c r="AQ104" i="7"/>
  <c r="AP106" i="7"/>
  <c r="AN126" i="7"/>
  <c r="BC130" i="7"/>
  <c r="BW129" i="8"/>
  <c r="AH148" i="8"/>
  <c r="AH149" i="8" s="1"/>
  <c r="Q13" i="7"/>
  <c r="Z98" i="7"/>
  <c r="BI98" i="7" s="1"/>
  <c r="AR104" i="7"/>
  <c r="AQ126" i="7"/>
  <c r="BD130" i="7"/>
  <c r="T124" i="8"/>
  <c r="K124" i="8" s="1"/>
  <c r="T126" i="8"/>
  <c r="K126" i="8" s="1"/>
  <c r="BZ129" i="8"/>
  <c r="BK148" i="8"/>
  <c r="BK149" i="8" s="1"/>
  <c r="AR126" i="7"/>
  <c r="BE130" i="7"/>
  <c r="AL109" i="8"/>
  <c r="U124" i="8"/>
  <c r="U126" i="8"/>
  <c r="BL148" i="8"/>
  <c r="BL149" i="8" s="1"/>
  <c r="J14" i="7"/>
  <c r="BF130" i="7"/>
  <c r="X89" i="8"/>
  <c r="BB108" i="8"/>
  <c r="CO148" i="8"/>
  <c r="CO149" i="8" s="1"/>
  <c r="K14" i="7"/>
  <c r="T116" i="7"/>
  <c r="K116" i="7" s="1"/>
  <c r="I13" i="8"/>
  <c r="BG89" i="8"/>
  <c r="BC105" i="8"/>
  <c r="BC108" i="8"/>
  <c r="CJ122" i="8"/>
  <c r="BZ127" i="8"/>
  <c r="R150" i="8"/>
  <c r="L14" i="7"/>
  <c r="C14" i="7" s="1"/>
  <c r="U116" i="7"/>
  <c r="BC126" i="7"/>
  <c r="J13" i="8"/>
  <c r="CQ89" i="8"/>
  <c r="BD105" i="8"/>
  <c r="AZ106" i="8"/>
  <c r="CA127" i="8"/>
  <c r="AV150" i="8"/>
  <c r="U115" i="7"/>
  <c r="DE89" i="8"/>
  <c r="BE105" i="8"/>
  <c r="CA121" i="8"/>
  <c r="O14" i="7"/>
  <c r="K43" i="7"/>
  <c r="K51" i="7" s="1"/>
  <c r="K55" i="7" s="1"/>
  <c r="T113" i="7"/>
  <c r="K113" i="7" s="1"/>
  <c r="DS89" i="8"/>
  <c r="CJ120" i="8"/>
  <c r="U122" i="8"/>
  <c r="CK127" i="8"/>
  <c r="EG89" i="8"/>
  <c r="CK120" i="8"/>
  <c r="BZ150" i="8"/>
  <c r="T112" i="7"/>
  <c r="K112" i="7" s="1"/>
  <c r="AM120" i="7"/>
  <c r="AL121" i="7"/>
  <c r="EU89" i="8"/>
  <c r="T120" i="8"/>
  <c r="K120" i="8" s="1"/>
  <c r="CL120" i="8"/>
  <c r="T128" i="8"/>
  <c r="K128" i="8" s="1"/>
  <c r="DD150" i="8"/>
  <c r="DE150" i="8"/>
  <c r="DF150" i="8"/>
  <c r="T110" i="7"/>
  <c r="K110" i="7" s="1"/>
  <c r="J52" i="8"/>
  <c r="J56" i="8" s="1"/>
  <c r="CJ130" i="7"/>
  <c r="BA124" i="8"/>
  <c r="AZ128" i="7"/>
  <c r="AZ130" i="7"/>
  <c r="CA114" i="8"/>
  <c r="CA126" i="7"/>
  <c r="AP114" i="7"/>
  <c r="CN130" i="7"/>
  <c r="CA129" i="8"/>
  <c r="AO104" i="7"/>
  <c r="CO130" i="7"/>
  <c r="BW119" i="8"/>
  <c r="BB126" i="8"/>
  <c r="AL120" i="7"/>
  <c r="AL108" i="8"/>
  <c r="BU121" i="8"/>
  <c r="BC126" i="8"/>
  <c r="AL127" i="8"/>
  <c r="AM108" i="8"/>
  <c r="BV121" i="8"/>
  <c r="AM127" i="8"/>
  <c r="AP126" i="7"/>
  <c r="AZ119" i="7"/>
  <c r="CM131" i="7"/>
  <c r="AQ127" i="8"/>
  <c r="BW125" i="8"/>
  <c r="BX125" i="8"/>
  <c r="AZ126" i="7"/>
  <c r="BY125" i="8"/>
  <c r="AL111" i="8"/>
  <c r="BZ125" i="8"/>
  <c r="J60" i="8"/>
  <c r="K60" i="8" s="1"/>
  <c r="AM111" i="8"/>
  <c r="AL129" i="8"/>
  <c r="CN115" i="7"/>
  <c r="CM128" i="7"/>
  <c r="AN111" i="8"/>
  <c r="CJ116" i="7"/>
  <c r="BW106" i="8"/>
  <c r="AL119" i="8"/>
  <c r="CK116" i="7"/>
  <c r="BU117" i="7"/>
  <c r="BY106" i="8"/>
  <c r="AP116" i="8"/>
  <c r="AQ119" i="8"/>
  <c r="CM116" i="7"/>
  <c r="BX117" i="7"/>
  <c r="BW107" i="8"/>
  <c r="AR117" i="8"/>
  <c r="AR119" i="8"/>
  <c r="CN116" i="7"/>
  <c r="CA117" i="7"/>
  <c r="BZ124" i="7"/>
  <c r="BC116" i="8"/>
  <c r="CO116" i="7"/>
  <c r="CA124" i="7"/>
  <c r="BW125" i="7"/>
  <c r="CI106" i="7"/>
  <c r="CL107" i="7"/>
  <c r="CN108" i="8"/>
  <c r="BV109" i="8"/>
  <c r="BA123" i="8"/>
  <c r="AR124" i="8"/>
  <c r="CL106" i="7"/>
  <c r="CI121" i="7"/>
  <c r="BB123" i="8"/>
  <c r="CL121" i="7"/>
  <c r="OF70" i="1"/>
  <c r="OF6" i="1"/>
  <c r="OF9" i="1" s="1"/>
  <c r="BC108" i="7"/>
  <c r="BC119" i="7"/>
  <c r="CJ131" i="7"/>
  <c r="AZ116" i="8"/>
  <c r="BB116" i="8"/>
  <c r="AR114" i="7"/>
  <c r="CN131" i="8"/>
  <c r="CO131" i="8"/>
  <c r="CA132" i="8"/>
  <c r="AN106" i="7"/>
  <c r="AO121" i="7"/>
  <c r="AM118" i="8"/>
  <c r="AO106" i="7"/>
  <c r="BY104" i="8"/>
  <c r="BU107" i="8"/>
  <c r="CA110" i="8"/>
  <c r="AP114" i="8"/>
  <c r="BX125" i="7"/>
  <c r="BZ104" i="8"/>
  <c r="BV107" i="8"/>
  <c r="BD108" i="8"/>
  <c r="AQ114" i="8"/>
  <c r="AO125" i="8"/>
  <c r="CN132" i="8"/>
  <c r="AQ106" i="7"/>
  <c r="BY125" i="7"/>
  <c r="CA104" i="8"/>
  <c r="AR114" i="8"/>
  <c r="BV123" i="8"/>
  <c r="AP125" i="8"/>
  <c r="AR106" i="7"/>
  <c r="BX107" i="8"/>
  <c r="AM109" i="8"/>
  <c r="BW123" i="8"/>
  <c r="AQ125" i="8"/>
  <c r="AM129" i="8"/>
  <c r="BB116" i="7"/>
  <c r="BA106" i="8"/>
  <c r="BY107" i="8"/>
  <c r="AP109" i="8"/>
  <c r="BZ123" i="8"/>
  <c r="AR129" i="8"/>
  <c r="BU109" i="7"/>
  <c r="BC116" i="7"/>
  <c r="BA121" i="7"/>
  <c r="BZ107" i="8"/>
  <c r="BV109" i="7"/>
  <c r="BV113" i="7"/>
  <c r="BD116" i="7"/>
  <c r="AP104" i="8"/>
  <c r="AO107" i="8"/>
  <c r="CA107" i="8"/>
  <c r="BU111" i="8"/>
  <c r="AM121" i="8"/>
  <c r="CM126" i="8"/>
  <c r="CJ119" i="7"/>
  <c r="CN125" i="7"/>
  <c r="AQ104" i="8"/>
  <c r="AP107" i="8"/>
  <c r="BE109" i="8"/>
  <c r="BX111" i="8"/>
  <c r="BW117" i="8"/>
  <c r="AN121" i="8"/>
  <c r="AZ106" i="7"/>
  <c r="BU111" i="7"/>
  <c r="AR104" i="8"/>
  <c r="AQ107" i="8"/>
  <c r="BF109" i="8"/>
  <c r="CO111" i="8"/>
  <c r="BX117" i="8"/>
  <c r="AQ121" i="8"/>
  <c r="AN130" i="8"/>
  <c r="CK104" i="7"/>
  <c r="BU120" i="7"/>
  <c r="BV128" i="7"/>
  <c r="AR107" i="8"/>
  <c r="BY117" i="8"/>
  <c r="BB128" i="8"/>
  <c r="AO130" i="8"/>
  <c r="AO131" i="8"/>
  <c r="CL104" i="7"/>
  <c r="CI113" i="7"/>
  <c r="AQ119" i="7"/>
  <c r="BY120" i="7"/>
  <c r="AZ123" i="7"/>
  <c r="AM124" i="7"/>
  <c r="BW128" i="7"/>
  <c r="AL129" i="7"/>
  <c r="AP131" i="8"/>
  <c r="CO110" i="7"/>
  <c r="AR119" i="7"/>
  <c r="CA120" i="7"/>
  <c r="BB123" i="7"/>
  <c r="CI105" i="7"/>
  <c r="BD123" i="7"/>
  <c r="BZ128" i="7"/>
  <c r="BA132" i="7"/>
  <c r="CJ124" i="8"/>
  <c r="BF131" i="8"/>
  <c r="CK105" i="7"/>
  <c r="AR108" i="7"/>
  <c r="CA114" i="7"/>
  <c r="BF123" i="7"/>
  <c r="CA128" i="7"/>
  <c r="BB132" i="7"/>
  <c r="AZ107" i="8"/>
  <c r="CJ117" i="8"/>
  <c r="CK124" i="8"/>
  <c r="AN132" i="8"/>
  <c r="CL105" i="7"/>
  <c r="BC132" i="7"/>
  <c r="BA107" i="8"/>
  <c r="BA122" i="8"/>
  <c r="CL124" i="8"/>
  <c r="BU127" i="8"/>
  <c r="AO132" i="8"/>
  <c r="CM105" i="7"/>
  <c r="AL125" i="7"/>
  <c r="CI128" i="7"/>
  <c r="BD132" i="7"/>
  <c r="BC104" i="8"/>
  <c r="CM124" i="8"/>
  <c r="BD132" i="8"/>
  <c r="AR125" i="7"/>
  <c r="AN128" i="7"/>
  <c r="BE132" i="7"/>
  <c r="CI105" i="8"/>
  <c r="BU119" i="8"/>
  <c r="AL123" i="8"/>
  <c r="CN124" i="8"/>
  <c r="BX127" i="8"/>
  <c r="AL104" i="7"/>
  <c r="CL114" i="7"/>
  <c r="BF132" i="7"/>
  <c r="CJ105" i="8"/>
  <c r="CL108" i="8"/>
  <c r="BF110" i="8"/>
  <c r="BV119" i="8"/>
  <c r="CO124" i="8"/>
  <c r="BY127" i="8"/>
  <c r="J61" i="7"/>
  <c r="K61" i="7" s="1"/>
  <c r="J53" i="7"/>
  <c r="J57" i="7" s="1"/>
  <c r="K45" i="7"/>
  <c r="K53" i="7" s="1"/>
  <c r="K57" i="7" s="1"/>
  <c r="H53" i="7"/>
  <c r="H57" i="7" s="1"/>
  <c r="I53" i="7"/>
  <c r="I57" i="7" s="1"/>
  <c r="I61" i="7"/>
  <c r="K43" i="8"/>
  <c r="K51" i="8" s="1"/>
  <c r="K55" i="8" s="1"/>
  <c r="H53" i="8"/>
  <c r="H57" i="8" s="1"/>
  <c r="I61" i="8"/>
  <c r="I53" i="8"/>
  <c r="I57" i="8" s="1"/>
  <c r="J53" i="8"/>
  <c r="J57" i="8" s="1"/>
  <c r="K45" i="8"/>
  <c r="K53" i="8" s="1"/>
  <c r="K57" i="8" s="1"/>
  <c r="J59" i="8"/>
  <c r="CI92" i="7"/>
  <c r="CJ92" i="7" s="1"/>
  <c r="CK92" i="7" s="1"/>
  <c r="CL92" i="7" s="1"/>
  <c r="CM92" i="7" s="1"/>
  <c r="CN92" i="7" s="1"/>
  <c r="CO92" i="7" s="1"/>
  <c r="AQ124" i="7"/>
  <c r="BE124" i="7"/>
  <c r="AR108" i="8"/>
  <c r="BF108" i="8"/>
  <c r="CI123" i="8"/>
  <c r="BU123" i="8"/>
  <c r="BW110" i="8"/>
  <c r="CK110" i="8"/>
  <c r="BB129" i="8"/>
  <c r="AN129" i="8"/>
  <c r="CA127" i="7"/>
  <c r="CO127" i="7"/>
  <c r="CM106" i="7"/>
  <c r="CN114" i="7"/>
  <c r="BE116" i="7"/>
  <c r="AZ117" i="7"/>
  <c r="AL117" i="7"/>
  <c r="CL119" i="7"/>
  <c r="BC123" i="7"/>
  <c r="AZ121" i="8"/>
  <c r="AL121" i="8"/>
  <c r="BC129" i="8"/>
  <c r="AO129" i="8"/>
  <c r="CI108" i="7"/>
  <c r="CN119" i="7"/>
  <c r="CJ124" i="7"/>
  <c r="CI130" i="7"/>
  <c r="BD129" i="8"/>
  <c r="AP129" i="8"/>
  <c r="AZ108" i="7"/>
  <c r="CL108" i="7"/>
  <c r="BB117" i="7"/>
  <c r="AN117" i="7"/>
  <c r="BA130" i="7"/>
  <c r="BA108" i="7"/>
  <c r="CN108" i="7"/>
  <c r="CI126" i="7"/>
  <c r="BB108" i="7"/>
  <c r="CO108" i="7"/>
  <c r="CL116" i="7"/>
  <c r="BX116" i="7"/>
  <c r="BD131" i="7"/>
  <c r="AP131" i="7"/>
  <c r="BA130" i="8"/>
  <c r="AM130" i="8"/>
  <c r="AL131" i="8"/>
  <c r="AZ131" i="8"/>
  <c r="AQ108" i="8"/>
  <c r="BE108" i="8"/>
  <c r="AR124" i="7"/>
  <c r="CN117" i="8"/>
  <c r="BZ117" i="8"/>
  <c r="CI118" i="7"/>
  <c r="BU118" i="7"/>
  <c r="BF112" i="7"/>
  <c r="AZ127" i="7"/>
  <c r="AL127" i="7"/>
  <c r="BU129" i="7"/>
  <c r="CI129" i="7"/>
  <c r="CO117" i="8"/>
  <c r="CA117" i="8"/>
  <c r="BZ113" i="7"/>
  <c r="AQ121" i="7"/>
  <c r="BA127" i="7"/>
  <c r="AM127" i="7"/>
  <c r="AZ132" i="8"/>
  <c r="AL132" i="8"/>
  <c r="BW109" i="7"/>
  <c r="BV111" i="7"/>
  <c r="AM113" i="7"/>
  <c r="CA113" i="7"/>
  <c r="BW118" i="7"/>
  <c r="AR121" i="7"/>
  <c r="CO123" i="7"/>
  <c r="CA123" i="7"/>
  <c r="AN127" i="7"/>
  <c r="BB127" i="7"/>
  <c r="BW129" i="7"/>
  <c r="CK129" i="7"/>
  <c r="BA132" i="8"/>
  <c r="AM132" i="8"/>
  <c r="BY109" i="7"/>
  <c r="AL111" i="7"/>
  <c r="BW111" i="7"/>
  <c r="AN113" i="7"/>
  <c r="BV120" i="7"/>
  <c r="BD124" i="7"/>
  <c r="BX129" i="7"/>
  <c r="CL129" i="7"/>
  <c r="CO105" i="7"/>
  <c r="AM111" i="7"/>
  <c r="BX111" i="7"/>
  <c r="AP113" i="7"/>
  <c r="BW120" i="7"/>
  <c r="BA123" i="7"/>
  <c r="AM123" i="7"/>
  <c r="BU124" i="7"/>
  <c r="CI124" i="7"/>
  <c r="BD127" i="7"/>
  <c r="AP127" i="7"/>
  <c r="BY129" i="7"/>
  <c r="CM129" i="7"/>
  <c r="AN111" i="7"/>
  <c r="BY111" i="7"/>
  <c r="BX120" i="7"/>
  <c r="BZ129" i="7"/>
  <c r="CN129" i="7"/>
  <c r="BD119" i="8"/>
  <c r="AP119" i="8"/>
  <c r="AO111" i="7"/>
  <c r="BZ111" i="7"/>
  <c r="AR113" i="7"/>
  <c r="BW124" i="7"/>
  <c r="CK124" i="7"/>
  <c r="CA129" i="7"/>
  <c r="CO129" i="7"/>
  <c r="CL119" i="8"/>
  <c r="BX119" i="8"/>
  <c r="AP111" i="7"/>
  <c r="CA111" i="7"/>
  <c r="AM119" i="7"/>
  <c r="BA119" i="7"/>
  <c r="BX124" i="7"/>
  <c r="CL124" i="7"/>
  <c r="CM119" i="8"/>
  <c r="BY119" i="8"/>
  <c r="AQ111" i="7"/>
  <c r="BA117" i="7"/>
  <c r="BE123" i="7"/>
  <c r="AQ123" i="7"/>
  <c r="CO125" i="7"/>
  <c r="CK126" i="7"/>
  <c r="BW126" i="7"/>
  <c r="BE131" i="7"/>
  <c r="BC111" i="8"/>
  <c r="AO111" i="8"/>
  <c r="CN119" i="8"/>
  <c r="BZ119" i="8"/>
  <c r="AR111" i="7"/>
  <c r="BD111" i="8"/>
  <c r="AP111" i="8"/>
  <c r="CO119" i="8"/>
  <c r="CA119" i="8"/>
  <c r="BD115" i="7"/>
  <c r="AP119" i="7"/>
  <c r="BD119" i="7"/>
  <c r="BW123" i="7"/>
  <c r="BA126" i="7"/>
  <c r="AM126" i="7"/>
  <c r="BE111" i="8"/>
  <c r="AQ111" i="8"/>
  <c r="AN124" i="8"/>
  <c r="BB124" i="8"/>
  <c r="CM113" i="7"/>
  <c r="AM125" i="7"/>
  <c r="BF111" i="8"/>
  <c r="AR111" i="8"/>
  <c r="AO124" i="8"/>
  <c r="BC124" i="8"/>
  <c r="BU104" i="7"/>
  <c r="BA105" i="7"/>
  <c r="BC107" i="7"/>
  <c r="AM109" i="7"/>
  <c r="AL118" i="7"/>
  <c r="AO120" i="7"/>
  <c r="AN125" i="7"/>
  <c r="CK121" i="8"/>
  <c r="BW121" i="8"/>
  <c r="AP124" i="8"/>
  <c r="BD124" i="8"/>
  <c r="BV104" i="7"/>
  <c r="BE105" i="7"/>
  <c r="AO109" i="7"/>
  <c r="AZ113" i="7"/>
  <c r="AR116" i="7"/>
  <c r="AN118" i="7"/>
  <c r="CI123" i="7"/>
  <c r="AO125" i="7"/>
  <c r="CL121" i="8"/>
  <c r="BX121" i="8"/>
  <c r="AQ124" i="8"/>
  <c r="BE124" i="8"/>
  <c r="BF105" i="7"/>
  <c r="AQ109" i="7"/>
  <c r="AO118" i="7"/>
  <c r="AQ120" i="7"/>
  <c r="CN120" i="7"/>
  <c r="CK121" i="7"/>
  <c r="BW121" i="7"/>
  <c r="CJ123" i="7"/>
  <c r="AP125" i="7"/>
  <c r="CI132" i="7"/>
  <c r="CM121" i="8"/>
  <c r="BY121" i="8"/>
  <c r="BV106" i="7"/>
  <c r="BW108" i="7"/>
  <c r="BU112" i="7"/>
  <c r="BV114" i="7"/>
  <c r="AQ118" i="7"/>
  <c r="BY119" i="7"/>
  <c r="AR120" i="7"/>
  <c r="BD122" i="7"/>
  <c r="CL123" i="7"/>
  <c r="AQ125" i="7"/>
  <c r="BX128" i="7"/>
  <c r="CJ132" i="7"/>
  <c r="CN121" i="8"/>
  <c r="BZ121" i="8"/>
  <c r="CI131" i="8"/>
  <c r="BU131" i="8"/>
  <c r="BY104" i="7"/>
  <c r="BW106" i="7"/>
  <c r="CI110" i="7"/>
  <c r="BC113" i="7"/>
  <c r="BW114" i="7"/>
  <c r="BA118" i="7"/>
  <c r="BF122" i="7"/>
  <c r="AL124" i="7"/>
  <c r="AZ124" i="7"/>
  <c r="CK132" i="7"/>
  <c r="CJ131" i="8"/>
  <c r="BV131" i="8"/>
  <c r="CA104" i="7"/>
  <c r="BY108" i="7"/>
  <c r="CK110" i="7"/>
  <c r="CO112" i="7"/>
  <c r="CA119" i="7"/>
  <c r="BX127" i="7"/>
  <c r="CL127" i="7"/>
  <c r="CL132" i="7"/>
  <c r="BA119" i="8"/>
  <c r="AM119" i="8"/>
  <c r="CN130" i="8"/>
  <c r="BZ130" i="8"/>
  <c r="CK131" i="8"/>
  <c r="BW131" i="8"/>
  <c r="AP108" i="7"/>
  <c r="CM110" i="7"/>
  <c r="BY114" i="7"/>
  <c r="AN124" i="7"/>
  <c r="BB124" i="7"/>
  <c r="BY124" i="7"/>
  <c r="BY127" i="7"/>
  <c r="CM127" i="7"/>
  <c r="AM128" i="7"/>
  <c r="CM132" i="7"/>
  <c r="BB119" i="8"/>
  <c r="AN119" i="8"/>
  <c r="CO130" i="8"/>
  <c r="CA130" i="8"/>
  <c r="BZ106" i="7"/>
  <c r="AQ108" i="7"/>
  <c r="CN110" i="7"/>
  <c r="CI116" i="7"/>
  <c r="AO124" i="7"/>
  <c r="BC124" i="7"/>
  <c r="AZ132" i="7"/>
  <c r="CN132" i="7"/>
  <c r="BU110" i="8"/>
  <c r="CI110" i="8"/>
  <c r="BC119" i="8"/>
  <c r="AO119" i="8"/>
  <c r="AZ105" i="8"/>
  <c r="CK105" i="8"/>
  <c r="AZ112" i="8"/>
  <c r="CJ112" i="8"/>
  <c r="CL114" i="8"/>
  <c r="AM116" i="8"/>
  <c r="CK122" i="8"/>
  <c r="AR125" i="8"/>
  <c r="CA125" i="8"/>
  <c r="BV127" i="8"/>
  <c r="BC128" i="8"/>
  <c r="BU129" i="8"/>
  <c r="BA105" i="8"/>
  <c r="CL105" i="8"/>
  <c r="BB112" i="8"/>
  <c r="CK112" i="8"/>
  <c r="CM114" i="8"/>
  <c r="CL122" i="8"/>
  <c r="BF128" i="8"/>
  <c r="BB105" i="8"/>
  <c r="CM105" i="8"/>
  <c r="BD112" i="8"/>
  <c r="CL112" i="8"/>
  <c r="CN114" i="8"/>
  <c r="CN122" i="8"/>
  <c r="CI104" i="8"/>
  <c r="CN105" i="8"/>
  <c r="BE112" i="8"/>
  <c r="CM112" i="8"/>
  <c r="CO122" i="8"/>
  <c r="CI125" i="8"/>
  <c r="CJ104" i="8"/>
  <c r="CO105" i="8"/>
  <c r="BF112" i="8"/>
  <c r="AZ114" i="8"/>
  <c r="CJ125" i="8"/>
  <c r="CK104" i="8"/>
  <c r="BA114" i="8"/>
  <c r="CL104" i="8"/>
  <c r="BF105" i="8"/>
  <c r="BA125" i="8"/>
  <c r="AQ117" i="8"/>
  <c r="AP130" i="8"/>
  <c r="AQ131" i="8"/>
  <c r="CN106" i="8"/>
  <c r="BB107" i="8"/>
  <c r="AN109" i="8"/>
  <c r="BW109" i="8"/>
  <c r="CO115" i="8"/>
  <c r="AO121" i="8"/>
  <c r="BX123" i="8"/>
  <c r="AQ130" i="8"/>
  <c r="CO106" i="8"/>
  <c r="AO109" i="8"/>
  <c r="AP121" i="8"/>
  <c r="BY123" i="8"/>
  <c r="AR121" i="8"/>
  <c r="CO126" i="8"/>
  <c r="CI128" i="8"/>
  <c r="BE132" i="8"/>
  <c r="CA109" i="8"/>
  <c r="AL113" i="8"/>
  <c r="BC117" i="8"/>
  <c r="BU118" i="8"/>
  <c r="CK128" i="8"/>
  <c r="CL110" i="8"/>
  <c r="AN113" i="8"/>
  <c r="AO123" i="8"/>
  <c r="CL128" i="8"/>
  <c r="AZ110" i="8"/>
  <c r="CM110" i="8"/>
  <c r="BU114" i="8"/>
  <c r="CJ118" i="8"/>
  <c r="BY122" i="8"/>
  <c r="AP123" i="8"/>
  <c r="AN106" i="8"/>
  <c r="BA110" i="8"/>
  <c r="CN110" i="8"/>
  <c r="BZ112" i="8"/>
  <c r="BC113" i="8"/>
  <c r="BV114" i="8"/>
  <c r="BU116" i="8"/>
  <c r="CL118" i="8"/>
  <c r="AQ123" i="8"/>
  <c r="CO123" i="8"/>
  <c r="BA131" i="8"/>
  <c r="AO106" i="8"/>
  <c r="BB110" i="8"/>
  <c r="CA112" i="8"/>
  <c r="BE113" i="8"/>
  <c r="BV116" i="8"/>
  <c r="CM118" i="8"/>
  <c r="AR123" i="8"/>
  <c r="BF130" i="8"/>
  <c r="BB131" i="8"/>
  <c r="AP106" i="8"/>
  <c r="BC110" i="8"/>
  <c r="BF113" i="8"/>
  <c r="BB115" i="8"/>
  <c r="BY116" i="8"/>
  <c r="CO118" i="8"/>
  <c r="AM104" i="8"/>
  <c r="AQ106" i="8"/>
  <c r="BD110" i="8"/>
  <c r="AN114" i="8"/>
  <c r="BD115" i="8"/>
  <c r="AL125" i="8"/>
  <c r="CA132" i="7"/>
  <c r="AR106" i="8"/>
  <c r="BE110" i="8"/>
  <c r="AO114" i="8"/>
  <c r="BF115" i="8"/>
  <c r="CI120" i="8"/>
  <c r="BA126" i="8"/>
  <c r="CM131" i="8"/>
  <c r="AM92" i="7"/>
  <c r="AN92" i="7" s="1"/>
  <c r="AO92" i="7" s="1"/>
  <c r="AP92" i="7" s="1"/>
  <c r="AQ92" i="7" s="1"/>
  <c r="AR92" i="7" s="1"/>
  <c r="AS92" i="7" s="1"/>
  <c r="AT92" i="7" s="1"/>
  <c r="AU92" i="7" s="1"/>
  <c r="AV92" i="7" s="1"/>
  <c r="AW92" i="7" s="1"/>
  <c r="AX92" i="7" s="1"/>
  <c r="AY92" i="7" s="1"/>
  <c r="S110" i="7"/>
  <c r="S120" i="7"/>
  <c r="S125" i="7"/>
  <c r="S123" i="7"/>
  <c r="S128" i="7"/>
  <c r="S112" i="7"/>
  <c r="S127" i="7"/>
  <c r="S117" i="7"/>
  <c r="S121" i="7"/>
  <c r="S109" i="7"/>
  <c r="S114" i="7"/>
  <c r="S104" i="7"/>
  <c r="S126" i="7"/>
  <c r="S106" i="7"/>
  <c r="S124" i="7"/>
  <c r="S111" i="7"/>
  <c r="Q106" i="7"/>
  <c r="Q111" i="7"/>
  <c r="S108" i="7"/>
  <c r="S119" i="7"/>
  <c r="S116" i="7"/>
  <c r="Q108" i="7"/>
  <c r="Q119" i="7"/>
  <c r="Q116" i="7"/>
  <c r="S113" i="7"/>
  <c r="Q123" i="7"/>
  <c r="S105" i="7"/>
  <c r="S122" i="7"/>
  <c r="Q105" i="7"/>
  <c r="Q122" i="7"/>
  <c r="S118" i="7"/>
  <c r="S115" i="7"/>
  <c r="S107" i="7"/>
  <c r="Y96" i="7"/>
  <c r="BD107" i="7"/>
  <c r="CM107" i="7"/>
  <c r="CJ110" i="7"/>
  <c r="BE115" i="7"/>
  <c r="CO115" i="7"/>
  <c r="Q118" i="7"/>
  <c r="CN118" i="7"/>
  <c r="BE122" i="7"/>
  <c r="M129" i="7"/>
  <c r="M131" i="7"/>
  <c r="BE107" i="7"/>
  <c r="CN107" i="7"/>
  <c r="AZ110" i="7"/>
  <c r="BF115" i="7"/>
  <c r="R150" i="7"/>
  <c r="AG148" i="7"/>
  <c r="AG149" i="7" s="1"/>
  <c r="AV150" i="7"/>
  <c r="DD148" i="7"/>
  <c r="DD149" i="7" s="1"/>
  <c r="BK148" i="7"/>
  <c r="BK149" i="7" s="1"/>
  <c r="BZ150" i="7"/>
  <c r="C150" i="7"/>
  <c r="CO148" i="7"/>
  <c r="CO149" i="7" s="1"/>
  <c r="DD150" i="7"/>
  <c r="AH150" i="7"/>
  <c r="AG150" i="7"/>
  <c r="AV148" i="7"/>
  <c r="AV149" i="7" s="1"/>
  <c r="BK150" i="7"/>
  <c r="CA148" i="7"/>
  <c r="CA149" i="7" s="1"/>
  <c r="D148" i="7"/>
  <c r="D149" i="7" s="1"/>
  <c r="BZ148" i="7"/>
  <c r="BZ149" i="7" s="1"/>
  <c r="C148" i="7"/>
  <c r="C149" i="7" s="1"/>
  <c r="CO150" i="7"/>
  <c r="DF148" i="7"/>
  <c r="DF149" i="7" s="1"/>
  <c r="R148" i="7"/>
  <c r="R149" i="7" s="1"/>
  <c r="I14" i="7"/>
  <c r="CJ105" i="7"/>
  <c r="BF107" i="7"/>
  <c r="CO107" i="7"/>
  <c r="BB110" i="7"/>
  <c r="CL110" i="7"/>
  <c r="BB105" i="7"/>
  <c r="AO131" i="7"/>
  <c r="BC131" i="7"/>
  <c r="BC105" i="7"/>
  <c r="BE110" i="7"/>
  <c r="T122" i="7"/>
  <c r="K122" i="7" s="1"/>
  <c r="AP129" i="7"/>
  <c r="BD129" i="7"/>
  <c r="M14" i="7"/>
  <c r="D14" i="7" s="1"/>
  <c r="BD105" i="7"/>
  <c r="CN105" i="7"/>
  <c r="BF110" i="7"/>
  <c r="U122" i="7"/>
  <c r="J51" i="7"/>
  <c r="J55" i="7" s="1"/>
  <c r="AB97" i="7"/>
  <c r="BB119" i="7"/>
  <c r="CI119" i="7"/>
  <c r="U123" i="7"/>
  <c r="K44" i="7"/>
  <c r="K52" i="7" s="1"/>
  <c r="K56" i="7" s="1"/>
  <c r="AP109" i="7"/>
  <c r="BA116" i="7"/>
  <c r="CK119" i="7"/>
  <c r="M135" i="7"/>
  <c r="AO117" i="7"/>
  <c r="BZ104" i="7"/>
  <c r="AR109" i="7"/>
  <c r="BX109" i="7"/>
  <c r="AQ117" i="7"/>
  <c r="AP121" i="7"/>
  <c r="BV121" i="7"/>
  <c r="M134" i="7"/>
  <c r="BI97" i="7"/>
  <c r="AR117" i="7"/>
  <c r="BZ109" i="7"/>
  <c r="AM112" i="7"/>
  <c r="BV112" i="7"/>
  <c r="Q124" i="7"/>
  <c r="AL131" i="7"/>
  <c r="CA109" i="7"/>
  <c r="AN112" i="7"/>
  <c r="BW112" i="7"/>
  <c r="BU115" i="7"/>
  <c r="BU122" i="7"/>
  <c r="Q126" i="7"/>
  <c r="BC127" i="7"/>
  <c r="AM129" i="7"/>
  <c r="AA93" i="7"/>
  <c r="AL107" i="7"/>
  <c r="BU107" i="7"/>
  <c r="T111" i="7"/>
  <c r="K111" i="7" s="1"/>
  <c r="AO112" i="7"/>
  <c r="BZ112" i="7"/>
  <c r="AZ114" i="7"/>
  <c r="AL115" i="7"/>
  <c r="BV115" i="7"/>
  <c r="BZ121" i="7"/>
  <c r="BV122" i="7"/>
  <c r="AN129" i="7"/>
  <c r="I10" i="7"/>
  <c r="I11" i="7" s="1"/>
  <c r="J52" i="7"/>
  <c r="J56" i="7" s="1"/>
  <c r="AM107" i="7"/>
  <c r="BV107" i="7"/>
  <c r="U111" i="7"/>
  <c r="AP112" i="7"/>
  <c r="BA114" i="7"/>
  <c r="AM115" i="7"/>
  <c r="BW115" i="7"/>
  <c r="CJ117" i="7"/>
  <c r="BV118" i="7"/>
  <c r="BY122" i="7"/>
  <c r="T124" i="7"/>
  <c r="K124" i="7" s="1"/>
  <c r="BE127" i="7"/>
  <c r="K130" i="7"/>
  <c r="J10" i="7"/>
  <c r="J11" i="7" s="1"/>
  <c r="X89" i="7"/>
  <c r="Q104" i="7"/>
  <c r="T106" i="7"/>
  <c r="K106" i="7" s="1"/>
  <c r="AN107" i="7"/>
  <c r="AQ112" i="7"/>
  <c r="Q114" i="7"/>
  <c r="CI114" i="7"/>
  <c r="AN115" i="7"/>
  <c r="BX115" i="7"/>
  <c r="CK117" i="7"/>
  <c r="U124" i="7"/>
  <c r="T126" i="7"/>
  <c r="K126" i="7" s="1"/>
  <c r="BF127" i="7"/>
  <c r="M130" i="7"/>
  <c r="BB131" i="7"/>
  <c r="K10" i="7"/>
  <c r="K11" i="7" s="1"/>
  <c r="BG89" i="7"/>
  <c r="BA104" i="7"/>
  <c r="U106" i="7"/>
  <c r="BC114" i="7"/>
  <c r="AO115" i="7"/>
  <c r="BX118" i="7"/>
  <c r="U126" i="7"/>
  <c r="BC129" i="7"/>
  <c r="L10" i="7"/>
  <c r="CQ89" i="7"/>
  <c r="BG96" i="7"/>
  <c r="AA98" i="7"/>
  <c r="AZ109" i="7"/>
  <c r="CM117" i="7"/>
  <c r="AP118" i="7"/>
  <c r="BY118" i="7"/>
  <c r="Q120" i="7"/>
  <c r="AL122" i="7"/>
  <c r="Q128" i="7"/>
  <c r="BE129" i="7"/>
  <c r="M10" i="7"/>
  <c r="DE89" i="7"/>
  <c r="BH93" i="7"/>
  <c r="BH96" i="7" s="1"/>
  <c r="Q127" i="7"/>
  <c r="Q110" i="7"/>
  <c r="Q115" i="7"/>
  <c r="Q125" i="7"/>
  <c r="Q113" i="7"/>
  <c r="T104" i="7"/>
  <c r="K104" i="7" s="1"/>
  <c r="AL105" i="7"/>
  <c r="Q109" i="7"/>
  <c r="CN117" i="7"/>
  <c r="Q121" i="7"/>
  <c r="AO122" i="7"/>
  <c r="BF129" i="7"/>
  <c r="BF131" i="7"/>
  <c r="N10" i="7"/>
  <c r="DS89" i="7"/>
  <c r="BI93" i="7"/>
  <c r="U104" i="7"/>
  <c r="BB109" i="7"/>
  <c r="AM110" i="7"/>
  <c r="U114" i="7"/>
  <c r="Q117" i="7"/>
  <c r="BD117" i="7"/>
  <c r="AR118" i="7"/>
  <c r="CA118" i="7"/>
  <c r="O10" i="7"/>
  <c r="O11" i="7" s="1"/>
  <c r="EG89" i="7"/>
  <c r="T115" i="7"/>
  <c r="K115" i="7" s="1"/>
  <c r="T120" i="7"/>
  <c r="K120" i="7" s="1"/>
  <c r="T125" i="7"/>
  <c r="K125" i="7" s="1"/>
  <c r="T128" i="7"/>
  <c r="K128" i="7" s="1"/>
  <c r="BV129" i="7"/>
  <c r="CJ129" i="7"/>
  <c r="EU89" i="7"/>
  <c r="M133" i="7"/>
  <c r="M138" i="7"/>
  <c r="M136" i="7"/>
  <c r="M141" i="7"/>
  <c r="U120" i="7"/>
  <c r="U125" i="7"/>
  <c r="M140" i="7"/>
  <c r="U118" i="7"/>
  <c r="M139" i="7"/>
  <c r="M142" i="7"/>
  <c r="M137" i="7"/>
  <c r="T109" i="7"/>
  <c r="K109" i="7" s="1"/>
  <c r="AZ112" i="7"/>
  <c r="T121" i="7"/>
  <c r="K121" i="7" s="1"/>
  <c r="M132" i="7"/>
  <c r="U109" i="7"/>
  <c r="T117" i="7"/>
  <c r="K117" i="7" s="1"/>
  <c r="U121" i="7"/>
  <c r="CK122" i="7"/>
  <c r="T127" i="7"/>
  <c r="K127" i="7" s="1"/>
  <c r="U117" i="7"/>
  <c r="CL122" i="7"/>
  <c r="U127" i="7"/>
  <c r="Q112" i="7"/>
  <c r="CL112" i="7"/>
  <c r="BW113" i="7"/>
  <c r="BA122" i="7"/>
  <c r="CN131" i="7"/>
  <c r="BZ131" i="7"/>
  <c r="Z92" i="7"/>
  <c r="CM112" i="7"/>
  <c r="BX113" i="7"/>
  <c r="BB122" i="7"/>
  <c r="CN122" i="7"/>
  <c r="BY123" i="7"/>
  <c r="BU125" i="7"/>
  <c r="CO131" i="7"/>
  <c r="CA131" i="7"/>
  <c r="Q107" i="7"/>
  <c r="CK107" i="7"/>
  <c r="BV108" i="7"/>
  <c r="CM115" i="7"/>
  <c r="CO122" i="7"/>
  <c r="BZ123" i="7"/>
  <c r="BV125" i="7"/>
  <c r="D150" i="7"/>
  <c r="T148" i="7"/>
  <c r="T149" i="7" s="1"/>
  <c r="T150" i="7"/>
  <c r="U147" i="7"/>
  <c r="BI97" i="8"/>
  <c r="AA97" i="8"/>
  <c r="CA150" i="7"/>
  <c r="CB150" i="7"/>
  <c r="CB148" i="7"/>
  <c r="CB149" i="7" s="1"/>
  <c r="CC147" i="7"/>
  <c r="CP150" i="7"/>
  <c r="DE148" i="7"/>
  <c r="DE149" i="7" s="1"/>
  <c r="DF150" i="7"/>
  <c r="F147" i="7"/>
  <c r="AP122" i="8"/>
  <c r="BD122" i="8"/>
  <c r="S150" i="7"/>
  <c r="C12" i="8"/>
  <c r="L14" i="8"/>
  <c r="C14" i="8" s="1"/>
  <c r="E148" i="7"/>
  <c r="E149" i="7" s="1"/>
  <c r="E12" i="8"/>
  <c r="N14" i="8"/>
  <c r="E14" i="8" s="1"/>
  <c r="AX150" i="7"/>
  <c r="P14" i="8"/>
  <c r="P10" i="8"/>
  <c r="P11" i="8" s="1"/>
  <c r="AY147" i="7"/>
  <c r="Q14" i="8"/>
  <c r="Q10" i="8"/>
  <c r="Q11" i="8" s="1"/>
  <c r="BA92" i="8"/>
  <c r="BB92" i="8" s="1"/>
  <c r="BC92" i="8" s="1"/>
  <c r="BD92" i="8" s="1"/>
  <c r="BE92" i="8" s="1"/>
  <c r="BF92" i="8" s="1"/>
  <c r="Z95" i="8"/>
  <c r="AA95" i="8" s="1"/>
  <c r="AB95" i="8" s="1"/>
  <c r="AC95" i="8" s="1"/>
  <c r="AD95" i="8" s="1"/>
  <c r="BL150" i="7"/>
  <c r="AW148" i="7"/>
  <c r="AW149" i="7" s="1"/>
  <c r="CQ147" i="7"/>
  <c r="AX148" i="7"/>
  <c r="AX149" i="7" s="1"/>
  <c r="CJ106" i="8"/>
  <c r="BV106" i="8"/>
  <c r="S148" i="7"/>
  <c r="S149" i="7" s="1"/>
  <c r="BM147" i="7"/>
  <c r="E221" i="7"/>
  <c r="N13" i="8"/>
  <c r="E13" i="8" s="1"/>
  <c r="DE150" i="7"/>
  <c r="O13" i="8"/>
  <c r="CP148" i="7"/>
  <c r="CP149" i="7" s="1"/>
  <c r="P13" i="8"/>
  <c r="H221" i="7"/>
  <c r="Q13" i="8"/>
  <c r="AZ104" i="8"/>
  <c r="AL104" i="8"/>
  <c r="E150" i="7"/>
  <c r="BB104" i="8"/>
  <c r="AN104" i="8"/>
  <c r="AA93" i="8"/>
  <c r="BZ118" i="8"/>
  <c r="CN118" i="8"/>
  <c r="AH148" i="7"/>
  <c r="AH149" i="7" s="1"/>
  <c r="DG147" i="7"/>
  <c r="L221" i="7"/>
  <c r="AI147" i="7"/>
  <c r="BL148" i="7"/>
  <c r="BL149" i="7" s="1"/>
  <c r="O221" i="7"/>
  <c r="CA120" i="8"/>
  <c r="CO120" i="8"/>
  <c r="BI93" i="8"/>
  <c r="BI96" i="8" s="1"/>
  <c r="L10" i="8"/>
  <c r="BY108" i="8"/>
  <c r="CM108" i="8"/>
  <c r="BG94" i="8"/>
  <c r="BG96" i="8" s="1"/>
  <c r="X96" i="8"/>
  <c r="AW150" i="7"/>
  <c r="N10" i="8"/>
  <c r="BX106" i="8"/>
  <c r="BC115" i="8"/>
  <c r="BD117" i="8"/>
  <c r="CN126" i="8"/>
  <c r="BE115" i="8"/>
  <c r="BE129" i="8"/>
  <c r="AQ129" i="8"/>
  <c r="CI124" i="8"/>
  <c r="BV113" i="8"/>
  <c r="CJ113" i="8"/>
  <c r="CJ110" i="8"/>
  <c r="BA112" i="8"/>
  <c r="BC112" i="8"/>
  <c r="CI112" i="8"/>
  <c r="AR122" i="8"/>
  <c r="AQ118" i="8"/>
  <c r="BE118" i="8"/>
  <c r="BU126" i="8"/>
  <c r="CI126" i="8"/>
  <c r="BW116" i="8"/>
  <c r="CM120" i="8"/>
  <c r="AZ122" i="8"/>
  <c r="BX116" i="8"/>
  <c r="AZ120" i="8"/>
  <c r="CN120" i="8"/>
  <c r="Z98" i="8"/>
  <c r="AP113" i="8"/>
  <c r="BD113" i="8"/>
  <c r="CI113" i="8"/>
  <c r="AL118" i="8"/>
  <c r="BA120" i="8"/>
  <c r="BC122" i="8"/>
  <c r="CK113" i="8"/>
  <c r="BZ116" i="8"/>
  <c r="BB120" i="8"/>
  <c r="AL126" i="8"/>
  <c r="AZ126" i="8"/>
  <c r="M14" i="8"/>
  <c r="D14" i="8" s="1"/>
  <c r="CL113" i="8"/>
  <c r="CA116" i="8"/>
  <c r="AN118" i="8"/>
  <c r="BC120" i="8"/>
  <c r="BE122" i="8"/>
  <c r="CM113" i="8"/>
  <c r="AO118" i="8"/>
  <c r="BD120" i="8"/>
  <c r="AZ124" i="8"/>
  <c r="AL124" i="8"/>
  <c r="AL128" i="8"/>
  <c r="CN113" i="8"/>
  <c r="BE120" i="8"/>
  <c r="CI122" i="8"/>
  <c r="BU122" i="8"/>
  <c r="AM128" i="8"/>
  <c r="AB92" i="8"/>
  <c r="CO113" i="8"/>
  <c r="AQ116" i="8"/>
  <c r="BD118" i="8"/>
  <c r="BF120" i="8"/>
  <c r="BV111" i="8"/>
  <c r="CI115" i="8"/>
  <c r="AR116" i="8"/>
  <c r="BF118" i="8"/>
  <c r="CL129" i="8"/>
  <c r="BX129" i="8"/>
  <c r="AM92" i="8"/>
  <c r="AN92" i="8" s="1"/>
  <c r="AO92" i="8" s="1"/>
  <c r="AP92" i="8" s="1"/>
  <c r="AQ92" i="8" s="1"/>
  <c r="AR92" i="8" s="1"/>
  <c r="AS92" i="8" s="1"/>
  <c r="AT92" i="8" s="1"/>
  <c r="AU92" i="8" s="1"/>
  <c r="AV92" i="8" s="1"/>
  <c r="AW92" i="8" s="1"/>
  <c r="AX92" i="8" s="1"/>
  <c r="AY92" i="8" s="1"/>
  <c r="BU92" i="8"/>
  <c r="BV92" i="8" s="1"/>
  <c r="BW92" i="8" s="1"/>
  <c r="BX92" i="8" s="1"/>
  <c r="BY92" i="8" s="1"/>
  <c r="BZ92" i="8" s="1"/>
  <c r="CA92" i="8" s="1"/>
  <c r="CB92" i="8" s="1"/>
  <c r="CC92" i="8" s="1"/>
  <c r="CD92" i="8" s="1"/>
  <c r="CE92" i="8" s="1"/>
  <c r="CF92" i="8" s="1"/>
  <c r="CG92" i="8" s="1"/>
  <c r="CH92" i="8" s="1"/>
  <c r="BW111" i="8"/>
  <c r="CJ115" i="8"/>
  <c r="CM129" i="8"/>
  <c r="BY129" i="8"/>
  <c r="Q120" i="8"/>
  <c r="CK115" i="8"/>
  <c r="CI108" i="8"/>
  <c r="BY111" i="8"/>
  <c r="CL115" i="8"/>
  <c r="AZ117" i="8"/>
  <c r="BW118" i="8"/>
  <c r="CK118" i="8"/>
  <c r="CJ126" i="8"/>
  <c r="BE128" i="8"/>
  <c r="BU106" i="8"/>
  <c r="CJ108" i="8"/>
  <c r="BZ111" i="8"/>
  <c r="AZ115" i="8"/>
  <c r="CM115" i="8"/>
  <c r="BA117" i="8"/>
  <c r="BB122" i="8"/>
  <c r="AN122" i="8"/>
  <c r="CK126" i="8"/>
  <c r="CK108" i="8"/>
  <c r="AM113" i="8"/>
  <c r="BA115" i="8"/>
  <c r="CN115" i="8"/>
  <c r="BB117" i="8"/>
  <c r="CI117" i="8"/>
  <c r="CL126" i="8"/>
  <c r="U128" i="8"/>
  <c r="BD128" i="8"/>
  <c r="CJ128" i="8"/>
  <c r="CJ132" i="8"/>
  <c r="CK132" i="8"/>
  <c r="CM128" i="8"/>
  <c r="CN128" i="8"/>
  <c r="CO128" i="8"/>
  <c r="CJ130" i="8"/>
  <c r="AZ130" i="8"/>
  <c r="CL130" i="8"/>
  <c r="CM130" i="8"/>
  <c r="M142" i="8"/>
  <c r="M138" i="8"/>
  <c r="K130" i="8"/>
  <c r="M141" i="8"/>
  <c r="M136" i="8"/>
  <c r="BX132" i="8"/>
  <c r="CL132" i="8"/>
  <c r="U119" i="8"/>
  <c r="M133" i="8"/>
  <c r="T122" i="8"/>
  <c r="K122" i="8" s="1"/>
  <c r="T109" i="8"/>
  <c r="K109" i="8" s="1"/>
  <c r="T127" i="8"/>
  <c r="K127" i="8" s="1"/>
  <c r="M140" i="8"/>
  <c r="M132" i="8"/>
  <c r="M137" i="8"/>
  <c r="M139" i="8"/>
  <c r="M135" i="8"/>
  <c r="U127" i="8"/>
  <c r="T104" i="8"/>
  <c r="K104" i="8" s="1"/>
  <c r="U109" i="8"/>
  <c r="T125" i="8"/>
  <c r="K125" i="8" s="1"/>
  <c r="M134" i="8"/>
  <c r="T121" i="8"/>
  <c r="K121" i="8" s="1"/>
  <c r="U125" i="8"/>
  <c r="T116" i="8"/>
  <c r="K116" i="8" s="1"/>
  <c r="U121" i="8"/>
  <c r="T111" i="8"/>
  <c r="K111" i="8" s="1"/>
  <c r="U116" i="8"/>
  <c r="T123" i="8"/>
  <c r="K123" i="8" s="1"/>
  <c r="K129" i="8"/>
  <c r="T106" i="8"/>
  <c r="K106" i="8" s="1"/>
  <c r="U111" i="8"/>
  <c r="U123" i="8"/>
  <c r="M129" i="8"/>
  <c r="AR132" i="8"/>
  <c r="BF132" i="8"/>
  <c r="BU132" i="8"/>
  <c r="BW130" i="8"/>
  <c r="T118" i="8"/>
  <c r="K118" i="8" s="1"/>
  <c r="S148" i="8"/>
  <c r="S149" i="8" s="1"/>
  <c r="CA148" i="8"/>
  <c r="CA149" i="8" s="1"/>
  <c r="T147" i="8"/>
  <c r="CB147" i="8"/>
  <c r="CP150" i="8"/>
  <c r="CQ147" i="8"/>
  <c r="AW148" i="8"/>
  <c r="AW149" i="8" s="1"/>
  <c r="AX148" i="8"/>
  <c r="AX149" i="8" s="1"/>
  <c r="AY147" i="8"/>
  <c r="DG147" i="8"/>
  <c r="DF148" i="8"/>
  <c r="DF149" i="8" s="1"/>
  <c r="CP148" i="8"/>
  <c r="CP149" i="8" s="1"/>
  <c r="F221" i="8"/>
  <c r="S150" i="8"/>
  <c r="O221" i="8"/>
  <c r="L221" i="8"/>
  <c r="J221" i="8"/>
  <c r="CA150" i="8"/>
  <c r="BM147" i="8"/>
  <c r="DD148" i="8"/>
  <c r="DD149" i="8" s="1"/>
  <c r="DE148" i="8"/>
  <c r="DE149" i="8" s="1"/>
  <c r="CO150" i="8"/>
  <c r="BZ148" i="8"/>
  <c r="BZ149" i="8" s="1"/>
  <c r="BK150" i="8"/>
  <c r="AI147" i="8"/>
  <c r="AV148" i="8"/>
  <c r="AV149" i="8" s="1"/>
  <c r="AG150" i="8"/>
  <c r="R148" i="8"/>
  <c r="R149" i="8" s="1"/>
  <c r="C150" i="8"/>
  <c r="E147" i="8"/>
  <c r="GB6" i="1"/>
  <c r="GB9" i="1" s="1"/>
  <c r="H77" i="4"/>
  <c r="H79" i="4"/>
  <c r="H78" i="4"/>
  <c r="F281" i="4" l="1"/>
  <c r="B281" i="4" s="1"/>
  <c r="FG660" i="4"/>
  <c r="BP661" i="4"/>
  <c r="EA660" i="4"/>
  <c r="C922" i="4"/>
  <c r="C586" i="4"/>
  <c r="BZ344" i="4"/>
  <c r="BU320" i="4"/>
  <c r="CB320" i="4"/>
  <c r="C336" i="4"/>
  <c r="C720" i="4"/>
  <c r="BN891" i="4"/>
  <c r="BU891" i="4"/>
  <c r="CB891" i="4"/>
  <c r="CB955" i="4"/>
  <c r="BN955" i="4"/>
  <c r="BU955" i="4"/>
  <c r="BN932" i="4"/>
  <c r="BN325" i="4"/>
  <c r="BU325" i="4"/>
  <c r="CB325" i="4"/>
  <c r="C341" i="4"/>
  <c r="C725" i="4"/>
  <c r="C871" i="4"/>
  <c r="BN471" i="4"/>
  <c r="BN476" i="4"/>
  <c r="BU476" i="4"/>
  <c r="CB476" i="4"/>
  <c r="C540" i="4"/>
  <c r="C876" i="4"/>
  <c r="C597" i="4"/>
  <c r="BN533" i="4"/>
  <c r="BU533" i="4"/>
  <c r="CB533" i="4"/>
  <c r="C933" i="4"/>
  <c r="BN914" i="4"/>
  <c r="BU914" i="4"/>
  <c r="CB914" i="4"/>
  <c r="CG344" i="4"/>
  <c r="CP661" i="4"/>
  <c r="CG744" i="4"/>
  <c r="BN539" i="4"/>
  <c r="BU539" i="4"/>
  <c r="CB539" i="4"/>
  <c r="C939" i="4"/>
  <c r="BN978" i="4"/>
  <c r="BU978" i="4"/>
  <c r="CB978" i="4"/>
  <c r="BZ744" i="4"/>
  <c r="BN903" i="4"/>
  <c r="BU903" i="4"/>
  <c r="CB903" i="4"/>
  <c r="BU713" i="4"/>
  <c r="CB713" i="4"/>
  <c r="C967" i="4"/>
  <c r="BN567" i="4"/>
  <c r="BU338" i="4"/>
  <c r="BN340" i="4"/>
  <c r="C740" i="4"/>
  <c r="BU937" i="4"/>
  <c r="CB937" i="4"/>
  <c r="CB738" i="4"/>
  <c r="BN738" i="4"/>
  <c r="BU738" i="4"/>
  <c r="BN338" i="4"/>
  <c r="BN944" i="4"/>
  <c r="BU944" i="4"/>
  <c r="CB944" i="4"/>
  <c r="CB338" i="4"/>
  <c r="AQ260" i="4"/>
  <c r="CG260" i="4"/>
  <c r="CB998" i="4"/>
  <c r="BN998" i="4"/>
  <c r="BU998" i="4"/>
  <c r="CM261" i="4"/>
  <c r="DL257" i="4"/>
  <c r="CQ258" i="4"/>
  <c r="CR258" i="4" s="1"/>
  <c r="AG660" i="4"/>
  <c r="CR660" i="4" s="1"/>
  <c r="FC660" i="4" s="1"/>
  <c r="BN561" i="4"/>
  <c r="BU561" i="4"/>
  <c r="CB561" i="4"/>
  <c r="C961" i="4"/>
  <c r="CN261" i="4"/>
  <c r="BN908" i="4"/>
  <c r="CB908" i="4"/>
  <c r="BS344" i="4"/>
  <c r="CH679" i="4"/>
  <c r="BU932" i="4"/>
  <c r="BN704" i="4"/>
  <c r="BU704" i="4"/>
  <c r="BN858" i="4"/>
  <c r="BU858" i="4"/>
  <c r="CB858" i="4"/>
  <c r="C972" i="4"/>
  <c r="BU572" i="4"/>
  <c r="CB572" i="4"/>
  <c r="B344" i="4"/>
  <c r="C950" i="4"/>
  <c r="BN550" i="4"/>
  <c r="BU550" i="4"/>
  <c r="CB550" i="4"/>
  <c r="EZ261" i="4"/>
  <c r="DI261" i="4"/>
  <c r="BN886" i="4"/>
  <c r="CB886" i="4"/>
  <c r="BN719" i="4"/>
  <c r="BU719" i="4"/>
  <c r="CB719" i="4"/>
  <c r="AP260" i="4"/>
  <c r="CF260" i="4"/>
  <c r="BN335" i="4"/>
  <c r="BU335" i="4"/>
  <c r="CB335" i="4"/>
  <c r="C735" i="4"/>
  <c r="DK258" i="4"/>
  <c r="DK661" i="4" s="1"/>
  <c r="EF257" i="4"/>
  <c r="DY258" i="4"/>
  <c r="DY261" i="4" s="1"/>
  <c r="CB902" i="4"/>
  <c r="BN902" i="4"/>
  <c r="BU902" i="4"/>
  <c r="C591" i="4"/>
  <c r="C927" i="4"/>
  <c r="BN527" i="4"/>
  <c r="BU527" i="4"/>
  <c r="CB527" i="4"/>
  <c r="BU921" i="4"/>
  <c r="BN921" i="4"/>
  <c r="C966" i="4"/>
  <c r="BN566" i="4"/>
  <c r="V660" i="4"/>
  <c r="CG660" i="4" s="1"/>
  <c r="BN314" i="4"/>
  <c r="C714" i="4"/>
  <c r="BU314" i="4"/>
  <c r="CB314" i="4"/>
  <c r="C330" i="4"/>
  <c r="AR260" i="4"/>
  <c r="CH260" i="4"/>
  <c r="BU920" i="4"/>
  <c r="BN920" i="4"/>
  <c r="ED261" i="4"/>
  <c r="BQ680" i="4"/>
  <c r="BT680" i="4" s="1"/>
  <c r="Y660" i="4"/>
  <c r="CJ660" i="4" s="1"/>
  <c r="CJ661" i="4" s="1"/>
  <c r="U660" i="4"/>
  <c r="CF660" i="4" s="1"/>
  <c r="BN698" i="4"/>
  <c r="BU698" i="4"/>
  <c r="CB698" i="4"/>
  <c r="CB596" i="4"/>
  <c r="C996" i="4"/>
  <c r="CB584" i="4"/>
  <c r="C984" i="4"/>
  <c r="BY344" i="4"/>
  <c r="G744" i="4"/>
  <c r="BZ680" i="4"/>
  <c r="CH344" i="4"/>
  <c r="BT744" i="4"/>
  <c r="CH744" i="4"/>
  <c r="CH680" i="4"/>
  <c r="CG680" i="4"/>
  <c r="BS280" i="4"/>
  <c r="BT280" i="4"/>
  <c r="CH280" i="4"/>
  <c r="CG280" i="4"/>
  <c r="CZ260" i="4"/>
  <c r="CE261" i="4"/>
  <c r="BU342" i="4"/>
  <c r="BN342" i="4"/>
  <c r="CB342" i="4"/>
  <c r="C742" i="4"/>
  <c r="EA661" i="4"/>
  <c r="DH661" i="4"/>
  <c r="DG661" i="4"/>
  <c r="CB312" i="4"/>
  <c r="BN312" i="4"/>
  <c r="BU312" i="4"/>
  <c r="C328" i="4"/>
  <c r="C712" i="4"/>
  <c r="DF661" i="4"/>
  <c r="FF660" i="4"/>
  <c r="CG345" i="4"/>
  <c r="BZ345" i="4"/>
  <c r="BS345" i="4"/>
  <c r="H745" i="4"/>
  <c r="BN494" i="4"/>
  <c r="BU494" i="4"/>
  <c r="CB494" i="4"/>
  <c r="C558" i="4"/>
  <c r="C894" i="4"/>
  <c r="DZ660" i="4"/>
  <c r="DZ661" i="4" s="1"/>
  <c r="BN526" i="4"/>
  <c r="BU526" i="4"/>
  <c r="CB526" i="4"/>
  <c r="C590" i="4"/>
  <c r="C926" i="4"/>
  <c r="BN549" i="4"/>
  <c r="CB549" i="4"/>
  <c r="BU549" i="4"/>
  <c r="C949" i="4"/>
  <c r="CB547" i="4"/>
  <c r="BN547" i="4"/>
  <c r="BU547" i="4"/>
  <c r="C947" i="4"/>
  <c r="CH345" i="4"/>
  <c r="CA345" i="4"/>
  <c r="I346" i="4"/>
  <c r="BT345" i="4"/>
  <c r="I745" i="4"/>
  <c r="FE660" i="4"/>
  <c r="BX661" i="4"/>
  <c r="EI660" i="4"/>
  <c r="BS263" i="4"/>
  <c r="BT263"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DE661" i="4"/>
  <c r="BN595" i="4"/>
  <c r="CB595" i="4"/>
  <c r="BU595" i="4"/>
  <c r="C995" i="4"/>
  <c r="EN257" i="4"/>
  <c r="DS258" i="4"/>
  <c r="DT258" i="4" s="1"/>
  <c r="DU258" i="4" s="1"/>
  <c r="DV258" i="4" s="1"/>
  <c r="DW258" i="4" s="1"/>
  <c r="DX258"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A663" i="4"/>
  <c r="CB661" i="4"/>
  <c r="EM660" i="4"/>
  <c r="ES660" i="4"/>
  <c r="CH661" i="4"/>
  <c r="CB329" i="4"/>
  <c r="BN329" i="4"/>
  <c r="BU329" i="4"/>
  <c r="C729" i="4"/>
  <c r="CZ661" i="4"/>
  <c r="DU661" i="4"/>
  <c r="CG661" i="4"/>
  <c r="ER660" i="4"/>
  <c r="F282" i="4"/>
  <c r="BX281" i="4"/>
  <c r="BQ281" i="4"/>
  <c r="CE281" i="4"/>
  <c r="F681" i="4"/>
  <c r="CF345" i="4"/>
  <c r="BR345" i="4"/>
  <c r="BY345" i="4"/>
  <c r="G745" i="4"/>
  <c r="CO661" i="4"/>
  <c r="CF661" i="4"/>
  <c r="EQ660" i="4"/>
  <c r="CB317" i="4"/>
  <c r="BN317" i="4"/>
  <c r="C333" i="4"/>
  <c r="BU317" i="4"/>
  <c r="C717" i="4"/>
  <c r="BV260" i="4"/>
  <c r="R260" i="4"/>
  <c r="AF260" i="4"/>
  <c r="K660" i="4"/>
  <c r="BV660" i="4" s="1"/>
  <c r="B345" i="4"/>
  <c r="BN573" i="4"/>
  <c r="BU573" i="4"/>
  <c r="CB573" i="4"/>
  <c r="C973" i="4"/>
  <c r="FK660" i="4"/>
  <c r="EZ661" i="4"/>
  <c r="CE661" i="4"/>
  <c r="EP660" i="4"/>
  <c r="A283" i="4"/>
  <c r="CB323" i="4"/>
  <c r="C339" i="4"/>
  <c r="BN323" i="4"/>
  <c r="BU323" i="4"/>
  <c r="C723" i="4"/>
  <c r="A347" i="4"/>
  <c r="G346" i="4"/>
  <c r="H346" i="4"/>
  <c r="EE660" i="4"/>
  <c r="EE661" i="4" s="1"/>
  <c r="DT661" i="4"/>
  <c r="CD661" i="4"/>
  <c r="EO660" i="4"/>
  <c r="D265" i="4"/>
  <c r="BO264" i="4"/>
  <c r="CC264" i="4"/>
  <c r="BV264" i="4"/>
  <c r="D664" i="4"/>
  <c r="CW260" i="4"/>
  <c r="CB261" i="4"/>
  <c r="CB267" i="4"/>
  <c r="BN267" i="4"/>
  <c r="BU267" i="4"/>
  <c r="C667" i="4"/>
  <c r="FJ660" i="4"/>
  <c r="CY661" i="4"/>
  <c r="CN661" i="4"/>
  <c r="EY660" i="4"/>
  <c r="EY661" i="4" s="1"/>
  <c r="CA661" i="4"/>
  <c r="EL660" i="4"/>
  <c r="CT260" i="4"/>
  <c r="BY261" i="4"/>
  <c r="BG260" i="4"/>
  <c r="BG660" i="4" s="1"/>
  <c r="DR660" i="4" s="1"/>
  <c r="DR661" i="4" s="1"/>
  <c r="AL660" i="4"/>
  <c r="CW660" i="4" s="1"/>
  <c r="A269" i="4"/>
  <c r="C268" i="4"/>
  <c r="ED660" i="4"/>
  <c r="ED661" i="4" s="1"/>
  <c r="BZ661" i="4"/>
  <c r="EK660" i="4"/>
  <c r="CU260" i="4"/>
  <c r="BZ261" i="4"/>
  <c r="BY661" i="4"/>
  <c r="EJ660" i="4"/>
  <c r="BR258" i="4"/>
  <c r="BQ261" i="4"/>
  <c r="EC661" i="4"/>
  <c r="DE260" i="4"/>
  <c r="CJ261" i="4"/>
  <c r="FG260" i="4"/>
  <c r="DY658" i="4"/>
  <c r="CB318" i="4"/>
  <c r="BN318" i="4"/>
  <c r="C334" i="4"/>
  <c r="BU318" i="4"/>
  <c r="C718" i="4"/>
  <c r="BN538" i="4"/>
  <c r="BU538" i="4"/>
  <c r="CB538" i="4"/>
  <c r="C938" i="4"/>
  <c r="BQ661" i="4"/>
  <c r="BX24" i="1"/>
  <c r="EA260" i="4"/>
  <c r="DF261" i="4"/>
  <c r="BN478" i="4"/>
  <c r="BU478" i="4"/>
  <c r="CB478" i="4"/>
  <c r="C542" i="4"/>
  <c r="C878" i="4"/>
  <c r="CG663" i="4"/>
  <c r="ET258" i="4"/>
  <c r="ET261" i="4" s="1"/>
  <c r="EB661" i="4"/>
  <c r="EB260" i="4"/>
  <c r="DG261" i="4"/>
  <c r="EF260" i="4"/>
  <c r="DK261" i="4"/>
  <c r="BU316" i="4"/>
  <c r="CB316" i="4"/>
  <c r="C332" i="4"/>
  <c r="BN316" i="4"/>
  <c r="C716" i="4"/>
  <c r="BU482" i="4"/>
  <c r="CB482" i="4"/>
  <c r="BN482" i="4"/>
  <c r="C546" i="4"/>
  <c r="C882" i="4"/>
  <c r="CL261" i="4"/>
  <c r="CY260" i="4"/>
  <c r="CD261" i="4"/>
  <c r="DJ661" i="4"/>
  <c r="EC260" i="4"/>
  <c r="DH261" i="4"/>
  <c r="CB327" i="4"/>
  <c r="BN327" i="4"/>
  <c r="BU327" i="4"/>
  <c r="C727" i="4"/>
  <c r="DI661" i="4"/>
  <c r="B27" i="1"/>
  <c r="AO47" i="1"/>
  <c r="CH47" i="1"/>
  <c r="CG47" i="1"/>
  <c r="GV25" i="1"/>
  <c r="JD28" i="1"/>
  <c r="JF28" i="1"/>
  <c r="JE28" i="1"/>
  <c r="JF27" i="1"/>
  <c r="JD27" i="1"/>
  <c r="JE27" i="1"/>
  <c r="JF30" i="1"/>
  <c r="JD30" i="1"/>
  <c r="JE30" i="1"/>
  <c r="JF29" i="1"/>
  <c r="JE29" i="1"/>
  <c r="JD29" i="1"/>
  <c r="JF32" i="1"/>
  <c r="JD32" i="1"/>
  <c r="JE32" i="1"/>
  <c r="JF34" i="1"/>
  <c r="JE34" i="1"/>
  <c r="JD34" i="1"/>
  <c r="JE35" i="1"/>
  <c r="JF35" i="1"/>
  <c r="JD35" i="1"/>
  <c r="JF44" i="1"/>
  <c r="JE44" i="1"/>
  <c r="JD44" i="1"/>
  <c r="JF31" i="1"/>
  <c r="JE31" i="1"/>
  <c r="JD31" i="1"/>
  <c r="JE33" i="1"/>
  <c r="JD33" i="1"/>
  <c r="JF33" i="1"/>
  <c r="JD37" i="1"/>
  <c r="JF37" i="1"/>
  <c r="JE37" i="1"/>
  <c r="JD38" i="1"/>
  <c r="JF38" i="1"/>
  <c r="JE38" i="1"/>
  <c r="JF40" i="1"/>
  <c r="JE40" i="1"/>
  <c r="JD40" i="1"/>
  <c r="JF26" i="1"/>
  <c r="JE26" i="1"/>
  <c r="JD26" i="1"/>
  <c r="GV26" i="1"/>
  <c r="GV47" i="1" s="1"/>
  <c r="JE43" i="1"/>
  <c r="JD43" i="1"/>
  <c r="JF43" i="1"/>
  <c r="JF39" i="1"/>
  <c r="JE39" i="1"/>
  <c r="JD39" i="1"/>
  <c r="JD42" i="1"/>
  <c r="JF42" i="1"/>
  <c r="JE42" i="1"/>
  <c r="JF36" i="1"/>
  <c r="JE36" i="1"/>
  <c r="JD36" i="1"/>
  <c r="JF41" i="1"/>
  <c r="JE41" i="1"/>
  <c r="JD41" i="1"/>
  <c r="W45" i="1" a="1"/>
  <c r="W45" i="1" s="1"/>
  <c r="W46" i="1" s="1"/>
  <c r="W47" i="1" s="1"/>
  <c r="M119" i="8"/>
  <c r="L119" i="8"/>
  <c r="M118" i="7"/>
  <c r="L118" i="7"/>
  <c r="M118" i="8"/>
  <c r="L118" i="8"/>
  <c r="M105" i="8"/>
  <c r="L105" i="8"/>
  <c r="M120" i="7"/>
  <c r="L120" i="7"/>
  <c r="M115" i="7"/>
  <c r="L115" i="7"/>
  <c r="M113" i="7"/>
  <c r="L113" i="7"/>
  <c r="M107" i="7"/>
  <c r="L107" i="7"/>
  <c r="M124" i="7"/>
  <c r="L124" i="7"/>
  <c r="M106" i="8"/>
  <c r="L106" i="8"/>
  <c r="M108" i="7"/>
  <c r="L108" i="7"/>
  <c r="M107" i="8"/>
  <c r="L107" i="8"/>
  <c r="M123" i="7"/>
  <c r="L123" i="7"/>
  <c r="M116" i="7"/>
  <c r="L116" i="7"/>
  <c r="M120" i="8"/>
  <c r="L120" i="8"/>
  <c r="M122" i="7"/>
  <c r="L122" i="7"/>
  <c r="M108" i="8"/>
  <c r="L108" i="8"/>
  <c r="M123" i="8"/>
  <c r="L123" i="8"/>
  <c r="M105" i="7"/>
  <c r="L105" i="7"/>
  <c r="M110" i="8"/>
  <c r="L110" i="8"/>
  <c r="M112" i="8"/>
  <c r="L112" i="8"/>
  <c r="M127" i="7"/>
  <c r="L127" i="7"/>
  <c r="M111" i="8"/>
  <c r="L111" i="8"/>
  <c r="M121" i="8"/>
  <c r="L121" i="8"/>
  <c r="M128" i="8"/>
  <c r="L128" i="8"/>
  <c r="M117" i="7"/>
  <c r="L117" i="7"/>
  <c r="D10" i="8"/>
  <c r="M116" i="8"/>
  <c r="L116" i="8"/>
  <c r="M125" i="8"/>
  <c r="L125" i="8"/>
  <c r="M109" i="8"/>
  <c r="L109" i="8"/>
  <c r="M113" i="8"/>
  <c r="L113" i="8"/>
  <c r="M114" i="7"/>
  <c r="L114" i="7"/>
  <c r="M125" i="7"/>
  <c r="L125" i="7"/>
  <c r="M127" i="8"/>
  <c r="L127" i="8"/>
  <c r="M121" i="7"/>
  <c r="L121" i="7"/>
  <c r="M115" i="8"/>
  <c r="L115" i="8"/>
  <c r="M109" i="7"/>
  <c r="L109" i="7"/>
  <c r="M119" i="7"/>
  <c r="L119" i="7"/>
  <c r="M110" i="7"/>
  <c r="L110" i="7"/>
  <c r="M126" i="7"/>
  <c r="L126" i="7"/>
  <c r="M122" i="8"/>
  <c r="L122" i="8"/>
  <c r="M111" i="7"/>
  <c r="L111" i="7"/>
  <c r="Y96" i="8"/>
  <c r="M117" i="8"/>
  <c r="L117" i="8"/>
  <c r="M112" i="7"/>
  <c r="L112" i="7"/>
  <c r="M106" i="7"/>
  <c r="L106" i="7"/>
  <c r="M126" i="8"/>
  <c r="L126" i="8"/>
  <c r="M104" i="7"/>
  <c r="L104" i="7"/>
  <c r="M124" i="8"/>
  <c r="L124" i="8"/>
  <c r="M104" i="8"/>
  <c r="L104" i="8"/>
  <c r="AB52" i="1"/>
  <c r="GS52" i="1" s="1"/>
  <c r="J19" i="1" a="1"/>
  <c r="J19" i="1" s="1"/>
  <c r="I19" i="1" s="1" a="1"/>
  <c r="I19" i="1" s="1"/>
  <c r="H19" i="1" s="1" a="1"/>
  <c r="H19" i="1" s="1"/>
  <c r="IT19" i="1" s="1"/>
  <c r="G17" i="1"/>
  <c r="AH18" i="1" s="1"/>
  <c r="AI18" i="1" s="1"/>
  <c r="BX52" i="1"/>
  <c r="BH96" i="8"/>
  <c r="D243" i="4"/>
  <c r="D242" i="4"/>
  <c r="D241" i="4"/>
  <c r="G76" i="1" a="1"/>
  <c r="G76" i="1" s="1"/>
  <c r="AC76" i="1"/>
  <c r="Q124" i="8"/>
  <c r="D124" i="8" s="1"/>
  <c r="D139" i="8"/>
  <c r="GX52" i="1" a="1"/>
  <c r="GX52" i="1" s="1"/>
  <c r="X53" i="1" a="1"/>
  <c r="X53" i="1" s="1"/>
  <c r="X54" i="1" s="1" a="1"/>
  <c r="X54" i="1" s="1"/>
  <c r="X55" i="1" s="1" a="1"/>
  <c r="X55" i="1" s="1"/>
  <c r="X56" i="1" s="1" a="1"/>
  <c r="X56" i="1" s="1"/>
  <c r="X57" i="1" s="1" a="1"/>
  <c r="X57" i="1" s="1"/>
  <c r="X58" i="1" s="1" a="1"/>
  <c r="X58" i="1" s="1"/>
  <c r="X59" i="1" s="1" a="1"/>
  <c r="X59" i="1" s="1"/>
  <c r="X60" i="1" s="1" a="1"/>
  <c r="X60" i="1" s="1"/>
  <c r="X61" i="1" s="1" a="1"/>
  <c r="X61" i="1" s="1"/>
  <c r="X62" i="1" s="1" a="1"/>
  <c r="X62" i="1" s="1"/>
  <c r="X63" i="1" s="1" a="1"/>
  <c r="X63" i="1" s="1"/>
  <c r="W52" i="1" a="1"/>
  <c r="W52" i="1" s="1"/>
  <c r="R105" i="7"/>
  <c r="E105" i="7" s="1"/>
  <c r="F105" i="7"/>
  <c r="BM150" i="8"/>
  <c r="BN147" i="8"/>
  <c r="BM148" i="8"/>
  <c r="BM149" i="8" s="1"/>
  <c r="S113" i="8"/>
  <c r="S118" i="8"/>
  <c r="S106" i="8"/>
  <c r="S123" i="8"/>
  <c r="S111" i="8"/>
  <c r="S116" i="8"/>
  <c r="S121" i="8"/>
  <c r="S125" i="8"/>
  <c r="S104" i="8"/>
  <c r="S127" i="8"/>
  <c r="S109" i="8"/>
  <c r="S120" i="8"/>
  <c r="S122" i="8"/>
  <c r="S119" i="8"/>
  <c r="S124" i="8"/>
  <c r="S108" i="8"/>
  <c r="S110" i="8"/>
  <c r="S105" i="8"/>
  <c r="S126" i="8"/>
  <c r="Q110" i="8"/>
  <c r="S107" i="8"/>
  <c r="Q107" i="8"/>
  <c r="Q109" i="8"/>
  <c r="S112" i="8"/>
  <c r="S115" i="8"/>
  <c r="Q112" i="8"/>
  <c r="S128" i="8"/>
  <c r="S114" i="8"/>
  <c r="S117" i="8"/>
  <c r="Q114" i="8"/>
  <c r="Q105" i="8"/>
  <c r="Q104" i="8"/>
  <c r="Q117" i="8"/>
  <c r="Q115" i="8"/>
  <c r="D134" i="7"/>
  <c r="P104" i="7"/>
  <c r="D104" i="7"/>
  <c r="P123" i="7"/>
  <c r="D123" i="7"/>
  <c r="BK97" i="7"/>
  <c r="AC97" i="7"/>
  <c r="P107" i="7"/>
  <c r="D107" i="7"/>
  <c r="R113" i="7"/>
  <c r="E113" i="7" s="1"/>
  <c r="F113" i="7"/>
  <c r="AY148" i="7"/>
  <c r="AY149" i="7" s="1"/>
  <c r="AZ147" i="7"/>
  <c r="AY150" i="7"/>
  <c r="D139" i="7"/>
  <c r="D138" i="7"/>
  <c r="P116" i="7"/>
  <c r="D116" i="7"/>
  <c r="P221" i="7"/>
  <c r="P119" i="7"/>
  <c r="D119" i="7"/>
  <c r="P113" i="7"/>
  <c r="D113" i="7"/>
  <c r="R128" i="7"/>
  <c r="E128" i="7" s="1"/>
  <c r="F128" i="7"/>
  <c r="D10" i="7"/>
  <c r="M11" i="7"/>
  <c r="D11" i="7" s="1"/>
  <c r="P108" i="7"/>
  <c r="D108" i="7"/>
  <c r="R123" i="7"/>
  <c r="E123" i="7" s="1"/>
  <c r="F123" i="7"/>
  <c r="D120" i="8"/>
  <c r="P120" i="8"/>
  <c r="D135" i="8"/>
  <c r="AJ147" i="7"/>
  <c r="AI150" i="7"/>
  <c r="AI148" i="7"/>
  <c r="AI149" i="7" s="1"/>
  <c r="D136" i="7"/>
  <c r="R116" i="7"/>
  <c r="E116" i="7" s="1"/>
  <c r="F116" i="7"/>
  <c r="M221" i="7"/>
  <c r="D117" i="7"/>
  <c r="P117" i="7"/>
  <c r="R119" i="7"/>
  <c r="E119" i="7" s="1"/>
  <c r="F119" i="7"/>
  <c r="D138" i="8"/>
  <c r="DH147" i="7"/>
  <c r="DG150" i="7"/>
  <c r="DG148" i="7"/>
  <c r="DG149" i="7" s="1"/>
  <c r="CC150" i="7"/>
  <c r="CC148" i="7"/>
  <c r="CC149" i="7" s="1"/>
  <c r="CD147" i="7"/>
  <c r="P125" i="7"/>
  <c r="D125" i="7"/>
  <c r="R108" i="7"/>
  <c r="E108" i="7" s="1"/>
  <c r="F108" i="7"/>
  <c r="D130" i="8"/>
  <c r="AB94" i="8"/>
  <c r="BK94" i="8" s="1"/>
  <c r="AC92" i="8"/>
  <c r="D140" i="7"/>
  <c r="D130" i="7"/>
  <c r="P111" i="7"/>
  <c r="D111" i="7"/>
  <c r="D118" i="7"/>
  <c r="P118" i="7"/>
  <c r="P106" i="7"/>
  <c r="D106" i="7"/>
  <c r="AY148" i="8"/>
  <c r="AY149" i="8" s="1"/>
  <c r="AZ147" i="8"/>
  <c r="AY150" i="8"/>
  <c r="AA98" i="8"/>
  <c r="BI98" i="8"/>
  <c r="F221" i="7"/>
  <c r="D141" i="7"/>
  <c r="P124" i="7"/>
  <c r="D124" i="7"/>
  <c r="R111" i="7"/>
  <c r="E111" i="7" s="1"/>
  <c r="F111" i="7"/>
  <c r="F125" i="7"/>
  <c r="R125" i="7"/>
  <c r="E125" i="7" s="1"/>
  <c r="D115" i="7"/>
  <c r="P115" i="7"/>
  <c r="R124" i="7"/>
  <c r="E124" i="7" s="1"/>
  <c r="F124" i="7"/>
  <c r="R120" i="7"/>
  <c r="E120" i="7" s="1"/>
  <c r="F120" i="7"/>
  <c r="BM148" i="7"/>
  <c r="BM149" i="7" s="1"/>
  <c r="BN147" i="7"/>
  <c r="BM150" i="7"/>
  <c r="E10" i="7"/>
  <c r="N11" i="7"/>
  <c r="E11" i="7" s="1"/>
  <c r="P110" i="7"/>
  <c r="D110" i="7"/>
  <c r="E130" i="7"/>
  <c r="F130" i="7"/>
  <c r="R106" i="7"/>
  <c r="E106" i="7" s="1"/>
  <c r="F106" i="7"/>
  <c r="D133" i="8"/>
  <c r="Q125" i="8"/>
  <c r="Z94" i="7"/>
  <c r="AA92" i="7"/>
  <c r="D129" i="7"/>
  <c r="P128" i="7"/>
  <c r="D128" i="7"/>
  <c r="BJ93" i="7"/>
  <c r="AB93" i="7"/>
  <c r="R126" i="7"/>
  <c r="E126" i="7" s="1"/>
  <c r="F126" i="7"/>
  <c r="R110" i="7"/>
  <c r="E110" i="7" s="1"/>
  <c r="F110" i="7"/>
  <c r="Q119" i="8"/>
  <c r="R104" i="7"/>
  <c r="E104" i="7" s="1"/>
  <c r="F104" i="7"/>
  <c r="P127" i="7"/>
  <c r="D127" i="7"/>
  <c r="P120" i="7"/>
  <c r="D120" i="7"/>
  <c r="R114" i="7"/>
  <c r="E114" i="7" s="1"/>
  <c r="F114" i="7"/>
  <c r="D137" i="8"/>
  <c r="Q121" i="8"/>
  <c r="F148" i="7"/>
  <c r="F149" i="7" s="1"/>
  <c r="F150" i="7"/>
  <c r="G147" i="7"/>
  <c r="D137" i="7"/>
  <c r="D132" i="7"/>
  <c r="D136" i="8"/>
  <c r="P124" i="8"/>
  <c r="M221" i="8"/>
  <c r="Q116" i="8"/>
  <c r="Q126" i="8"/>
  <c r="D132" i="8"/>
  <c r="AI150" i="8"/>
  <c r="AJ147" i="8"/>
  <c r="AI148" i="8"/>
  <c r="AI149" i="8" s="1"/>
  <c r="P221" i="8"/>
  <c r="Q111" i="8"/>
  <c r="D131" i="7"/>
  <c r="R109" i="7"/>
  <c r="E109" i="7" s="1"/>
  <c r="F109" i="7"/>
  <c r="DG148" i="8"/>
  <c r="DG149" i="8" s="1"/>
  <c r="DH147" i="8"/>
  <c r="DG150" i="8"/>
  <c r="Q123" i="8"/>
  <c r="N11" i="8"/>
  <c r="E11" i="8" s="1"/>
  <c r="E10" i="8"/>
  <c r="F107" i="7"/>
  <c r="R107" i="7"/>
  <c r="E107" i="7" s="1"/>
  <c r="R121" i="7"/>
  <c r="E121" i="7" s="1"/>
  <c r="F121" i="7"/>
  <c r="CB148" i="8"/>
  <c r="CB149" i="8" s="1"/>
  <c r="CB150" i="8"/>
  <c r="CC147" i="8"/>
  <c r="Q122" i="8"/>
  <c r="BJ97" i="8"/>
  <c r="AB97" i="8"/>
  <c r="D142" i="7"/>
  <c r="BJ98" i="7"/>
  <c r="AB98" i="7"/>
  <c r="R115" i="7"/>
  <c r="E115" i="7" s="1"/>
  <c r="F115" i="7"/>
  <c r="R117" i="7"/>
  <c r="E117" i="7" s="1"/>
  <c r="F117" i="7"/>
  <c r="Q106" i="8"/>
  <c r="R118" i="7"/>
  <c r="E118" i="7" s="1"/>
  <c r="F118" i="7"/>
  <c r="F127" i="7"/>
  <c r="R127" i="7"/>
  <c r="E127" i="7" s="1"/>
  <c r="Q127" i="8"/>
  <c r="CR147" i="7"/>
  <c r="CQ148" i="7"/>
  <c r="CQ149" i="7" s="1"/>
  <c r="CQ150" i="7"/>
  <c r="U148" i="7"/>
  <c r="U149" i="7" s="1"/>
  <c r="U150" i="7"/>
  <c r="V147" i="7"/>
  <c r="D112" i="7"/>
  <c r="P112" i="7"/>
  <c r="CQ150" i="8"/>
  <c r="CQ148" i="8"/>
  <c r="CQ149" i="8" s="1"/>
  <c r="CR147" i="8"/>
  <c r="Q118" i="8"/>
  <c r="P121" i="7"/>
  <c r="D121" i="7"/>
  <c r="D133" i="7"/>
  <c r="C10" i="7"/>
  <c r="L11" i="7"/>
  <c r="C11" i="7" s="1"/>
  <c r="P122" i="7"/>
  <c r="D122" i="7"/>
  <c r="T148" i="8"/>
  <c r="T149" i="8" s="1"/>
  <c r="T150" i="8"/>
  <c r="U147" i="8"/>
  <c r="Q113" i="8"/>
  <c r="P114" i="7"/>
  <c r="D114" i="7"/>
  <c r="D105" i="7"/>
  <c r="P105" i="7"/>
  <c r="D131" i="8"/>
  <c r="Q108" i="8"/>
  <c r="I221" i="7"/>
  <c r="P109" i="7"/>
  <c r="D109" i="7"/>
  <c r="F122" i="7"/>
  <c r="R122" i="7"/>
  <c r="E122" i="7" s="1"/>
  <c r="F112" i="7"/>
  <c r="R112" i="7"/>
  <c r="E112" i="7" s="1"/>
  <c r="E150" i="8"/>
  <c r="F147" i="8"/>
  <c r="E148" i="8"/>
  <c r="E149" i="8" s="1"/>
  <c r="BJ93" i="8"/>
  <c r="BJ96" i="8" s="1"/>
  <c r="AB93" i="8"/>
  <c r="AA96" i="8"/>
  <c r="Z96" i="8"/>
  <c r="Q128" i="8"/>
  <c r="L11" i="8"/>
  <c r="C11" i="8" s="1"/>
  <c r="C10" i="8"/>
  <c r="D135" i="7"/>
  <c r="P126" i="7"/>
  <c r="D126" i="7"/>
  <c r="E129" i="7"/>
  <c r="F129" i="7"/>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16" i="1"/>
  <c r="BN984" i="4" l="1"/>
  <c r="BU984" i="4"/>
  <c r="CB984" i="4"/>
  <c r="BN740" i="4"/>
  <c r="BU740" i="4"/>
  <c r="CB740" i="4"/>
  <c r="CB996" i="4"/>
  <c r="BU996" i="4"/>
  <c r="BN996" i="4"/>
  <c r="FA257" i="4"/>
  <c r="CB871" i="4"/>
  <c r="BN871" i="4"/>
  <c r="BU871" i="4"/>
  <c r="BN967" i="4"/>
  <c r="BU967" i="4"/>
  <c r="CB967" i="4"/>
  <c r="CB725" i="4"/>
  <c r="BN725" i="4"/>
  <c r="BU725" i="4"/>
  <c r="C741" i="4"/>
  <c r="BN341" i="4"/>
  <c r="BU341" i="4"/>
  <c r="CB341" i="4"/>
  <c r="BU735" i="4"/>
  <c r="BN735" i="4"/>
  <c r="CB735" i="4"/>
  <c r="CB961" i="4"/>
  <c r="BN961" i="4"/>
  <c r="BU961" i="4"/>
  <c r="DA260" i="4"/>
  <c r="CF261" i="4"/>
  <c r="BK260" i="4"/>
  <c r="BK660" i="4" s="1"/>
  <c r="DV660" i="4" s="1"/>
  <c r="DV661" i="4" s="1"/>
  <c r="AP660" i="4"/>
  <c r="DA660" i="4" s="1"/>
  <c r="DC260" i="4"/>
  <c r="CH261" i="4"/>
  <c r="BM260" i="4"/>
  <c r="BM660" i="4" s="1"/>
  <c r="DX660" i="4" s="1"/>
  <c r="DX661" i="4" s="1"/>
  <c r="AR660" i="4"/>
  <c r="DC660" i="4" s="1"/>
  <c r="CS258" i="4"/>
  <c r="CR261" i="4"/>
  <c r="CB939" i="4"/>
  <c r="BN939" i="4"/>
  <c r="BU939" i="4"/>
  <c r="CB330" i="4"/>
  <c r="BN330" i="4"/>
  <c r="BU330" i="4"/>
  <c r="C730" i="4"/>
  <c r="EG257" i="4"/>
  <c r="DL258" i="4"/>
  <c r="DM258" i="4" s="1"/>
  <c r="BN720" i="4"/>
  <c r="BU720" i="4"/>
  <c r="CB720" i="4"/>
  <c r="CB714" i="4"/>
  <c r="BN714" i="4"/>
  <c r="BU714" i="4"/>
  <c r="BN336" i="4"/>
  <c r="C736" i="4"/>
  <c r="BU336" i="4"/>
  <c r="CB336" i="4"/>
  <c r="BS680" i="4"/>
  <c r="EU660" i="4"/>
  <c r="EU661" i="4" s="1"/>
  <c r="DY661" i="4"/>
  <c r="DB260" i="4"/>
  <c r="CG261" i="4"/>
  <c r="BL260" i="4"/>
  <c r="BL660" i="4" s="1"/>
  <c r="DW660" i="4" s="1"/>
  <c r="DW661" i="4" s="1"/>
  <c r="AQ660" i="4"/>
  <c r="DB660" i="4" s="1"/>
  <c r="CB966" i="4"/>
  <c r="BN966" i="4"/>
  <c r="BU966" i="4"/>
  <c r="CB586" i="4"/>
  <c r="C986" i="4"/>
  <c r="BN586" i="4"/>
  <c r="BU586" i="4"/>
  <c r="BN933" i="4"/>
  <c r="BU933" i="4"/>
  <c r="CB933" i="4"/>
  <c r="CB922" i="4"/>
  <c r="BN922" i="4"/>
  <c r="BU922" i="4"/>
  <c r="CB950" i="4"/>
  <c r="BN950" i="4"/>
  <c r="BU950" i="4"/>
  <c r="BN927" i="4"/>
  <c r="BU927" i="4"/>
  <c r="CB927" i="4"/>
  <c r="C997" i="4"/>
  <c r="CB597" i="4"/>
  <c r="BN597" i="4"/>
  <c r="BU597" i="4"/>
  <c r="CR661" i="4"/>
  <c r="BN591" i="4"/>
  <c r="BU591" i="4"/>
  <c r="C991" i="4"/>
  <c r="CB591" i="4"/>
  <c r="CB972" i="4"/>
  <c r="BN972" i="4"/>
  <c r="BU972" i="4"/>
  <c r="CB876" i="4"/>
  <c r="BU876" i="4"/>
  <c r="BN876" i="4"/>
  <c r="BN540" i="4"/>
  <c r="C940" i="4"/>
  <c r="BU540" i="4"/>
  <c r="CB540" i="4"/>
  <c r="B346" i="4"/>
  <c r="BR744" i="4"/>
  <c r="BY744" i="4"/>
  <c r="CF744" i="4"/>
  <c r="GV27" i="1"/>
  <c r="EC261" i="4"/>
  <c r="EX260" i="4"/>
  <c r="EX261" i="4" s="1"/>
  <c r="BP264" i="4"/>
  <c r="BR264" i="4" s="1"/>
  <c r="BQ264" i="4"/>
  <c r="BX681" i="4"/>
  <c r="CE681" i="4"/>
  <c r="BQ681" i="4"/>
  <c r="BU543" i="4"/>
  <c r="CB543" i="4"/>
  <c r="BN543" i="4"/>
  <c r="C943" i="4"/>
  <c r="FA260" i="4"/>
  <c r="BO265" i="4"/>
  <c r="BV265" i="4"/>
  <c r="CC265" i="4"/>
  <c r="D266" i="4"/>
  <c r="D665" i="4"/>
  <c r="B265" i="4"/>
  <c r="BU973" i="4"/>
  <c r="CB973" i="4"/>
  <c r="BN973" i="4"/>
  <c r="CG281" i="4"/>
  <c r="CH281" i="4"/>
  <c r="BN268" i="4"/>
  <c r="CB268" i="4"/>
  <c r="BU268" i="4"/>
  <c r="C668" i="4"/>
  <c r="BS281" i="4"/>
  <c r="BT281" i="4"/>
  <c r="BN894" i="4"/>
  <c r="BU894" i="4"/>
  <c r="CB894" i="4"/>
  <c r="EB261" i="4"/>
  <c r="EW260" i="4"/>
  <c r="EW261" i="4" s="1"/>
  <c r="DZ260" i="4"/>
  <c r="DE261" i="4"/>
  <c r="C269" i="4"/>
  <c r="A270" i="4"/>
  <c r="BZ281" i="4"/>
  <c r="CA281" i="4"/>
  <c r="CB558" i="4"/>
  <c r="BN558" i="4"/>
  <c r="BU558" i="4"/>
  <c r="C958" i="4"/>
  <c r="CW661" i="4"/>
  <c r="FH660" i="4"/>
  <c r="F283" i="4"/>
  <c r="CE282" i="4"/>
  <c r="BQ282" i="4"/>
  <c r="BX282" i="4"/>
  <c r="F682" i="4"/>
  <c r="CB715" i="4"/>
  <c r="BN715" i="4"/>
  <c r="BU715" i="4"/>
  <c r="BN331" i="4"/>
  <c r="BU331" i="4"/>
  <c r="CB331" i="4"/>
  <c r="C731" i="4"/>
  <c r="BS258" i="4"/>
  <c r="BR261" i="4"/>
  <c r="DO260" i="4"/>
  <c r="BV661" i="4"/>
  <c r="EG660" i="4"/>
  <c r="EN258" i="4"/>
  <c r="EO258" i="4" s="1"/>
  <c r="EP258" i="4" s="1"/>
  <c r="EQ258" i="4" s="1"/>
  <c r="ER258" i="4" s="1"/>
  <c r="ES258" i="4" s="1"/>
  <c r="FI257" i="4"/>
  <c r="FI258" i="4" s="1"/>
  <c r="FJ258" i="4" s="1"/>
  <c r="FK258" i="4" s="1"/>
  <c r="FL258" i="4" s="1"/>
  <c r="BR661" i="4"/>
  <c r="BA260" i="4"/>
  <c r="BA660" i="4" s="1"/>
  <c r="DL660"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ER661" i="4"/>
  <c r="BU995" i="4"/>
  <c r="CB995" i="4"/>
  <c r="BN995"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CB333" i="4"/>
  <c r="BN333" i="4"/>
  <c r="BU333" i="4"/>
  <c r="C733" i="4"/>
  <c r="ET661" i="4"/>
  <c r="BN742" i="4"/>
  <c r="BU742" i="4"/>
  <c r="CB742" i="4"/>
  <c r="BU882" i="4"/>
  <c r="CB882" i="4"/>
  <c r="BN882" i="4"/>
  <c r="FJ661" i="4"/>
  <c r="BN339" i="4"/>
  <c r="BU339" i="4"/>
  <c r="CB339" i="4"/>
  <c r="C739" i="4"/>
  <c r="BN926" i="4"/>
  <c r="BU926" i="4"/>
  <c r="CB926" i="4"/>
  <c r="CB546" i="4"/>
  <c r="BN546" i="4"/>
  <c r="BU546" i="4"/>
  <c r="C946" i="4"/>
  <c r="B667" i="4"/>
  <c r="CB667" i="4"/>
  <c r="BN667" i="4"/>
  <c r="BU667" i="4"/>
  <c r="CB590" i="4"/>
  <c r="BU590" i="4"/>
  <c r="BN590" i="4"/>
  <c r="C990" i="4"/>
  <c r="BN878" i="4"/>
  <c r="BU878" i="4"/>
  <c r="CB878" i="4"/>
  <c r="DP260" i="4"/>
  <c r="E283" i="4"/>
  <c r="A284" i="4"/>
  <c r="BN917" i="4"/>
  <c r="BU917" i="4"/>
  <c r="CB917" i="4"/>
  <c r="BN542" i="4"/>
  <c r="BU542" i="4"/>
  <c r="CB542" i="4"/>
  <c r="C942" i="4"/>
  <c r="B282" i="4"/>
  <c r="EQ661" i="4"/>
  <c r="EM258" i="4"/>
  <c r="FH257" i="4"/>
  <c r="FH258" i="4" s="1"/>
  <c r="ES661" i="4"/>
  <c r="CB581" i="4"/>
  <c r="BN581" i="4"/>
  <c r="BU581" i="4"/>
  <c r="C981" i="4"/>
  <c r="EM661" i="4"/>
  <c r="DU260" i="4"/>
  <c r="CZ261" i="4"/>
  <c r="BN727" i="4"/>
  <c r="BU727" i="4"/>
  <c r="CB727" i="4"/>
  <c r="BU716" i="4"/>
  <c r="CB716" i="4"/>
  <c r="BN716" i="4"/>
  <c r="BN935" i="4"/>
  <c r="BU935" i="4"/>
  <c r="CB935" i="4"/>
  <c r="BT745" i="4"/>
  <c r="CA745" i="4"/>
  <c r="CH745" i="4"/>
  <c r="BR745" i="4"/>
  <c r="BY745" i="4"/>
  <c r="CF745" i="4"/>
  <c r="BU332" i="4"/>
  <c r="CB332" i="4"/>
  <c r="BN332" i="4"/>
  <c r="C732" i="4"/>
  <c r="CW261" i="4"/>
  <c r="DR260" i="4"/>
  <c r="CH346" i="4"/>
  <c r="I347" i="4"/>
  <c r="BT346" i="4"/>
  <c r="CA346" i="4"/>
  <c r="I746" i="4"/>
  <c r="BU712" i="4"/>
  <c r="CB712" i="4"/>
  <c r="BN712" i="4"/>
  <c r="EA261" i="4"/>
  <c r="EV260" i="4"/>
  <c r="EV261" i="4" s="1"/>
  <c r="BV664" i="4"/>
  <c r="CC664" i="4"/>
  <c r="BO664" i="4"/>
  <c r="BU328" i="4"/>
  <c r="CB328" i="4"/>
  <c r="BN328" i="4"/>
  <c r="C728" i="4"/>
  <c r="BW264" i="4"/>
  <c r="BY264" i="4" s="1"/>
  <c r="BX264" i="4"/>
  <c r="CD264" i="4"/>
  <c r="CF264" i="4" s="1"/>
  <c r="CE264" i="4"/>
  <c r="BN879" i="4"/>
  <c r="BU879" i="4"/>
  <c r="CB879" i="4"/>
  <c r="BU963" i="4"/>
  <c r="CB963" i="4"/>
  <c r="BN963" i="4"/>
  <c r="BN947" i="4"/>
  <c r="BU947" i="4"/>
  <c r="CB947" i="4"/>
  <c r="B28" i="1"/>
  <c r="JD25" i="1"/>
  <c r="JE25" i="1"/>
  <c r="JF25" i="1"/>
  <c r="AP44" i="1"/>
  <c r="BX42" i="1"/>
  <c r="BX40" i="1"/>
  <c r="BX29" i="1"/>
  <c r="BX27" i="1"/>
  <c r="BX33" i="1"/>
  <c r="DN42" i="1"/>
  <c r="DM42" i="1"/>
  <c r="DL42" i="1"/>
  <c r="DK42" i="1"/>
  <c r="DJ42" i="1"/>
  <c r="DI42" i="1"/>
  <c r="DH42" i="1"/>
  <c r="DG42" i="1"/>
  <c r="DF42" i="1"/>
  <c r="DE42" i="1"/>
  <c r="DD42" i="1"/>
  <c r="DC42" i="1"/>
  <c r="DB42" i="1"/>
  <c r="EG42" i="1"/>
  <c r="DA42" i="1"/>
  <c r="DW42" i="1"/>
  <c r="DV42" i="1"/>
  <c r="DU42" i="1"/>
  <c r="DR42" i="1"/>
  <c r="EF42" i="1"/>
  <c r="EE42" i="1"/>
  <c r="DS42" i="1"/>
  <c r="DQ42" i="1"/>
  <c r="DP42" i="1"/>
  <c r="DO42" i="1"/>
  <c r="CZ42" i="1"/>
  <c r="CY42" i="1"/>
  <c r="CX42" i="1"/>
  <c r="DX42" i="1"/>
  <c r="ED42" i="1"/>
  <c r="EC42" i="1"/>
  <c r="EB42" i="1"/>
  <c r="EA42" i="1"/>
  <c r="DZ42" i="1"/>
  <c r="DY42" i="1"/>
  <c r="DT42" i="1"/>
  <c r="EC31" i="1"/>
  <c r="EA31" i="1"/>
  <c r="DR31" i="1"/>
  <c r="DM31" i="1"/>
  <c r="DK31" i="1"/>
  <c r="DJ31" i="1"/>
  <c r="DH31" i="1"/>
  <c r="DF31" i="1"/>
  <c r="DE31" i="1"/>
  <c r="DC31" i="1"/>
  <c r="DA31" i="1"/>
  <c r="CZ31" i="1"/>
  <c r="CY31" i="1"/>
  <c r="CX31" i="1"/>
  <c r="EG31" i="1"/>
  <c r="EF31" i="1"/>
  <c r="EE31" i="1"/>
  <c r="ED31" i="1"/>
  <c r="DD31" i="1"/>
  <c r="DU31" i="1"/>
  <c r="DT31" i="1"/>
  <c r="DS31" i="1"/>
  <c r="DQ31" i="1"/>
  <c r="DP31" i="1"/>
  <c r="DO31" i="1"/>
  <c r="DN31" i="1"/>
  <c r="DL31" i="1"/>
  <c r="DI31" i="1"/>
  <c r="DG31" i="1"/>
  <c r="DB31" i="1"/>
  <c r="EB31" i="1"/>
  <c r="DZ31" i="1"/>
  <c r="DY31" i="1"/>
  <c r="DX31" i="1"/>
  <c r="DW31" i="1"/>
  <c r="DV31" i="1"/>
  <c r="IL43" i="1"/>
  <c r="AD37" i="1"/>
  <c r="IT37" i="1"/>
  <c r="IS37" i="1"/>
  <c r="IP37" i="1"/>
  <c r="IG37" i="1"/>
  <c r="II37" i="1"/>
  <c r="AE37" i="1"/>
  <c r="IH37" i="1"/>
  <c r="AC37" i="1"/>
  <c r="AG37" i="1"/>
  <c r="IR37" i="1"/>
  <c r="IQ37" i="1"/>
  <c r="IO37" i="1"/>
  <c r="IJ37" i="1"/>
  <c r="AF37" i="1"/>
  <c r="GM35" i="1"/>
  <c r="GL35" i="1"/>
  <c r="GK35" i="1"/>
  <c r="EO35" i="1"/>
  <c r="EN35" i="1"/>
  <c r="EO41" i="1"/>
  <c r="EN41" i="1"/>
  <c r="GL41" i="1"/>
  <c r="GK41" i="1"/>
  <c r="GM41" i="1"/>
  <c r="GQ43" i="1"/>
  <c r="GR43" i="1"/>
  <c r="IL37" i="1"/>
  <c r="EN39" i="1"/>
  <c r="GL39" i="1"/>
  <c r="GK39" i="1"/>
  <c r="EO39" i="1"/>
  <c r="GM39" i="1"/>
  <c r="AG39" i="1"/>
  <c r="AF39" i="1"/>
  <c r="AE39" i="1"/>
  <c r="AC39" i="1"/>
  <c r="IT39" i="1"/>
  <c r="IS39" i="1"/>
  <c r="IR39" i="1"/>
  <c r="IQ39" i="1"/>
  <c r="IP39" i="1"/>
  <c r="IO39" i="1"/>
  <c r="IJ39" i="1"/>
  <c r="II39" i="1"/>
  <c r="IH39" i="1"/>
  <c r="AD39" i="1"/>
  <c r="IG39" i="1"/>
  <c r="EO43" i="1"/>
  <c r="EN43" i="1"/>
  <c r="GM43" i="1"/>
  <c r="GL43" i="1"/>
  <c r="GK43" i="1"/>
  <c r="BX39" i="1"/>
  <c r="IL34" i="1"/>
  <c r="IL42" i="1"/>
  <c r="IH41" i="1"/>
  <c r="IG41" i="1"/>
  <c r="AC41" i="1"/>
  <c r="IT41" i="1"/>
  <c r="IS41" i="1"/>
  <c r="IR41" i="1"/>
  <c r="IQ41" i="1"/>
  <c r="IP41" i="1"/>
  <c r="IO41" i="1"/>
  <c r="IJ41" i="1"/>
  <c r="II41" i="1"/>
  <c r="AE41" i="1"/>
  <c r="AD41" i="1"/>
  <c r="AG41" i="1"/>
  <c r="AF41" i="1"/>
  <c r="GR40" i="1"/>
  <c r="GQ40" i="1"/>
  <c r="GQ37" i="1"/>
  <c r="GR37" i="1"/>
  <c r="EG33" i="1"/>
  <c r="DA33" i="1"/>
  <c r="EF33" i="1"/>
  <c r="CZ33" i="1"/>
  <c r="EE33" i="1"/>
  <c r="CY33" i="1"/>
  <c r="EB33" i="1"/>
  <c r="DU33" i="1"/>
  <c r="DP33" i="1"/>
  <c r="DO33" i="1"/>
  <c r="DN33" i="1"/>
  <c r="DM33" i="1"/>
  <c r="DK33" i="1"/>
  <c r="DY33" i="1"/>
  <c r="DX33" i="1"/>
  <c r="DW33" i="1"/>
  <c r="DV33" i="1"/>
  <c r="DS33" i="1"/>
  <c r="DR33" i="1"/>
  <c r="DQ33" i="1"/>
  <c r="DL33" i="1"/>
  <c r="DJ33" i="1"/>
  <c r="DI33" i="1"/>
  <c r="DH33" i="1"/>
  <c r="DG33" i="1"/>
  <c r="DF33" i="1"/>
  <c r="ED33" i="1"/>
  <c r="EC33" i="1"/>
  <c r="EA33" i="1"/>
  <c r="DZ33" i="1"/>
  <c r="DT33" i="1"/>
  <c r="DE33" i="1"/>
  <c r="DD33" i="1"/>
  <c r="DC33" i="1"/>
  <c r="CX33" i="1"/>
  <c r="DB33" i="1"/>
  <c r="IL41" i="1"/>
  <c r="GM36" i="1"/>
  <c r="GL36" i="1"/>
  <c r="GK36" i="1"/>
  <c r="EO36" i="1"/>
  <c r="EN36" i="1"/>
  <c r="GR39" i="1"/>
  <c r="GQ39" i="1"/>
  <c r="AG36" i="1"/>
  <c r="AF36" i="1"/>
  <c r="IT36" i="1"/>
  <c r="IQ36" i="1"/>
  <c r="IP36" i="1"/>
  <c r="IO36" i="1"/>
  <c r="AD36" i="1"/>
  <c r="IS36" i="1"/>
  <c r="IJ36" i="1"/>
  <c r="II36" i="1"/>
  <c r="AE36" i="1"/>
  <c r="IH36" i="1"/>
  <c r="AC36" i="1"/>
  <c r="IG36" i="1"/>
  <c r="IR36" i="1"/>
  <c r="IJ43" i="1"/>
  <c r="II43" i="1"/>
  <c r="IH43" i="1"/>
  <c r="IG43" i="1"/>
  <c r="IT43" i="1"/>
  <c r="IS43" i="1"/>
  <c r="IR43" i="1"/>
  <c r="IQ43" i="1"/>
  <c r="IP43" i="1"/>
  <c r="IO43" i="1"/>
  <c r="AD43" i="1"/>
  <c r="AG43" i="1"/>
  <c r="AF43" i="1"/>
  <c r="AE43" i="1"/>
  <c r="AC43" i="1"/>
  <c r="BX36" i="1"/>
  <c r="EE37" i="1"/>
  <c r="CY37" i="1"/>
  <c r="ED37" i="1"/>
  <c r="CX37" i="1"/>
  <c r="DZ37" i="1"/>
  <c r="DO37" i="1"/>
  <c r="DN37" i="1"/>
  <c r="DM37" i="1"/>
  <c r="DJ37" i="1"/>
  <c r="DX37" i="1"/>
  <c r="DW37" i="1"/>
  <c r="DV37" i="1"/>
  <c r="DS37" i="1"/>
  <c r="DC37" i="1"/>
  <c r="DB37" i="1"/>
  <c r="DA37" i="1"/>
  <c r="CZ37" i="1"/>
  <c r="EG37" i="1"/>
  <c r="DT37" i="1"/>
  <c r="DR37" i="1"/>
  <c r="DQ37" i="1"/>
  <c r="DP37" i="1"/>
  <c r="DL37" i="1"/>
  <c r="DK37" i="1"/>
  <c r="DI37" i="1"/>
  <c r="DH37" i="1"/>
  <c r="DG37" i="1"/>
  <c r="DF37" i="1"/>
  <c r="DE37" i="1"/>
  <c r="DD37" i="1"/>
  <c r="DY37" i="1"/>
  <c r="EF37" i="1"/>
  <c r="EC37" i="1"/>
  <c r="EB37" i="1"/>
  <c r="EA37" i="1"/>
  <c r="DU37" i="1"/>
  <c r="EN30" i="1"/>
  <c r="GM30" i="1"/>
  <c r="GL30" i="1"/>
  <c r="EO30" i="1"/>
  <c r="GK30" i="1"/>
  <c r="GR36" i="1"/>
  <c r="GQ36" i="1"/>
  <c r="GR26" i="1"/>
  <c r="GQ26" i="1"/>
  <c r="DL41" i="1"/>
  <c r="DK41" i="1"/>
  <c r="DJ41" i="1"/>
  <c r="DI41" i="1"/>
  <c r="DH41" i="1"/>
  <c r="DG41" i="1"/>
  <c r="DF41" i="1"/>
  <c r="DE41" i="1"/>
  <c r="DD41" i="1"/>
  <c r="DC41" i="1"/>
  <c r="DB41" i="1"/>
  <c r="EG41" i="1"/>
  <c r="DA41" i="1"/>
  <c r="EE41" i="1"/>
  <c r="CY41" i="1"/>
  <c r="EF41" i="1"/>
  <c r="ED41" i="1"/>
  <c r="EA41" i="1"/>
  <c r="DY41" i="1"/>
  <c r="DX41" i="1"/>
  <c r="DW41" i="1"/>
  <c r="DV41" i="1"/>
  <c r="DU41" i="1"/>
  <c r="DT41" i="1"/>
  <c r="DS41" i="1"/>
  <c r="DR41" i="1"/>
  <c r="DQ41" i="1"/>
  <c r="DP41" i="1"/>
  <c r="DO41" i="1"/>
  <c r="DN41" i="1"/>
  <c r="DM41" i="1"/>
  <c r="CZ41" i="1"/>
  <c r="CX41" i="1"/>
  <c r="EC41" i="1"/>
  <c r="EB41" i="1"/>
  <c r="DZ41" i="1"/>
  <c r="DR44" i="1"/>
  <c r="DQ44" i="1"/>
  <c r="DP44" i="1"/>
  <c r="DO44" i="1"/>
  <c r="DN44" i="1"/>
  <c r="DM44" i="1"/>
  <c r="DL44" i="1"/>
  <c r="DK44" i="1"/>
  <c r="DJ44" i="1"/>
  <c r="DI44" i="1"/>
  <c r="DH44" i="1"/>
  <c r="DG44" i="1"/>
  <c r="DF44" i="1"/>
  <c r="DE44" i="1"/>
  <c r="DT44" i="1"/>
  <c r="DW44" i="1"/>
  <c r="DV44" i="1"/>
  <c r="DU44" i="1"/>
  <c r="DC44" i="1"/>
  <c r="EE44" i="1"/>
  <c r="ED44" i="1"/>
  <c r="EC44" i="1"/>
  <c r="EB44" i="1"/>
  <c r="EA44" i="1"/>
  <c r="DZ44" i="1"/>
  <c r="DY44" i="1"/>
  <c r="DX44" i="1"/>
  <c r="DS44" i="1"/>
  <c r="DD44" i="1"/>
  <c r="DB44" i="1"/>
  <c r="DA44" i="1"/>
  <c r="CZ44" i="1"/>
  <c r="CY44" i="1"/>
  <c r="EG44" i="1"/>
  <c r="EF44" i="1"/>
  <c r="CX44" i="1"/>
  <c r="IL36" i="1"/>
  <c r="BX41" i="1"/>
  <c r="EC36" i="1"/>
  <c r="EB36" i="1"/>
  <c r="DX36" i="1"/>
  <c r="DK36" i="1"/>
  <c r="DJ36" i="1"/>
  <c r="DI36" i="1"/>
  <c r="DP36" i="1"/>
  <c r="DO36" i="1"/>
  <c r="DN36" i="1"/>
  <c r="DH36" i="1"/>
  <c r="EG36" i="1"/>
  <c r="EF36" i="1"/>
  <c r="ED36" i="1"/>
  <c r="EA36" i="1"/>
  <c r="DZ36" i="1"/>
  <c r="DY36" i="1"/>
  <c r="DW36" i="1"/>
  <c r="DV36" i="1"/>
  <c r="DU36" i="1"/>
  <c r="DT36" i="1"/>
  <c r="CZ36" i="1"/>
  <c r="CY36" i="1"/>
  <c r="CX36" i="1"/>
  <c r="DE36" i="1"/>
  <c r="DD36" i="1"/>
  <c r="DC36" i="1"/>
  <c r="DB36" i="1"/>
  <c r="DA36" i="1"/>
  <c r="EE36" i="1"/>
  <c r="DS36" i="1"/>
  <c r="DR36" i="1"/>
  <c r="DQ36" i="1"/>
  <c r="DM36" i="1"/>
  <c r="DL36" i="1"/>
  <c r="DG36" i="1"/>
  <c r="DF36" i="1"/>
  <c r="IL39" i="1"/>
  <c r="IR40" i="1"/>
  <c r="IQ40" i="1"/>
  <c r="IP40" i="1"/>
  <c r="IT40" i="1"/>
  <c r="IS40" i="1"/>
  <c r="IO40" i="1"/>
  <c r="AG40" i="1"/>
  <c r="AF40" i="1"/>
  <c r="AE40" i="1"/>
  <c r="AD40" i="1"/>
  <c r="AC40" i="1"/>
  <c r="IJ40" i="1"/>
  <c r="II40" i="1"/>
  <c r="IH40" i="1"/>
  <c r="IG40" i="1"/>
  <c r="GM38" i="1"/>
  <c r="GL38" i="1"/>
  <c r="GK38" i="1"/>
  <c r="EO38" i="1"/>
  <c r="EN38" i="1"/>
  <c r="IP29" i="1"/>
  <c r="AD29" i="1"/>
  <c r="IG29" i="1"/>
  <c r="IT29" i="1"/>
  <c r="IS29" i="1"/>
  <c r="IR29" i="1"/>
  <c r="IQ29" i="1"/>
  <c r="IO29" i="1"/>
  <c r="IJ29" i="1"/>
  <c r="II29" i="1"/>
  <c r="IH29" i="1"/>
  <c r="AG29" i="1"/>
  <c r="AF29" i="1"/>
  <c r="AE29" i="1"/>
  <c r="AC29" i="1"/>
  <c r="GR42" i="1"/>
  <c r="GQ42" i="1"/>
  <c r="AF38" i="1"/>
  <c r="IG38" i="1"/>
  <c r="AG38" i="1"/>
  <c r="AE38" i="1"/>
  <c r="AD38" i="1"/>
  <c r="GU38" i="1" s="1"/>
  <c r="AC38" i="1"/>
  <c r="IT38" i="1"/>
  <c r="IS38" i="1"/>
  <c r="IR38" i="1"/>
  <c r="IQ38" i="1"/>
  <c r="IP38" i="1"/>
  <c r="IO38" i="1"/>
  <c r="IJ38" i="1"/>
  <c r="II38" i="1"/>
  <c r="IH38" i="1"/>
  <c r="EO26" i="1"/>
  <c r="EN26" i="1"/>
  <c r="GM26" i="1"/>
  <c r="GL26" i="1"/>
  <c r="GK26" i="1"/>
  <c r="II26" i="1"/>
  <c r="IO26" i="1"/>
  <c r="AG26" i="1"/>
  <c r="AF26" i="1"/>
  <c r="AE26" i="1"/>
  <c r="AD26" i="1"/>
  <c r="AC26" i="1"/>
  <c r="IJ26" i="1"/>
  <c r="IH26" i="1"/>
  <c r="IG26" i="1"/>
  <c r="IT26" i="1"/>
  <c r="IS26" i="1"/>
  <c r="IR26" i="1"/>
  <c r="IQ26" i="1"/>
  <c r="IP26" i="1"/>
  <c r="DH39" i="1"/>
  <c r="DG39" i="1"/>
  <c r="DF39" i="1"/>
  <c r="DC39" i="1"/>
  <c r="DB39" i="1"/>
  <c r="EG39" i="1"/>
  <c r="DA39" i="1"/>
  <c r="EF39" i="1"/>
  <c r="CZ39" i="1"/>
  <c r="EE39" i="1"/>
  <c r="CY39" i="1"/>
  <c r="ED39" i="1"/>
  <c r="CX39" i="1"/>
  <c r="EC39" i="1"/>
  <c r="EA39" i="1"/>
  <c r="DZ39" i="1"/>
  <c r="DX39" i="1"/>
  <c r="DW39" i="1"/>
  <c r="DV39" i="1"/>
  <c r="DS39" i="1"/>
  <c r="EB39" i="1"/>
  <c r="DY39" i="1"/>
  <c r="DU39" i="1"/>
  <c r="DT39" i="1"/>
  <c r="DM39" i="1"/>
  <c r="DL39" i="1"/>
  <c r="DK39" i="1"/>
  <c r="DR39" i="1"/>
  <c r="DQ39" i="1"/>
  <c r="DP39" i="1"/>
  <c r="DO39" i="1"/>
  <c r="DN39" i="1"/>
  <c r="DJ39" i="1"/>
  <c r="DI39" i="1"/>
  <c r="DE39" i="1"/>
  <c r="DD39" i="1"/>
  <c r="DP43" i="1"/>
  <c r="DO43" i="1"/>
  <c r="DN43" i="1"/>
  <c r="DM43" i="1"/>
  <c r="DL43" i="1"/>
  <c r="DK43" i="1"/>
  <c r="DJ43" i="1"/>
  <c r="DI43" i="1"/>
  <c r="DH43" i="1"/>
  <c r="DG43" i="1"/>
  <c r="DF43" i="1"/>
  <c r="DE43" i="1"/>
  <c r="DD43" i="1"/>
  <c r="DC43" i="1"/>
  <c r="DR43" i="1"/>
  <c r="DQ43" i="1"/>
  <c r="DB43" i="1"/>
  <c r="CY43" i="1"/>
  <c r="EF43" i="1"/>
  <c r="EE43" i="1"/>
  <c r="ED43" i="1"/>
  <c r="EC43" i="1"/>
  <c r="EB43" i="1"/>
  <c r="EA43" i="1"/>
  <c r="DZ43" i="1"/>
  <c r="DY43" i="1"/>
  <c r="DX43" i="1"/>
  <c r="DW43" i="1"/>
  <c r="DV43" i="1"/>
  <c r="DU43" i="1"/>
  <c r="DT43" i="1"/>
  <c r="DS43" i="1"/>
  <c r="DA43" i="1"/>
  <c r="CZ43" i="1"/>
  <c r="CX43" i="1"/>
  <c r="EG43" i="1"/>
  <c r="BX38" i="1"/>
  <c r="GR44" i="1"/>
  <c r="GQ44" i="1"/>
  <c r="GQ41" i="1"/>
  <c r="GR41" i="1"/>
  <c r="GQ32" i="1"/>
  <c r="GR32" i="1"/>
  <c r="GR33" i="1"/>
  <c r="GQ33" i="1"/>
  <c r="EO42" i="1"/>
  <c r="EN42" i="1"/>
  <c r="GM42" i="1"/>
  <c r="GL42" i="1"/>
  <c r="GK42" i="1"/>
  <c r="GL37" i="1"/>
  <c r="GM37" i="1"/>
  <c r="GK37" i="1"/>
  <c r="EO37" i="1"/>
  <c r="EN37" i="1"/>
  <c r="EO33" i="1"/>
  <c r="EN33" i="1"/>
  <c r="GM33" i="1"/>
  <c r="GL33" i="1"/>
  <c r="GK33" i="1"/>
  <c r="IJ42" i="1"/>
  <c r="II42" i="1"/>
  <c r="IH42" i="1"/>
  <c r="IG42" i="1"/>
  <c r="AD42" i="1"/>
  <c r="AC42" i="1"/>
  <c r="IT42" i="1"/>
  <c r="IS42" i="1"/>
  <c r="IR42" i="1"/>
  <c r="IQ42" i="1"/>
  <c r="IP42" i="1"/>
  <c r="IO42" i="1"/>
  <c r="AG42" i="1"/>
  <c r="AF42" i="1"/>
  <c r="AE42" i="1"/>
  <c r="AF33" i="1"/>
  <c r="IT33" i="1"/>
  <c r="IR33" i="1"/>
  <c r="AE33" i="1"/>
  <c r="AD33" i="1"/>
  <c r="GU33" i="1" s="1"/>
  <c r="AC33" i="1"/>
  <c r="IJ33" i="1"/>
  <c r="II33" i="1"/>
  <c r="IH33" i="1"/>
  <c r="IG33" i="1"/>
  <c r="IS33" i="1"/>
  <c r="IQ33" i="1"/>
  <c r="IP33" i="1"/>
  <c r="IO33" i="1"/>
  <c r="AG33" i="1"/>
  <c r="IL38" i="1"/>
  <c r="IL31" i="1"/>
  <c r="EO34" i="1"/>
  <c r="EN34" i="1"/>
  <c r="GM34" i="1"/>
  <c r="GL34" i="1"/>
  <c r="GK34" i="1"/>
  <c r="BX30" i="1"/>
  <c r="EN28" i="1"/>
  <c r="GM28" i="1"/>
  <c r="GL28" i="1"/>
  <c r="GK28" i="1"/>
  <c r="EO28" i="1"/>
  <c r="GR27" i="1"/>
  <c r="GQ27" i="1"/>
  <c r="II28" i="1"/>
  <c r="IO28" i="1"/>
  <c r="IH28" i="1"/>
  <c r="IQ28" i="1"/>
  <c r="IT28" i="1"/>
  <c r="IS28" i="1"/>
  <c r="IR28" i="1"/>
  <c r="IP28" i="1"/>
  <c r="IJ28" i="1"/>
  <c r="IG28" i="1"/>
  <c r="AG28" i="1"/>
  <c r="AF28" i="1"/>
  <c r="AE28" i="1"/>
  <c r="AD28" i="1"/>
  <c r="GU28" i="1" s="1"/>
  <c r="AC28" i="1"/>
  <c r="IL30" i="1"/>
  <c r="II34" i="1"/>
  <c r="IH34" i="1"/>
  <c r="IG34" i="1"/>
  <c r="IT34" i="1"/>
  <c r="AG34" i="1"/>
  <c r="IS34" i="1"/>
  <c r="AF34" i="1"/>
  <c r="IR34" i="1"/>
  <c r="AE34" i="1"/>
  <c r="IQ34" i="1"/>
  <c r="AD34" i="1"/>
  <c r="IP34" i="1"/>
  <c r="AC34" i="1"/>
  <c r="IO34" i="1"/>
  <c r="IJ34" i="1"/>
  <c r="IL44" i="1"/>
  <c r="AG32" i="1"/>
  <c r="IO32" i="1"/>
  <c r="IJ32" i="1"/>
  <c r="II32" i="1"/>
  <c r="IH32" i="1"/>
  <c r="IG32" i="1"/>
  <c r="AF32" i="1"/>
  <c r="AD32" i="1"/>
  <c r="GU32" i="1" s="1"/>
  <c r="AC32" i="1"/>
  <c r="AE32" i="1"/>
  <c r="IQ32" i="1"/>
  <c r="IT32" i="1"/>
  <c r="IS32" i="1"/>
  <c r="IR32" i="1"/>
  <c r="IP32" i="1"/>
  <c r="GL32" i="1"/>
  <c r="GM32" i="1"/>
  <c r="EO32" i="1"/>
  <c r="GK32" i="1"/>
  <c r="EN32" i="1"/>
  <c r="IL29" i="1"/>
  <c r="DR29" i="1"/>
  <c r="DO29" i="1"/>
  <c r="DC29" i="1"/>
  <c r="DB29" i="1"/>
  <c r="DA29" i="1"/>
  <c r="EG29" i="1"/>
  <c r="CY29" i="1"/>
  <c r="EF29" i="1"/>
  <c r="CX29" i="1"/>
  <c r="EE29" i="1"/>
  <c r="ED29" i="1"/>
  <c r="EB29" i="1"/>
  <c r="EA29" i="1"/>
  <c r="DZ29" i="1"/>
  <c r="DY29" i="1"/>
  <c r="DX29" i="1"/>
  <c r="DE29" i="1"/>
  <c r="DM29" i="1"/>
  <c r="DL29" i="1"/>
  <c r="DK29" i="1"/>
  <c r="DJ29" i="1"/>
  <c r="DI29" i="1"/>
  <c r="DH29" i="1"/>
  <c r="DG29" i="1"/>
  <c r="DF29" i="1"/>
  <c r="DD29" i="1"/>
  <c r="CZ29" i="1"/>
  <c r="EC29" i="1"/>
  <c r="DW29" i="1"/>
  <c r="DV29" i="1"/>
  <c r="DU29" i="1"/>
  <c r="DT29" i="1"/>
  <c r="DS29" i="1"/>
  <c r="DQ29" i="1"/>
  <c r="DP29" i="1"/>
  <c r="DN29" i="1"/>
  <c r="EE32" i="1"/>
  <c r="CY32" i="1"/>
  <c r="EC32" i="1"/>
  <c r="DJ32" i="1"/>
  <c r="DE32" i="1"/>
  <c r="DD32" i="1"/>
  <c r="DC32" i="1"/>
  <c r="DB32" i="1"/>
  <c r="DY32" i="1"/>
  <c r="DX32" i="1"/>
  <c r="DT32" i="1"/>
  <c r="DR32" i="1"/>
  <c r="DQ32" i="1"/>
  <c r="DO32" i="1"/>
  <c r="DN32" i="1"/>
  <c r="DL32" i="1"/>
  <c r="EG32" i="1"/>
  <c r="EF32" i="1"/>
  <c r="ED32" i="1"/>
  <c r="CX32" i="1"/>
  <c r="EA32" i="1"/>
  <c r="DZ32" i="1"/>
  <c r="DW32" i="1"/>
  <c r="DV32" i="1"/>
  <c r="DU32" i="1"/>
  <c r="DS32" i="1"/>
  <c r="DP32" i="1"/>
  <c r="DM32" i="1"/>
  <c r="DK32" i="1"/>
  <c r="DI32" i="1"/>
  <c r="DH32" i="1"/>
  <c r="DG32" i="1"/>
  <c r="DF32" i="1"/>
  <c r="DA32" i="1"/>
  <c r="CZ32" i="1"/>
  <c r="EB32" i="1"/>
  <c r="EO44" i="1"/>
  <c r="EN44" i="1"/>
  <c r="GM44" i="1"/>
  <c r="GL44" i="1"/>
  <c r="GK44" i="1"/>
  <c r="BX34" i="1"/>
  <c r="GR29" i="1"/>
  <c r="GQ29" i="1"/>
  <c r="GM25" i="1"/>
  <c r="GL25" i="1"/>
  <c r="GK25" i="1"/>
  <c r="EO25" i="1"/>
  <c r="EN25" i="1"/>
  <c r="IH25" i="1"/>
  <c r="AE25" i="1"/>
  <c r="IG25" i="1"/>
  <c r="AD25" i="1"/>
  <c r="AC25" i="1"/>
  <c r="IT25" i="1"/>
  <c r="IS25" i="1"/>
  <c r="IR25" i="1"/>
  <c r="IQ25" i="1"/>
  <c r="IP25" i="1"/>
  <c r="IO25" i="1"/>
  <c r="IJ25" i="1"/>
  <c r="AG25" i="1"/>
  <c r="II25" i="1"/>
  <c r="AF25" i="1"/>
  <c r="IR35" i="1"/>
  <c r="IP35" i="1"/>
  <c r="IO35" i="1"/>
  <c r="IH35" i="1"/>
  <c r="IG35" i="1"/>
  <c r="IT35" i="1"/>
  <c r="IS35" i="1"/>
  <c r="IQ35" i="1"/>
  <c r="IJ35" i="1"/>
  <c r="II35" i="1"/>
  <c r="AG35" i="1"/>
  <c r="AE35" i="1"/>
  <c r="AD35" i="1"/>
  <c r="GU35" i="1" s="1"/>
  <c r="AF35" i="1"/>
  <c r="AC35" i="1"/>
  <c r="DC34" i="1"/>
  <c r="DB34" i="1"/>
  <c r="EG34" i="1"/>
  <c r="DA34" i="1"/>
  <c r="ED34" i="1"/>
  <c r="CX34" i="1"/>
  <c r="CY34" i="1"/>
  <c r="EC34" i="1"/>
  <c r="EB34" i="1"/>
  <c r="EA34" i="1"/>
  <c r="DZ34" i="1"/>
  <c r="DX34" i="1"/>
  <c r="EF34" i="1"/>
  <c r="EE34" i="1"/>
  <c r="DY34" i="1"/>
  <c r="DW34" i="1"/>
  <c r="DV34" i="1"/>
  <c r="DU34" i="1"/>
  <c r="DT34" i="1"/>
  <c r="DS34" i="1"/>
  <c r="DR34" i="1"/>
  <c r="DQ34" i="1"/>
  <c r="DN34" i="1"/>
  <c r="DM34" i="1"/>
  <c r="DL34" i="1"/>
  <c r="DK34" i="1"/>
  <c r="DJ34" i="1"/>
  <c r="DI34" i="1"/>
  <c r="DH34" i="1"/>
  <c r="DG34" i="1"/>
  <c r="DF34" i="1"/>
  <c r="DE34" i="1"/>
  <c r="DD34" i="1"/>
  <c r="CZ34" i="1"/>
  <c r="DP34" i="1"/>
  <c r="DO34" i="1"/>
  <c r="BX35" i="1"/>
  <c r="EA35" i="1"/>
  <c r="DK35" i="1"/>
  <c r="DJ35" i="1"/>
  <c r="DU35" i="1"/>
  <c r="DT35" i="1"/>
  <c r="DS35" i="1"/>
  <c r="DP35" i="1"/>
  <c r="EG35" i="1"/>
  <c r="EE35" i="1"/>
  <c r="EB35" i="1"/>
  <c r="DZ35" i="1"/>
  <c r="DY35" i="1"/>
  <c r="DX35" i="1"/>
  <c r="DW35" i="1"/>
  <c r="DV35" i="1"/>
  <c r="DR35" i="1"/>
  <c r="EF35" i="1"/>
  <c r="ED35" i="1"/>
  <c r="EC35" i="1"/>
  <c r="DQ35" i="1"/>
  <c r="DO35" i="1"/>
  <c r="DN35" i="1"/>
  <c r="DM35" i="1"/>
  <c r="DL35" i="1"/>
  <c r="DI35" i="1"/>
  <c r="DH35" i="1"/>
  <c r="DG35" i="1"/>
  <c r="DF35" i="1"/>
  <c r="DE35" i="1"/>
  <c r="DD35" i="1"/>
  <c r="DC35" i="1"/>
  <c r="DB35" i="1"/>
  <c r="DA35" i="1"/>
  <c r="CZ35" i="1"/>
  <c r="CY35" i="1"/>
  <c r="CX35" i="1"/>
  <c r="BX44" i="1"/>
  <c r="BX43" i="1"/>
  <c r="BX26" i="1"/>
  <c r="EG38" i="1"/>
  <c r="DA38" i="1"/>
  <c r="EF38" i="1"/>
  <c r="CZ38" i="1"/>
  <c r="EE38" i="1"/>
  <c r="CY38" i="1"/>
  <c r="EB38" i="1"/>
  <c r="EA38" i="1"/>
  <c r="DZ38" i="1"/>
  <c r="DY38" i="1"/>
  <c r="DV38" i="1"/>
  <c r="DI38" i="1"/>
  <c r="DH38" i="1"/>
  <c r="DG38" i="1"/>
  <c r="DD38" i="1"/>
  <c r="ED38" i="1"/>
  <c r="EC38" i="1"/>
  <c r="DX38" i="1"/>
  <c r="DW38" i="1"/>
  <c r="DU38" i="1"/>
  <c r="DT38" i="1"/>
  <c r="DS38" i="1"/>
  <c r="DR38" i="1"/>
  <c r="DQ38" i="1"/>
  <c r="DP38" i="1"/>
  <c r="DE38" i="1"/>
  <c r="DC38" i="1"/>
  <c r="DB38" i="1"/>
  <c r="CX38" i="1"/>
  <c r="DJ38" i="1"/>
  <c r="DO38" i="1"/>
  <c r="DN38" i="1"/>
  <c r="DM38" i="1"/>
  <c r="DL38" i="1"/>
  <c r="DK38" i="1"/>
  <c r="DF38" i="1"/>
  <c r="BX37" i="1"/>
  <c r="GQ31" i="1"/>
  <c r="GR31" i="1"/>
  <c r="BX32" i="1"/>
  <c r="IL25" i="1"/>
  <c r="DD25" i="1"/>
  <c r="DB25" i="1"/>
  <c r="EE25" i="1"/>
  <c r="CY25" i="1"/>
  <c r="DC25" i="1"/>
  <c r="DA25" i="1"/>
  <c r="CZ25" i="1"/>
  <c r="CX25" i="1"/>
  <c r="EG25" i="1"/>
  <c r="EF25" i="1"/>
  <c r="ED25" i="1"/>
  <c r="EC25" i="1"/>
  <c r="EB25" i="1"/>
  <c r="EA25" i="1"/>
  <c r="DZ25" i="1"/>
  <c r="DY25" i="1"/>
  <c r="DX25" i="1"/>
  <c r="DW25" i="1"/>
  <c r="DV25" i="1"/>
  <c r="DU25" i="1"/>
  <c r="DT25" i="1"/>
  <c r="DS25" i="1"/>
  <c r="DR25" i="1"/>
  <c r="DQ25" i="1"/>
  <c r="DP25" i="1"/>
  <c r="DO25" i="1"/>
  <c r="DN25" i="1"/>
  <c r="DM25" i="1"/>
  <c r="DL25" i="1"/>
  <c r="DK25" i="1"/>
  <c r="DJ25" i="1"/>
  <c r="DI25" i="1"/>
  <c r="DH25" i="1"/>
  <c r="DG25" i="1"/>
  <c r="DF25" i="1"/>
  <c r="DE25" i="1"/>
  <c r="GR34" i="1"/>
  <c r="GQ34" i="1"/>
  <c r="BX28" i="1"/>
  <c r="EO40" i="1"/>
  <c r="EN40" i="1"/>
  <c r="GM40" i="1"/>
  <c r="GL40" i="1"/>
  <c r="GK40" i="1"/>
  <c r="IL26" i="1"/>
  <c r="IL35" i="1"/>
  <c r="IL27" i="1"/>
  <c r="DF26" i="1"/>
  <c r="DD26" i="1"/>
  <c r="EG26" i="1"/>
  <c r="DA26" i="1"/>
  <c r="DM26" i="1"/>
  <c r="DG26" i="1"/>
  <c r="DE26" i="1"/>
  <c r="DC26" i="1"/>
  <c r="DB26" i="1"/>
  <c r="CZ26" i="1"/>
  <c r="CY26" i="1"/>
  <c r="CX26" i="1"/>
  <c r="EF26" i="1"/>
  <c r="EE26" i="1"/>
  <c r="ED26" i="1"/>
  <c r="EC26" i="1"/>
  <c r="EB26" i="1"/>
  <c r="EA26" i="1"/>
  <c r="DZ26" i="1"/>
  <c r="DY26" i="1"/>
  <c r="DX26" i="1"/>
  <c r="DW26" i="1"/>
  <c r="DV26" i="1"/>
  <c r="DU26" i="1"/>
  <c r="DT26" i="1"/>
  <c r="DS26" i="1"/>
  <c r="DR26" i="1"/>
  <c r="DQ26" i="1"/>
  <c r="DP26" i="1"/>
  <c r="DO26" i="1"/>
  <c r="DN26" i="1"/>
  <c r="DL26" i="1"/>
  <c r="DK26" i="1"/>
  <c r="DJ26" i="1"/>
  <c r="DI26" i="1"/>
  <c r="DH26" i="1"/>
  <c r="IL40" i="1"/>
  <c r="GR35" i="1"/>
  <c r="GQ35" i="1"/>
  <c r="IL32" i="1"/>
  <c r="EN27" i="1"/>
  <c r="GM27" i="1"/>
  <c r="GL27" i="1"/>
  <c r="GK27" i="1"/>
  <c r="EO27" i="1"/>
  <c r="IL28" i="1"/>
  <c r="DJ40" i="1"/>
  <c r="DI40" i="1"/>
  <c r="DH40" i="1"/>
  <c r="DG40" i="1"/>
  <c r="DE40" i="1"/>
  <c r="DD40" i="1"/>
  <c r="DC40" i="1"/>
  <c r="DB40" i="1"/>
  <c r="EG40" i="1"/>
  <c r="DA40" i="1"/>
  <c r="EF40" i="1"/>
  <c r="CZ40" i="1"/>
  <c r="EE40" i="1"/>
  <c r="CY40" i="1"/>
  <c r="DS40" i="1"/>
  <c r="DR40" i="1"/>
  <c r="DQ40" i="1"/>
  <c r="DN40" i="1"/>
  <c r="DT40" i="1"/>
  <c r="DP40" i="1"/>
  <c r="DM40" i="1"/>
  <c r="DL40" i="1"/>
  <c r="DK40" i="1"/>
  <c r="DF40" i="1"/>
  <c r="CX40" i="1"/>
  <c r="ED40" i="1"/>
  <c r="EA40" i="1"/>
  <c r="EC40" i="1"/>
  <c r="EB40" i="1"/>
  <c r="DZ40" i="1"/>
  <c r="DY40" i="1"/>
  <c r="DX40" i="1"/>
  <c r="DW40" i="1"/>
  <c r="DV40" i="1"/>
  <c r="DU40" i="1"/>
  <c r="DO40" i="1"/>
  <c r="IH27" i="1"/>
  <c r="IT27" i="1"/>
  <c r="IS27" i="1"/>
  <c r="IR27" i="1"/>
  <c r="AG27" i="1"/>
  <c r="IQ27" i="1"/>
  <c r="AF27" i="1"/>
  <c r="IP27" i="1"/>
  <c r="AE27" i="1"/>
  <c r="IO27" i="1"/>
  <c r="AD27" i="1"/>
  <c r="AC27" i="1"/>
  <c r="IJ27" i="1"/>
  <c r="II27" i="1"/>
  <c r="IG27" i="1"/>
  <c r="GQ25" i="1"/>
  <c r="GR25" i="1"/>
  <c r="IH30" i="1"/>
  <c r="AG30" i="1"/>
  <c r="AE30" i="1"/>
  <c r="IJ30" i="1"/>
  <c r="II30" i="1"/>
  <c r="IG30" i="1"/>
  <c r="IT30" i="1"/>
  <c r="IS30" i="1"/>
  <c r="IR30" i="1"/>
  <c r="IQ30" i="1"/>
  <c r="IP30" i="1"/>
  <c r="IO30" i="1"/>
  <c r="AF30" i="1"/>
  <c r="AD30" i="1"/>
  <c r="AC30" i="1"/>
  <c r="BX25" i="1"/>
  <c r="GM31" i="1"/>
  <c r="EO31" i="1"/>
  <c r="GL31" i="1"/>
  <c r="GK31" i="1"/>
  <c r="EN31" i="1"/>
  <c r="AG31" i="1"/>
  <c r="AE31" i="1"/>
  <c r="IT31" i="1"/>
  <c r="IO31" i="1"/>
  <c r="AD31" i="1"/>
  <c r="GU31" i="1" s="1"/>
  <c r="IS31" i="1"/>
  <c r="AF31" i="1"/>
  <c r="AC31" i="1"/>
  <c r="IR31" i="1"/>
  <c r="IQ31" i="1"/>
  <c r="IP31" i="1"/>
  <c r="IJ31" i="1"/>
  <c r="II31" i="1"/>
  <c r="IH31" i="1"/>
  <c r="IG31" i="1"/>
  <c r="DE30" i="1"/>
  <c r="DC30" i="1"/>
  <c r="DF30" i="1"/>
  <c r="DB30" i="1"/>
  <c r="DA30" i="1"/>
  <c r="EG30" i="1"/>
  <c r="CY30" i="1"/>
  <c r="EA30" i="1"/>
  <c r="DZ30" i="1"/>
  <c r="DY30" i="1"/>
  <c r="DX30" i="1"/>
  <c r="DW30" i="1"/>
  <c r="DV30" i="1"/>
  <c r="DU30" i="1"/>
  <c r="DT30" i="1"/>
  <c r="DR30" i="1"/>
  <c r="DQ30" i="1"/>
  <c r="DP30" i="1"/>
  <c r="DO30" i="1"/>
  <c r="DN30" i="1"/>
  <c r="EC30" i="1"/>
  <c r="EF30" i="1"/>
  <c r="EE30" i="1"/>
  <c r="ED30" i="1"/>
  <c r="EB30" i="1"/>
  <c r="DS30" i="1"/>
  <c r="DM30" i="1"/>
  <c r="DL30" i="1"/>
  <c r="DK30" i="1"/>
  <c r="DJ30" i="1"/>
  <c r="DI30" i="1"/>
  <c r="DH30" i="1"/>
  <c r="DG30" i="1"/>
  <c r="DD30" i="1"/>
  <c r="CZ30" i="1"/>
  <c r="CX30" i="1"/>
  <c r="GR28" i="1"/>
  <c r="GQ28" i="1"/>
  <c r="GM29" i="1"/>
  <c r="EO29" i="1"/>
  <c r="GL29" i="1"/>
  <c r="EN29" i="1"/>
  <c r="GK29" i="1"/>
  <c r="BX31" i="1"/>
  <c r="IJ44" i="1"/>
  <c r="II44" i="1"/>
  <c r="IH44" i="1"/>
  <c r="IG44" i="1"/>
  <c r="IP44" i="1"/>
  <c r="IS44" i="1"/>
  <c r="AG44" i="1"/>
  <c r="AF44" i="1"/>
  <c r="AE44" i="1"/>
  <c r="IQ44" i="1"/>
  <c r="IO44" i="1"/>
  <c r="IT44" i="1"/>
  <c r="IR44" i="1"/>
  <c r="AD44" i="1"/>
  <c r="GU44" i="1" s="1"/>
  <c r="AC44" i="1"/>
  <c r="DH27" i="1"/>
  <c r="DF27" i="1"/>
  <c r="DC27" i="1"/>
  <c r="DO27" i="1"/>
  <c r="DU27" i="1"/>
  <c r="DT27" i="1"/>
  <c r="DS27" i="1"/>
  <c r="DR27" i="1"/>
  <c r="DQ27" i="1"/>
  <c r="DP27" i="1"/>
  <c r="DN27" i="1"/>
  <c r="DM27" i="1"/>
  <c r="DL27" i="1"/>
  <c r="DK27" i="1"/>
  <c r="DJ27" i="1"/>
  <c r="DI27" i="1"/>
  <c r="DG27" i="1"/>
  <c r="DE27" i="1"/>
  <c r="DD27" i="1"/>
  <c r="DB27" i="1"/>
  <c r="DA27" i="1"/>
  <c r="CZ27" i="1"/>
  <c r="CY27" i="1"/>
  <c r="CX27" i="1"/>
  <c r="EG27" i="1"/>
  <c r="EF27" i="1"/>
  <c r="EE27" i="1"/>
  <c r="ED27" i="1"/>
  <c r="EC27" i="1"/>
  <c r="EB27" i="1"/>
  <c r="EA27" i="1"/>
  <c r="DZ27" i="1"/>
  <c r="DY27" i="1"/>
  <c r="DX27" i="1"/>
  <c r="DW27" i="1"/>
  <c r="DV27" i="1"/>
  <c r="DO28" i="1"/>
  <c r="DN28" i="1"/>
  <c r="DJ28" i="1"/>
  <c r="DH28" i="1"/>
  <c r="DF28" i="1"/>
  <c r="DE28" i="1"/>
  <c r="DD28" i="1"/>
  <c r="DQ28" i="1"/>
  <c r="EG28" i="1"/>
  <c r="EF28" i="1"/>
  <c r="EE28" i="1"/>
  <c r="ED28" i="1"/>
  <c r="EC28" i="1"/>
  <c r="EB28" i="1"/>
  <c r="EA28" i="1"/>
  <c r="DZ28" i="1"/>
  <c r="DY28" i="1"/>
  <c r="DX28" i="1"/>
  <c r="DW28" i="1"/>
  <c r="DV28" i="1"/>
  <c r="DU28" i="1"/>
  <c r="DT28" i="1"/>
  <c r="DS28" i="1"/>
  <c r="DR28" i="1"/>
  <c r="DP28" i="1"/>
  <c r="DM28" i="1"/>
  <c r="DL28" i="1"/>
  <c r="DK28" i="1"/>
  <c r="DI28" i="1"/>
  <c r="DG28" i="1"/>
  <c r="DC28" i="1"/>
  <c r="DB28" i="1"/>
  <c r="DA28" i="1"/>
  <c r="CZ28" i="1"/>
  <c r="CY28" i="1"/>
  <c r="CX28" i="1"/>
  <c r="IL33" i="1"/>
  <c r="GQ38" i="1"/>
  <c r="GR38" i="1"/>
  <c r="GR30" i="1"/>
  <c r="GQ30" i="1"/>
  <c r="V45" i="1" a="1"/>
  <c r="V45" i="1" s="1"/>
  <c r="V46" i="1" s="1"/>
  <c r="V47" i="1" s="1"/>
  <c r="GT52" i="1"/>
  <c r="GB52" i="1"/>
  <c r="AC19" i="1"/>
  <c r="D141" i="8"/>
  <c r="E241" i="4"/>
  <c r="E242" i="4"/>
  <c r="E243" i="4"/>
  <c r="G19" i="1" a="1"/>
  <c r="G19" i="1" s="1"/>
  <c r="AH19" i="1" s="1"/>
  <c r="W53" i="1" a="1"/>
  <c r="W53" i="1" s="1"/>
  <c r="W54" i="1" s="1" a="1"/>
  <c r="W54" i="1" s="1"/>
  <c r="W55" i="1" s="1" a="1"/>
  <c r="W55" i="1" s="1"/>
  <c r="W56" i="1" s="1" a="1"/>
  <c r="W56" i="1" s="1"/>
  <c r="W57" i="1" s="1" a="1"/>
  <c r="W57" i="1" s="1"/>
  <c r="W58" i="1" s="1" a="1"/>
  <c r="W58" i="1" s="1"/>
  <c r="W59" i="1" s="1" a="1"/>
  <c r="W59" i="1" s="1"/>
  <c r="W60" i="1" s="1" a="1"/>
  <c r="W60" i="1" s="1"/>
  <c r="W61" i="1" s="1" a="1"/>
  <c r="W61" i="1" s="1"/>
  <c r="W62" i="1" s="1" a="1"/>
  <c r="W62" i="1" s="1"/>
  <c r="W63" i="1" s="1" a="1"/>
  <c r="W63" i="1" s="1"/>
  <c r="V52" i="1" a="1"/>
  <c r="V52" i="1" s="1"/>
  <c r="R175" i="4"/>
  <c r="S175" i="4"/>
  <c r="T175" i="4"/>
  <c r="R180" i="4"/>
  <c r="S180" i="4"/>
  <c r="CC148" i="8"/>
  <c r="CC149" i="8" s="1"/>
  <c r="CD147" i="8"/>
  <c r="CC150" i="8"/>
  <c r="P111" i="8"/>
  <c r="D111" i="8"/>
  <c r="C108" i="7"/>
  <c r="B108" i="7"/>
  <c r="R124" i="8"/>
  <c r="E124" i="8" s="1"/>
  <c r="F124" i="8"/>
  <c r="F150" i="8"/>
  <c r="G147" i="8"/>
  <c r="F148" i="8"/>
  <c r="F149" i="8" s="1"/>
  <c r="C132" i="7"/>
  <c r="B132" i="7"/>
  <c r="C110" i="7"/>
  <c r="B110" i="7"/>
  <c r="C139" i="7"/>
  <c r="P119" i="8"/>
  <c r="D119" i="8"/>
  <c r="C117" i="7"/>
  <c r="B117" i="7"/>
  <c r="R119" i="8"/>
  <c r="E119" i="8" s="1"/>
  <c r="F119" i="8"/>
  <c r="Q221" i="8"/>
  <c r="C125" i="7"/>
  <c r="B125" i="7"/>
  <c r="B123" i="7"/>
  <c r="C123" i="7"/>
  <c r="R122" i="8"/>
  <c r="E122" i="8" s="1"/>
  <c r="F122" i="8"/>
  <c r="C137" i="7"/>
  <c r="AZ148" i="8"/>
  <c r="AZ149" i="8" s="1"/>
  <c r="BA147" i="8"/>
  <c r="AZ150" i="8"/>
  <c r="CD150" i="7"/>
  <c r="CD148" i="7"/>
  <c r="CD149" i="7" s="1"/>
  <c r="CE147" i="7"/>
  <c r="F120" i="8"/>
  <c r="R120" i="8"/>
  <c r="E120" i="8" s="1"/>
  <c r="U148" i="8"/>
  <c r="U149" i="8" s="1"/>
  <c r="U150" i="8"/>
  <c r="V147" i="8"/>
  <c r="N221" i="7"/>
  <c r="C104" i="7"/>
  <c r="B104" i="7"/>
  <c r="R108" i="8"/>
  <c r="E108" i="8" s="1"/>
  <c r="F108" i="8"/>
  <c r="G150" i="7"/>
  <c r="G148" i="7"/>
  <c r="G149" i="7" s="1"/>
  <c r="H147" i="7"/>
  <c r="BN148" i="7"/>
  <c r="BN149" i="7" s="1"/>
  <c r="BO147" i="7"/>
  <c r="BN150" i="7"/>
  <c r="AZ148" i="7"/>
  <c r="AZ149" i="7" s="1"/>
  <c r="BA147" i="7"/>
  <c r="AZ150" i="7"/>
  <c r="CS147" i="7"/>
  <c r="CR148" i="7"/>
  <c r="CR149" i="7" s="1"/>
  <c r="CR150" i="7"/>
  <c r="AJ150" i="8"/>
  <c r="AK147" i="8"/>
  <c r="AJ148" i="8"/>
  <c r="AJ149" i="8" s="1"/>
  <c r="C134" i="7"/>
  <c r="B132" i="8"/>
  <c r="C122" i="7"/>
  <c r="B122" i="7"/>
  <c r="P127" i="8"/>
  <c r="D127" i="8"/>
  <c r="BK93" i="7"/>
  <c r="AC93" i="7"/>
  <c r="E130" i="8"/>
  <c r="F130" i="8"/>
  <c r="C132" i="8"/>
  <c r="C106" i="7"/>
  <c r="B106" i="7"/>
  <c r="C109" i="7"/>
  <c r="B109" i="7"/>
  <c r="C118" i="7"/>
  <c r="B118" i="7"/>
  <c r="C113" i="7"/>
  <c r="B113" i="7"/>
  <c r="D115" i="8"/>
  <c r="P115" i="8"/>
  <c r="C133" i="7"/>
  <c r="P121" i="8"/>
  <c r="D121" i="8"/>
  <c r="C128" i="7"/>
  <c r="B128" i="7"/>
  <c r="P117" i="8"/>
  <c r="D117" i="8"/>
  <c r="R109" i="8"/>
  <c r="E109" i="8" s="1"/>
  <c r="F109" i="8"/>
  <c r="J221" i="7"/>
  <c r="C115" i="7"/>
  <c r="B115" i="7"/>
  <c r="C136" i="7"/>
  <c r="P104" i="8"/>
  <c r="D104" i="8"/>
  <c r="R127" i="8"/>
  <c r="E127" i="8" s="1"/>
  <c r="F127" i="8"/>
  <c r="BJ98" i="8"/>
  <c r="AB98" i="8"/>
  <c r="C121" i="7"/>
  <c r="B121" i="7"/>
  <c r="D142" i="8"/>
  <c r="C137" i="8"/>
  <c r="C129" i="7"/>
  <c r="B129" i="7"/>
  <c r="D105" i="8"/>
  <c r="P105" i="8"/>
  <c r="R104" i="8"/>
  <c r="E104" i="8" s="1"/>
  <c r="F104" i="8"/>
  <c r="P108" i="8"/>
  <c r="D108" i="8"/>
  <c r="P118" i="8"/>
  <c r="D118" i="8"/>
  <c r="P123" i="8"/>
  <c r="D123" i="8"/>
  <c r="D126" i="8"/>
  <c r="P126" i="8"/>
  <c r="AA94" i="7"/>
  <c r="AB92" i="7"/>
  <c r="C119" i="7"/>
  <c r="B119" i="7"/>
  <c r="D114" i="8"/>
  <c r="P114" i="8"/>
  <c r="C126" i="7"/>
  <c r="B126" i="7"/>
  <c r="P106" i="8"/>
  <c r="D106" i="8"/>
  <c r="BI94" i="7"/>
  <c r="BI96" i="7" s="1"/>
  <c r="Z96" i="7"/>
  <c r="F117" i="8"/>
  <c r="R117" i="8"/>
  <c r="E117" i="8" s="1"/>
  <c r="C135" i="7"/>
  <c r="CR150" i="8"/>
  <c r="CR148" i="8"/>
  <c r="CR149" i="8" s="1"/>
  <c r="CS147" i="8"/>
  <c r="C141" i="8"/>
  <c r="P116" i="8"/>
  <c r="D116" i="8"/>
  <c r="F114" i="8"/>
  <c r="R114" i="8"/>
  <c r="E114" i="8" s="1"/>
  <c r="R125" i="8"/>
  <c r="E125" i="8" s="1"/>
  <c r="F125" i="8"/>
  <c r="C131" i="8"/>
  <c r="P125" i="8"/>
  <c r="D125" i="8"/>
  <c r="C111" i="7"/>
  <c r="B111" i="7"/>
  <c r="C107" i="7"/>
  <c r="B107" i="7"/>
  <c r="R128" i="8"/>
  <c r="E128" i="8" s="1"/>
  <c r="F128" i="8"/>
  <c r="P112" i="8"/>
  <c r="D112" i="8"/>
  <c r="R121" i="8"/>
  <c r="E121" i="8" s="1"/>
  <c r="F121" i="8"/>
  <c r="DH148" i="8"/>
  <c r="DH149" i="8" s="1"/>
  <c r="DI147" i="8"/>
  <c r="DH150" i="8"/>
  <c r="N221" i="8"/>
  <c r="C120" i="7"/>
  <c r="B120" i="7"/>
  <c r="C133" i="8"/>
  <c r="B124" i="7"/>
  <c r="C124" i="7"/>
  <c r="C130" i="7"/>
  <c r="B130" i="7"/>
  <c r="Q221" i="7"/>
  <c r="F115" i="8"/>
  <c r="R115" i="8"/>
  <c r="E115" i="8" s="1"/>
  <c r="R116" i="8"/>
  <c r="E116" i="8" s="1"/>
  <c r="F116" i="8"/>
  <c r="P128" i="8"/>
  <c r="D128" i="8"/>
  <c r="BK98" i="7"/>
  <c r="AC98" i="7"/>
  <c r="DI147" i="7"/>
  <c r="DH150" i="7"/>
  <c r="DH148" i="7"/>
  <c r="DH149" i="7" s="1"/>
  <c r="AK147" i="7"/>
  <c r="AJ150" i="7"/>
  <c r="AJ148" i="7"/>
  <c r="AJ149" i="7" s="1"/>
  <c r="R112" i="8"/>
  <c r="E112" i="8" s="1"/>
  <c r="F112" i="8"/>
  <c r="R111" i="8"/>
  <c r="E111" i="8" s="1"/>
  <c r="F111" i="8"/>
  <c r="B105" i="7"/>
  <c r="C105" i="7"/>
  <c r="C127" i="7"/>
  <c r="B127" i="7"/>
  <c r="C140" i="7"/>
  <c r="P109" i="8"/>
  <c r="D109" i="8"/>
  <c r="R123" i="8"/>
  <c r="E123" i="8" s="1"/>
  <c r="F123" i="8"/>
  <c r="D140" i="8"/>
  <c r="AC94" i="8"/>
  <c r="BL94" i="8" s="1"/>
  <c r="AD92" i="8"/>
  <c r="AD94" i="8" s="1"/>
  <c r="BM94" i="8" s="1"/>
  <c r="C135" i="8"/>
  <c r="P107" i="8"/>
  <c r="D107" i="8"/>
  <c r="E129" i="8"/>
  <c r="F129" i="8"/>
  <c r="AB96" i="8"/>
  <c r="BK93" i="8"/>
  <c r="BK96" i="8" s="1"/>
  <c r="AC93" i="8"/>
  <c r="C142" i="7"/>
  <c r="C124" i="8"/>
  <c r="D134" i="8"/>
  <c r="C141" i="7"/>
  <c r="C120" i="8"/>
  <c r="R107" i="8"/>
  <c r="E107" i="8" s="1"/>
  <c r="F107" i="8"/>
  <c r="C114" i="7"/>
  <c r="B114" i="7"/>
  <c r="BK97" i="8"/>
  <c r="AC97" i="8"/>
  <c r="C139" i="8"/>
  <c r="BL97" i="7"/>
  <c r="AD97" i="7"/>
  <c r="BM97" i="7" s="1"/>
  <c r="D110" i="8"/>
  <c r="P110" i="8"/>
  <c r="F106" i="8"/>
  <c r="R106" i="8"/>
  <c r="E106" i="8" s="1"/>
  <c r="C112" i="7"/>
  <c r="B112" i="7"/>
  <c r="C136" i="8"/>
  <c r="C138" i="8"/>
  <c r="C116" i="7"/>
  <c r="B116" i="7"/>
  <c r="R126" i="8"/>
  <c r="E126" i="8" s="1"/>
  <c r="F126" i="8"/>
  <c r="BN150" i="8"/>
  <c r="BO147" i="8"/>
  <c r="BN148" i="8"/>
  <c r="BN149" i="8" s="1"/>
  <c r="D122" i="8"/>
  <c r="P122" i="8"/>
  <c r="C138" i="7"/>
  <c r="R105" i="8"/>
  <c r="E105" i="8" s="1"/>
  <c r="F105" i="8"/>
  <c r="R118" i="8"/>
  <c r="E118" i="8" s="1"/>
  <c r="F118" i="8"/>
  <c r="P113" i="8"/>
  <c r="D113" i="8"/>
  <c r="V150" i="7"/>
  <c r="V148" i="7"/>
  <c r="V149" i="7" s="1"/>
  <c r="W147" i="7"/>
  <c r="C130" i="8"/>
  <c r="R110" i="8"/>
  <c r="E110" i="8" s="1"/>
  <c r="F110" i="8"/>
  <c r="R113" i="8"/>
  <c r="E113" i="8" s="1"/>
  <c r="F113" i="8"/>
  <c r="D129" i="8"/>
  <c r="C131" i="7"/>
  <c r="B131" i="7"/>
  <c r="F95" i="4"/>
  <c r="BN997" i="4" l="1"/>
  <c r="BU997" i="4"/>
  <c r="CB997" i="4"/>
  <c r="CB736" i="4"/>
  <c r="BN736" i="4"/>
  <c r="BU736" i="4"/>
  <c r="DL661" i="4"/>
  <c r="FK661" i="4"/>
  <c r="BU741" i="4"/>
  <c r="CB741" i="4"/>
  <c r="BN741" i="4"/>
  <c r="DN258" i="4"/>
  <c r="DM261" i="4"/>
  <c r="DM661" i="4"/>
  <c r="EG258" i="4"/>
  <c r="EH258" i="4" s="1"/>
  <c r="FB257" i="4"/>
  <c r="FB258" i="4" s="1"/>
  <c r="FC258" i="4" s="1"/>
  <c r="BN730" i="4"/>
  <c r="BU730" i="4"/>
  <c r="CB730" i="4"/>
  <c r="CB940" i="4"/>
  <c r="BN940" i="4"/>
  <c r="BU940" i="4"/>
  <c r="FA258" i="4"/>
  <c r="FA661" i="4" s="1"/>
  <c r="CB986" i="4"/>
  <c r="BN986" i="4"/>
  <c r="BU986" i="4"/>
  <c r="EF258" i="4"/>
  <c r="CT258" i="4"/>
  <c r="CS261" i="4"/>
  <c r="CS661" i="4"/>
  <c r="FN660" i="4"/>
  <c r="DC661" i="4"/>
  <c r="FM660" i="4"/>
  <c r="DB661" i="4"/>
  <c r="DC261" i="4"/>
  <c r="DX260" i="4"/>
  <c r="FL660" i="4"/>
  <c r="FL661" i="4" s="1"/>
  <c r="DA661" i="4"/>
  <c r="FH661" i="4"/>
  <c r="CB991" i="4"/>
  <c r="BU991" i="4"/>
  <c r="BN991" i="4"/>
  <c r="DB261" i="4"/>
  <c r="DW260" i="4"/>
  <c r="DV260" i="4"/>
  <c r="DA261" i="4"/>
  <c r="EP661" i="4"/>
  <c r="BN728" i="4"/>
  <c r="BU728" i="4"/>
  <c r="CB728" i="4"/>
  <c r="BN739" i="4"/>
  <c r="BU739" i="4"/>
  <c r="CB739" i="4"/>
  <c r="CC661" i="4"/>
  <c r="EN660" i="4"/>
  <c r="EN661" i="4" s="1"/>
  <c r="BX682" i="4"/>
  <c r="CE682" i="4"/>
  <c r="BQ682" i="4"/>
  <c r="CX260" i="4"/>
  <c r="CC261" i="4"/>
  <c r="BZ282" i="4"/>
  <c r="CA282" i="4"/>
  <c r="A285" i="4"/>
  <c r="E284" i="4"/>
  <c r="BU734" i="4"/>
  <c r="CB734" i="4"/>
  <c r="BN734" i="4"/>
  <c r="BH260" i="4"/>
  <c r="BH660" i="4" s="1"/>
  <c r="DS660" i="4" s="1"/>
  <c r="DS661" i="4" s="1"/>
  <c r="AM660" i="4"/>
  <c r="CX660" i="4" s="1"/>
  <c r="BS282" i="4"/>
  <c r="BT282" i="4"/>
  <c r="BP283" i="4"/>
  <c r="BR283" i="4" s="1"/>
  <c r="BW283" i="4"/>
  <c r="BY283" i="4" s="1"/>
  <c r="CD283" i="4"/>
  <c r="CF283" i="4" s="1"/>
  <c r="E683" i="4"/>
  <c r="CG282" i="4"/>
  <c r="CH282" i="4"/>
  <c r="BP664" i="4"/>
  <c r="BR664" i="4" s="1"/>
  <c r="BQ664" i="4"/>
  <c r="B283"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T746" i="4"/>
  <c r="CA746" i="4"/>
  <c r="CH746" i="4"/>
  <c r="BN981" i="4"/>
  <c r="BU981" i="4"/>
  <c r="CB981" i="4"/>
  <c r="FM258" i="4"/>
  <c r="C270" i="4"/>
  <c r="A271" i="4"/>
  <c r="BN948" i="4"/>
  <c r="BU948" i="4"/>
  <c r="CB948" i="4"/>
  <c r="BN269" i="4"/>
  <c r="BU269" i="4"/>
  <c r="CB269" i="4"/>
  <c r="C669" i="4"/>
  <c r="CB943" i="4"/>
  <c r="BU943" i="4"/>
  <c r="BN943" i="4"/>
  <c r="I348" i="4"/>
  <c r="BT347" i="4"/>
  <c r="CA347" i="4"/>
  <c r="CH347" i="4"/>
  <c r="I747" i="4"/>
  <c r="BN733" i="4"/>
  <c r="BU733" i="4"/>
  <c r="CB733" i="4"/>
  <c r="DZ261" i="4"/>
  <c r="EU260" i="4"/>
  <c r="EU261" i="4" s="1"/>
  <c r="DR261" i="4"/>
  <c r="EM260" i="4"/>
  <c r="EJ260" i="4"/>
  <c r="BS347" i="4"/>
  <c r="BZ347" i="4"/>
  <c r="CG347" i="4"/>
  <c r="H747" i="4"/>
  <c r="BN732" i="4"/>
  <c r="BU732" i="4"/>
  <c r="CB732" i="4"/>
  <c r="BN946" i="4"/>
  <c r="BU946" i="4"/>
  <c r="CB946" i="4"/>
  <c r="BR347" i="4"/>
  <c r="BY347" i="4"/>
  <c r="CF347" i="4"/>
  <c r="G747" i="4"/>
  <c r="BS681" i="4"/>
  <c r="BT681" i="4"/>
  <c r="G348" i="4"/>
  <c r="A349" i="4"/>
  <c r="H348" i="4"/>
  <c r="CQ261" i="4"/>
  <c r="DL260" i="4"/>
  <c r="BT258" i="4"/>
  <c r="BS261" i="4"/>
  <c r="BS661" i="4"/>
  <c r="CH681" i="4"/>
  <c r="CG681" i="4"/>
  <c r="B347" i="4"/>
  <c r="BN731" i="4"/>
  <c r="BU731" i="4"/>
  <c r="CB731" i="4"/>
  <c r="BZ681" i="4"/>
  <c r="CA681" i="4"/>
  <c r="BS264" i="4"/>
  <c r="BT264" i="4"/>
  <c r="CG264" i="4"/>
  <c r="CH264" i="4"/>
  <c r="BU942" i="4"/>
  <c r="CB942" i="4"/>
  <c r="BN942" i="4"/>
  <c r="BN979" i="4"/>
  <c r="BU979" i="4"/>
  <c r="CB979" i="4"/>
  <c r="DT261" i="4"/>
  <c r="EO260" i="4"/>
  <c r="BN668" i="4"/>
  <c r="B668" i="4"/>
  <c r="BU668" i="4"/>
  <c r="CB668" i="4"/>
  <c r="BZ264" i="4"/>
  <c r="CA264" i="4"/>
  <c r="B29" i="1"/>
  <c r="GV28" i="1"/>
  <c r="GU39" i="1"/>
  <c r="GU29" i="1"/>
  <c r="GU25" i="1"/>
  <c r="GU30" i="1"/>
  <c r="GU36" i="1"/>
  <c r="GU37" i="1"/>
  <c r="GU34" i="1"/>
  <c r="GU43" i="1"/>
  <c r="GU27" i="1"/>
  <c r="GU26" i="1"/>
  <c r="GU40" i="1"/>
  <c r="GU41" i="1"/>
  <c r="GU42" i="1"/>
  <c r="U45" i="1" a="1"/>
  <c r="U45" i="1" s="1"/>
  <c r="U46" i="1" s="1"/>
  <c r="U47" i="1" s="1"/>
  <c r="B124" i="8"/>
  <c r="BX18" i="1"/>
  <c r="BX51" i="1"/>
  <c r="BX19" i="1"/>
  <c r="B131" i="8"/>
  <c r="AI19" i="1"/>
  <c r="V53" i="1" a="1"/>
  <c r="V53" i="1" s="1"/>
  <c r="V54" i="1" s="1" a="1"/>
  <c r="V54" i="1" s="1"/>
  <c r="V55" i="1" s="1" a="1"/>
  <c r="V55" i="1" s="1"/>
  <c r="V56" i="1" s="1" a="1"/>
  <c r="V56" i="1" s="1"/>
  <c r="V57" i="1" s="1" a="1"/>
  <c r="V57" i="1" s="1"/>
  <c r="V58" i="1" s="1" a="1"/>
  <c r="V58" i="1" s="1"/>
  <c r="V59" i="1" s="1" a="1"/>
  <c r="V59" i="1" s="1"/>
  <c r="V60" i="1" s="1" a="1"/>
  <c r="V60" i="1" s="1"/>
  <c r="V61" i="1" s="1" a="1"/>
  <c r="V61" i="1" s="1"/>
  <c r="V62" i="1" s="1" a="1"/>
  <c r="V62" i="1" s="1"/>
  <c r="V63" i="1" s="1" a="1"/>
  <c r="V63" i="1" s="1"/>
  <c r="U52" i="1" a="1"/>
  <c r="U52" i="1" s="1"/>
  <c r="B120" i="8"/>
  <c r="R181" i="4"/>
  <c r="T176" i="4"/>
  <c r="S176" i="4"/>
  <c r="S181" i="4"/>
  <c r="R176" i="4"/>
  <c r="DJ147" i="7"/>
  <c r="DI150" i="7"/>
  <c r="DI148" i="7"/>
  <c r="DI149" i="7" s="1"/>
  <c r="H150" i="7"/>
  <c r="H148" i="7"/>
  <c r="H149" i="7" s="1"/>
  <c r="I147" i="7"/>
  <c r="BL98" i="7"/>
  <c r="AD98" i="7"/>
  <c r="BM98" i="7" s="1"/>
  <c r="BA148" i="8"/>
  <c r="BA149" i="8" s="1"/>
  <c r="BB147" i="8"/>
  <c r="BA150" i="8"/>
  <c r="C110" i="8"/>
  <c r="B110" i="8"/>
  <c r="B106" i="8"/>
  <c r="C106" i="8"/>
  <c r="C115" i="8"/>
  <c r="B115" i="8"/>
  <c r="C134" i="8"/>
  <c r="C142" i="8"/>
  <c r="V148" i="8"/>
  <c r="V149" i="8" s="1"/>
  <c r="V150" i="8"/>
  <c r="W147" i="8"/>
  <c r="C117" i="8"/>
  <c r="B117" i="8"/>
  <c r="BL97" i="8"/>
  <c r="AD97" i="8"/>
  <c r="BM97" i="8" s="1"/>
  <c r="C128" i="8"/>
  <c r="B128" i="8"/>
  <c r="C109" i="8"/>
  <c r="B109" i="8"/>
  <c r="BL93" i="7"/>
  <c r="AD93" i="7"/>
  <c r="C108" i="8"/>
  <c r="B108" i="8"/>
  <c r="C114" i="8"/>
  <c r="B114" i="8"/>
  <c r="BK98" i="8"/>
  <c r="AC98" i="8"/>
  <c r="C127" i="8"/>
  <c r="B127" i="8"/>
  <c r="C118" i="8"/>
  <c r="B118" i="8"/>
  <c r="AK150" i="8"/>
  <c r="AL147" i="8"/>
  <c r="AK148" i="8"/>
  <c r="AK149" i="8" s="1"/>
  <c r="BO150" i="8"/>
  <c r="BP147" i="8"/>
  <c r="BO148" i="8"/>
  <c r="BO149" i="8" s="1"/>
  <c r="C129" i="8"/>
  <c r="B129" i="8"/>
  <c r="C125" i="8"/>
  <c r="B125" i="8"/>
  <c r="BB147" i="7"/>
  <c r="BA148" i="7"/>
  <c r="BA149" i="7" s="1"/>
  <c r="BA150" i="7"/>
  <c r="B130" i="8"/>
  <c r="C122" i="8"/>
  <c r="B122" i="8"/>
  <c r="AC96" i="8"/>
  <c r="BL93" i="8"/>
  <c r="BL96" i="8" s="1"/>
  <c r="AD93" i="8"/>
  <c r="AB94" i="7"/>
  <c r="AC92" i="7"/>
  <c r="R221" i="8"/>
  <c r="C111" i="8"/>
  <c r="B111" i="8"/>
  <c r="X147" i="7"/>
  <c r="W148" i="7"/>
  <c r="W149" i="7" s="1"/>
  <c r="W150" i="7"/>
  <c r="C116" i="8"/>
  <c r="B116" i="8"/>
  <c r="BJ94" i="7"/>
  <c r="BJ96" i="7" s="1"/>
  <c r="AA96" i="7"/>
  <c r="C104" i="8"/>
  <c r="B104" i="8"/>
  <c r="C121" i="8"/>
  <c r="B121" i="8"/>
  <c r="CS148" i="7"/>
  <c r="CS149" i="7" s="1"/>
  <c r="CT147" i="7"/>
  <c r="CS150" i="7"/>
  <c r="B126" i="8"/>
  <c r="C126" i="8"/>
  <c r="CE150" i="7"/>
  <c r="CE148" i="7"/>
  <c r="CE149" i="7" s="1"/>
  <c r="CF147" i="7"/>
  <c r="C105" i="8"/>
  <c r="B105" i="8"/>
  <c r="G150" i="8"/>
  <c r="H147" i="8"/>
  <c r="G148" i="8"/>
  <c r="G149" i="8" s="1"/>
  <c r="AL147" i="7"/>
  <c r="AK150" i="7"/>
  <c r="AK148" i="7"/>
  <c r="AK149" i="7" s="1"/>
  <c r="DI148" i="8"/>
  <c r="DI149" i="8" s="1"/>
  <c r="DJ147" i="8"/>
  <c r="DI150" i="8"/>
  <c r="BO148" i="7"/>
  <c r="BO149" i="7" s="1"/>
  <c r="BP147" i="7"/>
  <c r="BO150" i="7"/>
  <c r="CD148" i="8"/>
  <c r="CD149" i="8" s="1"/>
  <c r="CE147" i="8"/>
  <c r="CD150" i="8"/>
  <c r="C140" i="8"/>
  <c r="B112" i="8"/>
  <c r="C112" i="8"/>
  <c r="C107" i="8"/>
  <c r="B107" i="8"/>
  <c r="CS150" i="8"/>
  <c r="CT147" i="8"/>
  <c r="CS148" i="8"/>
  <c r="CS149" i="8" s="1"/>
  <c r="C123" i="8"/>
  <c r="B123" i="8"/>
  <c r="R221" i="7"/>
  <c r="C113" i="8"/>
  <c r="B113" i="8"/>
  <c r="C119" i="8"/>
  <c r="B119" i="8"/>
  <c r="IJ19" i="1"/>
  <c r="II19" i="1"/>
  <c r="IH19" i="1"/>
  <c r="IG19" i="1"/>
  <c r="IJ18" i="1"/>
  <c r="II18" i="1"/>
  <c r="IH18" i="1"/>
  <c r="IG18" i="1"/>
  <c r="CU258" i="4" l="1"/>
  <c r="CT661" i="4"/>
  <c r="CT261" i="4"/>
  <c r="EF661" i="4"/>
  <c r="EF261" i="4"/>
  <c r="FA261" i="4"/>
  <c r="FD258" i="4"/>
  <c r="FC261" i="4"/>
  <c r="FC661" i="4"/>
  <c r="EI258" i="4"/>
  <c r="EH261" i="4"/>
  <c r="EH661" i="4"/>
  <c r="DV261" i="4"/>
  <c r="EQ260" i="4"/>
  <c r="ER260" i="4"/>
  <c r="DW261" i="4"/>
  <c r="DO258" i="4"/>
  <c r="DN261" i="4"/>
  <c r="DN661" i="4"/>
  <c r="EG661" i="4"/>
  <c r="DX261" i="4"/>
  <c r="ES260" i="4"/>
  <c r="B284" i="4"/>
  <c r="A350" i="4"/>
  <c r="G349" i="4"/>
  <c r="H349" i="4"/>
  <c r="CA747" i="4"/>
  <c r="CH747" i="4"/>
  <c r="BT747" i="4"/>
  <c r="FK260" i="4"/>
  <c r="FK261" i="4" s="1"/>
  <c r="EP261" i="4"/>
  <c r="BY348" i="4"/>
  <c r="CF348" i="4"/>
  <c r="BR348" i="4"/>
  <c r="G748" i="4"/>
  <c r="BZ664" i="4"/>
  <c r="CA664" i="4"/>
  <c r="CX661" i="4"/>
  <c r="FI660" i="4"/>
  <c r="FI661" i="4" s="1"/>
  <c r="BS265" i="4"/>
  <c r="BT265" i="4"/>
  <c r="BY747" i="4"/>
  <c r="CF747" i="4"/>
  <c r="BR747" i="4"/>
  <c r="BT348" i="4"/>
  <c r="CA348" i="4"/>
  <c r="CH348" i="4"/>
  <c r="I349" i="4"/>
  <c r="I748"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S682" i="4"/>
  <c r="BT682" i="4"/>
  <c r="BV666" i="4"/>
  <c r="CC666" i="4"/>
  <c r="BO666" i="4"/>
  <c r="CH682" i="4"/>
  <c r="CG682"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B348" i="4"/>
  <c r="B30" i="1"/>
  <c r="GV29" i="1"/>
  <c r="T45" i="1" a="1"/>
  <c r="T45" i="1" s="1"/>
  <c r="T46" i="1" s="1"/>
  <c r="T47" i="1" s="1"/>
  <c r="U53" i="1" a="1"/>
  <c r="U53" i="1" s="1"/>
  <c r="AD96" i="8"/>
  <c r="BM93" i="8"/>
  <c r="BM96" i="8" s="1"/>
  <c r="BB150" i="7"/>
  <c r="BC147" i="7"/>
  <c r="BB148" i="7"/>
  <c r="BB149" i="7" s="1"/>
  <c r="BB148" i="8"/>
  <c r="BB149" i="8" s="1"/>
  <c r="BC147" i="8"/>
  <c r="BB150" i="8"/>
  <c r="I147" i="8"/>
  <c r="H150" i="8"/>
  <c r="H148" i="8"/>
  <c r="H149" i="8" s="1"/>
  <c r="X148" i="7"/>
  <c r="X149" i="7" s="1"/>
  <c r="Y147" i="7"/>
  <c r="X150" i="7"/>
  <c r="CT148" i="7"/>
  <c r="CT149" i="7" s="1"/>
  <c r="CU147" i="7"/>
  <c r="CT150" i="7"/>
  <c r="CF150" i="7"/>
  <c r="CF148" i="7"/>
  <c r="CF149" i="7" s="1"/>
  <c r="CG147" i="7"/>
  <c r="I148" i="7"/>
  <c r="I149" i="7" s="1"/>
  <c r="I150" i="7"/>
  <c r="J147" i="7"/>
  <c r="CT150" i="8"/>
  <c r="CU147" i="8"/>
  <c r="CT148" i="8"/>
  <c r="CT149" i="8" s="1"/>
  <c r="BM93" i="7"/>
  <c r="BP150" i="8"/>
  <c r="BQ147" i="8"/>
  <c r="BP148" i="8"/>
  <c r="BP149" i="8" s="1"/>
  <c r="CE148" i="8"/>
  <c r="CE149" i="8" s="1"/>
  <c r="CF147" i="8"/>
  <c r="CE150" i="8"/>
  <c r="DJ148" i="8"/>
  <c r="DJ149" i="8" s="1"/>
  <c r="DK147" i="8"/>
  <c r="DJ150" i="8"/>
  <c r="BL98" i="8"/>
  <c r="AD98" i="8"/>
  <c r="BM98" i="8" s="1"/>
  <c r="W148" i="8"/>
  <c r="W149" i="8" s="1"/>
  <c r="X147" i="8"/>
  <c r="W150" i="8"/>
  <c r="AL148" i="7"/>
  <c r="AL149" i="7" s="1"/>
  <c r="AM147" i="7"/>
  <c r="AL150" i="7"/>
  <c r="AC94" i="7"/>
  <c r="AD92" i="7"/>
  <c r="AD94" i="7" s="1"/>
  <c r="BM94" i="7" s="1"/>
  <c r="BP148" i="7"/>
  <c r="BP149" i="7" s="1"/>
  <c r="BQ147" i="7"/>
  <c r="BP150" i="7"/>
  <c r="BK94" i="7"/>
  <c r="BK96" i="7" s="1"/>
  <c r="AB96" i="7"/>
  <c r="DJ150" i="7"/>
  <c r="DK147" i="7"/>
  <c r="DJ148" i="7"/>
  <c r="DJ149" i="7" s="1"/>
  <c r="AL150" i="8"/>
  <c r="AM147" i="8"/>
  <c r="AL148" i="8"/>
  <c r="AL149" i="8" s="1"/>
  <c r="IJ5" i="1"/>
  <c r="IJ70" i="1" s="1"/>
  <c r="II5" i="1"/>
  <c r="II70" i="1" s="1"/>
  <c r="IH5" i="1"/>
  <c r="IH70" i="1" s="1"/>
  <c r="D6" i="4"/>
  <c r="AG19" i="1"/>
  <c r="AF19" i="1"/>
  <c r="AE19" i="1"/>
  <c r="AD19" i="1"/>
  <c r="AG18" i="1"/>
  <c r="AF18" i="1"/>
  <c r="AE18" i="1"/>
  <c r="AD18" i="1"/>
  <c r="EG19" i="1"/>
  <c r="EF19" i="1"/>
  <c r="EE19" i="1"/>
  <c r="ED19" i="1"/>
  <c r="DY19" i="1"/>
  <c r="DX19" i="1"/>
  <c r="DW19" i="1"/>
  <c r="DV19" i="1"/>
  <c r="DU19" i="1"/>
  <c r="DT19" i="1"/>
  <c r="DS19" i="1"/>
  <c r="DR19" i="1"/>
  <c r="DM19" i="1"/>
  <c r="DL19" i="1"/>
  <c r="DK19" i="1"/>
  <c r="DJ19" i="1"/>
  <c r="DI19" i="1"/>
  <c r="DH19" i="1"/>
  <c r="DG19" i="1"/>
  <c r="DF19" i="1"/>
  <c r="DA19" i="1"/>
  <c r="CZ19" i="1"/>
  <c r="CY19" i="1"/>
  <c r="CX19" i="1"/>
  <c r="EG18" i="1"/>
  <c r="EF18" i="1"/>
  <c r="EE18" i="1"/>
  <c r="ED18" i="1"/>
  <c r="DY18" i="1"/>
  <c r="DX18" i="1"/>
  <c r="DW18" i="1"/>
  <c r="DV18" i="1"/>
  <c r="DU18" i="1"/>
  <c r="DT18" i="1"/>
  <c r="DS18" i="1"/>
  <c r="DR18" i="1"/>
  <c r="DM18" i="1"/>
  <c r="DL18" i="1"/>
  <c r="DK18" i="1"/>
  <c r="DJ18" i="1"/>
  <c r="DI18" i="1"/>
  <c r="DH18" i="1"/>
  <c r="DG18" i="1"/>
  <c r="DF18" i="1"/>
  <c r="DA18" i="1"/>
  <c r="CZ18" i="1"/>
  <c r="CY18" i="1"/>
  <c r="CX18" i="1"/>
  <c r="J228" i="6"/>
  <c r="N228" i="6" s="1"/>
  <c r="R228" i="6" s="1"/>
  <c r="I228" i="6"/>
  <c r="M228" i="6" s="1"/>
  <c r="Q228" i="6" s="1"/>
  <c r="H228" i="6"/>
  <c r="L228" i="6" s="1"/>
  <c r="P228" i="6" s="1"/>
  <c r="G228" i="6"/>
  <c r="K228" i="6" s="1"/>
  <c r="O228" i="6" s="1"/>
  <c r="J229" i="4"/>
  <c r="I229" i="4"/>
  <c r="H229" i="4"/>
  <c r="G229" i="4"/>
  <c r="G233" i="6"/>
  <c r="K233" i="6" s="1"/>
  <c r="O233" i="6" s="1"/>
  <c r="G232" i="6"/>
  <c r="K232" i="6" s="1"/>
  <c r="O232" i="6" s="1"/>
  <c r="J231" i="6"/>
  <c r="N231" i="6" s="1"/>
  <c r="R231" i="6" s="1"/>
  <c r="I231" i="6"/>
  <c r="M231" i="6" s="1"/>
  <c r="Q231" i="6" s="1"/>
  <c r="H231" i="6"/>
  <c r="L231" i="6" s="1"/>
  <c r="P231" i="6" s="1"/>
  <c r="G231" i="6"/>
  <c r="K231" i="6" s="1"/>
  <c r="O231" i="6" s="1"/>
  <c r="J230" i="6"/>
  <c r="N230" i="6" s="1"/>
  <c r="R230" i="6" s="1"/>
  <c r="I230" i="6"/>
  <c r="M230" i="6" s="1"/>
  <c r="Q230" i="6" s="1"/>
  <c r="H230" i="6"/>
  <c r="L230" i="6" s="1"/>
  <c r="P230" i="6" s="1"/>
  <c r="G230" i="6"/>
  <c r="K230" i="6" s="1"/>
  <c r="O230" i="6" s="1"/>
  <c r="J229" i="6"/>
  <c r="N229" i="6" s="1"/>
  <c r="R229" i="6" s="1"/>
  <c r="I229" i="6"/>
  <c r="M229" i="6" s="1"/>
  <c r="Q229" i="6" s="1"/>
  <c r="H229" i="6"/>
  <c r="L229" i="6" s="1"/>
  <c r="P229" i="6" s="1"/>
  <c r="G229" i="6"/>
  <c r="K229" i="6" s="1"/>
  <c r="O229" i="6" s="1"/>
  <c r="AZ92" i="6"/>
  <c r="AL92" i="6"/>
  <c r="BT104"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S104" i="6"/>
  <c r="BR104" i="6"/>
  <c r="BQ104" i="6"/>
  <c r="BP104" i="6"/>
  <c r="BO104" i="6"/>
  <c r="BN104" i="6"/>
  <c r="BM104" i="6"/>
  <c r="BL104" i="6"/>
  <c r="BK104" i="6"/>
  <c r="BJ104" i="6"/>
  <c r="BI104" i="6"/>
  <c r="BH104" i="6"/>
  <c r="BG104" i="6"/>
  <c r="AK132" i="6"/>
  <c r="AJ132" i="6"/>
  <c r="AI132" i="6"/>
  <c r="AH132" i="6"/>
  <c r="AG132" i="6"/>
  <c r="AF132" i="6"/>
  <c r="AE132" i="6"/>
  <c r="AD132" i="6"/>
  <c r="AC132" i="6"/>
  <c r="AB132" i="6"/>
  <c r="AA132" i="6"/>
  <c r="Z132" i="6"/>
  <c r="Y132" i="6"/>
  <c r="X132" i="6"/>
  <c r="AK131" i="6"/>
  <c r="AJ131" i="6"/>
  <c r="AI131" i="6"/>
  <c r="AH131" i="6"/>
  <c r="AG131" i="6"/>
  <c r="AF131" i="6"/>
  <c r="AE131" i="6"/>
  <c r="AD131" i="6"/>
  <c r="AC131" i="6"/>
  <c r="AB131" i="6"/>
  <c r="AA131" i="6"/>
  <c r="Z131" i="6"/>
  <c r="Y131" i="6"/>
  <c r="X131" i="6"/>
  <c r="AK130" i="6"/>
  <c r="AJ130" i="6"/>
  <c r="AI130" i="6"/>
  <c r="AH130" i="6"/>
  <c r="AG130" i="6"/>
  <c r="AF130" i="6"/>
  <c r="AE130" i="6"/>
  <c r="AD130" i="6"/>
  <c r="AC130" i="6"/>
  <c r="AB130" i="6"/>
  <c r="AA130" i="6"/>
  <c r="Z130" i="6"/>
  <c r="Y130" i="6"/>
  <c r="X130" i="6"/>
  <c r="AK129" i="6"/>
  <c r="AJ129" i="6"/>
  <c r="AI129" i="6"/>
  <c r="AH129" i="6"/>
  <c r="AG129" i="6"/>
  <c r="AF129" i="6"/>
  <c r="AE129" i="6"/>
  <c r="AD129" i="6"/>
  <c r="AC129" i="6"/>
  <c r="AB129" i="6"/>
  <c r="AA129" i="6"/>
  <c r="Z129" i="6"/>
  <c r="Y129" i="6"/>
  <c r="X129" i="6"/>
  <c r="AK128" i="6"/>
  <c r="AJ128" i="6"/>
  <c r="AI128" i="6"/>
  <c r="AH128" i="6"/>
  <c r="AG128" i="6"/>
  <c r="AF128" i="6"/>
  <c r="AE128" i="6"/>
  <c r="AD128" i="6"/>
  <c r="AC128" i="6"/>
  <c r="AB128" i="6"/>
  <c r="AA128" i="6"/>
  <c r="Z128" i="6"/>
  <c r="Y128" i="6"/>
  <c r="X128" i="6"/>
  <c r="AK127" i="6"/>
  <c r="AJ127" i="6"/>
  <c r="AI127" i="6"/>
  <c r="AH127" i="6"/>
  <c r="AG127" i="6"/>
  <c r="AF127" i="6"/>
  <c r="AE127" i="6"/>
  <c r="AD127" i="6"/>
  <c r="AC127" i="6"/>
  <c r="AB127" i="6"/>
  <c r="AA127" i="6"/>
  <c r="Z127" i="6"/>
  <c r="Y127" i="6"/>
  <c r="X127" i="6"/>
  <c r="AK126" i="6"/>
  <c r="AJ126" i="6"/>
  <c r="AI126" i="6"/>
  <c r="AH126" i="6"/>
  <c r="AG126" i="6"/>
  <c r="AF126" i="6"/>
  <c r="AE126" i="6"/>
  <c r="AD126" i="6"/>
  <c r="AC126" i="6"/>
  <c r="AB126" i="6"/>
  <c r="AA126" i="6"/>
  <c r="Z126" i="6"/>
  <c r="Y126" i="6"/>
  <c r="X126" i="6"/>
  <c r="AK125" i="6"/>
  <c r="AJ125" i="6"/>
  <c r="AI125" i="6"/>
  <c r="AH125" i="6"/>
  <c r="AG125" i="6"/>
  <c r="AF125" i="6"/>
  <c r="AE125" i="6"/>
  <c r="AD125" i="6"/>
  <c r="AC125" i="6"/>
  <c r="AB125" i="6"/>
  <c r="AA125" i="6"/>
  <c r="Z125" i="6"/>
  <c r="Y125" i="6"/>
  <c r="X125" i="6"/>
  <c r="AK124" i="6"/>
  <c r="AJ124" i="6"/>
  <c r="AI124" i="6"/>
  <c r="AH124" i="6"/>
  <c r="AG124" i="6"/>
  <c r="AF124" i="6"/>
  <c r="AE124" i="6"/>
  <c r="AD124" i="6"/>
  <c r="AC124" i="6"/>
  <c r="AB124" i="6"/>
  <c r="AA124" i="6"/>
  <c r="Z124" i="6"/>
  <c r="Y124" i="6"/>
  <c r="X124" i="6"/>
  <c r="AK123" i="6"/>
  <c r="AJ123" i="6"/>
  <c r="AI123" i="6"/>
  <c r="AH123" i="6"/>
  <c r="AG123" i="6"/>
  <c r="AF123" i="6"/>
  <c r="AE123" i="6"/>
  <c r="AD123" i="6"/>
  <c r="AC123" i="6"/>
  <c r="AB123" i="6"/>
  <c r="AA123" i="6"/>
  <c r="Z123" i="6"/>
  <c r="Y123" i="6"/>
  <c r="X123" i="6"/>
  <c r="AK122" i="6"/>
  <c r="AJ122" i="6"/>
  <c r="AI122" i="6"/>
  <c r="AH122" i="6"/>
  <c r="AG122" i="6"/>
  <c r="AF122" i="6"/>
  <c r="AE122" i="6"/>
  <c r="AD122" i="6"/>
  <c r="AC122" i="6"/>
  <c r="AB122" i="6"/>
  <c r="AA122" i="6"/>
  <c r="Z122" i="6"/>
  <c r="Y122" i="6"/>
  <c r="X122" i="6"/>
  <c r="AK121" i="6"/>
  <c r="AJ121" i="6"/>
  <c r="AI121" i="6"/>
  <c r="AH121" i="6"/>
  <c r="AG121" i="6"/>
  <c r="AF121" i="6"/>
  <c r="AE121" i="6"/>
  <c r="AD121" i="6"/>
  <c r="AC121" i="6"/>
  <c r="AB121" i="6"/>
  <c r="AA121" i="6"/>
  <c r="Z121" i="6"/>
  <c r="Y121" i="6"/>
  <c r="X121" i="6"/>
  <c r="AK120" i="6"/>
  <c r="AJ120" i="6"/>
  <c r="AI120" i="6"/>
  <c r="AH120" i="6"/>
  <c r="AG120" i="6"/>
  <c r="AF120" i="6"/>
  <c r="AE120" i="6"/>
  <c r="AD120" i="6"/>
  <c r="AC120" i="6"/>
  <c r="AB120" i="6"/>
  <c r="AA120" i="6"/>
  <c r="Z120" i="6"/>
  <c r="Y120" i="6"/>
  <c r="X120" i="6"/>
  <c r="AK119" i="6"/>
  <c r="AJ119" i="6"/>
  <c r="AI119" i="6"/>
  <c r="AH119" i="6"/>
  <c r="AG119" i="6"/>
  <c r="AF119" i="6"/>
  <c r="AE119" i="6"/>
  <c r="AD119" i="6"/>
  <c r="AC119" i="6"/>
  <c r="AB119" i="6"/>
  <c r="AA119" i="6"/>
  <c r="Z119" i="6"/>
  <c r="Y119" i="6"/>
  <c r="X119" i="6"/>
  <c r="AK118" i="6"/>
  <c r="AJ118" i="6"/>
  <c r="AI118" i="6"/>
  <c r="AH118" i="6"/>
  <c r="AG118" i="6"/>
  <c r="AF118" i="6"/>
  <c r="AE118" i="6"/>
  <c r="AD118" i="6"/>
  <c r="AC118" i="6"/>
  <c r="AB118" i="6"/>
  <c r="AA118" i="6"/>
  <c r="Z118" i="6"/>
  <c r="Y118" i="6"/>
  <c r="X118" i="6"/>
  <c r="AK117" i="6"/>
  <c r="AJ117" i="6"/>
  <c r="AI117" i="6"/>
  <c r="AH117" i="6"/>
  <c r="AG117" i="6"/>
  <c r="AF117" i="6"/>
  <c r="AE117" i="6"/>
  <c r="AD117" i="6"/>
  <c r="AC117" i="6"/>
  <c r="AB117" i="6"/>
  <c r="AA117" i="6"/>
  <c r="Z117" i="6"/>
  <c r="Y117" i="6"/>
  <c r="X117" i="6"/>
  <c r="AK116" i="6"/>
  <c r="AJ116" i="6"/>
  <c r="AI116" i="6"/>
  <c r="AH116" i="6"/>
  <c r="AG116" i="6"/>
  <c r="AF116" i="6"/>
  <c r="AE116" i="6"/>
  <c r="AD116" i="6"/>
  <c r="AC116" i="6"/>
  <c r="AB116" i="6"/>
  <c r="AA116" i="6"/>
  <c r="Z116" i="6"/>
  <c r="Y116" i="6"/>
  <c r="X116" i="6"/>
  <c r="AK115" i="6"/>
  <c r="AJ115" i="6"/>
  <c r="AI115" i="6"/>
  <c r="AH115" i="6"/>
  <c r="AG115" i="6"/>
  <c r="AF115" i="6"/>
  <c r="AE115" i="6"/>
  <c r="AD115" i="6"/>
  <c r="AC115" i="6"/>
  <c r="AB115" i="6"/>
  <c r="AA115" i="6"/>
  <c r="Z115" i="6"/>
  <c r="Y115" i="6"/>
  <c r="X115" i="6"/>
  <c r="AK114" i="6"/>
  <c r="AJ114" i="6"/>
  <c r="AI114" i="6"/>
  <c r="AH114" i="6"/>
  <c r="AG114" i="6"/>
  <c r="AF114" i="6"/>
  <c r="AE114" i="6"/>
  <c r="AD114" i="6"/>
  <c r="AC114" i="6"/>
  <c r="AB114" i="6"/>
  <c r="AA114" i="6"/>
  <c r="Z114" i="6"/>
  <c r="Y114" i="6"/>
  <c r="X114" i="6"/>
  <c r="AK113" i="6"/>
  <c r="AJ113" i="6"/>
  <c r="AI113" i="6"/>
  <c r="AH113" i="6"/>
  <c r="AG113" i="6"/>
  <c r="AF113" i="6"/>
  <c r="AE113" i="6"/>
  <c r="AD113" i="6"/>
  <c r="AC113" i="6"/>
  <c r="AB113" i="6"/>
  <c r="AA113" i="6"/>
  <c r="Z113" i="6"/>
  <c r="Y113" i="6"/>
  <c r="X113" i="6"/>
  <c r="AK112" i="6"/>
  <c r="AJ112" i="6"/>
  <c r="AI112" i="6"/>
  <c r="AH112" i="6"/>
  <c r="AG112" i="6"/>
  <c r="AF112" i="6"/>
  <c r="AE112" i="6"/>
  <c r="AD112" i="6"/>
  <c r="AC112" i="6"/>
  <c r="AB112" i="6"/>
  <c r="AA112" i="6"/>
  <c r="Z112" i="6"/>
  <c r="Y112" i="6"/>
  <c r="X112" i="6"/>
  <c r="AK111" i="6"/>
  <c r="AJ111" i="6"/>
  <c r="AI111" i="6"/>
  <c r="AH111" i="6"/>
  <c r="AG111" i="6"/>
  <c r="AF111" i="6"/>
  <c r="AE111" i="6"/>
  <c r="AD111" i="6"/>
  <c r="AC111" i="6"/>
  <c r="AB111" i="6"/>
  <c r="AA111" i="6"/>
  <c r="Z111" i="6"/>
  <c r="Y111" i="6"/>
  <c r="X111" i="6"/>
  <c r="AK110" i="6"/>
  <c r="AJ110" i="6"/>
  <c r="AI110" i="6"/>
  <c r="AH110" i="6"/>
  <c r="AG110" i="6"/>
  <c r="AF110" i="6"/>
  <c r="AE110" i="6"/>
  <c r="AD110" i="6"/>
  <c r="AC110" i="6"/>
  <c r="AB110" i="6"/>
  <c r="AA110" i="6"/>
  <c r="Z110" i="6"/>
  <c r="Y110" i="6"/>
  <c r="X110" i="6"/>
  <c r="AK109" i="6"/>
  <c r="AJ109" i="6"/>
  <c r="AI109" i="6"/>
  <c r="AH109" i="6"/>
  <c r="AG109" i="6"/>
  <c r="AF109" i="6"/>
  <c r="AE109" i="6"/>
  <c r="AD109" i="6"/>
  <c r="AC109" i="6"/>
  <c r="AB109" i="6"/>
  <c r="AA109" i="6"/>
  <c r="Z109" i="6"/>
  <c r="Y109" i="6"/>
  <c r="X109" i="6"/>
  <c r="AK108" i="6"/>
  <c r="AJ108" i="6"/>
  <c r="AI108" i="6"/>
  <c r="AH108" i="6"/>
  <c r="AG108" i="6"/>
  <c r="AF108" i="6"/>
  <c r="AE108" i="6"/>
  <c r="AD108" i="6"/>
  <c r="AC108" i="6"/>
  <c r="AB108" i="6"/>
  <c r="AA108" i="6"/>
  <c r="Z108" i="6"/>
  <c r="Y108" i="6"/>
  <c r="X108" i="6"/>
  <c r="AK107" i="6"/>
  <c r="AJ107" i="6"/>
  <c r="AI107" i="6"/>
  <c r="AH107" i="6"/>
  <c r="AG107" i="6"/>
  <c r="AF107" i="6"/>
  <c r="AE107" i="6"/>
  <c r="AD107" i="6"/>
  <c r="AC107" i="6"/>
  <c r="AB107" i="6"/>
  <c r="AA107" i="6"/>
  <c r="Z107" i="6"/>
  <c r="Y107" i="6"/>
  <c r="X107" i="6"/>
  <c r="AK106" i="6"/>
  <c r="AJ106" i="6"/>
  <c r="AI106" i="6"/>
  <c r="AH106" i="6"/>
  <c r="AG106" i="6"/>
  <c r="AF106" i="6"/>
  <c r="AE106" i="6"/>
  <c r="AD106" i="6"/>
  <c r="AC106" i="6"/>
  <c r="AB106" i="6"/>
  <c r="AA106" i="6"/>
  <c r="Z106" i="6"/>
  <c r="Y106" i="6"/>
  <c r="X106" i="6"/>
  <c r="AK105" i="6"/>
  <c r="AJ105" i="6"/>
  <c r="AI105" i="6"/>
  <c r="AH105" i="6"/>
  <c r="AG105" i="6"/>
  <c r="AF105" i="6"/>
  <c r="AE105" i="6"/>
  <c r="AD105" i="6"/>
  <c r="AC105" i="6"/>
  <c r="AB105" i="6"/>
  <c r="AA105" i="6"/>
  <c r="Z105" i="6"/>
  <c r="Y105" i="6"/>
  <c r="X105" i="6"/>
  <c r="AK104" i="6"/>
  <c r="AJ104" i="6"/>
  <c r="AI104" i="6"/>
  <c r="AH104" i="6"/>
  <c r="AG104" i="6"/>
  <c r="AF104" i="6"/>
  <c r="AE104" i="6"/>
  <c r="AD104" i="6"/>
  <c r="AC104" i="6"/>
  <c r="AB104" i="6"/>
  <c r="AA104" i="6"/>
  <c r="Z104" i="6"/>
  <c r="Y104" i="6"/>
  <c r="X104" i="6"/>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O48" i="6"/>
  <c r="N48" i="6"/>
  <c r="M48" i="6"/>
  <c r="L48" i="6"/>
  <c r="FN260" i="4" l="1"/>
  <c r="ES261" i="4"/>
  <c r="FE261" i="4"/>
  <c r="DP258" i="4"/>
  <c r="DO661" i="4"/>
  <c r="DO261" i="4"/>
  <c r="FM260" i="4"/>
  <c r="FM261" i="4" s="1"/>
  <c r="ER261" i="4"/>
  <c r="FL260" i="4"/>
  <c r="FL261" i="4" s="1"/>
  <c r="EQ261" i="4"/>
  <c r="EJ258" i="4"/>
  <c r="EI261" i="4"/>
  <c r="EI661" i="4"/>
  <c r="FE258" i="4"/>
  <c r="FD261" i="4"/>
  <c r="FD661" i="4"/>
  <c r="CV258" i="4"/>
  <c r="CU661" i="4"/>
  <c r="CU261" i="4"/>
  <c r="CG266" i="4"/>
  <c r="CH266" i="4"/>
  <c r="BZ748" i="4"/>
  <c r="CG748" i="4"/>
  <c r="BS748" i="4"/>
  <c r="CA748" i="4"/>
  <c r="CH748" i="4"/>
  <c r="BT748" i="4"/>
  <c r="CC667" i="4"/>
  <c r="BV667" i="4"/>
  <c r="BO667" i="4"/>
  <c r="CA349" i="4"/>
  <c r="CH349" i="4"/>
  <c r="I350" i="4"/>
  <c r="BT349" i="4"/>
  <c r="I749" i="4"/>
  <c r="BW267" i="4"/>
  <c r="BY267" i="4" s="1"/>
  <c r="BX267" i="4"/>
  <c r="GR47" i="1"/>
  <c r="GQ47"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FN261" i="4"/>
  <c r="CD666" i="4"/>
  <c r="CF666" i="4" s="1"/>
  <c r="CE666" i="4"/>
  <c r="BZ266" i="4"/>
  <c r="CA266" i="4"/>
  <c r="BW666" i="4"/>
  <c r="BY666" i="4" s="1"/>
  <c r="BX666" i="4"/>
  <c r="CG349" i="4"/>
  <c r="BS349" i="4"/>
  <c r="BZ349" i="4"/>
  <c r="H749" i="4"/>
  <c r="BR349" i="4"/>
  <c r="CF349" i="4"/>
  <c r="BY349" i="4"/>
  <c r="G749" i="4"/>
  <c r="B349" i="4"/>
  <c r="CD684" i="4"/>
  <c r="CF684" i="4" s="1"/>
  <c r="BW684" i="4"/>
  <c r="BY684" i="4" s="1"/>
  <c r="BP684" i="4"/>
  <c r="BR684" i="4" s="1"/>
  <c r="B684" i="4"/>
  <c r="A351" i="4"/>
  <c r="G350" i="4"/>
  <c r="H350" i="4"/>
  <c r="B31" i="1"/>
  <c r="GV30" i="1"/>
  <c r="S45" i="1" a="1"/>
  <c r="S45" i="1" s="1"/>
  <c r="S46" i="1" s="1"/>
  <c r="S47" i="1" s="1"/>
  <c r="GR45" i="1"/>
  <c r="GQ45" i="1"/>
  <c r="T53" i="1" a="1"/>
  <c r="T53" i="1" s="1"/>
  <c r="EC18" i="1"/>
  <c r="U54" i="1" a="1"/>
  <c r="U54" i="1" s="1"/>
  <c r="U55" i="1" s="1" a="1"/>
  <c r="U55" i="1" s="1"/>
  <c r="U56" i="1" s="1" a="1"/>
  <c r="U56" i="1" s="1"/>
  <c r="U57" i="1" s="1" a="1"/>
  <c r="U57" i="1" s="1"/>
  <c r="U58" i="1" s="1" a="1"/>
  <c r="U58" i="1" s="1"/>
  <c r="U59" i="1" s="1" a="1"/>
  <c r="U59" i="1" s="1"/>
  <c r="U60" i="1" s="1" a="1"/>
  <c r="U60" i="1" s="1"/>
  <c r="U61" i="1" s="1" a="1"/>
  <c r="U61" i="1" s="1"/>
  <c r="U62" i="1" s="1" a="1"/>
  <c r="U62" i="1" s="1"/>
  <c r="U63" i="1" s="1" a="1"/>
  <c r="U63" i="1" s="1"/>
  <c r="AD96" i="7"/>
  <c r="DQ18" i="1"/>
  <c r="CU148" i="7"/>
  <c r="CU149" i="7" s="1"/>
  <c r="CV147" i="7"/>
  <c r="CU150" i="7"/>
  <c r="BQ148" i="7"/>
  <c r="BQ149" i="7" s="1"/>
  <c r="BR147" i="7"/>
  <c r="BQ150" i="7"/>
  <c r="BL94" i="7"/>
  <c r="BL96" i="7" s="1"/>
  <c r="AC96" i="7"/>
  <c r="BQ150" i="8"/>
  <c r="BR147" i="8"/>
  <c r="BQ148" i="8"/>
  <c r="BQ149" i="8" s="1"/>
  <c r="Y150" i="7"/>
  <c r="Y148" i="7"/>
  <c r="Y149" i="7" s="1"/>
  <c r="Z147" i="7"/>
  <c r="AN147" i="7"/>
  <c r="AM150" i="7"/>
  <c r="AM148" i="7"/>
  <c r="AM149" i="7" s="1"/>
  <c r="BM96" i="7"/>
  <c r="X148" i="8"/>
  <c r="X149" i="8" s="1"/>
  <c r="Y147" i="8"/>
  <c r="X150" i="8"/>
  <c r="CU150" i="8"/>
  <c r="CV147" i="8"/>
  <c r="CU148" i="8"/>
  <c r="CU149" i="8" s="1"/>
  <c r="J147" i="8"/>
  <c r="I150" i="8"/>
  <c r="I148" i="8"/>
  <c r="I149" i="8" s="1"/>
  <c r="J148" i="7"/>
  <c r="J149" i="7" s="1"/>
  <c r="J150" i="7"/>
  <c r="K147" i="7"/>
  <c r="BC148" i="8"/>
  <c r="BC149" i="8" s="1"/>
  <c r="BD147" i="8"/>
  <c r="BC150" i="8"/>
  <c r="AM150" i="8"/>
  <c r="AN147" i="8"/>
  <c r="AM148" i="8"/>
  <c r="AM149" i="8" s="1"/>
  <c r="CG150" i="7"/>
  <c r="CG148" i="7"/>
  <c r="CG149" i="7" s="1"/>
  <c r="CH147" i="7"/>
  <c r="DK148" i="8"/>
  <c r="DK149" i="8" s="1"/>
  <c r="DL147" i="8"/>
  <c r="DK150" i="8"/>
  <c r="BC148" i="7"/>
  <c r="BC149" i="7" s="1"/>
  <c r="BD147" i="7"/>
  <c r="BC150" i="7"/>
  <c r="DL147" i="7"/>
  <c r="DK150" i="7"/>
  <c r="DK148" i="7"/>
  <c r="DK149" i="7" s="1"/>
  <c r="CF148" i="8"/>
  <c r="CF149" i="8" s="1"/>
  <c r="CG147" i="8"/>
  <c r="CF150" i="8"/>
  <c r="EB18" i="1"/>
  <c r="DO18" i="1"/>
  <c r="K229" i="4"/>
  <c r="O229" i="4" s="1"/>
  <c r="L229" i="4"/>
  <c r="P229" i="4" s="1"/>
  <c r="M229" i="4"/>
  <c r="Q229" i="4" s="1"/>
  <c r="N229" i="4"/>
  <c r="R229" i="4" s="1"/>
  <c r="EA18" i="1"/>
  <c r="DC18" i="1"/>
  <c r="DD18" i="1"/>
  <c r="DE18" i="1"/>
  <c r="DP18" i="1"/>
  <c r="IH6" i="1"/>
  <c r="IH9" i="1" s="1"/>
  <c r="II6" i="1"/>
  <c r="II9" i="1" s="1"/>
  <c r="IJ6" i="1"/>
  <c r="IJ9" i="1" s="1"/>
  <c r="O49" i="4"/>
  <c r="N49" i="4"/>
  <c r="M49" i="4"/>
  <c r="L49" i="4"/>
  <c r="GT5" i="1"/>
  <c r="GT70" i="1" s="1"/>
  <c r="GS5" i="1"/>
  <c r="GS70" i="1" s="1"/>
  <c r="DI5" i="1"/>
  <c r="DI70" i="1" s="1"/>
  <c r="DH5" i="1"/>
  <c r="DH70" i="1" s="1"/>
  <c r="DG5" i="1"/>
  <c r="DG70" i="1" s="1"/>
  <c r="DF5" i="1"/>
  <c r="DF70" i="1" s="1"/>
  <c r="DE5" i="1"/>
  <c r="DE6" i="1" s="1"/>
  <c r="DE9" i="1" s="1"/>
  <c r="DD5" i="1"/>
  <c r="DD6" i="1" s="1"/>
  <c r="DD9" i="1" s="1"/>
  <c r="DC5" i="1"/>
  <c r="DC6" i="1" s="1"/>
  <c r="DC9" i="1" s="1"/>
  <c r="DB5" i="1"/>
  <c r="DB6" i="1" s="1"/>
  <c r="DB9" i="1" s="1"/>
  <c r="DA5" i="1"/>
  <c r="DA6" i="1" s="1"/>
  <c r="DA9" i="1" s="1"/>
  <c r="CZ5" i="1"/>
  <c r="CZ6" i="1" s="1"/>
  <c r="CZ9" i="1" s="1"/>
  <c r="CY5" i="1"/>
  <c r="CY6" i="1" s="1"/>
  <c r="CY9" i="1" s="1"/>
  <c r="CX5" i="1"/>
  <c r="CX6" i="1" s="1"/>
  <c r="CX9" i="1" s="1"/>
  <c r="DU5" i="1"/>
  <c r="DU70" i="1" s="1"/>
  <c r="DT5" i="1"/>
  <c r="DT70" i="1" s="1"/>
  <c r="DS5" i="1"/>
  <c r="DS70" i="1" s="1"/>
  <c r="DR5" i="1"/>
  <c r="DR70" i="1" s="1"/>
  <c r="DQ5" i="1"/>
  <c r="DQ6" i="1" s="1"/>
  <c r="DQ9" i="1" s="1"/>
  <c r="DP5" i="1"/>
  <c r="DP6" i="1" s="1"/>
  <c r="DP9" i="1" s="1"/>
  <c r="DO5" i="1"/>
  <c r="DO6" i="1" s="1"/>
  <c r="DO9" i="1" s="1"/>
  <c r="DN5" i="1"/>
  <c r="DN6" i="1" s="1"/>
  <c r="DN9" i="1" s="1"/>
  <c r="DM5" i="1"/>
  <c r="DM6" i="1" s="1"/>
  <c r="DM9" i="1" s="1"/>
  <c r="DL5" i="1"/>
  <c r="DL6" i="1" s="1"/>
  <c r="DL9" i="1" s="1"/>
  <c r="DK5" i="1"/>
  <c r="DK6" i="1" s="1"/>
  <c r="DK9" i="1" s="1"/>
  <c r="DJ5" i="1"/>
  <c r="DJ6" i="1" s="1"/>
  <c r="DJ9" i="1" s="1"/>
  <c r="G234" i="4"/>
  <c r="G233" i="4"/>
  <c r="J232" i="4"/>
  <c r="N232" i="4" s="1"/>
  <c r="I232" i="4"/>
  <c r="M232" i="4" s="1"/>
  <c r="H232" i="4"/>
  <c r="G232" i="4"/>
  <c r="K232" i="4" s="1"/>
  <c r="J231" i="4"/>
  <c r="I231" i="4"/>
  <c r="H231" i="4"/>
  <c r="G231" i="4"/>
  <c r="EO19" i="1"/>
  <c r="EN19" i="1"/>
  <c r="EO18" i="1"/>
  <c r="G79" i="4"/>
  <c r="G78" i="4"/>
  <c r="G77" i="4"/>
  <c r="EN18" i="1"/>
  <c r="G78" i="6"/>
  <c r="G77" i="6"/>
  <c r="G76" i="6"/>
  <c r="EG5" i="1"/>
  <c r="EG70" i="1" s="1"/>
  <c r="EF5" i="1"/>
  <c r="EF70" i="1" s="1"/>
  <c r="EE5" i="1"/>
  <c r="EE6" i="1" s="1"/>
  <c r="EE9" i="1" s="1"/>
  <c r="ED5" i="1"/>
  <c r="ED6" i="1" s="1"/>
  <c r="ED9" i="1" s="1"/>
  <c r="EC5" i="1"/>
  <c r="EC6" i="1" s="1"/>
  <c r="EC9" i="1" s="1"/>
  <c r="EB5" i="1"/>
  <c r="EB70" i="1" s="1"/>
  <c r="G221" i="6"/>
  <c r="D221" i="6"/>
  <c r="E221" i="6" s="1"/>
  <c r="C217" i="6"/>
  <c r="C216" i="6"/>
  <c r="C215" i="6"/>
  <c r="C214" i="6"/>
  <c r="G208" i="6"/>
  <c r="F208" i="6"/>
  <c r="E208" i="6"/>
  <c r="D208" i="6"/>
  <c r="G207" i="6"/>
  <c r="F207" i="6"/>
  <c r="E207" i="6"/>
  <c r="D207" i="6"/>
  <c r="G206" i="6"/>
  <c r="F206" i="6"/>
  <c r="E206" i="6"/>
  <c r="D206" i="6"/>
  <c r="G205" i="6"/>
  <c r="F205" i="6"/>
  <c r="E205" i="6"/>
  <c r="D205" i="6"/>
  <c r="G204" i="6"/>
  <c r="F204" i="6"/>
  <c r="E204" i="6"/>
  <c r="D204" i="6"/>
  <c r="G203" i="6"/>
  <c r="F203" i="6"/>
  <c r="E203" i="6"/>
  <c r="D203" i="6"/>
  <c r="G202" i="6"/>
  <c r="F202" i="6"/>
  <c r="E202" i="6"/>
  <c r="D202" i="6"/>
  <c r="AU193" i="6"/>
  <c r="AU194" i="6" s="1"/>
  <c r="AU195" i="6" s="1"/>
  <c r="AT193" i="6"/>
  <c r="AT194" i="6" s="1"/>
  <c r="AT195" i="6" s="1"/>
  <c r="AS193" i="6"/>
  <c r="AS194" i="6" s="1"/>
  <c r="AS195" i="6" s="1"/>
  <c r="AR193" i="6"/>
  <c r="AR194" i="6" s="1"/>
  <c r="AR195" i="6" s="1"/>
  <c r="AQ193" i="6"/>
  <c r="AQ194" i="6" s="1"/>
  <c r="AQ195" i="6" s="1"/>
  <c r="AP193" i="6"/>
  <c r="AP194" i="6" s="1"/>
  <c r="AP195" i="6" s="1"/>
  <c r="AO193" i="6"/>
  <c r="AO194" i="6" s="1"/>
  <c r="AO195" i="6" s="1"/>
  <c r="AN193" i="6"/>
  <c r="AN194" i="6" s="1"/>
  <c r="AN195" i="6" s="1"/>
  <c r="AM193" i="6"/>
  <c r="AM194" i="6" s="1"/>
  <c r="AM195" i="6" s="1"/>
  <c r="AL193" i="6"/>
  <c r="AL194" i="6" s="1"/>
  <c r="AL195" i="6" s="1"/>
  <c r="AK193" i="6"/>
  <c r="AK194" i="6" s="1"/>
  <c r="AK195" i="6" s="1"/>
  <c r="AJ193" i="6"/>
  <c r="AJ194" i="6" s="1"/>
  <c r="AJ195" i="6" s="1"/>
  <c r="AI193" i="6"/>
  <c r="AI194" i="6" s="1"/>
  <c r="AI195" i="6" s="1"/>
  <c r="AH193" i="6"/>
  <c r="AH194" i="6" s="1"/>
  <c r="AH195" i="6" s="1"/>
  <c r="AG193" i="6"/>
  <c r="AG194" i="6" s="1"/>
  <c r="AG195" i="6" s="1"/>
  <c r="AF193" i="6"/>
  <c r="AF194" i="6" s="1"/>
  <c r="AF195" i="6" s="1"/>
  <c r="AE193" i="6"/>
  <c r="AE194" i="6" s="1"/>
  <c r="AE195" i="6" s="1"/>
  <c r="AD193" i="6"/>
  <c r="AD194" i="6" s="1"/>
  <c r="AD195" i="6" s="1"/>
  <c r="AC193" i="6"/>
  <c r="AC194" i="6" s="1"/>
  <c r="AC195" i="6" s="1"/>
  <c r="AB193" i="6"/>
  <c r="AB194" i="6" s="1"/>
  <c r="AB195" i="6" s="1"/>
  <c r="AA193" i="6"/>
  <c r="AA194" i="6" s="1"/>
  <c r="AA195" i="6" s="1"/>
  <c r="Z193" i="6"/>
  <c r="Z194" i="6" s="1"/>
  <c r="Z195" i="6" s="1"/>
  <c r="Y193" i="6"/>
  <c r="Y194" i="6" s="1"/>
  <c r="Y195" i="6" s="1"/>
  <c r="X193" i="6"/>
  <c r="X194" i="6" s="1"/>
  <c r="X195" i="6" s="1"/>
  <c r="W193" i="6"/>
  <c r="W194" i="6" s="1"/>
  <c r="W195" i="6" s="1"/>
  <c r="V193" i="6"/>
  <c r="V194" i="6" s="1"/>
  <c r="V195" i="6" s="1"/>
  <c r="U193" i="6"/>
  <c r="U194" i="6" s="1"/>
  <c r="U195" i="6" s="1"/>
  <c r="T193" i="6"/>
  <c r="T194" i="6" s="1"/>
  <c r="T195" i="6" s="1"/>
  <c r="S193" i="6"/>
  <c r="S194" i="6" s="1"/>
  <c r="S195" i="6" s="1"/>
  <c r="R193" i="6"/>
  <c r="R194" i="6" s="1"/>
  <c r="R195" i="6" s="1"/>
  <c r="Q193" i="6"/>
  <c r="Q194" i="6" s="1"/>
  <c r="Q195" i="6" s="1"/>
  <c r="P193" i="6"/>
  <c r="P194" i="6" s="1"/>
  <c r="P195" i="6" s="1"/>
  <c r="O193" i="6"/>
  <c r="O194" i="6" s="1"/>
  <c r="O195" i="6" s="1"/>
  <c r="N193" i="6"/>
  <c r="N194" i="6" s="1"/>
  <c r="N195" i="6" s="1"/>
  <c r="M193" i="6"/>
  <c r="M194" i="6" s="1"/>
  <c r="M195" i="6" s="1"/>
  <c r="L193" i="6"/>
  <c r="L194" i="6" s="1"/>
  <c r="L195" i="6" s="1"/>
  <c r="K193" i="6"/>
  <c r="K194" i="6" s="1"/>
  <c r="K195" i="6" s="1"/>
  <c r="J193" i="6"/>
  <c r="J194" i="6" s="1"/>
  <c r="J195" i="6" s="1"/>
  <c r="I193" i="6"/>
  <c r="I194" i="6" s="1"/>
  <c r="I195" i="6" s="1"/>
  <c r="H193" i="6"/>
  <c r="H194" i="6" s="1"/>
  <c r="H195" i="6" s="1"/>
  <c r="G193" i="6"/>
  <c r="G194" i="6" s="1"/>
  <c r="G195" i="6" s="1"/>
  <c r="F193" i="6"/>
  <c r="F194" i="6" s="1"/>
  <c r="F195" i="6" s="1"/>
  <c r="E193" i="6"/>
  <c r="E194" i="6" s="1"/>
  <c r="E195" i="6" s="1"/>
  <c r="D193" i="6"/>
  <c r="D194" i="6" s="1"/>
  <c r="D195" i="6" s="1"/>
  <c r="C193" i="6"/>
  <c r="C194" i="6" s="1"/>
  <c r="C195" i="6" s="1"/>
  <c r="AU188" i="6"/>
  <c r="AU189" i="6" s="1"/>
  <c r="AU190" i="6" s="1"/>
  <c r="AT188" i="6"/>
  <c r="AT189" i="6" s="1"/>
  <c r="AT190" i="6" s="1"/>
  <c r="AS188" i="6"/>
  <c r="AS189" i="6" s="1"/>
  <c r="AS190" i="6" s="1"/>
  <c r="AR188" i="6"/>
  <c r="AR189" i="6" s="1"/>
  <c r="AR190" i="6" s="1"/>
  <c r="AQ188" i="6"/>
  <c r="AQ189" i="6" s="1"/>
  <c r="AQ190" i="6" s="1"/>
  <c r="AP188" i="6"/>
  <c r="AP189" i="6" s="1"/>
  <c r="AP190" i="6" s="1"/>
  <c r="AO188" i="6"/>
  <c r="AO189" i="6" s="1"/>
  <c r="AO190" i="6" s="1"/>
  <c r="AN188" i="6"/>
  <c r="AN189" i="6" s="1"/>
  <c r="AN190" i="6" s="1"/>
  <c r="AM188" i="6"/>
  <c r="AM189" i="6" s="1"/>
  <c r="AM190" i="6" s="1"/>
  <c r="AL188" i="6"/>
  <c r="AL189" i="6" s="1"/>
  <c r="AL190" i="6" s="1"/>
  <c r="AK188" i="6"/>
  <c r="AK189" i="6" s="1"/>
  <c r="AK190" i="6" s="1"/>
  <c r="AJ188" i="6"/>
  <c r="AJ189" i="6" s="1"/>
  <c r="AJ190" i="6" s="1"/>
  <c r="AI188" i="6"/>
  <c r="AI189" i="6" s="1"/>
  <c r="AI190" i="6" s="1"/>
  <c r="AH188" i="6"/>
  <c r="AH189" i="6" s="1"/>
  <c r="AH190" i="6" s="1"/>
  <c r="AG188" i="6"/>
  <c r="AG189" i="6" s="1"/>
  <c r="AG190" i="6" s="1"/>
  <c r="AF188" i="6"/>
  <c r="AF189" i="6" s="1"/>
  <c r="AF190" i="6" s="1"/>
  <c r="AE188" i="6"/>
  <c r="AE189" i="6" s="1"/>
  <c r="AE190" i="6" s="1"/>
  <c r="AD188" i="6"/>
  <c r="AD189" i="6" s="1"/>
  <c r="AD190" i="6" s="1"/>
  <c r="AC188" i="6"/>
  <c r="AC189" i="6" s="1"/>
  <c r="AC190" i="6" s="1"/>
  <c r="AB188" i="6"/>
  <c r="AB189" i="6" s="1"/>
  <c r="AB190" i="6" s="1"/>
  <c r="AA188" i="6"/>
  <c r="AA189" i="6" s="1"/>
  <c r="AA190" i="6" s="1"/>
  <c r="Z188" i="6"/>
  <c r="Z189" i="6" s="1"/>
  <c r="Z190" i="6" s="1"/>
  <c r="Y188" i="6"/>
  <c r="Y189" i="6" s="1"/>
  <c r="Y190" i="6" s="1"/>
  <c r="X188" i="6"/>
  <c r="X189" i="6" s="1"/>
  <c r="X190" i="6" s="1"/>
  <c r="W188" i="6"/>
  <c r="W189" i="6" s="1"/>
  <c r="W190" i="6" s="1"/>
  <c r="V188" i="6"/>
  <c r="V189" i="6" s="1"/>
  <c r="V190" i="6" s="1"/>
  <c r="U188" i="6"/>
  <c r="U189" i="6" s="1"/>
  <c r="U190" i="6" s="1"/>
  <c r="T188" i="6"/>
  <c r="T189" i="6" s="1"/>
  <c r="T190" i="6" s="1"/>
  <c r="S188" i="6"/>
  <c r="S189" i="6" s="1"/>
  <c r="S190" i="6" s="1"/>
  <c r="R188" i="6"/>
  <c r="R189" i="6" s="1"/>
  <c r="R190" i="6" s="1"/>
  <c r="Q188" i="6"/>
  <c r="Q189" i="6" s="1"/>
  <c r="Q190" i="6" s="1"/>
  <c r="P188" i="6"/>
  <c r="P189" i="6" s="1"/>
  <c r="P190" i="6" s="1"/>
  <c r="O188" i="6"/>
  <c r="O189" i="6" s="1"/>
  <c r="O190" i="6" s="1"/>
  <c r="N188" i="6"/>
  <c r="N189" i="6" s="1"/>
  <c r="N190" i="6" s="1"/>
  <c r="M188" i="6"/>
  <c r="M189" i="6" s="1"/>
  <c r="M190" i="6" s="1"/>
  <c r="L188" i="6"/>
  <c r="L189" i="6" s="1"/>
  <c r="L190" i="6" s="1"/>
  <c r="K188" i="6"/>
  <c r="K189" i="6" s="1"/>
  <c r="K190" i="6" s="1"/>
  <c r="J188" i="6"/>
  <c r="J189" i="6" s="1"/>
  <c r="J190" i="6" s="1"/>
  <c r="I188" i="6"/>
  <c r="I189" i="6" s="1"/>
  <c r="I190" i="6" s="1"/>
  <c r="H188" i="6"/>
  <c r="H189" i="6" s="1"/>
  <c r="H190" i="6" s="1"/>
  <c r="G188" i="6"/>
  <c r="G189" i="6" s="1"/>
  <c r="G190" i="6" s="1"/>
  <c r="F188" i="6"/>
  <c r="F189" i="6" s="1"/>
  <c r="F190" i="6" s="1"/>
  <c r="E188" i="6"/>
  <c r="E189" i="6" s="1"/>
  <c r="E190" i="6" s="1"/>
  <c r="D188" i="6"/>
  <c r="D189" i="6" s="1"/>
  <c r="D190" i="6" s="1"/>
  <c r="C188" i="6"/>
  <c r="C189" i="6" s="1"/>
  <c r="C190" i="6" s="1"/>
  <c r="AU183" i="6"/>
  <c r="AU184" i="6" s="1"/>
  <c r="AU185" i="6" s="1"/>
  <c r="AT183" i="6"/>
  <c r="AT184" i="6" s="1"/>
  <c r="AT185" i="6" s="1"/>
  <c r="AS183" i="6"/>
  <c r="AS184" i="6" s="1"/>
  <c r="AS185" i="6" s="1"/>
  <c r="AR183" i="6"/>
  <c r="AR184" i="6" s="1"/>
  <c r="AR185" i="6" s="1"/>
  <c r="AQ183" i="6"/>
  <c r="AQ184" i="6" s="1"/>
  <c r="AQ185" i="6" s="1"/>
  <c r="AP183" i="6"/>
  <c r="AP184" i="6" s="1"/>
  <c r="AP185" i="6" s="1"/>
  <c r="AO183" i="6"/>
  <c r="AO184" i="6" s="1"/>
  <c r="AO185" i="6" s="1"/>
  <c r="AN183" i="6"/>
  <c r="AN184" i="6" s="1"/>
  <c r="AN185" i="6" s="1"/>
  <c r="AM183" i="6"/>
  <c r="AM184" i="6" s="1"/>
  <c r="AM185" i="6" s="1"/>
  <c r="AL183" i="6"/>
  <c r="AL184" i="6" s="1"/>
  <c r="AL185" i="6" s="1"/>
  <c r="AK183" i="6"/>
  <c r="AK184" i="6" s="1"/>
  <c r="AK185" i="6" s="1"/>
  <c r="AJ183" i="6"/>
  <c r="AJ184" i="6" s="1"/>
  <c r="AJ185" i="6" s="1"/>
  <c r="AI183" i="6"/>
  <c r="AI184" i="6" s="1"/>
  <c r="AI185" i="6" s="1"/>
  <c r="AH183" i="6"/>
  <c r="AH184" i="6" s="1"/>
  <c r="AH185" i="6" s="1"/>
  <c r="AG183" i="6"/>
  <c r="AG184" i="6" s="1"/>
  <c r="AG185" i="6" s="1"/>
  <c r="AF183" i="6"/>
  <c r="AF184" i="6" s="1"/>
  <c r="AF185" i="6" s="1"/>
  <c r="AE183" i="6"/>
  <c r="AE184" i="6" s="1"/>
  <c r="AE185" i="6" s="1"/>
  <c r="AD183" i="6"/>
  <c r="AD184" i="6" s="1"/>
  <c r="AD185" i="6" s="1"/>
  <c r="AC183" i="6"/>
  <c r="AC184" i="6" s="1"/>
  <c r="AC185" i="6" s="1"/>
  <c r="AB183" i="6"/>
  <c r="AB184" i="6" s="1"/>
  <c r="AB185" i="6" s="1"/>
  <c r="AA183" i="6"/>
  <c r="AA184" i="6" s="1"/>
  <c r="AA185" i="6" s="1"/>
  <c r="Z183" i="6"/>
  <c r="Z184" i="6" s="1"/>
  <c r="Z185" i="6" s="1"/>
  <c r="Y183" i="6"/>
  <c r="Y184" i="6" s="1"/>
  <c r="Y185" i="6" s="1"/>
  <c r="X183" i="6"/>
  <c r="X184" i="6" s="1"/>
  <c r="X185" i="6" s="1"/>
  <c r="W183" i="6"/>
  <c r="W184" i="6" s="1"/>
  <c r="W185" i="6" s="1"/>
  <c r="V183" i="6"/>
  <c r="V184" i="6" s="1"/>
  <c r="V185" i="6" s="1"/>
  <c r="U183" i="6"/>
  <c r="U184" i="6" s="1"/>
  <c r="U185" i="6" s="1"/>
  <c r="T183" i="6"/>
  <c r="T184" i="6" s="1"/>
  <c r="T185" i="6" s="1"/>
  <c r="S183" i="6"/>
  <c r="S184" i="6" s="1"/>
  <c r="S185" i="6" s="1"/>
  <c r="R183" i="6"/>
  <c r="R184" i="6" s="1"/>
  <c r="R185" i="6" s="1"/>
  <c r="Q183" i="6"/>
  <c r="Q184" i="6" s="1"/>
  <c r="Q185" i="6" s="1"/>
  <c r="P183" i="6"/>
  <c r="P184" i="6" s="1"/>
  <c r="P185" i="6" s="1"/>
  <c r="O183" i="6"/>
  <c r="O184" i="6" s="1"/>
  <c r="O185" i="6" s="1"/>
  <c r="N183" i="6"/>
  <c r="N184" i="6" s="1"/>
  <c r="N185" i="6" s="1"/>
  <c r="M183" i="6"/>
  <c r="M184" i="6" s="1"/>
  <c r="M185" i="6" s="1"/>
  <c r="L183" i="6"/>
  <c r="L184" i="6" s="1"/>
  <c r="L185" i="6" s="1"/>
  <c r="K183" i="6"/>
  <c r="K184" i="6" s="1"/>
  <c r="K185" i="6" s="1"/>
  <c r="J183" i="6"/>
  <c r="J184" i="6" s="1"/>
  <c r="J185" i="6" s="1"/>
  <c r="I183" i="6"/>
  <c r="I184" i="6" s="1"/>
  <c r="I185" i="6" s="1"/>
  <c r="H183" i="6"/>
  <c r="H184" i="6" s="1"/>
  <c r="H185" i="6" s="1"/>
  <c r="G183" i="6"/>
  <c r="G184" i="6" s="1"/>
  <c r="G185" i="6" s="1"/>
  <c r="F183" i="6"/>
  <c r="F184" i="6" s="1"/>
  <c r="F185" i="6" s="1"/>
  <c r="E183" i="6"/>
  <c r="E184" i="6" s="1"/>
  <c r="E185" i="6" s="1"/>
  <c r="D183" i="6"/>
  <c r="D184" i="6" s="1"/>
  <c r="D185" i="6" s="1"/>
  <c r="C183" i="6"/>
  <c r="C184" i="6" s="1"/>
  <c r="C185" i="6" s="1"/>
  <c r="AU178" i="6"/>
  <c r="AU179" i="6" s="1"/>
  <c r="AU180" i="6" s="1"/>
  <c r="AT178" i="6"/>
  <c r="AT179" i="6" s="1"/>
  <c r="AT180" i="6" s="1"/>
  <c r="AS178" i="6"/>
  <c r="AS179" i="6" s="1"/>
  <c r="AS180" i="6" s="1"/>
  <c r="AR178" i="6"/>
  <c r="AR179" i="6" s="1"/>
  <c r="AR180" i="6" s="1"/>
  <c r="AQ178" i="6"/>
  <c r="AQ179" i="6" s="1"/>
  <c r="AQ180" i="6" s="1"/>
  <c r="AP178" i="6"/>
  <c r="AP179" i="6" s="1"/>
  <c r="AP180" i="6" s="1"/>
  <c r="AO178" i="6"/>
  <c r="AO179" i="6" s="1"/>
  <c r="AO180" i="6" s="1"/>
  <c r="AN178" i="6"/>
  <c r="AN179" i="6" s="1"/>
  <c r="AN180" i="6" s="1"/>
  <c r="AM178" i="6"/>
  <c r="AM179" i="6" s="1"/>
  <c r="AM180" i="6" s="1"/>
  <c r="AL178" i="6"/>
  <c r="AL179" i="6" s="1"/>
  <c r="AL180" i="6" s="1"/>
  <c r="AK178" i="6"/>
  <c r="AK179" i="6" s="1"/>
  <c r="AK180" i="6" s="1"/>
  <c r="AJ178" i="6"/>
  <c r="AJ179" i="6" s="1"/>
  <c r="AJ180" i="6" s="1"/>
  <c r="AI178" i="6"/>
  <c r="AI179" i="6" s="1"/>
  <c r="AI180" i="6" s="1"/>
  <c r="AH178" i="6"/>
  <c r="AH179" i="6" s="1"/>
  <c r="AH180" i="6" s="1"/>
  <c r="AG178" i="6"/>
  <c r="AG179" i="6" s="1"/>
  <c r="AG180" i="6" s="1"/>
  <c r="AF178" i="6"/>
  <c r="AF179" i="6" s="1"/>
  <c r="AF180" i="6" s="1"/>
  <c r="AE178" i="6"/>
  <c r="AE179" i="6" s="1"/>
  <c r="AE180" i="6" s="1"/>
  <c r="AD178" i="6"/>
  <c r="AD179" i="6" s="1"/>
  <c r="AD180" i="6" s="1"/>
  <c r="AC178" i="6"/>
  <c r="AC179" i="6" s="1"/>
  <c r="AC180" i="6" s="1"/>
  <c r="AB178" i="6"/>
  <c r="AB179" i="6" s="1"/>
  <c r="AB180" i="6" s="1"/>
  <c r="AA178" i="6"/>
  <c r="AA179" i="6" s="1"/>
  <c r="AA180" i="6" s="1"/>
  <c r="Z178" i="6"/>
  <c r="Z179" i="6" s="1"/>
  <c r="Z180" i="6" s="1"/>
  <c r="Y178" i="6"/>
  <c r="Y179" i="6" s="1"/>
  <c r="Y180" i="6" s="1"/>
  <c r="X178" i="6"/>
  <c r="X179" i="6" s="1"/>
  <c r="X180" i="6" s="1"/>
  <c r="W178" i="6"/>
  <c r="W179" i="6" s="1"/>
  <c r="W180" i="6" s="1"/>
  <c r="V178" i="6"/>
  <c r="V179" i="6" s="1"/>
  <c r="V180" i="6" s="1"/>
  <c r="U178" i="6"/>
  <c r="U179" i="6" s="1"/>
  <c r="U180" i="6" s="1"/>
  <c r="T178" i="6"/>
  <c r="T179" i="6" s="1"/>
  <c r="T180" i="6" s="1"/>
  <c r="S178" i="6"/>
  <c r="S179" i="6" s="1"/>
  <c r="S180" i="6" s="1"/>
  <c r="R178" i="6"/>
  <c r="R179" i="6" s="1"/>
  <c r="R180" i="6" s="1"/>
  <c r="Q178" i="6"/>
  <c r="Q179" i="6" s="1"/>
  <c r="Q180" i="6" s="1"/>
  <c r="P178" i="6"/>
  <c r="P179" i="6" s="1"/>
  <c r="P180" i="6" s="1"/>
  <c r="O178" i="6"/>
  <c r="O179" i="6" s="1"/>
  <c r="O180" i="6" s="1"/>
  <c r="N178" i="6"/>
  <c r="N179" i="6" s="1"/>
  <c r="N180" i="6" s="1"/>
  <c r="M178" i="6"/>
  <c r="M179" i="6" s="1"/>
  <c r="M180" i="6" s="1"/>
  <c r="L178" i="6"/>
  <c r="L179" i="6" s="1"/>
  <c r="L180" i="6" s="1"/>
  <c r="K178" i="6"/>
  <c r="K179" i="6" s="1"/>
  <c r="K180" i="6" s="1"/>
  <c r="J178" i="6"/>
  <c r="J179" i="6" s="1"/>
  <c r="J180" i="6" s="1"/>
  <c r="I178" i="6"/>
  <c r="I179" i="6" s="1"/>
  <c r="I180" i="6" s="1"/>
  <c r="H178" i="6"/>
  <c r="H179" i="6" s="1"/>
  <c r="H180" i="6" s="1"/>
  <c r="G178" i="6"/>
  <c r="G179" i="6" s="1"/>
  <c r="G180" i="6" s="1"/>
  <c r="F178" i="6"/>
  <c r="F179" i="6" s="1"/>
  <c r="F180" i="6" s="1"/>
  <c r="E178" i="6"/>
  <c r="E179" i="6" s="1"/>
  <c r="E180" i="6" s="1"/>
  <c r="D178" i="6"/>
  <c r="D179" i="6" s="1"/>
  <c r="D180" i="6" s="1"/>
  <c r="C178" i="6"/>
  <c r="C179" i="6" s="1"/>
  <c r="C180" i="6" s="1"/>
  <c r="AU173" i="6"/>
  <c r="AU174" i="6" s="1"/>
  <c r="AU175" i="6" s="1"/>
  <c r="AT173" i="6"/>
  <c r="AT174" i="6" s="1"/>
  <c r="AT175" i="6" s="1"/>
  <c r="AS173" i="6"/>
  <c r="AS174" i="6" s="1"/>
  <c r="AS175" i="6" s="1"/>
  <c r="AR173" i="6"/>
  <c r="AR174" i="6" s="1"/>
  <c r="AR175" i="6" s="1"/>
  <c r="AQ173" i="6"/>
  <c r="AQ174" i="6" s="1"/>
  <c r="AQ175" i="6" s="1"/>
  <c r="AP173" i="6"/>
  <c r="AP174" i="6" s="1"/>
  <c r="AP175" i="6" s="1"/>
  <c r="AO173" i="6"/>
  <c r="AO174" i="6" s="1"/>
  <c r="AO175" i="6" s="1"/>
  <c r="AN173" i="6"/>
  <c r="AN174" i="6" s="1"/>
  <c r="AN175" i="6" s="1"/>
  <c r="AM173" i="6"/>
  <c r="AM174" i="6" s="1"/>
  <c r="AM175" i="6" s="1"/>
  <c r="AL173" i="6"/>
  <c r="AL174" i="6" s="1"/>
  <c r="AL175" i="6" s="1"/>
  <c r="AK173" i="6"/>
  <c r="AK174" i="6" s="1"/>
  <c r="AK175" i="6" s="1"/>
  <c r="AJ173" i="6"/>
  <c r="AJ174" i="6" s="1"/>
  <c r="AJ175" i="6" s="1"/>
  <c r="AI173" i="6"/>
  <c r="AI174" i="6" s="1"/>
  <c r="AI175" i="6" s="1"/>
  <c r="AH173" i="6"/>
  <c r="AH174" i="6" s="1"/>
  <c r="AH175" i="6" s="1"/>
  <c r="AG173" i="6"/>
  <c r="AG174" i="6" s="1"/>
  <c r="AG175" i="6" s="1"/>
  <c r="AF173" i="6"/>
  <c r="AF174" i="6" s="1"/>
  <c r="AF175" i="6" s="1"/>
  <c r="AE173" i="6"/>
  <c r="AE174" i="6" s="1"/>
  <c r="AE175" i="6" s="1"/>
  <c r="AD173" i="6"/>
  <c r="AD174" i="6" s="1"/>
  <c r="AD175" i="6" s="1"/>
  <c r="AC173" i="6"/>
  <c r="AC174" i="6" s="1"/>
  <c r="AC175" i="6" s="1"/>
  <c r="AB173" i="6"/>
  <c r="AB174" i="6" s="1"/>
  <c r="AB175" i="6" s="1"/>
  <c r="AA173" i="6"/>
  <c r="AA174" i="6" s="1"/>
  <c r="AA175" i="6" s="1"/>
  <c r="Z173" i="6"/>
  <c r="Z174" i="6" s="1"/>
  <c r="Z175" i="6" s="1"/>
  <c r="Y173" i="6"/>
  <c r="Y174" i="6" s="1"/>
  <c r="Y175" i="6" s="1"/>
  <c r="X173" i="6"/>
  <c r="X174" i="6" s="1"/>
  <c r="X175" i="6" s="1"/>
  <c r="W173" i="6"/>
  <c r="W174" i="6" s="1"/>
  <c r="W175" i="6" s="1"/>
  <c r="V173" i="6"/>
  <c r="V174" i="6" s="1"/>
  <c r="V175" i="6" s="1"/>
  <c r="U173" i="6"/>
  <c r="U174" i="6" s="1"/>
  <c r="U175" i="6" s="1"/>
  <c r="T173" i="6"/>
  <c r="T174" i="6" s="1"/>
  <c r="T175" i="6" s="1"/>
  <c r="S173" i="6"/>
  <c r="S174" i="6" s="1"/>
  <c r="S175" i="6" s="1"/>
  <c r="R173" i="6"/>
  <c r="R174" i="6" s="1"/>
  <c r="R175" i="6" s="1"/>
  <c r="Q173" i="6"/>
  <c r="Q174" i="6" s="1"/>
  <c r="Q175" i="6" s="1"/>
  <c r="P173" i="6"/>
  <c r="P174" i="6" s="1"/>
  <c r="P175" i="6" s="1"/>
  <c r="O173" i="6"/>
  <c r="O174" i="6" s="1"/>
  <c r="O175" i="6" s="1"/>
  <c r="N173" i="6"/>
  <c r="N174" i="6" s="1"/>
  <c r="N175" i="6" s="1"/>
  <c r="M173" i="6"/>
  <c r="M174" i="6" s="1"/>
  <c r="M175" i="6" s="1"/>
  <c r="L173" i="6"/>
  <c r="L174" i="6" s="1"/>
  <c r="L175" i="6" s="1"/>
  <c r="K173" i="6"/>
  <c r="K174" i="6" s="1"/>
  <c r="K175" i="6" s="1"/>
  <c r="J173" i="6"/>
  <c r="J174" i="6" s="1"/>
  <c r="J175" i="6" s="1"/>
  <c r="I173" i="6"/>
  <c r="I174" i="6" s="1"/>
  <c r="I175" i="6" s="1"/>
  <c r="H173" i="6"/>
  <c r="H174" i="6" s="1"/>
  <c r="H175" i="6" s="1"/>
  <c r="G173" i="6"/>
  <c r="G174" i="6" s="1"/>
  <c r="G175" i="6" s="1"/>
  <c r="F173" i="6"/>
  <c r="F174" i="6" s="1"/>
  <c r="F175" i="6" s="1"/>
  <c r="E173" i="6"/>
  <c r="E174" i="6" s="1"/>
  <c r="E175" i="6" s="1"/>
  <c r="D173" i="6"/>
  <c r="D174" i="6" s="1"/>
  <c r="D175" i="6" s="1"/>
  <c r="C173" i="6"/>
  <c r="C174" i="6" s="1"/>
  <c r="C175" i="6" s="1"/>
  <c r="AU168" i="6"/>
  <c r="AU169" i="6" s="1"/>
  <c r="AU170" i="6" s="1"/>
  <c r="AT168" i="6"/>
  <c r="AT169" i="6" s="1"/>
  <c r="AT170" i="6" s="1"/>
  <c r="AS168" i="6"/>
  <c r="AS169" i="6" s="1"/>
  <c r="AS170" i="6" s="1"/>
  <c r="AR168" i="6"/>
  <c r="AR169" i="6" s="1"/>
  <c r="AR170" i="6" s="1"/>
  <c r="AQ168" i="6"/>
  <c r="AQ169" i="6" s="1"/>
  <c r="AQ170" i="6" s="1"/>
  <c r="AP168" i="6"/>
  <c r="AP169" i="6" s="1"/>
  <c r="AP170" i="6" s="1"/>
  <c r="AO168" i="6"/>
  <c r="AO169" i="6" s="1"/>
  <c r="AO170" i="6" s="1"/>
  <c r="AN168" i="6"/>
  <c r="AN169" i="6" s="1"/>
  <c r="AN170" i="6" s="1"/>
  <c r="AM168" i="6"/>
  <c r="AM169" i="6" s="1"/>
  <c r="AM170" i="6" s="1"/>
  <c r="AL168" i="6"/>
  <c r="AL169" i="6" s="1"/>
  <c r="AL170" i="6" s="1"/>
  <c r="AK168" i="6"/>
  <c r="AK169" i="6" s="1"/>
  <c r="AK170" i="6" s="1"/>
  <c r="AJ168" i="6"/>
  <c r="AJ169" i="6" s="1"/>
  <c r="AJ170" i="6" s="1"/>
  <c r="AI168" i="6"/>
  <c r="AI169" i="6" s="1"/>
  <c r="AI170" i="6" s="1"/>
  <c r="AH168" i="6"/>
  <c r="AH169" i="6" s="1"/>
  <c r="AH170" i="6" s="1"/>
  <c r="AG168" i="6"/>
  <c r="AG169" i="6" s="1"/>
  <c r="AG170" i="6" s="1"/>
  <c r="AF168" i="6"/>
  <c r="AF169" i="6" s="1"/>
  <c r="AF170" i="6" s="1"/>
  <c r="AE168" i="6"/>
  <c r="AE169" i="6" s="1"/>
  <c r="AE170" i="6" s="1"/>
  <c r="AD168" i="6"/>
  <c r="AD169" i="6" s="1"/>
  <c r="AD170" i="6" s="1"/>
  <c r="AC168" i="6"/>
  <c r="AC169" i="6" s="1"/>
  <c r="AC170" i="6" s="1"/>
  <c r="AB168" i="6"/>
  <c r="AB169" i="6" s="1"/>
  <c r="AB170" i="6" s="1"/>
  <c r="AA168" i="6"/>
  <c r="AA169" i="6" s="1"/>
  <c r="AA170" i="6" s="1"/>
  <c r="Z168" i="6"/>
  <c r="Z169" i="6" s="1"/>
  <c r="Z170" i="6" s="1"/>
  <c r="Y168" i="6"/>
  <c r="Y169" i="6" s="1"/>
  <c r="Y170" i="6" s="1"/>
  <c r="X168" i="6"/>
  <c r="X169" i="6" s="1"/>
  <c r="X170" i="6" s="1"/>
  <c r="W168" i="6"/>
  <c r="W169" i="6" s="1"/>
  <c r="W170" i="6" s="1"/>
  <c r="V168" i="6"/>
  <c r="V169" i="6" s="1"/>
  <c r="V170" i="6" s="1"/>
  <c r="U168" i="6"/>
  <c r="U169" i="6" s="1"/>
  <c r="U170" i="6" s="1"/>
  <c r="T168" i="6"/>
  <c r="T169" i="6" s="1"/>
  <c r="T170" i="6" s="1"/>
  <c r="S168" i="6"/>
  <c r="S169" i="6" s="1"/>
  <c r="S170" i="6" s="1"/>
  <c r="R168" i="6"/>
  <c r="R169" i="6" s="1"/>
  <c r="R170" i="6" s="1"/>
  <c r="Q168" i="6"/>
  <c r="Q169" i="6" s="1"/>
  <c r="Q170" i="6" s="1"/>
  <c r="P168" i="6"/>
  <c r="P169" i="6" s="1"/>
  <c r="P170" i="6" s="1"/>
  <c r="O168" i="6"/>
  <c r="O169" i="6" s="1"/>
  <c r="O170" i="6" s="1"/>
  <c r="N168" i="6"/>
  <c r="N169" i="6" s="1"/>
  <c r="N170" i="6" s="1"/>
  <c r="M168" i="6"/>
  <c r="M169" i="6" s="1"/>
  <c r="M170" i="6" s="1"/>
  <c r="L168" i="6"/>
  <c r="L169" i="6" s="1"/>
  <c r="L170" i="6" s="1"/>
  <c r="K168" i="6"/>
  <c r="K169" i="6" s="1"/>
  <c r="K170" i="6" s="1"/>
  <c r="J168" i="6"/>
  <c r="J169" i="6" s="1"/>
  <c r="J170" i="6" s="1"/>
  <c r="I168" i="6"/>
  <c r="I169" i="6" s="1"/>
  <c r="I170" i="6" s="1"/>
  <c r="H168" i="6"/>
  <c r="H169" i="6" s="1"/>
  <c r="H170" i="6" s="1"/>
  <c r="G168" i="6"/>
  <c r="G169" i="6" s="1"/>
  <c r="G170" i="6" s="1"/>
  <c r="F168" i="6"/>
  <c r="F169" i="6" s="1"/>
  <c r="F170" i="6" s="1"/>
  <c r="E168" i="6"/>
  <c r="E169" i="6" s="1"/>
  <c r="E170" i="6" s="1"/>
  <c r="D168" i="6"/>
  <c r="D169" i="6" s="1"/>
  <c r="D170" i="6" s="1"/>
  <c r="C168" i="6"/>
  <c r="C169" i="6" s="1"/>
  <c r="C170" i="6" s="1"/>
  <c r="AU163" i="6"/>
  <c r="AU164" i="6" s="1"/>
  <c r="AU165" i="6" s="1"/>
  <c r="AT163" i="6"/>
  <c r="AT164" i="6" s="1"/>
  <c r="AT165" i="6" s="1"/>
  <c r="AS163" i="6"/>
  <c r="AS164" i="6" s="1"/>
  <c r="AS165" i="6" s="1"/>
  <c r="AR163" i="6"/>
  <c r="AR164" i="6" s="1"/>
  <c r="AR165" i="6" s="1"/>
  <c r="AQ163" i="6"/>
  <c r="AQ164" i="6" s="1"/>
  <c r="AQ165" i="6" s="1"/>
  <c r="AP163" i="6"/>
  <c r="AP164" i="6" s="1"/>
  <c r="AP165" i="6" s="1"/>
  <c r="AO163" i="6"/>
  <c r="AO164" i="6" s="1"/>
  <c r="AO165" i="6" s="1"/>
  <c r="AN163" i="6"/>
  <c r="AN164" i="6" s="1"/>
  <c r="AN165" i="6" s="1"/>
  <c r="AM163" i="6"/>
  <c r="AM164" i="6" s="1"/>
  <c r="AM165" i="6" s="1"/>
  <c r="AL163" i="6"/>
  <c r="AL164" i="6" s="1"/>
  <c r="AL165" i="6" s="1"/>
  <c r="AK163" i="6"/>
  <c r="AK164" i="6" s="1"/>
  <c r="AK165" i="6" s="1"/>
  <c r="AJ163" i="6"/>
  <c r="AJ164" i="6" s="1"/>
  <c r="AJ165" i="6" s="1"/>
  <c r="AI163" i="6"/>
  <c r="AI164" i="6" s="1"/>
  <c r="AI165" i="6" s="1"/>
  <c r="AH163" i="6"/>
  <c r="AH164" i="6" s="1"/>
  <c r="AH165" i="6" s="1"/>
  <c r="AG163" i="6"/>
  <c r="AG164" i="6" s="1"/>
  <c r="AG165" i="6" s="1"/>
  <c r="AF163" i="6"/>
  <c r="AF164" i="6" s="1"/>
  <c r="AF165" i="6" s="1"/>
  <c r="AE163" i="6"/>
  <c r="AE164" i="6" s="1"/>
  <c r="AE165" i="6" s="1"/>
  <c r="AD163" i="6"/>
  <c r="AD164" i="6" s="1"/>
  <c r="AD165" i="6" s="1"/>
  <c r="AC163" i="6"/>
  <c r="AC164" i="6" s="1"/>
  <c r="AC165" i="6" s="1"/>
  <c r="AB163" i="6"/>
  <c r="AB164" i="6" s="1"/>
  <c r="AB165" i="6" s="1"/>
  <c r="AA163" i="6"/>
  <c r="AA164" i="6" s="1"/>
  <c r="AA165" i="6" s="1"/>
  <c r="Z163" i="6"/>
  <c r="Z164" i="6" s="1"/>
  <c r="Z165" i="6" s="1"/>
  <c r="Y163" i="6"/>
  <c r="Y164" i="6" s="1"/>
  <c r="Y165" i="6" s="1"/>
  <c r="X163" i="6"/>
  <c r="X164" i="6" s="1"/>
  <c r="X165" i="6" s="1"/>
  <c r="W163" i="6"/>
  <c r="W164" i="6" s="1"/>
  <c r="W165" i="6" s="1"/>
  <c r="V163" i="6"/>
  <c r="V164" i="6" s="1"/>
  <c r="V165" i="6" s="1"/>
  <c r="U163" i="6"/>
  <c r="U164" i="6" s="1"/>
  <c r="U165" i="6" s="1"/>
  <c r="T163" i="6"/>
  <c r="T164" i="6" s="1"/>
  <c r="T165" i="6" s="1"/>
  <c r="S163" i="6"/>
  <c r="S164" i="6" s="1"/>
  <c r="S165" i="6" s="1"/>
  <c r="R163" i="6"/>
  <c r="R164" i="6" s="1"/>
  <c r="R165" i="6" s="1"/>
  <c r="Q163" i="6"/>
  <c r="Q164" i="6" s="1"/>
  <c r="Q165" i="6" s="1"/>
  <c r="P163" i="6"/>
  <c r="P164" i="6" s="1"/>
  <c r="P165" i="6" s="1"/>
  <c r="O163" i="6"/>
  <c r="O164" i="6" s="1"/>
  <c r="O165" i="6" s="1"/>
  <c r="N163" i="6"/>
  <c r="N164" i="6" s="1"/>
  <c r="N165" i="6" s="1"/>
  <c r="M163" i="6"/>
  <c r="M164" i="6" s="1"/>
  <c r="M165" i="6" s="1"/>
  <c r="L163" i="6"/>
  <c r="L164" i="6" s="1"/>
  <c r="L165" i="6" s="1"/>
  <c r="K163" i="6"/>
  <c r="K164" i="6" s="1"/>
  <c r="K165" i="6" s="1"/>
  <c r="J163" i="6"/>
  <c r="J164" i="6" s="1"/>
  <c r="J165" i="6" s="1"/>
  <c r="I163" i="6"/>
  <c r="I164" i="6" s="1"/>
  <c r="I165" i="6" s="1"/>
  <c r="H163" i="6"/>
  <c r="H164" i="6" s="1"/>
  <c r="H165" i="6" s="1"/>
  <c r="G163" i="6"/>
  <c r="G164" i="6" s="1"/>
  <c r="G165" i="6" s="1"/>
  <c r="F163" i="6"/>
  <c r="F164" i="6" s="1"/>
  <c r="F165" i="6" s="1"/>
  <c r="E163" i="6"/>
  <c r="E164" i="6" s="1"/>
  <c r="E165" i="6" s="1"/>
  <c r="D163" i="6"/>
  <c r="D164" i="6" s="1"/>
  <c r="D165" i="6" s="1"/>
  <c r="C163" i="6"/>
  <c r="C164" i="6" s="1"/>
  <c r="C165" i="6" s="1"/>
  <c r="AU158" i="6"/>
  <c r="AU159" i="6" s="1"/>
  <c r="AU160" i="6" s="1"/>
  <c r="AT158" i="6"/>
  <c r="AT159" i="6" s="1"/>
  <c r="AT160" i="6" s="1"/>
  <c r="AS158" i="6"/>
  <c r="AS159" i="6" s="1"/>
  <c r="AS160" i="6" s="1"/>
  <c r="AR158" i="6"/>
  <c r="AR159" i="6" s="1"/>
  <c r="AR160" i="6" s="1"/>
  <c r="AQ158" i="6"/>
  <c r="AQ159" i="6" s="1"/>
  <c r="AQ160" i="6" s="1"/>
  <c r="AP158" i="6"/>
  <c r="AP159" i="6" s="1"/>
  <c r="AP160" i="6" s="1"/>
  <c r="AO158" i="6"/>
  <c r="AO159" i="6" s="1"/>
  <c r="AO160" i="6" s="1"/>
  <c r="AN158" i="6"/>
  <c r="AN159" i="6" s="1"/>
  <c r="AN160" i="6" s="1"/>
  <c r="AM158" i="6"/>
  <c r="AM159" i="6" s="1"/>
  <c r="AM160" i="6" s="1"/>
  <c r="AL158" i="6"/>
  <c r="AL159" i="6" s="1"/>
  <c r="AL160" i="6" s="1"/>
  <c r="AK158" i="6"/>
  <c r="AK159" i="6" s="1"/>
  <c r="AK160" i="6" s="1"/>
  <c r="AJ158" i="6"/>
  <c r="AJ159" i="6" s="1"/>
  <c r="AJ160" i="6" s="1"/>
  <c r="AI158" i="6"/>
  <c r="AI159" i="6" s="1"/>
  <c r="AI160" i="6" s="1"/>
  <c r="AH158" i="6"/>
  <c r="AH159" i="6" s="1"/>
  <c r="AH160" i="6" s="1"/>
  <c r="AG158" i="6"/>
  <c r="AG159" i="6" s="1"/>
  <c r="AG160" i="6" s="1"/>
  <c r="AF158" i="6"/>
  <c r="AF159" i="6" s="1"/>
  <c r="AF160" i="6" s="1"/>
  <c r="AE158" i="6"/>
  <c r="AE159" i="6" s="1"/>
  <c r="AE160" i="6" s="1"/>
  <c r="AD158" i="6"/>
  <c r="AD159" i="6" s="1"/>
  <c r="AD160" i="6" s="1"/>
  <c r="AC158" i="6"/>
  <c r="AC159" i="6" s="1"/>
  <c r="AC160" i="6" s="1"/>
  <c r="AB158" i="6"/>
  <c r="AB159" i="6" s="1"/>
  <c r="AB160" i="6" s="1"/>
  <c r="AA158" i="6"/>
  <c r="AA159" i="6" s="1"/>
  <c r="AA160" i="6" s="1"/>
  <c r="Z158" i="6"/>
  <c r="Z159" i="6" s="1"/>
  <c r="Z160" i="6" s="1"/>
  <c r="Y158" i="6"/>
  <c r="Y159" i="6" s="1"/>
  <c r="Y160" i="6" s="1"/>
  <c r="X158" i="6"/>
  <c r="X159" i="6" s="1"/>
  <c r="X160" i="6" s="1"/>
  <c r="W158" i="6"/>
  <c r="W159" i="6" s="1"/>
  <c r="W160" i="6" s="1"/>
  <c r="V158" i="6"/>
  <c r="V159" i="6" s="1"/>
  <c r="V160" i="6" s="1"/>
  <c r="U158" i="6"/>
  <c r="U159" i="6" s="1"/>
  <c r="U160" i="6" s="1"/>
  <c r="T158" i="6"/>
  <c r="T159" i="6" s="1"/>
  <c r="T160" i="6" s="1"/>
  <c r="S158" i="6"/>
  <c r="S159" i="6" s="1"/>
  <c r="S160" i="6" s="1"/>
  <c r="R158" i="6"/>
  <c r="R159" i="6" s="1"/>
  <c r="Q158" i="6"/>
  <c r="Q159" i="6" s="1"/>
  <c r="Q160" i="6" s="1"/>
  <c r="P158" i="6"/>
  <c r="P159" i="6" s="1"/>
  <c r="P160" i="6" s="1"/>
  <c r="O158" i="6"/>
  <c r="O159" i="6" s="1"/>
  <c r="O160" i="6" s="1"/>
  <c r="N158" i="6"/>
  <c r="N159" i="6" s="1"/>
  <c r="N160" i="6" s="1"/>
  <c r="M158" i="6"/>
  <c r="M159" i="6" s="1"/>
  <c r="M160" i="6" s="1"/>
  <c r="L158" i="6"/>
  <c r="L159" i="6" s="1"/>
  <c r="L160" i="6" s="1"/>
  <c r="K158" i="6"/>
  <c r="K159" i="6" s="1"/>
  <c r="K160" i="6" s="1"/>
  <c r="J158" i="6"/>
  <c r="J159" i="6" s="1"/>
  <c r="J160" i="6" s="1"/>
  <c r="I158" i="6"/>
  <c r="I159" i="6" s="1"/>
  <c r="I160" i="6" s="1"/>
  <c r="H158" i="6"/>
  <c r="H159" i="6" s="1"/>
  <c r="H160" i="6" s="1"/>
  <c r="G158" i="6"/>
  <c r="G159" i="6" s="1"/>
  <c r="G160" i="6" s="1"/>
  <c r="F158" i="6"/>
  <c r="F159" i="6" s="1"/>
  <c r="F160" i="6" s="1"/>
  <c r="E158" i="6"/>
  <c r="E159" i="6" s="1"/>
  <c r="E160" i="6" s="1"/>
  <c r="D158" i="6"/>
  <c r="D159" i="6" s="1"/>
  <c r="D160" i="6" s="1"/>
  <c r="C158" i="6"/>
  <c r="C159" i="6" s="1"/>
  <c r="C160" i="6" s="1"/>
  <c r="DE147" i="6"/>
  <c r="CP147" i="6"/>
  <c r="CQ147" i="6" s="1"/>
  <c r="CA147" i="6"/>
  <c r="BL147" i="6"/>
  <c r="BM147" i="6" s="1"/>
  <c r="AW147" i="6"/>
  <c r="AH147" i="6"/>
  <c r="AI147" i="6" s="1"/>
  <c r="S147" i="6"/>
  <c r="T147" i="6" s="1"/>
  <c r="D147" i="6"/>
  <c r="A147" i="6"/>
  <c r="CO150" i="6" s="1"/>
  <c r="CH132" i="6"/>
  <c r="CG132" i="6"/>
  <c r="CF132" i="6"/>
  <c r="CE132" i="6"/>
  <c r="CD132" i="6"/>
  <c r="CC132" i="6"/>
  <c r="CB132" i="6"/>
  <c r="CO132" i="6"/>
  <c r="CM132" i="6"/>
  <c r="CL132" i="6"/>
  <c r="CK132" i="6"/>
  <c r="CJ132" i="6"/>
  <c r="CI132" i="6"/>
  <c r="AY132" i="6"/>
  <c r="AX132" i="6"/>
  <c r="AW132" i="6"/>
  <c r="AV132" i="6"/>
  <c r="AU132" i="6"/>
  <c r="AT132" i="6"/>
  <c r="AS132" i="6"/>
  <c r="BF132" i="6"/>
  <c r="AQ132" i="6"/>
  <c r="BD132" i="6"/>
  <c r="BC132" i="6"/>
  <c r="BB132" i="6"/>
  <c r="AM132" i="6"/>
  <c r="AZ132" i="6"/>
  <c r="CH131" i="6"/>
  <c r="CG131" i="6"/>
  <c r="CF131" i="6"/>
  <c r="CE131" i="6"/>
  <c r="CD131" i="6"/>
  <c r="CC131" i="6"/>
  <c r="CB131" i="6"/>
  <c r="CA131" i="6"/>
  <c r="BZ131" i="6"/>
  <c r="BY131" i="6"/>
  <c r="BX131" i="6"/>
  <c r="BW131" i="6"/>
  <c r="BU131" i="6"/>
  <c r="AY131" i="6"/>
  <c r="AX131" i="6"/>
  <c r="AW131" i="6"/>
  <c r="AV131" i="6"/>
  <c r="AU131" i="6"/>
  <c r="AT131" i="6"/>
  <c r="AS131" i="6"/>
  <c r="AR131" i="6"/>
  <c r="AQ131" i="6"/>
  <c r="AP131" i="6"/>
  <c r="AO131" i="6"/>
  <c r="AN131" i="6"/>
  <c r="AM131" i="6"/>
  <c r="AL131" i="6"/>
  <c r="CH130" i="6"/>
  <c r="CG130" i="6"/>
  <c r="CF130" i="6"/>
  <c r="CE130" i="6"/>
  <c r="CD130" i="6"/>
  <c r="CC130" i="6"/>
  <c r="CB130" i="6"/>
  <c r="CA130" i="6"/>
  <c r="CN130" i="6"/>
  <c r="CM130" i="6"/>
  <c r="BX130" i="6"/>
  <c r="BW130" i="6"/>
  <c r="BV130" i="6"/>
  <c r="BU130" i="6"/>
  <c r="AY130" i="6"/>
  <c r="AX130" i="6"/>
  <c r="AW130" i="6"/>
  <c r="AV130" i="6"/>
  <c r="AU130" i="6"/>
  <c r="AT130" i="6"/>
  <c r="AS130" i="6"/>
  <c r="AR130" i="6"/>
  <c r="AQ130" i="6"/>
  <c r="AP130" i="6"/>
  <c r="AO130" i="6"/>
  <c r="BB130" i="6"/>
  <c r="BA130" i="6"/>
  <c r="AL130" i="6"/>
  <c r="CH129" i="6"/>
  <c r="CG129" i="6"/>
  <c r="CF129" i="6"/>
  <c r="CE129" i="6"/>
  <c r="CD129" i="6"/>
  <c r="CC129" i="6"/>
  <c r="CB129" i="6"/>
  <c r="CA129" i="6"/>
  <c r="BZ129" i="6"/>
  <c r="BY129" i="6"/>
  <c r="BX129" i="6"/>
  <c r="BW129" i="6"/>
  <c r="BV129" i="6"/>
  <c r="BU129" i="6"/>
  <c r="AY129" i="6"/>
  <c r="AX129" i="6"/>
  <c r="AW129" i="6"/>
  <c r="AV129" i="6"/>
  <c r="AU129" i="6"/>
  <c r="AT129" i="6"/>
  <c r="AS129" i="6"/>
  <c r="AR129" i="6"/>
  <c r="AQ129" i="6"/>
  <c r="AP129" i="6"/>
  <c r="AO129" i="6"/>
  <c r="AM129" i="6"/>
  <c r="AZ129" i="6"/>
  <c r="CH128" i="6"/>
  <c r="CG128" i="6"/>
  <c r="CF128" i="6"/>
  <c r="CE128" i="6"/>
  <c r="CD128" i="6"/>
  <c r="CC128" i="6"/>
  <c r="CB128" i="6"/>
  <c r="CO128" i="6"/>
  <c r="CN128" i="6"/>
  <c r="CM128" i="6"/>
  <c r="CL128" i="6"/>
  <c r="CK128" i="6"/>
  <c r="CJ128" i="6"/>
  <c r="CI128" i="6"/>
  <c r="AY128" i="6"/>
  <c r="AX128" i="6"/>
  <c r="AW128" i="6"/>
  <c r="AV128" i="6"/>
  <c r="AU128" i="6"/>
  <c r="AT128" i="6"/>
  <c r="AS128" i="6"/>
  <c r="BF128" i="6"/>
  <c r="BE128" i="6"/>
  <c r="BD128" i="6"/>
  <c r="BC128" i="6"/>
  <c r="BB128" i="6"/>
  <c r="BA128" i="6"/>
  <c r="AZ128" i="6"/>
  <c r="CH127" i="6"/>
  <c r="CG127" i="6"/>
  <c r="CF127" i="6"/>
  <c r="CE127" i="6"/>
  <c r="CD127" i="6"/>
  <c r="CC127" i="6"/>
  <c r="CB127" i="6"/>
  <c r="CA127" i="6"/>
  <c r="BZ127" i="6"/>
  <c r="BY127" i="6"/>
  <c r="BX127" i="6"/>
  <c r="BW127" i="6"/>
  <c r="BV127" i="6"/>
  <c r="BU127" i="6"/>
  <c r="AY127" i="6"/>
  <c r="AX127" i="6"/>
  <c r="AW127" i="6"/>
  <c r="AV127" i="6"/>
  <c r="AU127" i="6"/>
  <c r="AT127" i="6"/>
  <c r="AS127" i="6"/>
  <c r="AR127" i="6"/>
  <c r="AQ127" i="6"/>
  <c r="AP127" i="6"/>
  <c r="AO127" i="6"/>
  <c r="AN127" i="6"/>
  <c r="AL127" i="6"/>
  <c r="CH126" i="6"/>
  <c r="CG126" i="6"/>
  <c r="CF126" i="6"/>
  <c r="CE126" i="6"/>
  <c r="CD126" i="6"/>
  <c r="CC126" i="6"/>
  <c r="CB126" i="6"/>
  <c r="CO126" i="6"/>
  <c r="CN126" i="6"/>
  <c r="CM126" i="6"/>
  <c r="CL126" i="6"/>
  <c r="CK126" i="6"/>
  <c r="CJ126" i="6"/>
  <c r="CI126" i="6"/>
  <c r="AY126" i="6"/>
  <c r="AX126" i="6"/>
  <c r="AW126" i="6"/>
  <c r="AV126" i="6"/>
  <c r="AU126" i="6"/>
  <c r="AT126" i="6"/>
  <c r="AS126" i="6"/>
  <c r="BF126" i="6"/>
  <c r="BE126" i="6"/>
  <c r="BD126" i="6"/>
  <c r="BC126" i="6"/>
  <c r="BB126" i="6"/>
  <c r="BA126" i="6"/>
  <c r="AL126" i="6"/>
  <c r="CH125" i="6"/>
  <c r="CG125" i="6"/>
  <c r="CF125" i="6"/>
  <c r="CE125" i="6"/>
  <c r="CD125" i="6"/>
  <c r="CC125" i="6"/>
  <c r="CB125" i="6"/>
  <c r="CA125" i="6"/>
  <c r="BZ125" i="6"/>
  <c r="BX125" i="6"/>
  <c r="CK125" i="6"/>
  <c r="CJ125" i="6"/>
  <c r="CI125" i="6"/>
  <c r="AY125" i="6"/>
  <c r="AX125" i="6"/>
  <c r="AW125" i="6"/>
  <c r="AV125" i="6"/>
  <c r="AU125" i="6"/>
  <c r="AT125" i="6"/>
  <c r="AS125" i="6"/>
  <c r="AR125" i="6"/>
  <c r="BE125" i="6"/>
  <c r="BD125" i="6"/>
  <c r="BC125" i="6"/>
  <c r="BB125" i="6"/>
  <c r="BA125" i="6"/>
  <c r="AZ125" i="6"/>
  <c r="CH124" i="6"/>
  <c r="CG124" i="6"/>
  <c r="CF124" i="6"/>
  <c r="CE124" i="6"/>
  <c r="CD124" i="6"/>
  <c r="CC124" i="6"/>
  <c r="CB124" i="6"/>
  <c r="CO124" i="6"/>
  <c r="CN124" i="6"/>
  <c r="CM124" i="6"/>
  <c r="BX124" i="6"/>
  <c r="BW124" i="6"/>
  <c r="BV124" i="6"/>
  <c r="BU124" i="6"/>
  <c r="AY124" i="6"/>
  <c r="AX124" i="6"/>
  <c r="AW124" i="6"/>
  <c r="AV124" i="6"/>
  <c r="AU124" i="6"/>
  <c r="AT124" i="6"/>
  <c r="AS124" i="6"/>
  <c r="BF124" i="6"/>
  <c r="BE124" i="6"/>
  <c r="AP124" i="6"/>
  <c r="AO124" i="6"/>
  <c r="AN124" i="6"/>
  <c r="AM124" i="6"/>
  <c r="AL124" i="6"/>
  <c r="CH123" i="6"/>
  <c r="CG123" i="6"/>
  <c r="CF123" i="6"/>
  <c r="CE123" i="6"/>
  <c r="CD123" i="6"/>
  <c r="CC123" i="6"/>
  <c r="CB123" i="6"/>
  <c r="CO123" i="6"/>
  <c r="CN123" i="6"/>
  <c r="CM123" i="6"/>
  <c r="CL123" i="6"/>
  <c r="CK123" i="6"/>
  <c r="CJ123" i="6"/>
  <c r="CI123" i="6"/>
  <c r="AY123" i="6"/>
  <c r="AX123" i="6"/>
  <c r="AW123" i="6"/>
  <c r="AV123" i="6"/>
  <c r="AU123" i="6"/>
  <c r="AT123" i="6"/>
  <c r="AS123" i="6"/>
  <c r="BF123" i="6"/>
  <c r="BE123" i="6"/>
  <c r="BD123" i="6"/>
  <c r="BC123" i="6"/>
  <c r="AN123" i="6"/>
  <c r="BA123" i="6"/>
  <c r="AL123" i="6"/>
  <c r="CH122" i="6"/>
  <c r="CG122" i="6"/>
  <c r="CF122" i="6"/>
  <c r="CE122" i="6"/>
  <c r="CD122" i="6"/>
  <c r="CC122" i="6"/>
  <c r="CB122" i="6"/>
  <c r="CA122" i="6"/>
  <c r="BZ122" i="6"/>
  <c r="BY122" i="6"/>
  <c r="BX122" i="6"/>
  <c r="BW122" i="6"/>
  <c r="BV122" i="6"/>
  <c r="BU122" i="6"/>
  <c r="AY122" i="6"/>
  <c r="AX122" i="6"/>
  <c r="AW122" i="6"/>
  <c r="AV122" i="6"/>
  <c r="AU122" i="6"/>
  <c r="AT122" i="6"/>
  <c r="AS122" i="6"/>
  <c r="AR122" i="6"/>
  <c r="AQ122" i="6"/>
  <c r="AP122" i="6"/>
  <c r="AO122" i="6"/>
  <c r="AN122" i="6"/>
  <c r="AM122" i="6"/>
  <c r="CH121" i="6"/>
  <c r="CG121" i="6"/>
  <c r="CF121" i="6"/>
  <c r="CE121" i="6"/>
  <c r="CD121" i="6"/>
  <c r="CC121" i="6"/>
  <c r="CB121" i="6"/>
  <c r="CO121" i="6"/>
  <c r="BZ121" i="6"/>
  <c r="CM121" i="6"/>
  <c r="BX121" i="6"/>
  <c r="CK121" i="6"/>
  <c r="CJ121" i="6"/>
  <c r="CI121" i="6"/>
  <c r="AY121" i="6"/>
  <c r="AX121" i="6"/>
  <c r="AW121" i="6"/>
  <c r="AV121" i="6"/>
  <c r="AU121" i="6"/>
  <c r="AT121" i="6"/>
  <c r="AS121" i="6"/>
  <c r="AR121" i="6"/>
  <c r="BE121" i="6"/>
  <c r="BD121" i="6"/>
  <c r="AO121" i="6"/>
  <c r="AN121" i="6"/>
  <c r="BA121" i="6"/>
  <c r="AZ121" i="6"/>
  <c r="CH120" i="6"/>
  <c r="CG120" i="6"/>
  <c r="CF120" i="6"/>
  <c r="CE120" i="6"/>
  <c r="CD120" i="6"/>
  <c r="CC120" i="6"/>
  <c r="CB120" i="6"/>
  <c r="CA120" i="6"/>
  <c r="BZ120" i="6"/>
  <c r="CM120" i="6"/>
  <c r="BW120" i="6"/>
  <c r="CJ120" i="6"/>
  <c r="CI120" i="6"/>
  <c r="AY120" i="6"/>
  <c r="AX120" i="6"/>
  <c r="AW120" i="6"/>
  <c r="AV120" i="6"/>
  <c r="AU120" i="6"/>
  <c r="AT120" i="6"/>
  <c r="AS120" i="6"/>
  <c r="AQ120" i="6"/>
  <c r="BD120" i="6"/>
  <c r="BC120" i="6"/>
  <c r="BB120" i="6"/>
  <c r="BA120" i="6"/>
  <c r="AZ120" i="6"/>
  <c r="CH119" i="6"/>
  <c r="CG119" i="6"/>
  <c r="CF119" i="6"/>
  <c r="CE119" i="6"/>
  <c r="CD119" i="6"/>
  <c r="CC119" i="6"/>
  <c r="CB119" i="6"/>
  <c r="CO119" i="6"/>
  <c r="BZ119" i="6"/>
  <c r="CM119" i="6"/>
  <c r="CL119" i="6"/>
  <c r="BW119" i="6"/>
  <c r="BV119" i="6"/>
  <c r="BU119" i="6"/>
  <c r="AY119" i="6"/>
  <c r="AX119" i="6"/>
  <c r="AW119" i="6"/>
  <c r="AV119" i="6"/>
  <c r="AU119" i="6"/>
  <c r="AT119" i="6"/>
  <c r="AS119" i="6"/>
  <c r="BF119" i="6"/>
  <c r="AQ119" i="6"/>
  <c r="AP119" i="6"/>
  <c r="AO119" i="6"/>
  <c r="AN119" i="6"/>
  <c r="AM119" i="6"/>
  <c r="AL119" i="6"/>
  <c r="CH118" i="6"/>
  <c r="CG118" i="6"/>
  <c r="CF118" i="6"/>
  <c r="CE118" i="6"/>
  <c r="CD118" i="6"/>
  <c r="CC118" i="6"/>
  <c r="CB118" i="6"/>
  <c r="CA118" i="6"/>
  <c r="CN118" i="6"/>
  <c r="CM118" i="6"/>
  <c r="CL118" i="6"/>
  <c r="CK118" i="6"/>
  <c r="CJ118" i="6"/>
  <c r="CI118" i="6"/>
  <c r="AY118" i="6"/>
  <c r="AX118" i="6"/>
  <c r="AW118" i="6"/>
  <c r="AV118" i="6"/>
  <c r="AU118" i="6"/>
  <c r="AT118" i="6"/>
  <c r="AS118" i="6"/>
  <c r="BF118" i="6"/>
  <c r="BE118" i="6"/>
  <c r="BD118" i="6"/>
  <c r="BC118" i="6"/>
  <c r="BB118" i="6"/>
  <c r="AM118" i="6"/>
  <c r="AZ118" i="6"/>
  <c r="CH117" i="6"/>
  <c r="CG117" i="6"/>
  <c r="CF117" i="6"/>
  <c r="CE117" i="6"/>
  <c r="CD117" i="6"/>
  <c r="CC117" i="6"/>
  <c r="CB117" i="6"/>
  <c r="CA117" i="6"/>
  <c r="BZ117" i="6"/>
  <c r="BY117" i="6"/>
  <c r="BX117" i="6"/>
  <c r="BW117" i="6"/>
  <c r="BV117" i="6"/>
  <c r="BU117" i="6"/>
  <c r="AY117" i="6"/>
  <c r="AX117" i="6"/>
  <c r="AW117" i="6"/>
  <c r="AV117" i="6"/>
  <c r="AU117" i="6"/>
  <c r="AT117" i="6"/>
  <c r="AS117" i="6"/>
  <c r="AR117" i="6"/>
  <c r="AQ117" i="6"/>
  <c r="AP117" i="6"/>
  <c r="AO117" i="6"/>
  <c r="AN117" i="6"/>
  <c r="AM117" i="6"/>
  <c r="AL117" i="6"/>
  <c r="CH116" i="6"/>
  <c r="CG116" i="6"/>
  <c r="CF116" i="6"/>
  <c r="CE116" i="6"/>
  <c r="CD116" i="6"/>
  <c r="CC116" i="6"/>
  <c r="CB116" i="6"/>
  <c r="CO116" i="6"/>
  <c r="CN116" i="6"/>
  <c r="BY116" i="6"/>
  <c r="CL116" i="6"/>
  <c r="BW116" i="6"/>
  <c r="BV116" i="6"/>
  <c r="CI116" i="6"/>
  <c r="AY116" i="6"/>
  <c r="AX116" i="6"/>
  <c r="AW116" i="6"/>
  <c r="AV116" i="6"/>
  <c r="AU116" i="6"/>
  <c r="AT116" i="6"/>
  <c r="AS116" i="6"/>
  <c r="BF116" i="6"/>
  <c r="BE116" i="6"/>
  <c r="BD116" i="6"/>
  <c r="BC116" i="6"/>
  <c r="AN116" i="6"/>
  <c r="AM116" i="6"/>
  <c r="AL116" i="6"/>
  <c r="CH115" i="6"/>
  <c r="CG115" i="6"/>
  <c r="CF115" i="6"/>
  <c r="CE115" i="6"/>
  <c r="CD115" i="6"/>
  <c r="CC115" i="6"/>
  <c r="CB115" i="6"/>
  <c r="CA115" i="6"/>
  <c r="BZ115" i="6"/>
  <c r="BY115" i="6"/>
  <c r="CL115" i="6"/>
  <c r="BV115" i="6"/>
  <c r="CI115" i="6"/>
  <c r="AY115" i="6"/>
  <c r="AX115" i="6"/>
  <c r="AW115" i="6"/>
  <c r="AV115" i="6"/>
  <c r="AU115" i="6"/>
  <c r="AT115" i="6"/>
  <c r="AS115" i="6"/>
  <c r="BF115" i="6"/>
  <c r="AP115" i="6"/>
  <c r="BC115" i="6"/>
  <c r="AN115" i="6"/>
  <c r="BA115" i="6"/>
  <c r="AZ115" i="6"/>
  <c r="CH114" i="6"/>
  <c r="CG114" i="6"/>
  <c r="CF114" i="6"/>
  <c r="CE114" i="6"/>
  <c r="CD114" i="6"/>
  <c r="CC114" i="6"/>
  <c r="CB114" i="6"/>
  <c r="CO114" i="6"/>
  <c r="BZ114" i="6"/>
  <c r="BY114" i="6"/>
  <c r="BX114" i="6"/>
  <c r="BW114" i="6"/>
  <c r="BV114" i="6"/>
  <c r="BU114" i="6"/>
  <c r="AY114" i="6"/>
  <c r="AX114" i="6"/>
  <c r="AW114" i="6"/>
  <c r="AV114" i="6"/>
  <c r="AU114" i="6"/>
  <c r="AT114" i="6"/>
  <c r="AS114" i="6"/>
  <c r="AR114" i="6"/>
  <c r="AQ114" i="6"/>
  <c r="AP114" i="6"/>
  <c r="AO114" i="6"/>
  <c r="AN114" i="6"/>
  <c r="AM114" i="6"/>
  <c r="AL114" i="6"/>
  <c r="CH113" i="6"/>
  <c r="CG113" i="6"/>
  <c r="CF113" i="6"/>
  <c r="CE113" i="6"/>
  <c r="CD113" i="6"/>
  <c r="CC113" i="6"/>
  <c r="CB113" i="6"/>
  <c r="CO113" i="6"/>
  <c r="CN113" i="6"/>
  <c r="CM113" i="6"/>
  <c r="CL113" i="6"/>
  <c r="CK113" i="6"/>
  <c r="CJ113" i="6"/>
  <c r="CI113" i="6"/>
  <c r="AY113" i="6"/>
  <c r="AX113" i="6"/>
  <c r="AW113" i="6"/>
  <c r="AV113" i="6"/>
  <c r="AU113" i="6"/>
  <c r="AT113" i="6"/>
  <c r="AS113" i="6"/>
  <c r="BF113" i="6"/>
  <c r="BE113" i="6"/>
  <c r="BD113" i="6"/>
  <c r="AO113" i="6"/>
  <c r="BB113" i="6"/>
  <c r="AM113" i="6"/>
  <c r="AL113" i="6"/>
  <c r="CH112" i="6"/>
  <c r="CG112" i="6"/>
  <c r="CF112" i="6"/>
  <c r="CE112" i="6"/>
  <c r="CD112" i="6"/>
  <c r="CC112" i="6"/>
  <c r="CB112" i="6"/>
  <c r="CA112" i="6"/>
  <c r="BZ112" i="6"/>
  <c r="BY112" i="6"/>
  <c r="BX112" i="6"/>
  <c r="BW112" i="6"/>
  <c r="BV112" i="6"/>
  <c r="BU112" i="6"/>
  <c r="AY112" i="6"/>
  <c r="AX112" i="6"/>
  <c r="AW112" i="6"/>
  <c r="AV112" i="6"/>
  <c r="AU112" i="6"/>
  <c r="AT112" i="6"/>
  <c r="AS112" i="6"/>
  <c r="AR112" i="6"/>
  <c r="AQ112" i="6"/>
  <c r="AP112" i="6"/>
  <c r="AO112" i="6"/>
  <c r="AN112" i="6"/>
  <c r="AM112" i="6"/>
  <c r="AL112" i="6"/>
  <c r="CH111" i="6"/>
  <c r="CG111" i="6"/>
  <c r="CF111" i="6"/>
  <c r="CE111" i="6"/>
  <c r="CD111" i="6"/>
  <c r="CC111" i="6"/>
  <c r="CB111" i="6"/>
  <c r="CO111" i="6"/>
  <c r="CN111" i="6"/>
  <c r="CM111" i="6"/>
  <c r="CL111" i="6"/>
  <c r="CK111" i="6"/>
  <c r="CJ111" i="6"/>
  <c r="CI111" i="6"/>
  <c r="AY111" i="6"/>
  <c r="AX111" i="6"/>
  <c r="AW111" i="6"/>
  <c r="AV111" i="6"/>
  <c r="AU111" i="6"/>
  <c r="AT111" i="6"/>
  <c r="AS111" i="6"/>
  <c r="AR111" i="6"/>
  <c r="BE111" i="6"/>
  <c r="AP111" i="6"/>
  <c r="BC111" i="6"/>
  <c r="BB111" i="6"/>
  <c r="AM111" i="6"/>
  <c r="AL111" i="6"/>
  <c r="CH110" i="6"/>
  <c r="CG110" i="6"/>
  <c r="CF110" i="6"/>
  <c r="CE110" i="6"/>
  <c r="CD110" i="6"/>
  <c r="CC110" i="6"/>
  <c r="CB110" i="6"/>
  <c r="CA110" i="6"/>
  <c r="BZ110" i="6"/>
  <c r="BY110" i="6"/>
  <c r="BX110" i="6"/>
  <c r="BW110" i="6"/>
  <c r="BU110" i="6"/>
  <c r="AY110" i="6"/>
  <c r="AX110" i="6"/>
  <c r="AW110" i="6"/>
  <c r="AV110" i="6"/>
  <c r="AU110" i="6"/>
  <c r="AT110" i="6"/>
  <c r="AS110" i="6"/>
  <c r="AR110" i="6"/>
  <c r="AQ110" i="6"/>
  <c r="AO110" i="6"/>
  <c r="AN110" i="6"/>
  <c r="BA110" i="6"/>
  <c r="AZ110" i="6"/>
  <c r="CH109" i="6"/>
  <c r="CG109" i="6"/>
  <c r="CF109" i="6"/>
  <c r="CE109" i="6"/>
  <c r="CD109" i="6"/>
  <c r="CC109" i="6"/>
  <c r="CB109" i="6"/>
  <c r="CO109" i="6"/>
  <c r="CN109" i="6"/>
  <c r="BY109" i="6"/>
  <c r="BX109" i="6"/>
  <c r="BW109" i="6"/>
  <c r="BV109" i="6"/>
  <c r="BU109" i="6"/>
  <c r="AY109" i="6"/>
  <c r="AX109" i="6"/>
  <c r="AW109" i="6"/>
  <c r="AV109" i="6"/>
  <c r="AU109" i="6"/>
  <c r="AT109" i="6"/>
  <c r="AS109" i="6"/>
  <c r="AR109" i="6"/>
  <c r="BE109" i="6"/>
  <c r="BD109" i="6"/>
  <c r="AO109" i="6"/>
  <c r="AN109" i="6"/>
  <c r="AM109" i="6"/>
  <c r="AL109" i="6"/>
  <c r="CH108" i="6"/>
  <c r="CG108" i="6"/>
  <c r="CF108" i="6"/>
  <c r="CE108" i="6"/>
  <c r="CD108" i="6"/>
  <c r="CC108" i="6"/>
  <c r="CB108" i="6"/>
  <c r="CA108" i="6"/>
  <c r="CN108" i="6"/>
  <c r="CM108" i="6"/>
  <c r="CL108" i="6"/>
  <c r="CK108" i="6"/>
  <c r="CJ108" i="6"/>
  <c r="CI108" i="6"/>
  <c r="AY108" i="6"/>
  <c r="AX108" i="6"/>
  <c r="AW108" i="6"/>
  <c r="AV108" i="6"/>
  <c r="AU108" i="6"/>
  <c r="AT108" i="6"/>
  <c r="AS108" i="6"/>
  <c r="BF108" i="6"/>
  <c r="BE108" i="6"/>
  <c r="BD108" i="6"/>
  <c r="BC108" i="6"/>
  <c r="BB108" i="6"/>
  <c r="BA108" i="6"/>
  <c r="AZ108" i="6"/>
  <c r="CH107" i="6"/>
  <c r="CG107" i="6"/>
  <c r="CF107" i="6"/>
  <c r="CE107" i="6"/>
  <c r="CD107" i="6"/>
  <c r="CC107" i="6"/>
  <c r="CB107" i="6"/>
  <c r="CO107" i="6"/>
  <c r="CN107" i="6"/>
  <c r="BY107" i="6"/>
  <c r="BX107" i="6"/>
  <c r="BW107" i="6"/>
  <c r="BV107" i="6"/>
  <c r="CI107" i="6"/>
  <c r="AY107" i="6"/>
  <c r="AX107" i="6"/>
  <c r="AW107" i="6"/>
  <c r="AV107" i="6"/>
  <c r="AU107" i="6"/>
  <c r="AT107" i="6"/>
  <c r="AS107" i="6"/>
  <c r="AR107" i="6"/>
  <c r="AQ107" i="6"/>
  <c r="AP107" i="6"/>
  <c r="BC107" i="6"/>
  <c r="AN107" i="6"/>
  <c r="AM107" i="6"/>
  <c r="AZ107" i="6"/>
  <c r="CH106" i="6"/>
  <c r="CG106" i="6"/>
  <c r="CF106" i="6"/>
  <c r="CE106" i="6"/>
  <c r="CD106" i="6"/>
  <c r="CC106" i="6"/>
  <c r="CB106" i="6"/>
  <c r="CO106" i="6"/>
  <c r="BZ106" i="6"/>
  <c r="CM106" i="6"/>
  <c r="CL106" i="6"/>
  <c r="BW106" i="6"/>
  <c r="CJ106" i="6"/>
  <c r="BU106" i="6"/>
  <c r="AY106" i="6"/>
  <c r="AX106" i="6"/>
  <c r="AW106" i="6"/>
  <c r="AV106" i="6"/>
  <c r="AU106" i="6"/>
  <c r="AT106" i="6"/>
  <c r="AS106" i="6"/>
  <c r="BF106" i="6"/>
  <c r="BE106" i="6"/>
  <c r="BD106" i="6"/>
  <c r="BC106" i="6"/>
  <c r="BB106" i="6"/>
  <c r="BA106" i="6"/>
  <c r="AZ106" i="6"/>
  <c r="CH105" i="6"/>
  <c r="CG105" i="6"/>
  <c r="CF105" i="6"/>
  <c r="CE105" i="6"/>
  <c r="CD105" i="6"/>
  <c r="CC105" i="6"/>
  <c r="CB105" i="6"/>
  <c r="CA105" i="6"/>
  <c r="BZ105" i="6"/>
  <c r="BY105" i="6"/>
  <c r="CL105" i="6"/>
  <c r="BW105" i="6"/>
  <c r="CJ105" i="6"/>
  <c r="BU105" i="6"/>
  <c r="AY105" i="6"/>
  <c r="AX105" i="6"/>
  <c r="AW105" i="6"/>
  <c r="AV105" i="6"/>
  <c r="AU105" i="6"/>
  <c r="AT105" i="6"/>
  <c r="AS105" i="6"/>
  <c r="AR105" i="6"/>
  <c r="AQ105" i="6"/>
  <c r="BD105" i="6"/>
  <c r="AO105" i="6"/>
  <c r="AN105" i="6"/>
  <c r="AM105" i="6"/>
  <c r="AZ105" i="6"/>
  <c r="CH104" i="6"/>
  <c r="CG104" i="6"/>
  <c r="CF104" i="6"/>
  <c r="CE104" i="6"/>
  <c r="CD104" i="6"/>
  <c r="CC104" i="6"/>
  <c r="CB104" i="6"/>
  <c r="CA104" i="6"/>
  <c r="CN104" i="6"/>
  <c r="CM104" i="6"/>
  <c r="BX104" i="6"/>
  <c r="CK104" i="6"/>
  <c r="BV104" i="6"/>
  <c r="BU104" i="6"/>
  <c r="AY104" i="6"/>
  <c r="AX104" i="6"/>
  <c r="AW104" i="6"/>
  <c r="AV104" i="6"/>
  <c r="AU104" i="6"/>
  <c r="AT104" i="6"/>
  <c r="AS104" i="6"/>
  <c r="AR104" i="6"/>
  <c r="BE104" i="6"/>
  <c r="AP104" i="6"/>
  <c r="AO104" i="6"/>
  <c r="BB104" i="6"/>
  <c r="AM104" i="6"/>
  <c r="AL104" i="6"/>
  <c r="D103" i="6"/>
  <c r="C103" i="6"/>
  <c r="B103" i="6"/>
  <c r="D102" i="6"/>
  <c r="C102" i="6"/>
  <c r="B102" i="6"/>
  <c r="D101" i="6"/>
  <c r="C101" i="6"/>
  <c r="B101" i="6"/>
  <c r="D100" i="6"/>
  <c r="C100" i="6"/>
  <c r="B100" i="6"/>
  <c r="BG98" i="6"/>
  <c r="Y98" i="6"/>
  <c r="BH98" i="6" s="1"/>
  <c r="BG97" i="6"/>
  <c r="Y97" i="6"/>
  <c r="Z97" i="6" s="1"/>
  <c r="BI97" i="6" s="1"/>
  <c r="U96" i="6"/>
  <c r="T96" i="6"/>
  <c r="Q96" i="6"/>
  <c r="BH95" i="6"/>
  <c r="BI95" i="6" s="1"/>
  <c r="BJ95" i="6" s="1"/>
  <c r="BK95" i="6" s="1"/>
  <c r="BL95" i="6" s="1"/>
  <c r="BM95" i="6" s="1"/>
  <c r="Y95" i="6"/>
  <c r="Z95" i="6" s="1"/>
  <c r="AA95" i="6" s="1"/>
  <c r="AB95" i="6" s="1"/>
  <c r="AC95" i="6" s="1"/>
  <c r="AD95" i="6" s="1"/>
  <c r="X94" i="6"/>
  <c r="BG94" i="6" s="1"/>
  <c r="BG93" i="6"/>
  <c r="Y93" i="6"/>
  <c r="BH93" i="6" s="1"/>
  <c r="CI92" i="6"/>
  <c r="CJ92" i="6" s="1"/>
  <c r="BU92" i="6"/>
  <c r="BV92" i="6" s="1"/>
  <c r="BW92" i="6" s="1"/>
  <c r="BX92" i="6" s="1"/>
  <c r="BY92" i="6" s="1"/>
  <c r="BZ92" i="6" s="1"/>
  <c r="CA92" i="6" s="1"/>
  <c r="CB92" i="6" s="1"/>
  <c r="CC92" i="6" s="1"/>
  <c r="CD92" i="6" s="1"/>
  <c r="CE92" i="6" s="1"/>
  <c r="CF92" i="6" s="1"/>
  <c r="CG92" i="6" s="1"/>
  <c r="CH92" i="6" s="1"/>
  <c r="BH92" i="6"/>
  <c r="BA92" i="6"/>
  <c r="BB92" i="6" s="1"/>
  <c r="AM92" i="6"/>
  <c r="AN92" i="6" s="1"/>
  <c r="AO92" i="6" s="1"/>
  <c r="AP92" i="6" s="1"/>
  <c r="AQ92" i="6" s="1"/>
  <c r="AR92" i="6" s="1"/>
  <c r="AS92" i="6" s="1"/>
  <c r="AT92" i="6" s="1"/>
  <c r="AU92" i="6" s="1"/>
  <c r="AV92" i="6" s="1"/>
  <c r="AW92" i="6" s="1"/>
  <c r="AX92" i="6" s="1"/>
  <c r="AY92" i="6" s="1"/>
  <c r="Y92" i="6"/>
  <c r="Z92" i="6" s="1"/>
  <c r="F86" i="6"/>
  <c r="E86" i="6"/>
  <c r="D86" i="6"/>
  <c r="F85" i="6"/>
  <c r="E85" i="6"/>
  <c r="D85" i="6"/>
  <c r="F84" i="6"/>
  <c r="E84" i="6"/>
  <c r="D84" i="6"/>
  <c r="J62" i="6"/>
  <c r="K62" i="6" s="1"/>
  <c r="I62" i="6"/>
  <c r="H62" i="6"/>
  <c r="I60" i="6"/>
  <c r="H60" i="6"/>
  <c r="G60" i="6"/>
  <c r="G61" i="6" s="1"/>
  <c r="G62" i="6" s="1"/>
  <c r="I59" i="6"/>
  <c r="G56" i="6"/>
  <c r="G57" i="6" s="1"/>
  <c r="G58" i="6" s="1"/>
  <c r="J54" i="6"/>
  <c r="J58" i="6" s="1"/>
  <c r="I54" i="6"/>
  <c r="I58" i="6" s="1"/>
  <c r="H54" i="6"/>
  <c r="H58" i="6" s="1"/>
  <c r="F54" i="6"/>
  <c r="F58" i="6" s="1"/>
  <c r="F62" i="6" s="1"/>
  <c r="E54" i="6"/>
  <c r="E58" i="6" s="1"/>
  <c r="E62" i="6" s="1"/>
  <c r="D54" i="6"/>
  <c r="D58" i="6" s="1"/>
  <c r="D62" i="6" s="1"/>
  <c r="C54" i="6"/>
  <c r="C58" i="6" s="1"/>
  <c r="C62" i="6" s="1"/>
  <c r="F53" i="6"/>
  <c r="F57" i="6" s="1"/>
  <c r="F61" i="6" s="1"/>
  <c r="E53" i="6"/>
  <c r="E57" i="6" s="1"/>
  <c r="E61" i="6" s="1"/>
  <c r="D53" i="6"/>
  <c r="D57" i="6" s="1"/>
  <c r="D61" i="6" s="1"/>
  <c r="C53" i="6"/>
  <c r="C57" i="6" s="1"/>
  <c r="C61" i="6" s="1"/>
  <c r="I52" i="6"/>
  <c r="I56" i="6" s="1"/>
  <c r="H52" i="6"/>
  <c r="H56" i="6" s="1"/>
  <c r="G52" i="6"/>
  <c r="G53" i="6" s="1"/>
  <c r="G54" i="6" s="1"/>
  <c r="F52" i="6"/>
  <c r="F56" i="6" s="1"/>
  <c r="F60" i="6" s="1"/>
  <c r="E52" i="6"/>
  <c r="E56" i="6" s="1"/>
  <c r="E60" i="6" s="1"/>
  <c r="D52" i="6"/>
  <c r="D56" i="6" s="1"/>
  <c r="D60" i="6" s="1"/>
  <c r="C52" i="6"/>
  <c r="C56" i="6" s="1"/>
  <c r="C60" i="6" s="1"/>
  <c r="I51" i="6"/>
  <c r="I55" i="6" s="1"/>
  <c r="H51" i="6"/>
  <c r="H55" i="6" s="1"/>
  <c r="F51" i="6"/>
  <c r="F55" i="6" s="1"/>
  <c r="F59" i="6" s="1"/>
  <c r="E51" i="6"/>
  <c r="E55" i="6" s="1"/>
  <c r="E59" i="6" s="1"/>
  <c r="D51" i="6"/>
  <c r="D55" i="6" s="1"/>
  <c r="D59" i="6" s="1"/>
  <c r="C51" i="6"/>
  <c r="C55" i="6" s="1"/>
  <c r="C59" i="6" s="1"/>
  <c r="K46" i="6"/>
  <c r="K54" i="6" s="1"/>
  <c r="K58" i="6" s="1"/>
  <c r="I45" i="6"/>
  <c r="I61" i="6" s="1"/>
  <c r="H45" i="6"/>
  <c r="H53" i="6" s="1"/>
  <c r="H57" i="6" s="1"/>
  <c r="O44" i="6"/>
  <c r="O45" i="6" s="1"/>
  <c r="O46" i="6" s="1"/>
  <c r="N44" i="6"/>
  <c r="N45" i="6" s="1"/>
  <c r="N46" i="6" s="1"/>
  <c r="M44" i="6"/>
  <c r="M45" i="6" s="1"/>
  <c r="M46" i="6" s="1"/>
  <c r="L44" i="6"/>
  <c r="L45" i="6" s="1"/>
  <c r="L46" i="6" s="1"/>
  <c r="J44" i="6"/>
  <c r="J60" i="6" s="1"/>
  <c r="K60" i="6" s="1"/>
  <c r="G44" i="6"/>
  <c r="G45" i="6" s="1"/>
  <c r="G46" i="6" s="1"/>
  <c r="J43" i="6"/>
  <c r="J59" i="6" s="1"/>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Q12" i="6"/>
  <c r="Q10" i="6" s="1"/>
  <c r="Q11" i="6" s="1"/>
  <c r="P12" i="6"/>
  <c r="P13" i="6" s="1"/>
  <c r="O12" i="6"/>
  <c r="O10" i="6" s="1"/>
  <c r="O11" i="6" s="1"/>
  <c r="N12" i="6"/>
  <c r="N13" i="6" s="1"/>
  <c r="E13" i="6" s="1"/>
  <c r="M12" i="6"/>
  <c r="M13" i="6" s="1"/>
  <c r="D13" i="6" s="1"/>
  <c r="L12" i="6"/>
  <c r="L13" i="6" s="1"/>
  <c r="C13" i="6" s="1"/>
  <c r="K12" i="6"/>
  <c r="K13" i="6" s="1"/>
  <c r="J12" i="6"/>
  <c r="J13" i="6" s="1"/>
  <c r="I12" i="6"/>
  <c r="I13" i="6" s="1"/>
  <c r="E9" i="6"/>
  <c r="D9" i="6"/>
  <c r="C9" i="6"/>
  <c r="D6" i="6"/>
  <c r="D4" i="6"/>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DE51" i="1" s="1"/>
  <c r="I230" i="4"/>
  <c r="DP19" i="1" s="1"/>
  <c r="H230" i="4"/>
  <c r="DC51" i="1" s="1"/>
  <c r="G230" i="4"/>
  <c r="K230" i="4" s="1"/>
  <c r="O230" i="4" s="1"/>
  <c r="G222" i="4"/>
  <c r="K222" i="4" s="1"/>
  <c r="O222" i="4" s="1"/>
  <c r="P222" i="4" s="1"/>
  <c r="Q222" i="4" s="1"/>
  <c r="R222" i="4" s="1"/>
  <c r="D222" i="4"/>
  <c r="E222" i="4" s="1"/>
  <c r="F222" i="4" s="1"/>
  <c r="G209" i="4"/>
  <c r="F209" i="4"/>
  <c r="E209" i="4"/>
  <c r="D209" i="4"/>
  <c r="IN52" i="1" s="1"/>
  <c r="G208" i="4"/>
  <c r="F208" i="4"/>
  <c r="E208" i="4"/>
  <c r="D208" i="4"/>
  <c r="G207" i="4"/>
  <c r="F207" i="4"/>
  <c r="E207" i="4"/>
  <c r="D207" i="4"/>
  <c r="G206" i="4"/>
  <c r="F206" i="4"/>
  <c r="E206" i="4"/>
  <c r="D206" i="4"/>
  <c r="G205" i="4"/>
  <c r="F205" i="4"/>
  <c r="E205" i="4"/>
  <c r="D205" i="4"/>
  <c r="G204" i="4"/>
  <c r="F204" i="4"/>
  <c r="E204" i="4"/>
  <c r="D204" i="4"/>
  <c r="CV261" i="4" l="1"/>
  <c r="CV661" i="4"/>
  <c r="FF258" i="4"/>
  <c r="FE661" i="4"/>
  <c r="EK258" i="4"/>
  <c r="EJ661" i="4"/>
  <c r="EJ261" i="4"/>
  <c r="DQ258" i="4"/>
  <c r="DP661" i="4"/>
  <c r="DP261" i="4"/>
  <c r="BZ666" i="4"/>
  <c r="CA666" i="4"/>
  <c r="BU671" i="4"/>
  <c r="CB671" i="4"/>
  <c r="B671" i="4"/>
  <c r="BN671" i="4"/>
  <c r="FI260" i="4"/>
  <c r="FI261" i="4" s="1"/>
  <c r="EN261" i="4"/>
  <c r="IN25" i="1"/>
  <c r="IN27" i="1"/>
  <c r="IN36" i="1"/>
  <c r="IN29" i="1"/>
  <c r="IN28" i="1"/>
  <c r="IN41" i="1"/>
  <c r="IN33" i="1"/>
  <c r="IN42" i="1"/>
  <c r="IN38" i="1"/>
  <c r="IN35" i="1"/>
  <c r="IN32" i="1"/>
  <c r="IN31" i="1"/>
  <c r="IN40" i="1"/>
  <c r="IN30" i="1"/>
  <c r="IN39" i="1"/>
  <c r="IN34" i="1"/>
  <c r="IN37" i="1"/>
  <c r="IN26" i="1"/>
  <c r="IN43" i="1"/>
  <c r="IN44"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B350" i="4"/>
  <c r="F287" i="4"/>
  <c r="BX286" i="4"/>
  <c r="BQ286" i="4"/>
  <c r="CE286" i="4"/>
  <c r="F686" i="4"/>
  <c r="G351" i="4"/>
  <c r="A352" i="4"/>
  <c r="H351" i="4"/>
  <c r="BZ285" i="4"/>
  <c r="CA285" i="4"/>
  <c r="CH749" i="4"/>
  <c r="BT749" i="4"/>
  <c r="CA749" i="4"/>
  <c r="BS285" i="4"/>
  <c r="BT285" i="4"/>
  <c r="CG285" i="4"/>
  <c r="CH285" i="4"/>
  <c r="BT350" i="4"/>
  <c r="CH350" i="4"/>
  <c r="I351" i="4"/>
  <c r="CA350" i="4"/>
  <c r="I750"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2" i="1"/>
  <c r="GV31" i="1"/>
  <c r="R45" i="1" a="1"/>
  <c r="R45" i="1" s="1"/>
  <c r="R46" i="1" s="1"/>
  <c r="R47" i="1" s="1"/>
  <c r="C10" i="4"/>
  <c r="F10" i="4" s="1"/>
  <c r="FH90" i="4"/>
  <c r="ET90" i="4"/>
  <c r="EF90" i="4"/>
  <c r="DR90" i="4"/>
  <c r="DD90" i="4"/>
  <c r="CP90" i="4"/>
  <c r="BF90" i="4"/>
  <c r="W90" i="4"/>
  <c r="DE19" i="1"/>
  <c r="DD19" i="1"/>
  <c r="DC19" i="1"/>
  <c r="DQ19" i="1"/>
  <c r="EC19" i="1"/>
  <c r="EB19" i="1"/>
  <c r="EA19" i="1"/>
  <c r="DQ51" i="1"/>
  <c r="EC51" i="1"/>
  <c r="DO19" i="1"/>
  <c r="DP51" i="1"/>
  <c r="EB51" i="1"/>
  <c r="DD51" i="1"/>
  <c r="DO51" i="1"/>
  <c r="EA51" i="1"/>
  <c r="DB18" i="1"/>
  <c r="DN51" i="1"/>
  <c r="DB51" i="1"/>
  <c r="DZ51" i="1"/>
  <c r="S53" i="1" a="1"/>
  <c r="S53" i="1" s="1"/>
  <c r="GR53" i="1"/>
  <c r="GQ53" i="1"/>
  <c r="BD148" i="8"/>
  <c r="BD149" i="8" s="1"/>
  <c r="BE147" i="8"/>
  <c r="BD150" i="8"/>
  <c r="AN150" i="7"/>
  <c r="AN148" i="7"/>
  <c r="AN149" i="7" s="1"/>
  <c r="AO147" i="7"/>
  <c r="DM147" i="7"/>
  <c r="DL150" i="7"/>
  <c r="DL148" i="7"/>
  <c r="DL149" i="7" s="1"/>
  <c r="K150" i="7"/>
  <c r="K148" i="7"/>
  <c r="K149" i="7" s="1"/>
  <c r="L147" i="7"/>
  <c r="Z150" i="7"/>
  <c r="AA147" i="7"/>
  <c r="Z148" i="7"/>
  <c r="Z149" i="7" s="1"/>
  <c r="BD148" i="7"/>
  <c r="BD149" i="7" s="1"/>
  <c r="BE147" i="7"/>
  <c r="BD150" i="7"/>
  <c r="DL148" i="8"/>
  <c r="DL149" i="8" s="1"/>
  <c r="DM147" i="8"/>
  <c r="DL150" i="8"/>
  <c r="BR150" i="8"/>
  <c r="BS147" i="8"/>
  <c r="BR148" i="8"/>
  <c r="BR149" i="8" s="1"/>
  <c r="K147" i="8"/>
  <c r="J150" i="8"/>
  <c r="J148" i="8"/>
  <c r="J149" i="8" s="1"/>
  <c r="X89" i="6"/>
  <c r="EU89" i="6"/>
  <c r="DS89" i="6"/>
  <c r="CQ89" i="6"/>
  <c r="K224" i="8"/>
  <c r="CH150" i="7"/>
  <c r="CH148" i="7"/>
  <c r="CH149" i="7" s="1"/>
  <c r="CI147" i="7"/>
  <c r="K224" i="7"/>
  <c r="CV150" i="8"/>
  <c r="CW147" i="8"/>
  <c r="CV148" i="8"/>
  <c r="CV149" i="8" s="1"/>
  <c r="BR148" i="7"/>
  <c r="BR149" i="7" s="1"/>
  <c r="BS147" i="7"/>
  <c r="BR150" i="7"/>
  <c r="K225" i="8"/>
  <c r="L224" i="8"/>
  <c r="Y148" i="8"/>
  <c r="Y149" i="8" s="1"/>
  <c r="Z147" i="8"/>
  <c r="Y150" i="8"/>
  <c r="CV148" i="7"/>
  <c r="CV149" i="7" s="1"/>
  <c r="CV150" i="7"/>
  <c r="CW147" i="7"/>
  <c r="CG148" i="8"/>
  <c r="CG149" i="8" s="1"/>
  <c r="CH147" i="8"/>
  <c r="CG150" i="8"/>
  <c r="AO147" i="8"/>
  <c r="AN148" i="8"/>
  <c r="AN149" i="8" s="1"/>
  <c r="AN150" i="8"/>
  <c r="DN19" i="1"/>
  <c r="DN18" i="1"/>
  <c r="DB19" i="1"/>
  <c r="DZ19" i="1"/>
  <c r="DZ18" i="1"/>
  <c r="AG150" i="6"/>
  <c r="AO118" i="6"/>
  <c r="BA118" i="6"/>
  <c r="P10" i="6"/>
  <c r="P11" i="6" s="1"/>
  <c r="D12" i="6"/>
  <c r="E12" i="6"/>
  <c r="AP118" i="6"/>
  <c r="BC117" i="6"/>
  <c r="C12" i="6"/>
  <c r="Y94" i="6"/>
  <c r="BH94" i="6" s="1"/>
  <c r="BH96" i="6" s="1"/>
  <c r="BF117" i="6"/>
  <c r="AO116" i="6"/>
  <c r="O14" i="6"/>
  <c r="K130" i="6"/>
  <c r="U115" i="6"/>
  <c r="AV150" i="6"/>
  <c r="U124" i="6"/>
  <c r="M129" i="6"/>
  <c r="FI89" i="6"/>
  <c r="DE89" i="6"/>
  <c r="EG89" i="6"/>
  <c r="CN106" i="6"/>
  <c r="T108" i="6"/>
  <c r="K108" i="6" s="1"/>
  <c r="BF114" i="6"/>
  <c r="BF130" i="6"/>
  <c r="T107" i="6"/>
  <c r="K107" i="6" s="1"/>
  <c r="U107" i="6"/>
  <c r="CQ150" i="6"/>
  <c r="BE114" i="6"/>
  <c r="I53" i="6"/>
  <c r="I57" i="6" s="1"/>
  <c r="Q13" i="6"/>
  <c r="C148" i="6"/>
  <c r="C149" i="6" s="1"/>
  <c r="J14" i="6"/>
  <c r="AG148" i="6"/>
  <c r="AG149" i="6" s="1"/>
  <c r="L14" i="6"/>
  <c r="C14" i="6" s="1"/>
  <c r="AV148" i="6"/>
  <c r="AV149" i="6" s="1"/>
  <c r="T104" i="6"/>
  <c r="K104" i="6" s="1"/>
  <c r="U119" i="6"/>
  <c r="BK148" i="6"/>
  <c r="BK149" i="6" s="1"/>
  <c r="BC113" i="6"/>
  <c r="N14" i="6"/>
  <c r="E14" i="6" s="1"/>
  <c r="U104" i="6"/>
  <c r="BL148" i="6"/>
  <c r="BL149" i="6" s="1"/>
  <c r="CK106" i="6"/>
  <c r="BM148" i="6"/>
  <c r="BM149" i="6" s="1"/>
  <c r="U109" i="6"/>
  <c r="M14" i="6"/>
  <c r="D14" i="6" s="1"/>
  <c r="P14" i="6"/>
  <c r="BZ148" i="6"/>
  <c r="BZ149" i="6" s="1"/>
  <c r="T109" i="6"/>
  <c r="K109" i="6" s="1"/>
  <c r="Q14" i="6"/>
  <c r="CO148" i="6"/>
  <c r="CO149" i="6" s="1"/>
  <c r="CP148" i="6"/>
  <c r="CP149" i="6" s="1"/>
  <c r="R150" i="6"/>
  <c r="CI129" i="6"/>
  <c r="BU128" i="6"/>
  <c r="BZ118" i="6"/>
  <c r="BX128" i="6"/>
  <c r="BU126" i="6"/>
  <c r="BV126" i="6"/>
  <c r="BW126" i="6"/>
  <c r="BY126" i="6"/>
  <c r="BA131" i="6"/>
  <c r="BB131" i="6"/>
  <c r="BC131" i="6"/>
  <c r="BA132" i="6"/>
  <c r="AL118" i="6"/>
  <c r="BD131" i="6"/>
  <c r="BD117" i="6"/>
  <c r="BE131" i="6"/>
  <c r="BE117" i="6"/>
  <c r="AN118" i="6"/>
  <c r="BF131" i="6"/>
  <c r="AR118" i="6"/>
  <c r="BV128" i="6"/>
  <c r="BC130" i="6"/>
  <c r="CA124" i="6"/>
  <c r="BD111" i="6"/>
  <c r="BF111" i="6"/>
  <c r="AO106" i="6"/>
  <c r="BZ116" i="6"/>
  <c r="CK130" i="6"/>
  <c r="AL106" i="6"/>
  <c r="CJ116" i="6"/>
  <c r="CK116" i="6"/>
  <c r="BA104" i="6"/>
  <c r="BD104" i="6"/>
  <c r="BF104" i="6"/>
  <c r="CO118" i="6"/>
  <c r="AQ123" i="6"/>
  <c r="AR123" i="6"/>
  <c r="BC104" i="6"/>
  <c r="AZ113" i="6"/>
  <c r="T119" i="6"/>
  <c r="K119" i="6" s="1"/>
  <c r="BZ124" i="6"/>
  <c r="CO130" i="6"/>
  <c r="AZ131" i="6"/>
  <c r="BD130" i="6"/>
  <c r="BE130" i="6"/>
  <c r="AP123" i="6"/>
  <c r="AQ116" i="6"/>
  <c r="BB121" i="6"/>
  <c r="AP116" i="6"/>
  <c r="AQ106" i="6"/>
  <c r="CM112" i="6"/>
  <c r="T110" i="6"/>
  <c r="K110" i="6" s="1"/>
  <c r="CN112" i="6"/>
  <c r="CM116" i="6"/>
  <c r="AZ123" i="6"/>
  <c r="AP125" i="6"/>
  <c r="AM126" i="6"/>
  <c r="U110" i="6"/>
  <c r="BB123" i="6"/>
  <c r="AQ125" i="6"/>
  <c r="AO126" i="6"/>
  <c r="AO120" i="6"/>
  <c r="T117" i="6"/>
  <c r="K117" i="6" s="1"/>
  <c r="BD127" i="6"/>
  <c r="U117" i="6"/>
  <c r="BF125" i="6"/>
  <c r="BE127" i="6"/>
  <c r="AP109" i="6"/>
  <c r="BY130" i="6"/>
  <c r="AN106" i="6"/>
  <c r="CI104" i="6"/>
  <c r="AQ109" i="6"/>
  <c r="AZ116" i="6"/>
  <c r="BZ130" i="6"/>
  <c r="CJ104" i="6"/>
  <c r="BV105" i="6"/>
  <c r="BB116" i="6"/>
  <c r="CL104" i="6"/>
  <c r="BX105" i="6"/>
  <c r="CO104" i="6"/>
  <c r="CI105" i="6"/>
  <c r="CL122" i="6"/>
  <c r="CL131" i="6"/>
  <c r="CA116" i="6"/>
  <c r="AR106" i="6"/>
  <c r="T105" i="6"/>
  <c r="K105" i="6" s="1"/>
  <c r="CL121" i="6"/>
  <c r="CM122" i="6"/>
  <c r="CM131" i="6"/>
  <c r="CK109" i="6"/>
  <c r="CK105" i="6"/>
  <c r="CK114" i="6"/>
  <c r="BU118" i="6"/>
  <c r="T122" i="6"/>
  <c r="K122" i="6" s="1"/>
  <c r="CN131" i="6"/>
  <c r="AZ109" i="6"/>
  <c r="BA112" i="6"/>
  <c r="CL114" i="6"/>
  <c r="T116" i="6"/>
  <c r="K116" i="6" s="1"/>
  <c r="BV118" i="6"/>
  <c r="U121" i="6"/>
  <c r="U122" i="6"/>
  <c r="CO131" i="6"/>
  <c r="CM109" i="6"/>
  <c r="AO125" i="6"/>
  <c r="CN114" i="6"/>
  <c r="CI130" i="6"/>
  <c r="AR116" i="6"/>
  <c r="AZ104" i="6"/>
  <c r="T115" i="6"/>
  <c r="K115" i="6" s="1"/>
  <c r="CJ130" i="6"/>
  <c r="L230" i="4"/>
  <c r="P230" i="4" s="1"/>
  <c r="M231" i="4"/>
  <c r="Q231" i="4" s="1"/>
  <c r="N231" i="4"/>
  <c r="R231" i="4" s="1"/>
  <c r="M230" i="4"/>
  <c r="N230" i="4"/>
  <c r="R230" i="4" s="1"/>
  <c r="L232" i="4"/>
  <c r="P232" i="4" s="1"/>
  <c r="K231" i="4"/>
  <c r="O231" i="4" s="1"/>
  <c r="K233" i="4"/>
  <c r="O233" i="4" s="1"/>
  <c r="K234" i="4"/>
  <c r="O234" i="4" s="1"/>
  <c r="O232" i="4"/>
  <c r="K225" i="4"/>
  <c r="GT6" i="1"/>
  <c r="GT9" i="1" s="1"/>
  <c r="DF6" i="1"/>
  <c r="DF9" i="1" s="1"/>
  <c r="GS6" i="1"/>
  <c r="GS9" i="1" s="1"/>
  <c r="DG6" i="1"/>
  <c r="DG9" i="1" s="1"/>
  <c r="DH6" i="1"/>
  <c r="DH9" i="1" s="1"/>
  <c r="EB6" i="1"/>
  <c r="EB9" i="1" s="1"/>
  <c r="DT6" i="1"/>
  <c r="DT9" i="1" s="1"/>
  <c r="DI6" i="1"/>
  <c r="DI9" i="1" s="1"/>
  <c r="DR6" i="1"/>
  <c r="DR9" i="1" s="1"/>
  <c r="DS6" i="1"/>
  <c r="DS9" i="1" s="1"/>
  <c r="DU6" i="1"/>
  <c r="DU9" i="1" s="1"/>
  <c r="CX70" i="1"/>
  <c r="CY70" i="1"/>
  <c r="CZ70" i="1"/>
  <c r="DA70" i="1"/>
  <c r="DB70" i="1"/>
  <c r="DC70" i="1"/>
  <c r="DD70" i="1"/>
  <c r="DE70" i="1"/>
  <c r="EF6" i="1"/>
  <c r="EF9" i="1" s="1"/>
  <c r="EG6" i="1"/>
  <c r="EG9" i="1" s="1"/>
  <c r="EC70" i="1"/>
  <c r="DJ70" i="1"/>
  <c r="DK70" i="1"/>
  <c r="DL70" i="1"/>
  <c r="DM70" i="1"/>
  <c r="DN70" i="1"/>
  <c r="DO70" i="1"/>
  <c r="DP70" i="1"/>
  <c r="DQ70" i="1"/>
  <c r="Q232" i="4"/>
  <c r="R232" i="4"/>
  <c r="L231" i="4"/>
  <c r="K14" i="6"/>
  <c r="CI106" i="6"/>
  <c r="BA111" i="6"/>
  <c r="BA113" i="6"/>
  <c r="T121" i="6"/>
  <c r="K121" i="6" s="1"/>
  <c r="BC121" i="6"/>
  <c r="CN121" i="6"/>
  <c r="BE132" i="6"/>
  <c r="BF121" i="6"/>
  <c r="CK131" i="6"/>
  <c r="CJ109" i="6"/>
  <c r="DF147" i="6"/>
  <c r="Z93" i="6"/>
  <c r="BY124" i="6"/>
  <c r="CL130" i="6"/>
  <c r="AN120" i="6"/>
  <c r="AN126" i="6"/>
  <c r="BX119" i="6"/>
  <c r="AP120" i="6"/>
  <c r="BX126" i="6"/>
  <c r="BW128" i="6"/>
  <c r="BY119" i="6"/>
  <c r="AQ124" i="6"/>
  <c r="AP126" i="6"/>
  <c r="BC127" i="6"/>
  <c r="AQ126" i="6"/>
  <c r="BZ126" i="6"/>
  <c r="BU132" i="6"/>
  <c r="CA126" i="6"/>
  <c r="BV132" i="6"/>
  <c r="BU113" i="6"/>
  <c r="BI92" i="6"/>
  <c r="BJ92" i="6" s="1"/>
  <c r="CM105" i="6"/>
  <c r="BU111" i="6"/>
  <c r="BB112" i="6"/>
  <c r="BY113" i="6"/>
  <c r="BE120" i="6"/>
  <c r="AM121" i="6"/>
  <c r="BV121" i="6"/>
  <c r="BF127" i="6"/>
  <c r="AL128" i="6"/>
  <c r="BW132" i="6"/>
  <c r="BK150" i="6"/>
  <c r="CN105" i="6"/>
  <c r="BV111" i="6"/>
  <c r="BD112" i="6"/>
  <c r="BW121" i="6"/>
  <c r="AM128" i="6"/>
  <c r="BX132" i="6"/>
  <c r="BL150" i="6"/>
  <c r="BV108" i="6"/>
  <c r="X96" i="6"/>
  <c r="CO105" i="6"/>
  <c r="BW111" i="6"/>
  <c r="BE112" i="6"/>
  <c r="T114" i="6"/>
  <c r="K114" i="6" s="1"/>
  <c r="AP121" i="6"/>
  <c r="CL124" i="6"/>
  <c r="AN128" i="6"/>
  <c r="BY132" i="6"/>
  <c r="BZ150" i="6"/>
  <c r="BX111" i="6"/>
  <c r="BF112" i="6"/>
  <c r="U114" i="6"/>
  <c r="AQ121" i="6"/>
  <c r="BY121" i="6"/>
  <c r="BA122" i="6"/>
  <c r="AO128" i="6"/>
  <c r="AL132" i="6"/>
  <c r="CA132" i="6"/>
  <c r="CP150" i="6"/>
  <c r="J51" i="6"/>
  <c r="J55" i="6" s="1"/>
  <c r="AL110" i="6"/>
  <c r="BY111" i="6"/>
  <c r="CK117" i="6"/>
  <c r="AR119" i="6"/>
  <c r="BB122" i="6"/>
  <c r="AP128" i="6"/>
  <c r="AA97" i="6"/>
  <c r="BJ97" i="6" s="1"/>
  <c r="BF107" i="6"/>
  <c r="BB110" i="6"/>
  <c r="AN111" i="6"/>
  <c r="BZ111" i="6"/>
  <c r="CL117" i="6"/>
  <c r="CA121" i="6"/>
  <c r="BC122" i="6"/>
  <c r="AQ128" i="6"/>
  <c r="AN132" i="6"/>
  <c r="AR126" i="6"/>
  <c r="AL105" i="6"/>
  <c r="BC110" i="6"/>
  <c r="AO111" i="6"/>
  <c r="CA111" i="6"/>
  <c r="CK119" i="6"/>
  <c r="BD122" i="6"/>
  <c r="BC124" i="6"/>
  <c r="AR128" i="6"/>
  <c r="AO132" i="6"/>
  <c r="AR124" i="6"/>
  <c r="AL121" i="6"/>
  <c r="O13" i="6"/>
  <c r="BF110" i="6"/>
  <c r="BE122" i="6"/>
  <c r="BU123" i="6"/>
  <c r="BD124" i="6"/>
  <c r="BU125" i="6"/>
  <c r="AP132" i="6"/>
  <c r="S150" i="6"/>
  <c r="Z98" i="6"/>
  <c r="BI98" i="6" s="1"/>
  <c r="AL108" i="6"/>
  <c r="AQ111" i="6"/>
  <c r="AM115" i="6"/>
  <c r="BF122" i="6"/>
  <c r="BV123" i="6"/>
  <c r="BW104" i="6"/>
  <c r="AM108" i="6"/>
  <c r="BZ109" i="6"/>
  <c r="AN113" i="6"/>
  <c r="AO115" i="6"/>
  <c r="BU116" i="6"/>
  <c r="CN119" i="6"/>
  <c r="BW123" i="6"/>
  <c r="AR132" i="6"/>
  <c r="BX108" i="6"/>
  <c r="CA119" i="6"/>
  <c r="AN104" i="6"/>
  <c r="BV106" i="6"/>
  <c r="AN108" i="6"/>
  <c r="CA109" i="6"/>
  <c r="AR115" i="6"/>
  <c r="CA123" i="6"/>
  <c r="T126" i="6"/>
  <c r="K126" i="6" s="1"/>
  <c r="BY104" i="6"/>
  <c r="AR108" i="6"/>
  <c r="BD119" i="6"/>
  <c r="U120" i="6"/>
  <c r="AM123" i="6"/>
  <c r="U126" i="6"/>
  <c r="T127" i="6"/>
  <c r="K127" i="6" s="1"/>
  <c r="AM130" i="6"/>
  <c r="J45" i="6"/>
  <c r="BU121" i="6"/>
  <c r="BZ104" i="6"/>
  <c r="BX106" i="6"/>
  <c r="T112" i="6"/>
  <c r="K112" i="6" s="1"/>
  <c r="BD115" i="6"/>
  <c r="BX116" i="6"/>
  <c r="BA117" i="6"/>
  <c r="BE119" i="6"/>
  <c r="U127" i="6"/>
  <c r="AN130" i="6"/>
  <c r="AX147" i="6"/>
  <c r="I14" i="6"/>
  <c r="H61" i="6"/>
  <c r="AQ104" i="6"/>
  <c r="BY106" i="6"/>
  <c r="U112" i="6"/>
  <c r="CA114" i="6"/>
  <c r="BB117" i="6"/>
  <c r="AO123" i="6"/>
  <c r="T124" i="6"/>
  <c r="K124" i="6" s="1"/>
  <c r="ED70" i="1"/>
  <c r="EE70" i="1"/>
  <c r="AA92" i="6"/>
  <c r="Z94" i="6"/>
  <c r="BC92" i="6"/>
  <c r="S106" i="6"/>
  <c r="Q104" i="6"/>
  <c r="S105" i="6"/>
  <c r="S104" i="6"/>
  <c r="S114" i="6"/>
  <c r="BA109" i="6"/>
  <c r="BE110" i="6"/>
  <c r="AZ111" i="6"/>
  <c r="BC112" i="6"/>
  <c r="CO112" i="6"/>
  <c r="BB115" i="6"/>
  <c r="AZ117" i="6"/>
  <c r="CM117" i="6"/>
  <c r="CN122" i="6"/>
  <c r="BB109" i="6"/>
  <c r="AZ114" i="6"/>
  <c r="CN117" i="6"/>
  <c r="CO122" i="6"/>
  <c r="BC109" i="6"/>
  <c r="CI109" i="6"/>
  <c r="BA114" i="6"/>
  <c r="CO117" i="6"/>
  <c r="AZ126" i="6"/>
  <c r="BV110" i="6"/>
  <c r="CJ110" i="6"/>
  <c r="BB114" i="6"/>
  <c r="AZ119" i="6"/>
  <c r="AZ124" i="6"/>
  <c r="BC114" i="6"/>
  <c r="CI114" i="6"/>
  <c r="BA116" i="6"/>
  <c r="BA119" i="6"/>
  <c r="BA124" i="6"/>
  <c r="CI124" i="6"/>
  <c r="BF109" i="6"/>
  <c r="CL109" i="6"/>
  <c r="BD114" i="6"/>
  <c r="CJ114" i="6"/>
  <c r="BB119" i="6"/>
  <c r="CI119" i="6"/>
  <c r="BB124" i="6"/>
  <c r="CJ124" i="6"/>
  <c r="BV131" i="6"/>
  <c r="CJ131" i="6"/>
  <c r="BW115" i="6"/>
  <c r="CK115" i="6"/>
  <c r="BC119" i="6"/>
  <c r="CJ119" i="6"/>
  <c r="CK124" i="6"/>
  <c r="BY125" i="6"/>
  <c r="CM125" i="6"/>
  <c r="CM114" i="6"/>
  <c r="BX120" i="6"/>
  <c r="CL120" i="6"/>
  <c r="AN129" i="6"/>
  <c r="BB129" i="6"/>
  <c r="R160" i="6"/>
  <c r="AM127" i="6"/>
  <c r="BA127" i="6"/>
  <c r="AM106" i="6"/>
  <c r="AP105" i="6"/>
  <c r="AL122" i="6"/>
  <c r="AZ122" i="6"/>
  <c r="AP110" i="6"/>
  <c r="BD110" i="6"/>
  <c r="BA105" i="6"/>
  <c r="AO107" i="6"/>
  <c r="BY108" i="6"/>
  <c r="CK129" i="6"/>
  <c r="J52" i="6"/>
  <c r="J56" i="6" s="1"/>
  <c r="AL107" i="6"/>
  <c r="BB105" i="6"/>
  <c r="BZ108" i="6"/>
  <c r="BV113" i="6"/>
  <c r="AQ115" i="6"/>
  <c r="BE115" i="6"/>
  <c r="BU115" i="6"/>
  <c r="BV125" i="6"/>
  <c r="CL129" i="6"/>
  <c r="CA107" i="6"/>
  <c r="BC105" i="6"/>
  <c r="CI110" i="6"/>
  <c r="BW113" i="6"/>
  <c r="BX115" i="6"/>
  <c r="BU120" i="6"/>
  <c r="BW125" i="6"/>
  <c r="CM129" i="6"/>
  <c r="K44" i="6"/>
  <c r="K52" i="6" s="1"/>
  <c r="K56" i="6" s="1"/>
  <c r="BG89" i="6"/>
  <c r="I10" i="6"/>
  <c r="I11" i="6" s="1"/>
  <c r="CK110" i="6"/>
  <c r="BX113" i="6"/>
  <c r="AR120" i="6"/>
  <c r="BF120" i="6"/>
  <c r="BV120" i="6"/>
  <c r="BY128" i="6"/>
  <c r="CN129" i="6"/>
  <c r="J10" i="6"/>
  <c r="J11" i="6" s="1"/>
  <c r="BE105" i="6"/>
  <c r="CL110" i="6"/>
  <c r="BY120" i="6"/>
  <c r="CI127" i="6"/>
  <c r="BZ128" i="6"/>
  <c r="AL129" i="6"/>
  <c r="CO129" i="6"/>
  <c r="BH97" i="6"/>
  <c r="BU107" i="6"/>
  <c r="BF105" i="6"/>
  <c r="AO108" i="6"/>
  <c r="CM110" i="6"/>
  <c r="BZ113" i="6"/>
  <c r="CJ115" i="6"/>
  <c r="BW118" i="6"/>
  <c r="CL125" i="6"/>
  <c r="CJ127" i="6"/>
  <c r="CA128" i="6"/>
  <c r="AZ130" i="6"/>
  <c r="BW108" i="6"/>
  <c r="L10" i="6"/>
  <c r="AP108" i="6"/>
  <c r="CN110" i="6"/>
  <c r="CA113" i="6"/>
  <c r="BX118" i="6"/>
  <c r="CN125" i="6"/>
  <c r="CK127" i="6"/>
  <c r="K43" i="6"/>
  <c r="K51" i="6" s="1"/>
  <c r="K55" i="6" s="1"/>
  <c r="K10" i="6"/>
  <c r="K11" i="6" s="1"/>
  <c r="CJ107" i="6"/>
  <c r="AQ108" i="6"/>
  <c r="CO108" i="6"/>
  <c r="CO110" i="6"/>
  <c r="CM115" i="6"/>
  <c r="BY118" i="6"/>
  <c r="CK120" i="6"/>
  <c r="BX123" i="6"/>
  <c r="CO125" i="6"/>
  <c r="CL127" i="6"/>
  <c r="BA129" i="6"/>
  <c r="DE148" i="6"/>
  <c r="DE149" i="6" s="1"/>
  <c r="DE150" i="6"/>
  <c r="BZ107" i="6"/>
  <c r="M10" i="6"/>
  <c r="N10" i="6"/>
  <c r="BA107" i="6"/>
  <c r="CK107" i="6"/>
  <c r="AP113" i="6"/>
  <c r="CN115" i="6"/>
  <c r="BY123" i="6"/>
  <c r="CM127" i="6"/>
  <c r="BC129" i="6"/>
  <c r="CA106" i="6"/>
  <c r="Q120" i="6"/>
  <c r="BB107" i="6"/>
  <c r="CL107" i="6"/>
  <c r="AM110" i="6"/>
  <c r="CI112" i="6"/>
  <c r="AQ113" i="6"/>
  <c r="CO115" i="6"/>
  <c r="CN120" i="6"/>
  <c r="BZ123" i="6"/>
  <c r="AL125" i="6"/>
  <c r="CN127" i="6"/>
  <c r="BD129" i="6"/>
  <c r="M130" i="6"/>
  <c r="BU108" i="6"/>
  <c r="CM107" i="6"/>
  <c r="CJ112" i="6"/>
  <c r="AR113" i="6"/>
  <c r="AL115" i="6"/>
  <c r="CO120" i="6"/>
  <c r="CI122" i="6"/>
  <c r="AM125" i="6"/>
  <c r="CO127" i="6"/>
  <c r="BE129" i="6"/>
  <c r="CK92" i="6"/>
  <c r="CJ129" i="6"/>
  <c r="T120" i="6"/>
  <c r="K120" i="6" s="1"/>
  <c r="T125" i="6"/>
  <c r="K125" i="6" s="1"/>
  <c r="T113" i="6"/>
  <c r="K113" i="6" s="1"/>
  <c r="T118" i="6"/>
  <c r="K118" i="6" s="1"/>
  <c r="T123" i="6"/>
  <c r="K123" i="6" s="1"/>
  <c r="T128" i="6"/>
  <c r="K128" i="6" s="1"/>
  <c r="T106" i="6"/>
  <c r="K106" i="6" s="1"/>
  <c r="T111" i="6"/>
  <c r="K111" i="6" s="1"/>
  <c r="K129" i="6"/>
  <c r="U105" i="6"/>
  <c r="U106" i="6"/>
  <c r="BD107" i="6"/>
  <c r="CK112" i="6"/>
  <c r="CI117" i="6"/>
  <c r="AL120" i="6"/>
  <c r="CJ122" i="6"/>
  <c r="AN125" i="6"/>
  <c r="AZ127" i="6"/>
  <c r="BF129" i="6"/>
  <c r="AP106" i="6"/>
  <c r="BG96" i="6"/>
  <c r="M134" i="6"/>
  <c r="M139" i="6"/>
  <c r="M132" i="6"/>
  <c r="M137" i="6"/>
  <c r="U125" i="6"/>
  <c r="U108" i="6"/>
  <c r="U113" i="6"/>
  <c r="U118" i="6"/>
  <c r="M136" i="6"/>
  <c r="U123" i="6"/>
  <c r="M133" i="6"/>
  <c r="U128" i="6"/>
  <c r="M131" i="6"/>
  <c r="U111" i="6"/>
  <c r="U116" i="6"/>
  <c r="M138" i="6"/>
  <c r="M135" i="6"/>
  <c r="M141" i="6"/>
  <c r="M140" i="6"/>
  <c r="M142" i="6"/>
  <c r="BE107" i="6"/>
  <c r="AZ112" i="6"/>
  <c r="CL112" i="6"/>
  <c r="CJ117" i="6"/>
  <c r="AQ118" i="6"/>
  <c r="AM120" i="6"/>
  <c r="CK122" i="6"/>
  <c r="BB127" i="6"/>
  <c r="AW148" i="6"/>
  <c r="AW149" i="6" s="1"/>
  <c r="CI131" i="6"/>
  <c r="AW150" i="6"/>
  <c r="F221" i="6"/>
  <c r="K221" i="6"/>
  <c r="H221" i="6"/>
  <c r="BN147" i="6"/>
  <c r="BM150" i="6"/>
  <c r="CA148" i="6"/>
  <c r="CA149" i="6" s="1"/>
  <c r="CB147" i="6"/>
  <c r="CA150" i="6"/>
  <c r="S148" i="6"/>
  <c r="S149" i="6" s="1"/>
  <c r="T150" i="6"/>
  <c r="T148" i="6"/>
  <c r="T149" i="6" s="1"/>
  <c r="CN132" i="6"/>
  <c r="BZ132" i="6"/>
  <c r="U147" i="6"/>
  <c r="AH150" i="6"/>
  <c r="AI150" i="6"/>
  <c r="AJ147" i="6"/>
  <c r="CR147" i="6"/>
  <c r="CQ148" i="6"/>
  <c r="CQ149" i="6" s="1"/>
  <c r="AH148" i="6"/>
  <c r="AH149" i="6" s="1"/>
  <c r="AI148" i="6"/>
  <c r="AI149" i="6" s="1"/>
  <c r="R148" i="6"/>
  <c r="R149" i="6" s="1"/>
  <c r="C150" i="6"/>
  <c r="E147" i="6"/>
  <c r="D150" i="6"/>
  <c r="DD150" i="6"/>
  <c r="D148" i="6"/>
  <c r="D149" i="6" s="1"/>
  <c r="DD148" i="6"/>
  <c r="DD149" i="6" s="1"/>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IN5" i="1"/>
  <c r="IN6" i="1" s="1"/>
  <c r="IN9" i="1" s="1"/>
  <c r="C218" i="4"/>
  <c r="H218" i="4" s="1"/>
  <c r="C216" i="4"/>
  <c r="C215" i="4"/>
  <c r="GU5" i="1"/>
  <c r="GU6" i="1" s="1"/>
  <c r="DQ261" i="4" l="1"/>
  <c r="DQ661" i="4"/>
  <c r="EL258" i="4"/>
  <c r="EK661" i="4"/>
  <c r="EK261" i="4"/>
  <c r="FG258" i="4"/>
  <c r="FF661" i="4"/>
  <c r="FF261" i="4"/>
  <c r="BU273" i="4"/>
  <c r="CB273" i="4"/>
  <c r="BN273" i="4"/>
  <c r="C673" i="4"/>
  <c r="BW668" i="4"/>
  <c r="BY668" i="4" s="1"/>
  <c r="BX668" i="4"/>
  <c r="A275" i="4"/>
  <c r="C274" i="4"/>
  <c r="BT351" i="4"/>
  <c r="CA351" i="4"/>
  <c r="CH351" i="4"/>
  <c r="I352" i="4"/>
  <c r="I751"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B3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GN24" i="1"/>
  <c r="GN30" i="1"/>
  <c r="GN41" i="1"/>
  <c r="GN28" i="1"/>
  <c r="GN27" i="1"/>
  <c r="GN42" i="1"/>
  <c r="GN33" i="1"/>
  <c r="GN35" i="1"/>
  <c r="GN25" i="1"/>
  <c r="GN36" i="1"/>
  <c r="GN26" i="1"/>
  <c r="GN39" i="1"/>
  <c r="GN34" i="1"/>
  <c r="GN37" i="1"/>
  <c r="GN29" i="1"/>
  <c r="GN38" i="1"/>
  <c r="GN40" i="1"/>
  <c r="GN43" i="1"/>
  <c r="GN44" i="1"/>
  <c r="GN31" i="1"/>
  <c r="GN32" i="1"/>
  <c r="CF750" i="4"/>
  <c r="BR750" i="4"/>
  <c r="BY750" i="4"/>
  <c r="BZ268" i="4"/>
  <c r="CA268" i="4"/>
  <c r="BS667" i="4"/>
  <c r="BT667" i="4"/>
  <c r="CH750" i="4"/>
  <c r="BT750" i="4"/>
  <c r="CA750" i="4"/>
  <c r="CD668" i="4"/>
  <c r="CF668" i="4" s="1"/>
  <c r="CE668" i="4"/>
  <c r="B33" i="1"/>
  <c r="GV32" i="1"/>
  <c r="Q45" i="1" a="1"/>
  <c r="Q45" i="1" s="1"/>
  <c r="Q46" i="1" s="1"/>
  <c r="Q47" i="1" s="1"/>
  <c r="IN51" i="1"/>
  <c r="IN24" i="1"/>
  <c r="M117" i="6"/>
  <c r="L117" i="6"/>
  <c r="M106" i="6"/>
  <c r="L106" i="6"/>
  <c r="M105" i="6"/>
  <c r="L105" i="6"/>
  <c r="M114" i="6"/>
  <c r="L114" i="6"/>
  <c r="M124" i="6"/>
  <c r="L124" i="6"/>
  <c r="M110" i="6"/>
  <c r="L110" i="6"/>
  <c r="M115" i="6"/>
  <c r="L115" i="6"/>
  <c r="M112" i="6"/>
  <c r="L112" i="6"/>
  <c r="M109" i="6"/>
  <c r="L109" i="6"/>
  <c r="M111" i="6"/>
  <c r="L111" i="6"/>
  <c r="M104" i="6"/>
  <c r="L104" i="6"/>
  <c r="M128" i="6"/>
  <c r="L128" i="6"/>
  <c r="M127" i="6"/>
  <c r="L127" i="6"/>
  <c r="M123" i="6"/>
  <c r="L123" i="6"/>
  <c r="M119" i="6"/>
  <c r="L119" i="6"/>
  <c r="M118" i="6"/>
  <c r="L118" i="6"/>
  <c r="M113" i="6"/>
  <c r="L113" i="6"/>
  <c r="M125" i="6"/>
  <c r="L125" i="6"/>
  <c r="M116" i="6"/>
  <c r="L116" i="6"/>
  <c r="M122" i="6"/>
  <c r="L122" i="6"/>
  <c r="M108" i="6"/>
  <c r="L108" i="6"/>
  <c r="M126" i="6"/>
  <c r="L126" i="6"/>
  <c r="M121" i="6"/>
  <c r="L121" i="6"/>
  <c r="M107" i="6"/>
  <c r="L107" i="6"/>
  <c r="M120" i="6"/>
  <c r="L120" i="6"/>
  <c r="G13" i="4"/>
  <c r="N224" i="7"/>
  <c r="C14" i="4"/>
  <c r="F14" i="4" s="1"/>
  <c r="C13" i="4"/>
  <c r="F13" i="4" s="1"/>
  <c r="E14" i="4"/>
  <c r="H14" i="4" s="1"/>
  <c r="T54" i="1" a="1"/>
  <c r="T54" i="1" s="1"/>
  <c r="T55" i="1" s="1" a="1"/>
  <c r="T55" i="1" s="1"/>
  <c r="T56" i="1" s="1" a="1"/>
  <c r="T56" i="1" s="1"/>
  <c r="T57" i="1" s="1" a="1"/>
  <c r="T57" i="1" s="1"/>
  <c r="T58" i="1" s="1" a="1"/>
  <c r="T58" i="1" s="1"/>
  <c r="T59" i="1" s="1" a="1"/>
  <c r="T59" i="1" s="1"/>
  <c r="T60" i="1" s="1" a="1"/>
  <c r="T60" i="1" s="1"/>
  <c r="T61" i="1" s="1" a="1"/>
  <c r="T61" i="1" s="1"/>
  <c r="T62" i="1" s="1" a="1"/>
  <c r="T62" i="1" s="1"/>
  <c r="T63" i="1" s="1" a="1"/>
  <c r="T63" i="1" s="1"/>
  <c r="C224" i="7"/>
  <c r="GN52" i="1"/>
  <c r="GN51" i="1"/>
  <c r="R53" i="1" a="1"/>
  <c r="R53" i="1" s="1"/>
  <c r="Q107" i="6"/>
  <c r="P107" i="6" s="1"/>
  <c r="Q128" i="6"/>
  <c r="D128" i="6" s="1"/>
  <c r="D133" i="6"/>
  <c r="K226" i="8"/>
  <c r="DF4" i="1" s="1"/>
  <c r="R224" i="7"/>
  <c r="J224" i="7"/>
  <c r="O224" i="8"/>
  <c r="F224" i="7"/>
  <c r="P224" i="8"/>
  <c r="G224" i="8"/>
  <c r="O225" i="8"/>
  <c r="C224" i="8"/>
  <c r="AB147" i="7"/>
  <c r="AA148" i="7"/>
  <c r="AA149" i="7" s="1"/>
  <c r="AA150" i="7"/>
  <c r="E225" i="7"/>
  <c r="I225" i="7"/>
  <c r="M225" i="7"/>
  <c r="Q225" i="7"/>
  <c r="G225" i="8"/>
  <c r="D224" i="8"/>
  <c r="L150" i="7"/>
  <c r="L148" i="7"/>
  <c r="L149" i="7" s="1"/>
  <c r="M147" i="7"/>
  <c r="H224" i="8"/>
  <c r="C225" i="8"/>
  <c r="AP147" i="8"/>
  <c r="AO148" i="8"/>
  <c r="AO149" i="8" s="1"/>
  <c r="AO150" i="8"/>
  <c r="BS148" i="7"/>
  <c r="BS149" i="7" s="1"/>
  <c r="BT147" i="7"/>
  <c r="BS150" i="7"/>
  <c r="K148" i="8"/>
  <c r="K149" i="8" s="1"/>
  <c r="K150" i="8"/>
  <c r="L147" i="8"/>
  <c r="CH148" i="8"/>
  <c r="CH149" i="8" s="1"/>
  <c r="CI147" i="8"/>
  <c r="CH150" i="8"/>
  <c r="DM150" i="7"/>
  <c r="DM148" i="7"/>
  <c r="DM149" i="7" s="1"/>
  <c r="DN147" i="7"/>
  <c r="CW148" i="7"/>
  <c r="CW149" i="7" s="1"/>
  <c r="CX147" i="7"/>
  <c r="CW150" i="7"/>
  <c r="BS150" i="8"/>
  <c r="BT147" i="8"/>
  <c r="BS148" i="8"/>
  <c r="BS149" i="8" s="1"/>
  <c r="AO148" i="7"/>
  <c r="AO149" i="7" s="1"/>
  <c r="AO150" i="7"/>
  <c r="AP147" i="7"/>
  <c r="CW150" i="8"/>
  <c r="CX147" i="8"/>
  <c r="CW148" i="8"/>
  <c r="CW149" i="8" s="1"/>
  <c r="O224" i="7"/>
  <c r="DM148" i="8"/>
  <c r="DM149" i="8" s="1"/>
  <c r="DN147" i="8"/>
  <c r="DM150" i="8"/>
  <c r="I224" i="8"/>
  <c r="E224" i="8"/>
  <c r="H225" i="8"/>
  <c r="D225" i="8"/>
  <c r="L225" i="8"/>
  <c r="L226" i="8" s="1"/>
  <c r="DG4" i="1" s="1"/>
  <c r="P225" i="8"/>
  <c r="M224" i="8"/>
  <c r="Q224" i="8"/>
  <c r="G224" i="7"/>
  <c r="CJ147" i="7"/>
  <c r="CI150" i="7"/>
  <c r="CI148" i="7"/>
  <c r="CI149" i="7" s="1"/>
  <c r="E225" i="8"/>
  <c r="I225" i="8"/>
  <c r="M225" i="8"/>
  <c r="Q225" i="8"/>
  <c r="Z148" i="8"/>
  <c r="Z149" i="8" s="1"/>
  <c r="AA147" i="8"/>
  <c r="Z150" i="8"/>
  <c r="BE150" i="7"/>
  <c r="BF147" i="7"/>
  <c r="BE148" i="7"/>
  <c r="BE149" i="7" s="1"/>
  <c r="BF147" i="8"/>
  <c r="BE150" i="8"/>
  <c r="BE148" i="8"/>
  <c r="BE149" i="8" s="1"/>
  <c r="F225" i="7"/>
  <c r="J225" i="7"/>
  <c r="N225" i="7"/>
  <c r="R225" i="7"/>
  <c r="S127" i="6"/>
  <c r="F127" i="6" s="1"/>
  <c r="Y96" i="6"/>
  <c r="Q113" i="6"/>
  <c r="D113" i="6" s="1"/>
  <c r="H215" i="4"/>
  <c r="G225" i="4"/>
  <c r="H216" i="4"/>
  <c r="E225" i="6"/>
  <c r="Q118" i="6"/>
  <c r="P118" i="6" s="1"/>
  <c r="Q125" i="6"/>
  <c r="D125" i="6" s="1"/>
  <c r="Q115" i="6"/>
  <c r="D115" i="6" s="1"/>
  <c r="Q105" i="6"/>
  <c r="P105" i="6" s="1"/>
  <c r="Q110" i="6"/>
  <c r="P110" i="6" s="1"/>
  <c r="S109" i="6"/>
  <c r="F109" i="6" s="1"/>
  <c r="Q116" i="6"/>
  <c r="P116" i="6" s="1"/>
  <c r="S116" i="6"/>
  <c r="F116" i="6" s="1"/>
  <c r="Q123" i="6"/>
  <c r="P123" i="6" s="1"/>
  <c r="Q108" i="6"/>
  <c r="P108" i="6" s="1"/>
  <c r="Q114" i="6"/>
  <c r="D114" i="6" s="1"/>
  <c r="D140" i="6"/>
  <c r="Q121" i="6"/>
  <c r="D121" i="6" s="1"/>
  <c r="Q112" i="6"/>
  <c r="P112" i="6" s="1"/>
  <c r="S112" i="6"/>
  <c r="R112" i="6" s="1"/>
  <c r="E112" i="6" s="1"/>
  <c r="G224" i="6"/>
  <c r="C224" i="6"/>
  <c r="C130" i="6"/>
  <c r="D136" i="6"/>
  <c r="Q106" i="6"/>
  <c r="D106" i="6" s="1"/>
  <c r="Q109" i="6"/>
  <c r="D109" i="6" s="1"/>
  <c r="S111" i="6"/>
  <c r="R111" i="6" s="1"/>
  <c r="E111" i="6" s="1"/>
  <c r="S108" i="6"/>
  <c r="R108" i="6" s="1"/>
  <c r="E108" i="6" s="1"/>
  <c r="S126" i="6"/>
  <c r="R126" i="6" s="1"/>
  <c r="E126" i="6" s="1"/>
  <c r="S115" i="6"/>
  <c r="F115" i="6" s="1"/>
  <c r="F129" i="6"/>
  <c r="S128" i="6"/>
  <c r="F128" i="6" s="1"/>
  <c r="Q119" i="6"/>
  <c r="D119" i="6" s="1"/>
  <c r="D142" i="6"/>
  <c r="S121" i="6"/>
  <c r="F121" i="6" s="1"/>
  <c r="S123" i="6"/>
  <c r="R123" i="6" s="1"/>
  <c r="E123" i="6" s="1"/>
  <c r="Q124" i="6"/>
  <c r="D124" i="6" s="1"/>
  <c r="S118" i="6"/>
  <c r="F118" i="6" s="1"/>
  <c r="S110" i="6"/>
  <c r="R110" i="6" s="1"/>
  <c r="E110" i="6" s="1"/>
  <c r="S119" i="6"/>
  <c r="R119" i="6" s="1"/>
  <c r="E119" i="6" s="1"/>
  <c r="D134" i="6"/>
  <c r="Q127" i="6"/>
  <c r="D127" i="6" s="1"/>
  <c r="S125" i="6"/>
  <c r="R125" i="6" s="1"/>
  <c r="E125" i="6" s="1"/>
  <c r="Q117" i="6"/>
  <c r="D117" i="6" s="1"/>
  <c r="S117" i="6"/>
  <c r="F117" i="6" s="1"/>
  <c r="S122" i="6"/>
  <c r="F122" i="6" s="1"/>
  <c r="S124" i="6"/>
  <c r="R124" i="6" s="1"/>
  <c r="E124" i="6" s="1"/>
  <c r="S113" i="6"/>
  <c r="F113" i="6" s="1"/>
  <c r="Q122" i="6"/>
  <c r="D122" i="6" s="1"/>
  <c r="Q111" i="6"/>
  <c r="D111" i="6" s="1"/>
  <c r="Q126" i="6"/>
  <c r="D126" i="6" s="1"/>
  <c r="F130" i="6"/>
  <c r="S120" i="6"/>
  <c r="R120" i="6" s="1"/>
  <c r="E120" i="6" s="1"/>
  <c r="S107" i="6"/>
  <c r="R107" i="6" s="1"/>
  <c r="E107" i="6" s="1"/>
  <c r="AX148" i="6"/>
  <c r="AX149" i="6" s="1"/>
  <c r="DG147" i="6"/>
  <c r="DF150" i="6"/>
  <c r="AY147" i="6"/>
  <c r="AY150" i="6" s="1"/>
  <c r="AX150" i="6"/>
  <c r="Q230" i="4"/>
  <c r="P231" i="4"/>
  <c r="AA93" i="6"/>
  <c r="BI93" i="6"/>
  <c r="DF148" i="6"/>
  <c r="DF149" i="6" s="1"/>
  <c r="J61" i="6"/>
  <c r="K61" i="6" s="1"/>
  <c r="K45" i="6"/>
  <c r="K53" i="6" s="1"/>
  <c r="K57" i="6" s="1"/>
  <c r="AB97" i="6"/>
  <c r="BK97" i="6" s="1"/>
  <c r="AA98" i="6"/>
  <c r="BJ98" i="6" s="1"/>
  <c r="J53" i="6"/>
  <c r="J57" i="6" s="1"/>
  <c r="IN70" i="1"/>
  <c r="CS147" i="6"/>
  <c r="CR148" i="6"/>
  <c r="CR149" i="6" s="1"/>
  <c r="CR150" i="6"/>
  <c r="I221" i="6"/>
  <c r="AJ148" i="6"/>
  <c r="AJ149" i="6" s="1"/>
  <c r="AJ150" i="6"/>
  <c r="AK147" i="6"/>
  <c r="P120" i="6"/>
  <c r="D120" i="6"/>
  <c r="K224" i="6"/>
  <c r="O221" i="6"/>
  <c r="L221" i="6"/>
  <c r="N11" i="6"/>
  <c r="E11" i="6" s="1"/>
  <c r="E10" i="6"/>
  <c r="D10" i="6"/>
  <c r="M11" i="6"/>
  <c r="D11" i="6" s="1"/>
  <c r="F104" i="6"/>
  <c r="R104" i="6"/>
  <c r="E104" i="6" s="1"/>
  <c r="C10" i="6"/>
  <c r="L11" i="6"/>
  <c r="C11" i="6" s="1"/>
  <c r="R105" i="6"/>
  <c r="E105" i="6" s="1"/>
  <c r="F105" i="6"/>
  <c r="P104" i="6"/>
  <c r="D104" i="6"/>
  <c r="BN150" i="6"/>
  <c r="BN148" i="6"/>
  <c r="BN149" i="6" s="1"/>
  <c r="BO147" i="6"/>
  <c r="E148" i="6"/>
  <c r="E149" i="6" s="1"/>
  <c r="F147" i="6"/>
  <c r="E150" i="6"/>
  <c r="CL92" i="6"/>
  <c r="D141" i="6"/>
  <c r="CB150" i="6"/>
  <c r="CC147" i="6"/>
  <c r="CB148" i="6"/>
  <c r="CB149" i="6" s="1"/>
  <c r="D138" i="6"/>
  <c r="BK92" i="6"/>
  <c r="R114" i="6"/>
  <c r="E114" i="6" s="1"/>
  <c r="F114" i="6"/>
  <c r="U150" i="6"/>
  <c r="V147" i="6"/>
  <c r="U148" i="6"/>
  <c r="U149" i="6" s="1"/>
  <c r="R106" i="6"/>
  <c r="E106" i="6" s="1"/>
  <c r="F106" i="6"/>
  <c r="BD92" i="6"/>
  <c r="D139" i="6"/>
  <c r="BI94" i="6"/>
  <c r="Z96" i="6"/>
  <c r="F224" i="6"/>
  <c r="AA94" i="6"/>
  <c r="AB92" i="6"/>
  <c r="O225" i="4"/>
  <c r="N225" i="4"/>
  <c r="Q226" i="4"/>
  <c r="J225" i="4"/>
  <c r="M226" i="4"/>
  <c r="I226" i="4"/>
  <c r="R225" i="4"/>
  <c r="E226" i="4"/>
  <c r="E10" i="4"/>
  <c r="N11" i="4"/>
  <c r="E11" i="4" s="1"/>
  <c r="H11" i="4" s="1"/>
  <c r="D10" i="4"/>
  <c r="G10" i="4" s="1"/>
  <c r="M11" i="4"/>
  <c r="D11" i="4" s="1"/>
  <c r="G11" i="4" s="1"/>
  <c r="F225" i="4"/>
  <c r="C225" i="4"/>
  <c r="GN18" i="1"/>
  <c r="GN19" i="1"/>
  <c r="GU70" i="1"/>
  <c r="FG661" i="4" l="1"/>
  <c r="FG261" i="4"/>
  <c r="EL261" i="4"/>
  <c r="EL66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T751" i="4"/>
  <c r="CA751" i="4"/>
  <c r="CH751" i="4"/>
  <c r="BS287" i="4"/>
  <c r="BT287" i="4"/>
  <c r="BP288" i="4"/>
  <c r="BR288" i="4" s="1"/>
  <c r="BW288" i="4"/>
  <c r="BY288" i="4" s="1"/>
  <c r="CD288" i="4"/>
  <c r="CF288" i="4" s="1"/>
  <c r="E688" i="4"/>
  <c r="CA352" i="4"/>
  <c r="BT352" i="4"/>
  <c r="CH352" i="4"/>
  <c r="I353" i="4"/>
  <c r="I752" i="4"/>
  <c r="F289" i="4"/>
  <c r="BQ288" i="4"/>
  <c r="BX288" i="4"/>
  <c r="CE288" i="4"/>
  <c r="F688" i="4"/>
  <c r="A290" i="4"/>
  <c r="E289" i="4"/>
  <c r="B289" i="4" s="1"/>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352"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34" i="1"/>
  <c r="GV33" i="1"/>
  <c r="P45" i="1" a="1"/>
  <c r="P45" i="1" s="1"/>
  <c r="P46" i="1" s="1"/>
  <c r="P47" i="1" s="1"/>
  <c r="R225" i="8"/>
  <c r="N225" i="8"/>
  <c r="R226" i="4"/>
  <c r="R227" i="4" s="1"/>
  <c r="F225" i="8"/>
  <c r="J225" i="8"/>
  <c r="F224" i="8"/>
  <c r="F226" i="8" s="1"/>
  <c r="DA4" i="1" s="1"/>
  <c r="R224" i="8"/>
  <c r="N224" i="8"/>
  <c r="N226" i="8" s="1"/>
  <c r="DI4" i="1" s="1"/>
  <c r="N226" i="7"/>
  <c r="DU4" i="1" s="1"/>
  <c r="J226" i="4"/>
  <c r="J227" i="4" s="1"/>
  <c r="F226" i="4"/>
  <c r="F227" i="4" s="1"/>
  <c r="N226" i="4"/>
  <c r="N227" i="4" s="1"/>
  <c r="S54" i="1" a="1"/>
  <c r="S54" i="1" s="1"/>
  <c r="S55" i="1" s="1" a="1"/>
  <c r="S55" i="1" s="1"/>
  <c r="S56" i="1" s="1" a="1"/>
  <c r="F225" i="6"/>
  <c r="J224" i="8"/>
  <c r="R127" i="6"/>
  <c r="E127" i="6" s="1"/>
  <c r="P113" i="6"/>
  <c r="C113" i="6" s="1"/>
  <c r="D135" i="6"/>
  <c r="P128" i="6"/>
  <c r="C128" i="6" s="1"/>
  <c r="D129" i="6"/>
  <c r="D132" i="6"/>
  <c r="D107" i="6"/>
  <c r="GR54" i="1"/>
  <c r="GQ54" i="1"/>
  <c r="GQ55" i="1"/>
  <c r="GR55" i="1"/>
  <c r="GR56" i="1"/>
  <c r="GQ56" i="1"/>
  <c r="R226" i="7"/>
  <c r="Q53" i="1" a="1"/>
  <c r="Q53" i="1" s="1"/>
  <c r="C226" i="4"/>
  <c r="C227" i="4" s="1"/>
  <c r="H10" i="4"/>
  <c r="H226" i="8"/>
  <c r="DC4" i="1" s="1"/>
  <c r="D226" i="8"/>
  <c r="CY4" i="1" s="1"/>
  <c r="M150" i="7"/>
  <c r="M153" i="7"/>
  <c r="M148" i="7"/>
  <c r="M149" i="7" s="1"/>
  <c r="N147" i="7"/>
  <c r="CX150" i="8"/>
  <c r="CY147" i="8"/>
  <c r="CX148" i="8"/>
  <c r="CX149" i="8" s="1"/>
  <c r="CI148" i="8"/>
  <c r="CI149" i="8" s="1"/>
  <c r="CJ147" i="8"/>
  <c r="CI150" i="8"/>
  <c r="AP148" i="7"/>
  <c r="AP149" i="7" s="1"/>
  <c r="AP150" i="7"/>
  <c r="AQ147" i="7"/>
  <c r="AP148" i="8"/>
  <c r="AP149" i="8" s="1"/>
  <c r="AQ147" i="8"/>
  <c r="AP150" i="8"/>
  <c r="AA150" i="8"/>
  <c r="AA148" i="8"/>
  <c r="AA149" i="8" s="1"/>
  <c r="AB147" i="8"/>
  <c r="AA151" i="8"/>
  <c r="L151" i="8"/>
  <c r="L148" i="8"/>
  <c r="L149" i="8" s="1"/>
  <c r="L150" i="8"/>
  <c r="M147" i="8"/>
  <c r="CJ148" i="7"/>
  <c r="CJ149" i="7" s="1"/>
  <c r="CK147" i="7"/>
  <c r="CJ150" i="7"/>
  <c r="Q226" i="8"/>
  <c r="M226" i="8"/>
  <c r="DH4" i="1" s="1"/>
  <c r="BU147" i="8"/>
  <c r="BT150" i="8"/>
  <c r="BT148" i="8"/>
  <c r="BT149" i="8" s="1"/>
  <c r="AB148" i="7"/>
  <c r="AB149" i="7" s="1"/>
  <c r="AC147" i="7"/>
  <c r="AB150" i="7"/>
  <c r="AB153" i="7"/>
  <c r="CX148" i="7"/>
  <c r="CX149" i="7" s="1"/>
  <c r="CY147" i="7"/>
  <c r="CX150" i="7"/>
  <c r="C226" i="8"/>
  <c r="CX4" i="1" s="1"/>
  <c r="BU147" i="7"/>
  <c r="BT150" i="7"/>
  <c r="BT153" i="7"/>
  <c r="BT152" i="7"/>
  <c r="BT148" i="7"/>
  <c r="BT149" i="7" s="1"/>
  <c r="P121" i="6"/>
  <c r="C121" i="6" s="1"/>
  <c r="BF153" i="8"/>
  <c r="BF152" i="8"/>
  <c r="BF150" i="8"/>
  <c r="BF148" i="8"/>
  <c r="BF149" i="8" s="1"/>
  <c r="BG147" i="8"/>
  <c r="E226" i="8"/>
  <c r="CZ4" i="1" s="1"/>
  <c r="G226" i="8"/>
  <c r="DB4" i="1" s="1"/>
  <c r="I226" i="8"/>
  <c r="DD4" i="1" s="1"/>
  <c r="DN150" i="7"/>
  <c r="DN148" i="7"/>
  <c r="DN149" i="7" s="1"/>
  <c r="DO147" i="7"/>
  <c r="P226" i="8"/>
  <c r="F226" i="7"/>
  <c r="DM4" i="1" s="1"/>
  <c r="O226" i="8"/>
  <c r="D225" i="7"/>
  <c r="E224" i="7"/>
  <c r="E226" i="7" s="1"/>
  <c r="DL4" i="1" s="1"/>
  <c r="H225" i="7"/>
  <c r="L225" i="7"/>
  <c r="M224" i="7"/>
  <c r="M226" i="7" s="1"/>
  <c r="DT4" i="1" s="1"/>
  <c r="P225" i="7"/>
  <c r="I224" i="7"/>
  <c r="I226" i="7" s="1"/>
  <c r="DP4" i="1" s="1"/>
  <c r="Q224" i="7"/>
  <c r="Q226" i="7" s="1"/>
  <c r="DN148" i="8"/>
  <c r="DN149" i="8" s="1"/>
  <c r="DN150" i="8"/>
  <c r="DO147" i="8"/>
  <c r="J226" i="7"/>
  <c r="DQ4" i="1" s="1"/>
  <c r="C225" i="7"/>
  <c r="C226" i="7" s="1"/>
  <c r="DJ4" i="1" s="1"/>
  <c r="K225" i="7"/>
  <c r="K226" i="7" s="1"/>
  <c r="DR4" i="1" s="1"/>
  <c r="D224" i="7"/>
  <c r="G225" i="7"/>
  <c r="G226" i="7" s="1"/>
  <c r="DN4" i="1" s="1"/>
  <c r="O225" i="7"/>
  <c r="O226" i="7" s="1"/>
  <c r="H224" i="7"/>
  <c r="L224" i="7"/>
  <c r="P224" i="7"/>
  <c r="BF150" i="7"/>
  <c r="BF148" i="7"/>
  <c r="BF149" i="7" s="1"/>
  <c r="BG147" i="7"/>
  <c r="R116" i="6"/>
  <c r="E116" i="6" s="1"/>
  <c r="D123" i="6"/>
  <c r="D105" i="6"/>
  <c r="D137" i="6"/>
  <c r="F112" i="6"/>
  <c r="D110" i="6"/>
  <c r="R109" i="6"/>
  <c r="E109" i="6" s="1"/>
  <c r="D118" i="6"/>
  <c r="D116" i="6"/>
  <c r="P125" i="6"/>
  <c r="C125" i="6" s="1"/>
  <c r="P115" i="6"/>
  <c r="C115" i="6" s="1"/>
  <c r="H224" i="6"/>
  <c r="H225" i="6"/>
  <c r="D108" i="6"/>
  <c r="D112" i="6"/>
  <c r="C140" i="6"/>
  <c r="F111" i="6"/>
  <c r="C136" i="6"/>
  <c r="D130" i="6"/>
  <c r="P127" i="6"/>
  <c r="B127" i="6" s="1"/>
  <c r="P106" i="6"/>
  <c r="C106" i="6" s="1"/>
  <c r="P114" i="6"/>
  <c r="C114" i="6" s="1"/>
  <c r="R128" i="6"/>
  <c r="E128" i="6" s="1"/>
  <c r="P109" i="6"/>
  <c r="F110" i="6"/>
  <c r="R121" i="6"/>
  <c r="E121" i="6" s="1"/>
  <c r="P119" i="6"/>
  <c r="B119" i="6" s="1"/>
  <c r="R118" i="6"/>
  <c r="E118" i="6" s="1"/>
  <c r="E129" i="6"/>
  <c r="R115" i="6"/>
  <c r="E115" i="6" s="1"/>
  <c r="F120" i="6"/>
  <c r="P126" i="6"/>
  <c r="B126" i="6" s="1"/>
  <c r="F107" i="6"/>
  <c r="AY148" i="6"/>
  <c r="AY149" i="6" s="1"/>
  <c r="C134" i="6"/>
  <c r="F108" i="6"/>
  <c r="F123" i="6"/>
  <c r="DG148" i="6"/>
  <c r="DG149" i="6" s="1"/>
  <c r="R117" i="6"/>
  <c r="E117" i="6" s="1"/>
  <c r="F119" i="6"/>
  <c r="F126" i="6"/>
  <c r="DH147" i="6"/>
  <c r="DG150" i="6"/>
  <c r="C142" i="6"/>
  <c r="P124" i="6"/>
  <c r="C124" i="6" s="1"/>
  <c r="F124" i="6"/>
  <c r="D131" i="6"/>
  <c r="P117" i="6"/>
  <c r="P111" i="6"/>
  <c r="C111" i="6" s="1"/>
  <c r="R113" i="6"/>
  <c r="E113" i="6" s="1"/>
  <c r="P122" i="6"/>
  <c r="C122" i="6" s="1"/>
  <c r="F125" i="6"/>
  <c r="R122" i="6"/>
  <c r="E122" i="6" s="1"/>
  <c r="BI96" i="6"/>
  <c r="AZ147" i="6"/>
  <c r="AZ150" i="6" s="1"/>
  <c r="K225" i="6"/>
  <c r="K226" i="6" s="1"/>
  <c r="AC97" i="6"/>
  <c r="BL97" i="6" s="1"/>
  <c r="AB98" i="6"/>
  <c r="AC98" i="6" s="1"/>
  <c r="AB93" i="6"/>
  <c r="BJ93" i="6"/>
  <c r="C137" i="6"/>
  <c r="F226" i="6"/>
  <c r="I224" i="6"/>
  <c r="J221" i="6"/>
  <c r="I225" i="6"/>
  <c r="BO150" i="6"/>
  <c r="BO148" i="6"/>
  <c r="BO149" i="6" s="1"/>
  <c r="BP147" i="6"/>
  <c r="CD147" i="6"/>
  <c r="CC148" i="6"/>
  <c r="CC149" i="6" s="1"/>
  <c r="CC150" i="6"/>
  <c r="L224" i="6"/>
  <c r="M221" i="6"/>
  <c r="L225" i="6"/>
  <c r="C138" i="6"/>
  <c r="CT147" i="6"/>
  <c r="CS150" i="6"/>
  <c r="CS148" i="6"/>
  <c r="CS149" i="6" s="1"/>
  <c r="C131" i="6"/>
  <c r="C132" i="6"/>
  <c r="O224" i="6"/>
  <c r="P221" i="6"/>
  <c r="O225" i="6"/>
  <c r="CM92" i="6"/>
  <c r="C104" i="6"/>
  <c r="B104" i="6"/>
  <c r="C118" i="6"/>
  <c r="C112" i="6"/>
  <c r="B112" i="6"/>
  <c r="C129" i="6"/>
  <c r="C123" i="6"/>
  <c r="B123" i="6"/>
  <c r="E224" i="6"/>
  <c r="E226" i="6" s="1"/>
  <c r="D225" i="6"/>
  <c r="C139" i="6"/>
  <c r="C120" i="6"/>
  <c r="B120" i="6"/>
  <c r="BE92" i="6"/>
  <c r="B105" i="6"/>
  <c r="C105" i="6"/>
  <c r="C133" i="6"/>
  <c r="C108" i="6"/>
  <c r="B108" i="6"/>
  <c r="C107" i="6"/>
  <c r="B107" i="6"/>
  <c r="C225" i="6"/>
  <c r="C226" i="6" s="1"/>
  <c r="D224" i="6"/>
  <c r="G225" i="6"/>
  <c r="G226" i="6" s="1"/>
  <c r="F148" i="6"/>
  <c r="F149" i="6" s="1"/>
  <c r="G147" i="6"/>
  <c r="F150" i="6"/>
  <c r="C110" i="6"/>
  <c r="B110" i="6"/>
  <c r="AK148" i="6"/>
  <c r="AK149" i="6" s="1"/>
  <c r="AL147" i="6"/>
  <c r="AK150" i="6"/>
  <c r="V150" i="6"/>
  <c r="W147" i="6"/>
  <c r="V148" i="6"/>
  <c r="V149" i="6" s="1"/>
  <c r="C141" i="6"/>
  <c r="C135" i="6"/>
  <c r="AB94" i="6"/>
  <c r="AC92" i="6"/>
  <c r="BJ94" i="6"/>
  <c r="AA96" i="6"/>
  <c r="D225" i="4"/>
  <c r="BL92" i="6"/>
  <c r="C116" i="6"/>
  <c r="I225" i="4"/>
  <c r="I227" i="4" s="1"/>
  <c r="P226" i="4"/>
  <c r="M225" i="4"/>
  <c r="M227" i="4" s="1"/>
  <c r="D226" i="4"/>
  <c r="L226" i="4"/>
  <c r="H226" i="4"/>
  <c r="E225" i="4"/>
  <c r="E227" i="4" s="1"/>
  <c r="Q225" i="4"/>
  <c r="Q227" i="4" s="1"/>
  <c r="O226" i="4"/>
  <c r="O227" i="4" s="1"/>
  <c r="H225" i="4"/>
  <c r="K226" i="4"/>
  <c r="K227" i="4" s="1"/>
  <c r="P225" i="4"/>
  <c r="L225" i="4"/>
  <c r="G226" i="4"/>
  <c r="G227" i="4" s="1"/>
  <c r="GN5" i="1"/>
  <c r="GN70" i="1" s="1"/>
  <c r="IL19" i="1"/>
  <c r="IL18"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CX153" i="7"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BT153" i="8"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BF153" i="7"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AP153" i="7"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OD5" i="1"/>
  <c r="OD6" i="1" s="1"/>
  <c r="OD9" i="1" s="1"/>
  <c r="OC5" i="1"/>
  <c r="OC6" i="1" s="1"/>
  <c r="OC9" i="1" s="1"/>
  <c r="OB5" i="1"/>
  <c r="OB6" i="1" s="1"/>
  <c r="OB9" i="1" s="1"/>
  <c r="OA5" i="1"/>
  <c r="OA6" i="1" s="1"/>
  <c r="OA9" i="1" s="1"/>
  <c r="NZ5" i="1"/>
  <c r="NZ6" i="1" s="1"/>
  <c r="NZ9" i="1" s="1"/>
  <c r="NY5" i="1"/>
  <c r="NY6" i="1" s="1"/>
  <c r="NY9" i="1" s="1"/>
  <c r="NX5" i="1"/>
  <c r="NX6" i="1" s="1"/>
  <c r="NX9" i="1" s="1"/>
  <c r="NW5" i="1"/>
  <c r="NW6" i="1" s="1"/>
  <c r="NW9" i="1" s="1"/>
  <c r="NV5" i="1"/>
  <c r="NV70" i="1" s="1"/>
  <c r="NU5" i="1"/>
  <c r="NU70" i="1" s="1"/>
  <c r="NT5" i="1"/>
  <c r="NT70" i="1" s="1"/>
  <c r="NS5" i="1"/>
  <c r="NS70" i="1" s="1"/>
  <c r="NR5" i="1"/>
  <c r="NR6" i="1" s="1"/>
  <c r="NR9" i="1" s="1"/>
  <c r="NQ5" i="1"/>
  <c r="NQ6" i="1" s="1"/>
  <c r="NQ9" i="1" s="1"/>
  <c r="NP5" i="1"/>
  <c r="NP6" i="1" s="1"/>
  <c r="NP9" i="1" s="1"/>
  <c r="NO5" i="1"/>
  <c r="NO6" i="1" s="1"/>
  <c r="NO9" i="1" s="1"/>
  <c r="NN5" i="1"/>
  <c r="NN6" i="1" s="1"/>
  <c r="NN9" i="1" s="1"/>
  <c r="NM5" i="1"/>
  <c r="NM6" i="1" s="1"/>
  <c r="NM9" i="1" s="1"/>
  <c r="NL5" i="1"/>
  <c r="NL6" i="1" s="1"/>
  <c r="NL9" i="1" s="1"/>
  <c r="NK5" i="1"/>
  <c r="NK6" i="1" s="1"/>
  <c r="NK9" i="1" s="1"/>
  <c r="NJ5" i="1"/>
  <c r="NJ6" i="1" s="1"/>
  <c r="NJ9" i="1" s="1"/>
  <c r="NI5" i="1"/>
  <c r="NI6" i="1" s="1"/>
  <c r="NI9" i="1" s="1"/>
  <c r="NH5" i="1"/>
  <c r="NH6" i="1" s="1"/>
  <c r="NH9" i="1" s="1"/>
  <c r="NG5" i="1"/>
  <c r="NG6" i="1" s="1"/>
  <c r="NG9" i="1" s="1"/>
  <c r="NF5" i="1"/>
  <c r="NF6" i="1" s="1"/>
  <c r="NF9" i="1" s="1"/>
  <c r="NE5" i="1"/>
  <c r="NE6" i="1" s="1"/>
  <c r="NE9" i="1" s="1"/>
  <c r="ND5" i="1"/>
  <c r="ND6" i="1" s="1"/>
  <c r="ND9" i="1" s="1"/>
  <c r="NC5" i="1"/>
  <c r="NC6" i="1" s="1"/>
  <c r="NC9" i="1" s="1"/>
  <c r="NB5" i="1"/>
  <c r="NB6" i="1" s="1"/>
  <c r="NB9" i="1" s="1"/>
  <c r="NA5" i="1"/>
  <c r="NA70" i="1" s="1"/>
  <c r="MZ5" i="1"/>
  <c r="MZ6" i="1" s="1"/>
  <c r="MZ9" i="1" s="1"/>
  <c r="MY5" i="1"/>
  <c r="MY6" i="1" s="1"/>
  <c r="MY9" i="1" s="1"/>
  <c r="MX5" i="1"/>
  <c r="MX6" i="1" s="1"/>
  <c r="MX9" i="1" s="1"/>
  <c r="MW5" i="1"/>
  <c r="MW6" i="1" s="1"/>
  <c r="MW9" i="1" s="1"/>
  <c r="MV5" i="1"/>
  <c r="MV6" i="1" s="1"/>
  <c r="MV9" i="1" s="1"/>
  <c r="MU5" i="1"/>
  <c r="MU6" i="1" s="1"/>
  <c r="MU9" i="1" s="1"/>
  <c r="MT5" i="1"/>
  <c r="MT6" i="1" s="1"/>
  <c r="MT9" i="1" s="1"/>
  <c r="MS5" i="1"/>
  <c r="MS6" i="1" s="1"/>
  <c r="MS9" i="1" s="1"/>
  <c r="MR5" i="1"/>
  <c r="MR6" i="1" s="1"/>
  <c r="MR9" i="1" s="1"/>
  <c r="MQ5" i="1"/>
  <c r="MQ6" i="1" s="1"/>
  <c r="MQ9" i="1" s="1"/>
  <c r="MP5" i="1"/>
  <c r="MP70" i="1" s="1"/>
  <c r="MO5" i="1"/>
  <c r="MO70" i="1" s="1"/>
  <c r="MN5" i="1"/>
  <c r="MN70" i="1" s="1"/>
  <c r="MM5" i="1"/>
  <c r="MM70"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6" i="1" s="1"/>
  <c r="LV9" i="1" s="1"/>
  <c r="LU5" i="1"/>
  <c r="LU70" i="1" s="1"/>
  <c r="LT5" i="1"/>
  <c r="LT6" i="1" s="1"/>
  <c r="LT9" i="1" s="1"/>
  <c r="LS5" i="1"/>
  <c r="LS6" i="1" s="1"/>
  <c r="LS9" i="1" s="1"/>
  <c r="LR5" i="1"/>
  <c r="LR6" i="1" s="1"/>
  <c r="LR9" i="1" s="1"/>
  <c r="LQ5" i="1"/>
  <c r="LQ6" i="1" s="1"/>
  <c r="LQ9" i="1" s="1"/>
  <c r="LP5" i="1"/>
  <c r="LP6" i="1" s="1"/>
  <c r="LP9" i="1" s="1"/>
  <c r="LO5" i="1"/>
  <c r="LO6" i="1" s="1"/>
  <c r="LO9" i="1" s="1"/>
  <c r="LN5" i="1"/>
  <c r="LN70" i="1" s="1"/>
  <c r="LM5" i="1"/>
  <c r="LM6" i="1" s="1"/>
  <c r="LM9" i="1" s="1"/>
  <c r="LL5" i="1"/>
  <c r="LL6" i="1" s="1"/>
  <c r="LL9" i="1" s="1"/>
  <c r="LK5" i="1"/>
  <c r="LK70" i="1" s="1"/>
  <c r="LJ5" i="1"/>
  <c r="LJ70" i="1" s="1"/>
  <c r="LI5" i="1"/>
  <c r="LI70" i="1" s="1"/>
  <c r="LH5" i="1"/>
  <c r="LH70" i="1" s="1"/>
  <c r="DE148" i="4"/>
  <c r="CP148" i="4"/>
  <c r="CA148" i="4"/>
  <c r="BL148" i="4"/>
  <c r="AW148" i="4"/>
  <c r="AH148" i="4"/>
  <c r="S148" i="4"/>
  <c r="D148" i="4"/>
  <c r="JN5" i="1"/>
  <c r="JN70" i="1" s="1"/>
  <c r="BF99" i="4"/>
  <c r="BF98" i="4"/>
  <c r="X98" i="4"/>
  <c r="X99" i="4"/>
  <c r="LG5" i="1"/>
  <c r="LG70" i="1" s="1"/>
  <c r="LF5" i="1"/>
  <c r="LF70" i="1" s="1"/>
  <c r="LE5" i="1"/>
  <c r="LD5" i="1"/>
  <c r="LD70" i="1" s="1"/>
  <c r="LC5" i="1"/>
  <c r="LC70" i="1" s="1"/>
  <c r="LB5" i="1"/>
  <c r="LB70" i="1" s="1"/>
  <c r="LA5" i="1"/>
  <c r="LA70" i="1" s="1"/>
  <c r="KZ5" i="1"/>
  <c r="KZ70" i="1" s="1"/>
  <c r="KY5" i="1"/>
  <c r="KY70" i="1" s="1"/>
  <c r="KX5" i="1"/>
  <c r="KX70" i="1" s="1"/>
  <c r="KW5" i="1"/>
  <c r="KW6" i="1" s="1"/>
  <c r="KW9" i="1" s="1"/>
  <c r="KV5" i="1"/>
  <c r="KV6" i="1" s="1"/>
  <c r="KV9" i="1" s="1"/>
  <c r="KU5" i="1"/>
  <c r="KU70" i="1" s="1"/>
  <c r="KT5" i="1"/>
  <c r="KT70" i="1" s="1"/>
  <c r="KS5" i="1"/>
  <c r="KS70" i="1" s="1"/>
  <c r="KR5" i="1"/>
  <c r="KR70" i="1" s="1"/>
  <c r="KQ5" i="1"/>
  <c r="KQ70" i="1" s="1"/>
  <c r="KP5" i="1"/>
  <c r="KP6" i="1" s="1"/>
  <c r="KP9" i="1" s="1"/>
  <c r="KO5" i="1"/>
  <c r="KO70" i="1" s="1"/>
  <c r="KN5" i="1"/>
  <c r="KN70" i="1" s="1"/>
  <c r="KM5" i="1"/>
  <c r="KM70" i="1" s="1"/>
  <c r="KL5" i="1"/>
  <c r="KL6" i="1" s="1"/>
  <c r="KL9" i="1" s="1"/>
  <c r="KK5" i="1"/>
  <c r="KK6" i="1" s="1"/>
  <c r="KK9" i="1" s="1"/>
  <c r="KJ5" i="1"/>
  <c r="KJ6" i="1" s="1"/>
  <c r="KJ9" i="1" s="1"/>
  <c r="KI5" i="1"/>
  <c r="KH5" i="1"/>
  <c r="KG5" i="1"/>
  <c r="KF5" i="1"/>
  <c r="KE5" i="1"/>
  <c r="KD5" i="1"/>
  <c r="KC5" i="1"/>
  <c r="KC6" i="1" s="1"/>
  <c r="KC9" i="1" s="1"/>
  <c r="KB5" i="1"/>
  <c r="KB6" i="1" s="1"/>
  <c r="KB9" i="1" s="1"/>
  <c r="KA5" i="1"/>
  <c r="KA70" i="1" s="1"/>
  <c r="JZ5" i="1"/>
  <c r="JZ70" i="1" s="1"/>
  <c r="JY5" i="1"/>
  <c r="JX5" i="1"/>
  <c r="JX6" i="1" s="1"/>
  <c r="JX9" i="1" s="1"/>
  <c r="JW5" i="1"/>
  <c r="JW6" i="1" s="1"/>
  <c r="JW9" i="1" s="1"/>
  <c r="JV5" i="1"/>
  <c r="JV70" i="1" s="1"/>
  <c r="JU5" i="1"/>
  <c r="JU70" i="1" s="1"/>
  <c r="JT5" i="1"/>
  <c r="JT70" i="1" s="1"/>
  <c r="JS5" i="1"/>
  <c r="JS70" i="1" s="1"/>
  <c r="JR5" i="1"/>
  <c r="JR70" i="1" s="1"/>
  <c r="JQ5" i="1"/>
  <c r="JQ6" i="1" s="1"/>
  <c r="JQ9" i="1" s="1"/>
  <c r="JP5" i="1"/>
  <c r="JP6" i="1" s="1"/>
  <c r="JP9" i="1" s="1"/>
  <c r="JO5" i="1"/>
  <c r="JO6" i="1" s="1"/>
  <c r="JO9" i="1" s="1"/>
  <c r="B353" i="4" l="1"/>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290" i="4" s="1"/>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752" i="4"/>
  <c r="CA752" i="4"/>
  <c r="CH752" i="4"/>
  <c r="BT669" i="4"/>
  <c r="BS669" i="4"/>
  <c r="BZ270" i="4"/>
  <c r="CA270" i="4"/>
  <c r="CH353" i="4"/>
  <c r="CA353" i="4"/>
  <c r="I354" i="4"/>
  <c r="BT353" i="4"/>
  <c r="I753" i="4"/>
  <c r="CB674" i="4"/>
  <c r="B674" i="4"/>
  <c r="BU674" i="4"/>
  <c r="BN674" i="4"/>
  <c r="BZ669" i="4"/>
  <c r="CA669" i="4"/>
  <c r="CG669" i="4"/>
  <c r="CH669" i="4"/>
  <c r="B35" i="1"/>
  <c r="GV34" i="1"/>
  <c r="O45" i="1" a="1"/>
  <c r="O45" i="1" s="1"/>
  <c r="O46" i="1" s="1"/>
  <c r="O47" i="1" s="1"/>
  <c r="J226" i="8"/>
  <c r="DE4" i="1" s="1"/>
  <c r="R54" i="1" a="1"/>
  <c r="R54" i="1" s="1"/>
  <c r="R55" i="1" s="1" a="1"/>
  <c r="R55" i="1" s="1"/>
  <c r="R226" i="8"/>
  <c r="BF151" i="8"/>
  <c r="M152" i="7"/>
  <c r="E180" i="4"/>
  <c r="BM151" i="8"/>
  <c r="BM151" i="7"/>
  <c r="E175" i="4"/>
  <c r="AX151" i="8"/>
  <c r="AX151" i="7"/>
  <c r="D175" i="4"/>
  <c r="AW151" i="8"/>
  <c r="AW151" i="7"/>
  <c r="BT151" i="7"/>
  <c r="C175" i="4"/>
  <c r="AV151" i="8"/>
  <c r="AV151" i="7"/>
  <c r="F180" i="4"/>
  <c r="BN151" i="7"/>
  <c r="BN151" i="8"/>
  <c r="AP152" i="8"/>
  <c r="AP153" i="8"/>
  <c r="D180" i="4"/>
  <c r="BL151" i="8"/>
  <c r="BL151" i="7"/>
  <c r="D170" i="4"/>
  <c r="AH151" i="7"/>
  <c r="AH151" i="8"/>
  <c r="D160" i="4"/>
  <c r="D151" i="8"/>
  <c r="D151" i="7"/>
  <c r="F165" i="4"/>
  <c r="U151" i="7"/>
  <c r="U151" i="8"/>
  <c r="G170" i="4"/>
  <c r="AK151" i="8"/>
  <c r="AK151" i="7"/>
  <c r="AB151" i="7"/>
  <c r="AP151" i="7"/>
  <c r="J180" i="4"/>
  <c r="BR151" i="7"/>
  <c r="BR151" i="8"/>
  <c r="I175" i="4"/>
  <c r="BB151" i="7"/>
  <c r="BB151" i="8"/>
  <c r="AP151" i="8"/>
  <c r="C170" i="4"/>
  <c r="AG151" i="8"/>
  <c r="AG151" i="7"/>
  <c r="D165" i="4"/>
  <c r="S151" i="8"/>
  <c r="S151" i="7"/>
  <c r="E160" i="4"/>
  <c r="E151" i="7"/>
  <c r="E151" i="8"/>
  <c r="G165" i="4"/>
  <c r="V151" i="7"/>
  <c r="V151" i="8"/>
  <c r="H160" i="4"/>
  <c r="H151" i="7"/>
  <c r="H151" i="8"/>
  <c r="AB152" i="7"/>
  <c r="E165" i="4"/>
  <c r="T151" i="7"/>
  <c r="T151" i="8"/>
  <c r="J175" i="4"/>
  <c r="BC151" i="8"/>
  <c r="BC151" i="7"/>
  <c r="L160" i="4"/>
  <c r="L151" i="7"/>
  <c r="BT152" i="8"/>
  <c r="H175" i="4"/>
  <c r="BA151" i="7"/>
  <c r="BA151" i="8"/>
  <c r="L165" i="4"/>
  <c r="AA151" i="7"/>
  <c r="J165" i="4"/>
  <c r="Y151" i="7"/>
  <c r="Y151" i="8"/>
  <c r="K165" i="4"/>
  <c r="Z151" i="7"/>
  <c r="Z151" i="8"/>
  <c r="AP152" i="7"/>
  <c r="H180" i="4"/>
  <c r="BP151" i="7"/>
  <c r="BP151" i="8"/>
  <c r="G160" i="4"/>
  <c r="G151" i="7"/>
  <c r="G151" i="8"/>
  <c r="S151" i="6"/>
  <c r="C160" i="4"/>
  <c r="C151" i="7"/>
  <c r="C151" i="8"/>
  <c r="DN153" i="8"/>
  <c r="BT151" i="8"/>
  <c r="F170" i="4"/>
  <c r="AJ151" i="8"/>
  <c r="AJ151" i="7"/>
  <c r="F160" i="4"/>
  <c r="F151" i="7"/>
  <c r="F151" i="8"/>
  <c r="H165" i="4"/>
  <c r="W151" i="7"/>
  <c r="W151" i="8"/>
  <c r="CI151" i="8"/>
  <c r="C165" i="4"/>
  <c r="R151" i="8"/>
  <c r="R151" i="7"/>
  <c r="CJ153" i="7"/>
  <c r="G175" i="4"/>
  <c r="AZ151" i="8"/>
  <c r="AZ151" i="7"/>
  <c r="K180" i="4"/>
  <c r="BS151" i="8"/>
  <c r="BS151" i="7"/>
  <c r="I170" i="4"/>
  <c r="AM151" i="7"/>
  <c r="AM151" i="8"/>
  <c r="J170" i="4"/>
  <c r="AN151" i="7"/>
  <c r="AN151" i="8"/>
  <c r="I180" i="4"/>
  <c r="BQ151" i="7"/>
  <c r="BQ151" i="8"/>
  <c r="H170" i="4"/>
  <c r="AL151" i="8"/>
  <c r="AL151" i="7"/>
  <c r="I165" i="4"/>
  <c r="X151" i="7"/>
  <c r="X151" i="8"/>
  <c r="I160" i="4"/>
  <c r="I151" i="7"/>
  <c r="I151" i="8"/>
  <c r="L175" i="4"/>
  <c r="BE151" i="8"/>
  <c r="BE151" i="7"/>
  <c r="BF152" i="7"/>
  <c r="F175" i="4"/>
  <c r="AY151" i="7"/>
  <c r="AY151" i="8"/>
  <c r="K170" i="4"/>
  <c r="AO151" i="7"/>
  <c r="AO151" i="8"/>
  <c r="K160" i="4"/>
  <c r="K151" i="7"/>
  <c r="K151" i="8"/>
  <c r="BF151" i="7"/>
  <c r="M151" i="7"/>
  <c r="G180" i="4"/>
  <c r="BO151" i="7"/>
  <c r="BO151" i="8"/>
  <c r="K175" i="4"/>
  <c r="BD151" i="7"/>
  <c r="BD151" i="8"/>
  <c r="C180" i="4"/>
  <c r="BK151" i="8"/>
  <c r="BK151" i="7"/>
  <c r="E170" i="4"/>
  <c r="AI151" i="8"/>
  <c r="AI151" i="7"/>
  <c r="J160" i="4"/>
  <c r="J151" i="7"/>
  <c r="J151" i="8"/>
  <c r="P226" i="7"/>
  <c r="S56" i="1"/>
  <c r="S57" i="1" s="1" a="1"/>
  <c r="GR57" i="1"/>
  <c r="GQ57" i="1"/>
  <c r="P53" i="1" a="1"/>
  <c r="P53" i="1" s="1"/>
  <c r="DN151" i="7"/>
  <c r="DN151" i="8"/>
  <c r="B125" i="6"/>
  <c r="L226" i="7"/>
  <c r="DS4" i="1" s="1"/>
  <c r="H226" i="7"/>
  <c r="DO4" i="1" s="1"/>
  <c r="D226" i="7"/>
  <c r="DK4" i="1" s="1"/>
  <c r="CO151" i="8"/>
  <c r="CO151" i="7"/>
  <c r="CP151" i="8"/>
  <c r="CP151" i="7"/>
  <c r="DN152" i="7"/>
  <c r="CQ151" i="7"/>
  <c r="CQ151" i="8"/>
  <c r="DN153" i="7"/>
  <c r="CR151" i="7"/>
  <c r="CR151" i="8"/>
  <c r="V190" i="4"/>
  <c r="CS152" i="6" s="1"/>
  <c r="CS151" i="7"/>
  <c r="CS151" i="8"/>
  <c r="W190" i="4"/>
  <c r="CT151" i="7"/>
  <c r="CT151" i="8"/>
  <c r="X190" i="4"/>
  <c r="CU151" i="7"/>
  <c r="CU151" i="8"/>
  <c r="Y190" i="4"/>
  <c r="CV151" i="8"/>
  <c r="CV151" i="7"/>
  <c r="CJ151" i="7"/>
  <c r="DD151" i="7"/>
  <c r="DD151" i="8"/>
  <c r="DE151" i="7"/>
  <c r="DE151" i="8"/>
  <c r="CJ152" i="7"/>
  <c r="CX153" i="8"/>
  <c r="DF151" i="8"/>
  <c r="DF151" i="7"/>
  <c r="U195" i="4"/>
  <c r="DG151" i="7"/>
  <c r="DG151" i="8"/>
  <c r="CX152" i="8"/>
  <c r="CX151" i="8"/>
  <c r="V195" i="4"/>
  <c r="DH151" i="8"/>
  <c r="DH151" i="7"/>
  <c r="W195" i="4"/>
  <c r="DI151" i="8"/>
  <c r="DI151" i="7"/>
  <c r="DN152" i="8"/>
  <c r="CA151" i="7"/>
  <c r="CA151" i="8"/>
  <c r="Y195" i="4"/>
  <c r="DK151" i="8"/>
  <c r="DK151" i="7"/>
  <c r="BZ151" i="7"/>
  <c r="BZ151" i="8"/>
  <c r="X195" i="4"/>
  <c r="DJ151" i="8"/>
  <c r="DJ151" i="7"/>
  <c r="CB151" i="7"/>
  <c r="CB151" i="8"/>
  <c r="Z195" i="4"/>
  <c r="DL151" i="8"/>
  <c r="DL151" i="7"/>
  <c r="U185" i="4"/>
  <c r="CC152" i="6" s="1"/>
  <c r="CC151" i="7"/>
  <c r="CC151" i="8"/>
  <c r="V185" i="4"/>
  <c r="CD152" i="6" s="1"/>
  <c r="CD151" i="7"/>
  <c r="CD151" i="8"/>
  <c r="W185" i="4"/>
  <c r="CE151" i="7"/>
  <c r="CE151" i="8"/>
  <c r="CX151" i="7"/>
  <c r="X185" i="4"/>
  <c r="CF151" i="7"/>
  <c r="CF151" i="8"/>
  <c r="Y185" i="4"/>
  <c r="CG151" i="7"/>
  <c r="CG151" i="8"/>
  <c r="CX152" i="7"/>
  <c r="Z190" i="4"/>
  <c r="CW151" i="8"/>
  <c r="CW151" i="7"/>
  <c r="AA185" i="4"/>
  <c r="CI151" i="7"/>
  <c r="AA195" i="4"/>
  <c r="DM151" i="8"/>
  <c r="DM151" i="7"/>
  <c r="Z185" i="4"/>
  <c r="CH151" i="7"/>
  <c r="CH151" i="8"/>
  <c r="DO150" i="7"/>
  <c r="DO153" i="7"/>
  <c r="DO152" i="7"/>
  <c r="DO148" i="7"/>
  <c r="DO149" i="7" s="1"/>
  <c r="DO151" i="7"/>
  <c r="DP147" i="7"/>
  <c r="BG152" i="7"/>
  <c r="BG148" i="7"/>
  <c r="BG149" i="7" s="1"/>
  <c r="BG151" i="7"/>
  <c r="BG150" i="7"/>
  <c r="BG153" i="7"/>
  <c r="BH147" i="7"/>
  <c r="AC152" i="7"/>
  <c r="AC148" i="7"/>
  <c r="AC149" i="7" s="1"/>
  <c r="AC151" i="7"/>
  <c r="AD147" i="7"/>
  <c r="AC150" i="7"/>
  <c r="AC153" i="7"/>
  <c r="AQ151" i="8"/>
  <c r="AQ152" i="8"/>
  <c r="AQ148" i="8"/>
  <c r="AQ149" i="8" s="1"/>
  <c r="AR147" i="8"/>
  <c r="AQ150" i="8"/>
  <c r="AQ153" i="8"/>
  <c r="AQ150" i="7"/>
  <c r="AQ153" i="7"/>
  <c r="AQ152" i="7"/>
  <c r="AQ148" i="7"/>
  <c r="AQ149" i="7" s="1"/>
  <c r="AR147" i="7"/>
  <c r="AQ151" i="7"/>
  <c r="BG153" i="8"/>
  <c r="BG150" i="8"/>
  <c r="BG152" i="8"/>
  <c r="BG151" i="8"/>
  <c r="BG148" i="8"/>
  <c r="BG149" i="8" s="1"/>
  <c r="BH147" i="8"/>
  <c r="BV147" i="8"/>
  <c r="BU151" i="8"/>
  <c r="BU150" i="8"/>
  <c r="BU153" i="8"/>
  <c r="BU148" i="8"/>
  <c r="BU149" i="8" s="1"/>
  <c r="BU152" i="8"/>
  <c r="CJ153" i="8"/>
  <c r="CJ148" i="8"/>
  <c r="CJ149" i="8" s="1"/>
  <c r="CK147" i="8"/>
  <c r="CJ152" i="8"/>
  <c r="CJ151" i="8"/>
  <c r="CJ150" i="8"/>
  <c r="DO152" i="8"/>
  <c r="DO148" i="8"/>
  <c r="DO149" i="8" s="1"/>
  <c r="DO153" i="8"/>
  <c r="DO151" i="8"/>
  <c r="DO150" i="8"/>
  <c r="DP147" i="8"/>
  <c r="CK150" i="7"/>
  <c r="CK153" i="7"/>
  <c r="CK152" i="7"/>
  <c r="CK148" i="7"/>
  <c r="CK149" i="7" s="1"/>
  <c r="CK151" i="7"/>
  <c r="CL147" i="7"/>
  <c r="M151" i="8"/>
  <c r="M152" i="8"/>
  <c r="M148" i="8"/>
  <c r="M149" i="8" s="1"/>
  <c r="M150" i="8"/>
  <c r="M153" i="8"/>
  <c r="N147" i="8"/>
  <c r="BU152" i="7"/>
  <c r="BU148" i="7"/>
  <c r="BU149" i="7" s="1"/>
  <c r="BU151" i="7"/>
  <c r="BV147" i="7"/>
  <c r="BU150" i="7"/>
  <c r="BU153" i="7"/>
  <c r="CY150" i="8"/>
  <c r="CZ147" i="8"/>
  <c r="CY151" i="8"/>
  <c r="CY152" i="8"/>
  <c r="CY153" i="8"/>
  <c r="CY148" i="8"/>
  <c r="CY149" i="8" s="1"/>
  <c r="N153" i="7"/>
  <c r="N152" i="7"/>
  <c r="N148" i="7"/>
  <c r="N149" i="7" s="1"/>
  <c r="O147" i="7"/>
  <c r="N151" i="7"/>
  <c r="N150" i="7"/>
  <c r="B116" i="6"/>
  <c r="CY152" i="7"/>
  <c r="CY148" i="7"/>
  <c r="CY149" i="7" s="1"/>
  <c r="CY151" i="7"/>
  <c r="CZ147" i="7"/>
  <c r="CY150" i="7"/>
  <c r="CY153" i="7"/>
  <c r="AB153" i="8"/>
  <c r="AB150" i="8"/>
  <c r="AC147" i="8"/>
  <c r="AB148" i="8"/>
  <c r="AB149" i="8" s="1"/>
  <c r="AB152" i="8"/>
  <c r="AB151" i="8"/>
  <c r="B131" i="6"/>
  <c r="C119" i="6"/>
  <c r="B128" i="6"/>
  <c r="B109" i="6"/>
  <c r="B132" i="6"/>
  <c r="D149" i="4"/>
  <c r="D150" i="4" s="1"/>
  <c r="JP4" i="1" s="1"/>
  <c r="CO149" i="4"/>
  <c r="CO150" i="4" s="1"/>
  <c r="NA4" i="1" s="1"/>
  <c r="C149" i="4"/>
  <c r="C150" i="4" s="1"/>
  <c r="JO4" i="1" s="1"/>
  <c r="AG149" i="4"/>
  <c r="AG150" i="4" s="1"/>
  <c r="KS4" i="1" s="1"/>
  <c r="BK149" i="4"/>
  <c r="BK150" i="4" s="1"/>
  <c r="LW4" i="1" s="1"/>
  <c r="DD149" i="4"/>
  <c r="DD150" i="4" s="1"/>
  <c r="NP4" i="1" s="1"/>
  <c r="BZ149" i="4"/>
  <c r="BZ150" i="4" s="1"/>
  <c r="ML4" i="1" s="1"/>
  <c r="R149" i="4"/>
  <c r="R150" i="4" s="1"/>
  <c r="KD4" i="1" s="1"/>
  <c r="AV149" i="4"/>
  <c r="AV150" i="4" s="1"/>
  <c r="LH4" i="1" s="1"/>
  <c r="BL149" i="4"/>
  <c r="BL150" i="4" s="1"/>
  <c r="LX4" i="1" s="1"/>
  <c r="CP149" i="4"/>
  <c r="CP150" i="4" s="1"/>
  <c r="NB4" i="1" s="1"/>
  <c r="DE149" i="4"/>
  <c r="DE150" i="4" s="1"/>
  <c r="NQ4" i="1" s="1"/>
  <c r="AW149" i="4"/>
  <c r="AW150" i="4" s="1"/>
  <c r="LI4" i="1" s="1"/>
  <c r="S149" i="4"/>
  <c r="S150" i="4" s="1"/>
  <c r="KE4" i="1" s="1"/>
  <c r="AH149" i="4"/>
  <c r="AH150" i="4" s="1"/>
  <c r="KT4" i="1" s="1"/>
  <c r="CA149" i="4"/>
  <c r="CA150" i="4" s="1"/>
  <c r="MM4" i="1" s="1"/>
  <c r="H226" i="6"/>
  <c r="BK152" i="4"/>
  <c r="C109" i="6"/>
  <c r="B114" i="6"/>
  <c r="C127" i="6"/>
  <c r="B129" i="6"/>
  <c r="B106" i="6"/>
  <c r="B118" i="6"/>
  <c r="B121" i="6"/>
  <c r="C126" i="6"/>
  <c r="B115" i="6"/>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LY4" i="1" s="1"/>
  <c r="BL151" i="4"/>
  <c r="AI148" i="4"/>
  <c r="AI149" i="4" s="1"/>
  <c r="AI150" i="4" s="1"/>
  <c r="KU4" i="1" s="1"/>
  <c r="AH151" i="4"/>
  <c r="AH152" i="4"/>
  <c r="CQ148" i="4"/>
  <c r="CP151" i="4"/>
  <c r="CP152" i="4"/>
  <c r="DF148" i="4"/>
  <c r="DE152" i="4"/>
  <c r="DE151" i="4"/>
  <c r="CB148" i="4"/>
  <c r="CB149" i="4" s="1"/>
  <c r="CA152" i="4"/>
  <c r="CA151" i="4"/>
  <c r="AY152" i="6"/>
  <c r="AZ152" i="6"/>
  <c r="B124" i="6"/>
  <c r="DG151" i="6"/>
  <c r="CC151" i="6"/>
  <c r="F152" i="6"/>
  <c r="R190" i="4"/>
  <c r="CO151" i="6"/>
  <c r="T151" i="6"/>
  <c r="S190" i="4"/>
  <c r="CP151" i="6"/>
  <c r="U190" i="4"/>
  <c r="CR151" i="6"/>
  <c r="BL153" i="4"/>
  <c r="BL151" i="6"/>
  <c r="V152" i="6"/>
  <c r="V151" i="6"/>
  <c r="AY151" i="6"/>
  <c r="BN151" i="6"/>
  <c r="R153" i="4"/>
  <c r="R151" i="6"/>
  <c r="BO151" i="6"/>
  <c r="S195" i="4"/>
  <c r="DE151" i="6"/>
  <c r="T195" i="4"/>
  <c r="DF151" i="6"/>
  <c r="CS151" i="6"/>
  <c r="DH151" i="6"/>
  <c r="T190" i="4"/>
  <c r="CQ151" i="6"/>
  <c r="R195" i="4"/>
  <c r="DD151" i="6"/>
  <c r="C153" i="4"/>
  <c r="C151" i="6"/>
  <c r="AK152" i="6"/>
  <c r="BK153" i="4"/>
  <c r="BK151" i="6"/>
  <c r="AI151" i="6"/>
  <c r="AJ151" i="6"/>
  <c r="D153" i="4"/>
  <c r="D151" i="6"/>
  <c r="R185" i="4"/>
  <c r="BZ151" i="6"/>
  <c r="AK151" i="6"/>
  <c r="E151" i="6"/>
  <c r="S185" i="4"/>
  <c r="CA151" i="6"/>
  <c r="AG153" i="4"/>
  <c r="AG151" i="6"/>
  <c r="AH153" i="4"/>
  <c r="AH151" i="6"/>
  <c r="T185" i="4"/>
  <c r="CB151" i="6"/>
  <c r="F151" i="6"/>
  <c r="AX151" i="6"/>
  <c r="U151" i="6"/>
  <c r="BM151" i="6"/>
  <c r="AV153" i="4"/>
  <c r="AV151" i="6"/>
  <c r="BO152" i="6"/>
  <c r="AW153" i="4"/>
  <c r="AW151" i="6"/>
  <c r="Y99" i="4"/>
  <c r="BH99" i="4" s="1"/>
  <c r="Y98" i="4"/>
  <c r="BH98" i="4" s="1"/>
  <c r="DH148" i="6"/>
  <c r="DH149" i="6" s="1"/>
  <c r="DH152" i="6"/>
  <c r="DI147" i="6"/>
  <c r="DH150" i="6"/>
  <c r="B117" i="6"/>
  <c r="BJ96" i="6"/>
  <c r="C117" i="6"/>
  <c r="B111" i="6"/>
  <c r="B113" i="6"/>
  <c r="E130" i="6"/>
  <c r="B130" i="6"/>
  <c r="B122" i="6"/>
  <c r="AZ148" i="6"/>
  <c r="AZ149" i="6" s="1"/>
  <c r="BA147" i="6"/>
  <c r="AZ151" i="6"/>
  <c r="O226" i="6"/>
  <c r="I226" i="6"/>
  <c r="BK98" i="6"/>
  <c r="ED4" i="1"/>
  <c r="DZ4" i="1"/>
  <c r="DV4" i="1"/>
  <c r="DY4" i="1"/>
  <c r="AD97" i="6"/>
  <c r="BM97" i="6" s="1"/>
  <c r="DX4" i="1"/>
  <c r="AC93" i="6"/>
  <c r="BK93" i="6"/>
  <c r="IN18" i="1"/>
  <c r="IN19" i="1"/>
  <c r="D226" i="6"/>
  <c r="M224" i="6"/>
  <c r="N221" i="6"/>
  <c r="M225" i="6"/>
  <c r="L226" i="6"/>
  <c r="W150" i="6"/>
  <c r="X147" i="6"/>
  <c r="W151" i="6"/>
  <c r="W152" i="6"/>
  <c r="W148" i="6"/>
  <c r="W149" i="6" s="1"/>
  <c r="BM92" i="6"/>
  <c r="J224" i="6"/>
  <c r="J225" i="6"/>
  <c r="D227" i="4"/>
  <c r="CN92" i="6"/>
  <c r="CU147" i="6"/>
  <c r="CT151" i="6"/>
  <c r="CT150" i="6"/>
  <c r="CT152" i="6"/>
  <c r="CT148" i="6"/>
  <c r="CT149" i="6" s="1"/>
  <c r="CD148" i="6"/>
  <c r="CD149" i="6" s="1"/>
  <c r="CD150" i="6"/>
  <c r="CE147" i="6"/>
  <c r="CD151" i="6"/>
  <c r="BK94" i="6"/>
  <c r="AB96" i="6"/>
  <c r="P224" i="6"/>
  <c r="Q221" i="6"/>
  <c r="P225" i="6"/>
  <c r="AL152" i="6"/>
  <c r="AL148" i="6"/>
  <c r="AL149" i="6" s="1"/>
  <c r="AM147" i="6"/>
  <c r="AL151" i="6"/>
  <c r="AL150" i="6"/>
  <c r="BF92" i="6"/>
  <c r="G152" i="6"/>
  <c r="G148" i="6"/>
  <c r="G149" i="6" s="1"/>
  <c r="G151" i="6"/>
  <c r="G150" i="6"/>
  <c r="H147" i="6"/>
  <c r="L227" i="4"/>
  <c r="P227" i="4"/>
  <c r="BP151" i="6"/>
  <c r="BP152" i="6"/>
  <c r="BP148" i="6"/>
  <c r="BP149" i="6" s="1"/>
  <c r="BP150" i="6"/>
  <c r="BQ147" i="6"/>
  <c r="H227" i="4"/>
  <c r="BL98" i="6"/>
  <c r="AD98" i="6"/>
  <c r="BM98" i="6" s="1"/>
  <c r="AD92" i="6"/>
  <c r="AC94" i="6"/>
  <c r="LD6" i="1"/>
  <c r="LD9" i="1" s="1"/>
  <c r="LO70" i="1"/>
  <c r="LP70" i="1"/>
  <c r="LQ70" i="1"/>
  <c r="MQ70" i="1"/>
  <c r="MR70" i="1"/>
  <c r="MS70" i="1"/>
  <c r="MT70" i="1"/>
  <c r="MU70" i="1"/>
  <c r="MV70" i="1"/>
  <c r="MW70" i="1"/>
  <c r="NX70" i="1"/>
  <c r="NY70" i="1"/>
  <c r="NZ70" i="1"/>
  <c r="OA70" i="1"/>
  <c r="LN6" i="1"/>
  <c r="LN9" i="1" s="1"/>
  <c r="OB70" i="1"/>
  <c r="LU6" i="1"/>
  <c r="LU9" i="1" s="1"/>
  <c r="GN6" i="1"/>
  <c r="GN9" i="1" s="1"/>
  <c r="KU6" i="1"/>
  <c r="KU9" i="1" s="1"/>
  <c r="KX6" i="1"/>
  <c r="KX9" i="1" s="1"/>
  <c r="NA6" i="1"/>
  <c r="NA9" i="1" s="1"/>
  <c r="KY6" i="1"/>
  <c r="KY9" i="1" s="1"/>
  <c r="KZ6" i="1"/>
  <c r="KZ9" i="1" s="1"/>
  <c r="LB6" i="1"/>
  <c r="LB9" i="1" s="1"/>
  <c r="LL70" i="1"/>
  <c r="LC6" i="1"/>
  <c r="LC9" i="1" s="1"/>
  <c r="LM70" i="1"/>
  <c r="S153" i="4"/>
  <c r="BG99" i="4"/>
  <c r="BG98" i="4"/>
  <c r="MM6" i="1"/>
  <c r="MM9" i="1" s="1"/>
  <c r="MN6" i="1"/>
  <c r="MN9" i="1" s="1"/>
  <c r="MO6" i="1"/>
  <c r="MO9" i="1" s="1"/>
  <c r="MP6" i="1"/>
  <c r="MP9" i="1" s="1"/>
  <c r="NW70" i="1"/>
  <c r="NU6" i="1"/>
  <c r="NU9" i="1" s="1"/>
  <c r="OC70" i="1"/>
  <c r="NT6" i="1"/>
  <c r="NT9" i="1" s="1"/>
  <c r="NV6" i="1"/>
  <c r="NV9" i="1" s="1"/>
  <c r="LH6" i="1"/>
  <c r="LH9" i="1" s="1"/>
  <c r="LI6" i="1"/>
  <c r="LI9" i="1" s="1"/>
  <c r="LJ6" i="1"/>
  <c r="LJ9" i="1" s="1"/>
  <c r="KQ6" i="1"/>
  <c r="KQ9" i="1" s="1"/>
  <c r="LK6" i="1"/>
  <c r="LK9" i="1" s="1"/>
  <c r="KS6" i="1"/>
  <c r="KS9" i="1" s="1"/>
  <c r="NS6" i="1"/>
  <c r="NS9" i="1" s="1"/>
  <c r="KT6" i="1"/>
  <c r="KT9" i="1" s="1"/>
  <c r="KR6" i="1"/>
  <c r="KR9" i="1" s="1"/>
  <c r="LR70" i="1"/>
  <c r="MX70" i="1"/>
  <c r="OD70" i="1"/>
  <c r="LS70" i="1"/>
  <c r="MY70" i="1"/>
  <c r="LT70" i="1"/>
  <c r="MZ70" i="1"/>
  <c r="LV70" i="1"/>
  <c r="NB70" i="1"/>
  <c r="LW70" i="1"/>
  <c r="NC70" i="1"/>
  <c r="LX70" i="1"/>
  <c r="ND70" i="1"/>
  <c r="LY70" i="1"/>
  <c r="NE70" i="1"/>
  <c r="LZ70" i="1"/>
  <c r="NF70" i="1"/>
  <c r="MA70" i="1"/>
  <c r="NG70" i="1"/>
  <c r="MB70" i="1"/>
  <c r="NH70" i="1"/>
  <c r="NI70" i="1"/>
  <c r="MD70" i="1"/>
  <c r="NJ70" i="1"/>
  <c r="MC70" i="1"/>
  <c r="ME70" i="1"/>
  <c r="NK70" i="1"/>
  <c r="MF70" i="1"/>
  <c r="NL70" i="1"/>
  <c r="MG70" i="1"/>
  <c r="NM70" i="1"/>
  <c r="MH70" i="1"/>
  <c r="NN70" i="1"/>
  <c r="MI70" i="1"/>
  <c r="NO70" i="1"/>
  <c r="MJ70" i="1"/>
  <c r="NP70" i="1"/>
  <c r="LG6" i="1"/>
  <c r="LG9" i="1" s="1"/>
  <c r="MK70" i="1"/>
  <c r="NQ70" i="1"/>
  <c r="ML70" i="1"/>
  <c r="NR70" i="1"/>
  <c r="KM6" i="1"/>
  <c r="KM9" i="1" s="1"/>
  <c r="KN6" i="1"/>
  <c r="KN9" i="1" s="1"/>
  <c r="JN6" i="1"/>
  <c r="JN9" i="1" s="1"/>
  <c r="LA6" i="1"/>
  <c r="LA9" i="1" s="1"/>
  <c r="JW70" i="1"/>
  <c r="JX70" i="1"/>
  <c r="KB70" i="1"/>
  <c r="JR6" i="1"/>
  <c r="JR9" i="1" s="1"/>
  <c r="KC70" i="1"/>
  <c r="JU6" i="1"/>
  <c r="JU9" i="1" s="1"/>
  <c r="JV6" i="1"/>
  <c r="JV9" i="1" s="1"/>
  <c r="KA6" i="1"/>
  <c r="KA9" i="1" s="1"/>
  <c r="KO6" i="1"/>
  <c r="KO9" i="1" s="1"/>
  <c r="KG70" i="1"/>
  <c r="KG6" i="1"/>
  <c r="KG9" i="1" s="1"/>
  <c r="JY70" i="1"/>
  <c r="JY6" i="1"/>
  <c r="JY9" i="1" s="1"/>
  <c r="KD70" i="1"/>
  <c r="KD6" i="1"/>
  <c r="KD9" i="1" s="1"/>
  <c r="KH6" i="1"/>
  <c r="KH9" i="1" s="1"/>
  <c r="KH70" i="1"/>
  <c r="LE70" i="1"/>
  <c r="LE6" i="1"/>
  <c r="LE9" i="1" s="1"/>
  <c r="JS6" i="1"/>
  <c r="JS9" i="1" s="1"/>
  <c r="KE70" i="1"/>
  <c r="KE6" i="1"/>
  <c r="KE9" i="1" s="1"/>
  <c r="KI6" i="1"/>
  <c r="KI9" i="1" s="1"/>
  <c r="KI70" i="1"/>
  <c r="JT6" i="1"/>
  <c r="JT9" i="1" s="1"/>
  <c r="KF70" i="1"/>
  <c r="KF6" i="1"/>
  <c r="KF9" i="1" s="1"/>
  <c r="KJ70" i="1"/>
  <c r="KK70" i="1"/>
  <c r="KL70" i="1"/>
  <c r="JZ6" i="1"/>
  <c r="JZ9" i="1" s="1"/>
  <c r="LF6" i="1"/>
  <c r="LF9" i="1" s="1"/>
  <c r="KP70" i="1"/>
  <c r="JP70" i="1"/>
  <c r="KV70" i="1"/>
  <c r="JQ70" i="1"/>
  <c r="KW70" i="1"/>
  <c r="JO70" i="1"/>
  <c r="JO24" i="1" l="1"/>
  <c r="JO28" i="1"/>
  <c r="JO39" i="1"/>
  <c r="JO29" i="1"/>
  <c r="JO40" i="1"/>
  <c r="JO43" i="1"/>
  <c r="JO33" i="1"/>
  <c r="JO38" i="1"/>
  <c r="JO34" i="1"/>
  <c r="JO32" i="1"/>
  <c r="JO31" i="1"/>
  <c r="JO25" i="1"/>
  <c r="JO30" i="1"/>
  <c r="JO26" i="1"/>
  <c r="JO44" i="1"/>
  <c r="JO27" i="1"/>
  <c r="JO41" i="1"/>
  <c r="JO36" i="1"/>
  <c r="JO42" i="1"/>
  <c r="JO35" i="1"/>
  <c r="JO37" i="1"/>
  <c r="B675" i="4"/>
  <c r="CB675" i="4"/>
  <c r="BN675" i="4"/>
  <c r="BU675" i="4"/>
  <c r="CF354" i="4"/>
  <c r="BR354" i="4"/>
  <c r="BY354" i="4"/>
  <c r="G754" i="4"/>
  <c r="CH354" i="4"/>
  <c r="I355" i="4"/>
  <c r="BT354" i="4"/>
  <c r="CA354" i="4"/>
  <c r="I754" i="4"/>
  <c r="B354" i="4"/>
  <c r="NB24" i="1"/>
  <c r="NB37" i="1"/>
  <c r="NB38" i="1"/>
  <c r="NB39" i="1"/>
  <c r="NB44" i="1"/>
  <c r="NB36" i="1"/>
  <c r="NB35" i="1"/>
  <c r="NB42" i="1"/>
  <c r="NB26" i="1"/>
  <c r="NB34" i="1"/>
  <c r="NB32" i="1"/>
  <c r="NB29" i="1"/>
  <c r="NB27" i="1"/>
  <c r="NB30" i="1"/>
  <c r="NB28" i="1"/>
  <c r="NB25" i="1"/>
  <c r="NB43" i="1"/>
  <c r="NB40" i="1"/>
  <c r="NB31" i="1"/>
  <c r="NB41" i="1"/>
  <c r="NB33" i="1"/>
  <c r="G355" i="4"/>
  <c r="A356" i="4"/>
  <c r="H355" i="4"/>
  <c r="CG271" i="4"/>
  <c r="CH271" i="4"/>
  <c r="KT24" i="1"/>
  <c r="KT30" i="1"/>
  <c r="KT40" i="1"/>
  <c r="KT38" i="1"/>
  <c r="KT33" i="1"/>
  <c r="KT26" i="1"/>
  <c r="KT39" i="1"/>
  <c r="KT43" i="1"/>
  <c r="KT27" i="1"/>
  <c r="KT41" i="1"/>
  <c r="KT28" i="1"/>
  <c r="KT32" i="1"/>
  <c r="KT37" i="1"/>
  <c r="KT36" i="1"/>
  <c r="KT44" i="1"/>
  <c r="KT35" i="1"/>
  <c r="KT34" i="1"/>
  <c r="KT31" i="1"/>
  <c r="KT25" i="1"/>
  <c r="KT29" i="1"/>
  <c r="KT42" i="1"/>
  <c r="BW290" i="4"/>
  <c r="BY290" i="4" s="1"/>
  <c r="CD290" i="4"/>
  <c r="CF290" i="4" s="1"/>
  <c r="BP290" i="4"/>
  <c r="BR290" i="4" s="1"/>
  <c r="E690" i="4"/>
  <c r="BR753" i="4"/>
  <c r="BY753" i="4"/>
  <c r="CF753" i="4"/>
  <c r="A292" i="4"/>
  <c r="E291" i="4"/>
  <c r="BP689" i="4"/>
  <c r="BR689" i="4" s="1"/>
  <c r="BW689" i="4"/>
  <c r="BY689" i="4" s="1"/>
  <c r="CD689" i="4"/>
  <c r="CF689" i="4" s="1"/>
  <c r="B689" i="4"/>
  <c r="LI24" i="1"/>
  <c r="LI31" i="1"/>
  <c r="LI38" i="1"/>
  <c r="LI39" i="1"/>
  <c r="LI33" i="1"/>
  <c r="LI27" i="1"/>
  <c r="LI42" i="1"/>
  <c r="LI29" i="1"/>
  <c r="LI32" i="1"/>
  <c r="LI37" i="1"/>
  <c r="LI25" i="1"/>
  <c r="LI40" i="1"/>
  <c r="LI43" i="1"/>
  <c r="LI36" i="1"/>
  <c r="LI35" i="1"/>
  <c r="LI34" i="1"/>
  <c r="LI26" i="1"/>
  <c r="LI30" i="1"/>
  <c r="LI44" i="1"/>
  <c r="LI41" i="1"/>
  <c r="LI28"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KE24" i="1"/>
  <c r="KE40" i="1"/>
  <c r="KE31" i="1"/>
  <c r="KE38" i="1"/>
  <c r="KE34" i="1"/>
  <c r="KE25" i="1"/>
  <c r="KE43" i="1"/>
  <c r="KE36" i="1"/>
  <c r="KE41" i="1"/>
  <c r="KE42" i="1"/>
  <c r="KE39" i="1"/>
  <c r="KE27" i="1"/>
  <c r="KE26" i="1"/>
  <c r="KE44" i="1"/>
  <c r="KE30" i="1"/>
  <c r="KE29" i="1"/>
  <c r="KE35" i="1"/>
  <c r="KE37" i="1"/>
  <c r="KE33" i="1"/>
  <c r="KE28" i="1"/>
  <c r="KE32" i="1"/>
  <c r="BS753" i="4"/>
  <c r="BZ753" i="4"/>
  <c r="CG753" i="4"/>
  <c r="NP24" i="1"/>
  <c r="NP27" i="1"/>
  <c r="NP26" i="1"/>
  <c r="NP44" i="1"/>
  <c r="NP33" i="1"/>
  <c r="NP42" i="1"/>
  <c r="NP28" i="1"/>
  <c r="NP29" i="1"/>
  <c r="NP37" i="1"/>
  <c r="NP25" i="1"/>
  <c r="NP41" i="1"/>
  <c r="NP40" i="1"/>
  <c r="NP32" i="1"/>
  <c r="NP38" i="1"/>
  <c r="NP35" i="1"/>
  <c r="NP39" i="1"/>
  <c r="NP34" i="1"/>
  <c r="NP31" i="1"/>
  <c r="NP30" i="1"/>
  <c r="NP43" i="1"/>
  <c r="NP36" i="1"/>
  <c r="DU47" i="1"/>
  <c r="DT47" i="1"/>
  <c r="DS47" i="1"/>
  <c r="DR47" i="1"/>
  <c r="DQ47" i="1"/>
  <c r="DP47" i="1"/>
  <c r="DO47" i="1"/>
  <c r="DN47" i="1"/>
  <c r="DH47" i="1"/>
  <c r="DM47" i="1"/>
  <c r="DG47" i="1"/>
  <c r="DL47" i="1"/>
  <c r="DF47" i="1"/>
  <c r="DK47" i="1"/>
  <c r="DE47" i="1"/>
  <c r="DJ47" i="1"/>
  <c r="DD47" i="1"/>
  <c r="DI47" i="1"/>
  <c r="DC47" i="1"/>
  <c r="DB47" i="1"/>
  <c r="EG47" i="1"/>
  <c r="DA47" i="1"/>
  <c r="EF47" i="1"/>
  <c r="CZ47" i="1"/>
  <c r="EE47" i="1"/>
  <c r="CY47" i="1"/>
  <c r="ED47" i="1"/>
  <c r="CX47" i="1"/>
  <c r="EC47" i="1"/>
  <c r="GN47" i="1"/>
  <c r="EB47" i="1"/>
  <c r="EA47" i="1"/>
  <c r="DZ47" i="1"/>
  <c r="DY47" i="1"/>
  <c r="DX47" i="1"/>
  <c r="DW47" i="1"/>
  <c r="DV47" i="1"/>
  <c r="BS670" i="4"/>
  <c r="BT670" i="4"/>
  <c r="LH24" i="1"/>
  <c r="LH38" i="1"/>
  <c r="LH41" i="1"/>
  <c r="LH32" i="1"/>
  <c r="LH44" i="1"/>
  <c r="LH33" i="1"/>
  <c r="LH27" i="1"/>
  <c r="LH42" i="1"/>
  <c r="LH25" i="1"/>
  <c r="LH40" i="1"/>
  <c r="LH43" i="1"/>
  <c r="LH34" i="1"/>
  <c r="LH31" i="1"/>
  <c r="LH36" i="1"/>
  <c r="LH35" i="1"/>
  <c r="LH39" i="1"/>
  <c r="LH26" i="1"/>
  <c r="LH37" i="1"/>
  <c r="LH30" i="1"/>
  <c r="LH29" i="1"/>
  <c r="LH28" i="1"/>
  <c r="ML24" i="1"/>
  <c r="ML33" i="1"/>
  <c r="ML27" i="1"/>
  <c r="ML37" i="1"/>
  <c r="ML25" i="1"/>
  <c r="ML38" i="1"/>
  <c r="ML28" i="1"/>
  <c r="ML40" i="1"/>
  <c r="ML36" i="1"/>
  <c r="ML41" i="1"/>
  <c r="ML31" i="1"/>
  <c r="ML39" i="1"/>
  <c r="ML43" i="1"/>
  <c r="ML32" i="1"/>
  <c r="ML26" i="1"/>
  <c r="ML44" i="1"/>
  <c r="ML42" i="1"/>
  <c r="ML29" i="1"/>
  <c r="ML30" i="1"/>
  <c r="ML35" i="1"/>
  <c r="ML34" i="1"/>
  <c r="KD24" i="1"/>
  <c r="KD35" i="1"/>
  <c r="KD25" i="1"/>
  <c r="KD34" i="1"/>
  <c r="KD43" i="1"/>
  <c r="KD37" i="1"/>
  <c r="KD41" i="1"/>
  <c r="KD42" i="1"/>
  <c r="KD36" i="1"/>
  <c r="KD39" i="1"/>
  <c r="KD33" i="1"/>
  <c r="KD27" i="1"/>
  <c r="KD44" i="1"/>
  <c r="KD26" i="1"/>
  <c r="KD30" i="1"/>
  <c r="KD32" i="1"/>
  <c r="KD29" i="1"/>
  <c r="KD38" i="1"/>
  <c r="KD40" i="1"/>
  <c r="KD31" i="1"/>
  <c r="KD28" i="1"/>
  <c r="BP671" i="4"/>
  <c r="BR671" i="4" s="1"/>
  <c r="BQ671" i="4"/>
  <c r="LX24" i="1"/>
  <c r="LX42" i="1"/>
  <c r="LX31" i="1"/>
  <c r="LX27" i="1"/>
  <c r="LX38" i="1"/>
  <c r="LX25" i="1"/>
  <c r="LX30" i="1"/>
  <c r="LX29" i="1"/>
  <c r="LX34" i="1"/>
  <c r="LX43" i="1"/>
  <c r="LX33" i="1"/>
  <c r="LX40" i="1"/>
  <c r="LX39" i="1"/>
  <c r="LX41" i="1"/>
  <c r="LX32" i="1"/>
  <c r="LX37" i="1"/>
  <c r="LX35" i="1"/>
  <c r="LX26" i="1"/>
  <c r="LX28" i="1"/>
  <c r="LX36" i="1"/>
  <c r="LX44" i="1"/>
  <c r="CD671" i="4"/>
  <c r="CF671" i="4" s="1"/>
  <c r="CE671" i="4"/>
  <c r="BZ670" i="4"/>
  <c r="CA670" i="4"/>
  <c r="BW671" i="4"/>
  <c r="BY671" i="4" s="1"/>
  <c r="BX671" i="4"/>
  <c r="CG688" i="4"/>
  <c r="CH688" i="4"/>
  <c r="CH670" i="4"/>
  <c r="CG670" i="4"/>
  <c r="JP24" i="1"/>
  <c r="JP34" i="1"/>
  <c r="JP39" i="1"/>
  <c r="JP29" i="1"/>
  <c r="JP43" i="1"/>
  <c r="JP31" i="1"/>
  <c r="JP38" i="1"/>
  <c r="JP33" i="1"/>
  <c r="JP32" i="1"/>
  <c r="JP25" i="1"/>
  <c r="JP41" i="1"/>
  <c r="JP30" i="1"/>
  <c r="JP40" i="1"/>
  <c r="JP44" i="1"/>
  <c r="JP37" i="1"/>
  <c r="JP27" i="1"/>
  <c r="JP42" i="1"/>
  <c r="JP36" i="1"/>
  <c r="JP28" i="1"/>
  <c r="JP26" i="1"/>
  <c r="JP35" i="1"/>
  <c r="MM24" i="1"/>
  <c r="MM25" i="1"/>
  <c r="MM37" i="1"/>
  <c r="MM28" i="1"/>
  <c r="MM33" i="1"/>
  <c r="MM35" i="1"/>
  <c r="MM39" i="1"/>
  <c r="MM34" i="1"/>
  <c r="MM31" i="1"/>
  <c r="MM44" i="1"/>
  <c r="MM32" i="1"/>
  <c r="MM26" i="1"/>
  <c r="MM36" i="1"/>
  <c r="MM43" i="1"/>
  <c r="MM38" i="1"/>
  <c r="MM29" i="1"/>
  <c r="MM30" i="1"/>
  <c r="MM41" i="1"/>
  <c r="MM40" i="1"/>
  <c r="MM42" i="1"/>
  <c r="MM27" i="1"/>
  <c r="NA24" i="1"/>
  <c r="NA38" i="1"/>
  <c r="NA33" i="1"/>
  <c r="NA27" i="1"/>
  <c r="NA37" i="1"/>
  <c r="NA36" i="1"/>
  <c r="NA39" i="1"/>
  <c r="NA44" i="1"/>
  <c r="NA35" i="1"/>
  <c r="NA34" i="1"/>
  <c r="NA42" i="1"/>
  <c r="NA26" i="1"/>
  <c r="NA32" i="1"/>
  <c r="NA29" i="1"/>
  <c r="NA30" i="1"/>
  <c r="NA41" i="1"/>
  <c r="NA28" i="1"/>
  <c r="NA25" i="1"/>
  <c r="NA43" i="1"/>
  <c r="NA40" i="1"/>
  <c r="NA31" i="1"/>
  <c r="BZ688" i="4"/>
  <c r="CA688" i="4"/>
  <c r="BZ271" i="4"/>
  <c r="CA271" i="4"/>
  <c r="LW24" i="1"/>
  <c r="LW36" i="1"/>
  <c r="LW44" i="1"/>
  <c r="LW34" i="1"/>
  <c r="LW42" i="1"/>
  <c r="LW31" i="1"/>
  <c r="LW27" i="1"/>
  <c r="LW25" i="1"/>
  <c r="LW33" i="1"/>
  <c r="LW30" i="1"/>
  <c r="LW29" i="1"/>
  <c r="LW38" i="1"/>
  <c r="LW28" i="1"/>
  <c r="LW37" i="1"/>
  <c r="LW43" i="1"/>
  <c r="LW40" i="1"/>
  <c r="LW39" i="1"/>
  <c r="LW32" i="1"/>
  <c r="LW41" i="1"/>
  <c r="LW35" i="1"/>
  <c r="LW26" i="1"/>
  <c r="BT688" i="4"/>
  <c r="BS688" i="4"/>
  <c r="NQ24" i="1"/>
  <c r="NQ26" i="1"/>
  <c r="NQ28" i="1"/>
  <c r="NQ44" i="1"/>
  <c r="NQ42" i="1"/>
  <c r="NQ25" i="1"/>
  <c r="NQ32" i="1"/>
  <c r="NQ37" i="1"/>
  <c r="NQ35" i="1"/>
  <c r="NQ31" i="1"/>
  <c r="NQ38" i="1"/>
  <c r="NQ33" i="1"/>
  <c r="NQ41" i="1"/>
  <c r="NQ40" i="1"/>
  <c r="NQ43" i="1"/>
  <c r="NQ39" i="1"/>
  <c r="NQ34" i="1"/>
  <c r="NQ30" i="1"/>
  <c r="NQ36" i="1"/>
  <c r="NQ29" i="1"/>
  <c r="NQ27" i="1"/>
  <c r="CB276" i="4"/>
  <c r="BN276" i="4"/>
  <c r="BU276" i="4"/>
  <c r="C676" i="4"/>
  <c r="KS24" i="1"/>
  <c r="KS42" i="1"/>
  <c r="KS36" i="1"/>
  <c r="KS38" i="1"/>
  <c r="KS40" i="1"/>
  <c r="KS26" i="1"/>
  <c r="KS39" i="1"/>
  <c r="KS27" i="1"/>
  <c r="KS43" i="1"/>
  <c r="KS31" i="1"/>
  <c r="KS33" i="1"/>
  <c r="KS41" i="1"/>
  <c r="KS28" i="1"/>
  <c r="KS32" i="1"/>
  <c r="KS37" i="1"/>
  <c r="KS30" i="1"/>
  <c r="KS35" i="1"/>
  <c r="KS34" i="1"/>
  <c r="KS44" i="1"/>
  <c r="KS25" i="1"/>
  <c r="KS29" i="1"/>
  <c r="BT753" i="4"/>
  <c r="CA753" i="4"/>
  <c r="CH753" i="4"/>
  <c r="A278" i="4"/>
  <c r="C278" i="4" s="1"/>
  <c r="C277" i="4"/>
  <c r="CG354" i="4"/>
  <c r="BS354" i="4"/>
  <c r="BZ354" i="4"/>
  <c r="H754" i="4"/>
  <c r="B36" i="1"/>
  <c r="GV35" i="1"/>
  <c r="Q54" i="1" a="1"/>
  <c r="Q54" i="1" s="1"/>
  <c r="Q55" i="1" s="1" a="1"/>
  <c r="Q55" i="1" s="1"/>
  <c r="N45" i="1" a="1"/>
  <c r="N45" i="1" s="1"/>
  <c r="N46" i="1" s="1"/>
  <c r="N47" i="1" s="1"/>
  <c r="DR45" i="1"/>
  <c r="DQ45" i="1"/>
  <c r="DP45" i="1"/>
  <c r="DJ45" i="1"/>
  <c r="DO45" i="1"/>
  <c r="DI45" i="1"/>
  <c r="DN45" i="1"/>
  <c r="DS45" i="1"/>
  <c r="DH45" i="1"/>
  <c r="DM45" i="1"/>
  <c r="DG45" i="1"/>
  <c r="DL45" i="1"/>
  <c r="DF45" i="1"/>
  <c r="DK45" i="1"/>
  <c r="DE45" i="1"/>
  <c r="DD45" i="1"/>
  <c r="DC45" i="1"/>
  <c r="DB45" i="1"/>
  <c r="EG45" i="1"/>
  <c r="DA45" i="1"/>
  <c r="EF45" i="1"/>
  <c r="CZ45" i="1"/>
  <c r="EE45" i="1"/>
  <c r="CY45" i="1"/>
  <c r="ED45" i="1"/>
  <c r="CX45" i="1"/>
  <c r="EC45" i="1"/>
  <c r="GN45" i="1"/>
  <c r="EB45" i="1"/>
  <c r="EA45" i="1"/>
  <c r="DZ45" i="1"/>
  <c r="DT45" i="1"/>
  <c r="DY45" i="1"/>
  <c r="DX45" i="1"/>
  <c r="DW45" i="1"/>
  <c r="DV45" i="1"/>
  <c r="DU45" i="1"/>
  <c r="R56" i="1" a="1"/>
  <c r="J176" i="4"/>
  <c r="BC152" i="8"/>
  <c r="BC152" i="7"/>
  <c r="J161" i="4"/>
  <c r="J152" i="7"/>
  <c r="J152" i="8"/>
  <c r="I166" i="4"/>
  <c r="X152" i="7"/>
  <c r="X152" i="8"/>
  <c r="F171" i="4"/>
  <c r="AJ152" i="8"/>
  <c r="AJ152" i="7"/>
  <c r="F166" i="4"/>
  <c r="U152" i="7"/>
  <c r="U152" i="8"/>
  <c r="E166" i="4"/>
  <c r="T152" i="7"/>
  <c r="T152" i="8"/>
  <c r="E171" i="4"/>
  <c r="AI152" i="8"/>
  <c r="AI152" i="7"/>
  <c r="H171" i="4"/>
  <c r="AL152" i="8"/>
  <c r="AL152" i="7"/>
  <c r="D161" i="4"/>
  <c r="D152" i="8"/>
  <c r="D152" i="7"/>
  <c r="C181" i="4"/>
  <c r="BK152" i="8"/>
  <c r="BK152" i="7"/>
  <c r="C161" i="4"/>
  <c r="C152" i="7"/>
  <c r="C152" i="8"/>
  <c r="H161" i="4"/>
  <c r="H152" i="7"/>
  <c r="H152" i="8"/>
  <c r="I181" i="4"/>
  <c r="BQ152" i="7"/>
  <c r="BQ152" i="8"/>
  <c r="D171" i="4"/>
  <c r="AH152" i="7"/>
  <c r="AH152" i="8"/>
  <c r="K176" i="4"/>
  <c r="BD152" i="8"/>
  <c r="BD152" i="7"/>
  <c r="G166" i="4"/>
  <c r="V152" i="7"/>
  <c r="V152" i="8"/>
  <c r="J171" i="4"/>
  <c r="AN152" i="8"/>
  <c r="AN152" i="7"/>
  <c r="G161" i="4"/>
  <c r="G152" i="7"/>
  <c r="G152" i="8"/>
  <c r="D181" i="4"/>
  <c r="BL152" i="8"/>
  <c r="BL152" i="7"/>
  <c r="G181" i="4"/>
  <c r="BO152" i="8"/>
  <c r="BO152" i="7"/>
  <c r="E161" i="4"/>
  <c r="E152" i="7"/>
  <c r="E152" i="8"/>
  <c r="I171" i="4"/>
  <c r="AM152" i="7"/>
  <c r="AM152" i="8"/>
  <c r="H181" i="4"/>
  <c r="BP152" i="8"/>
  <c r="BP152" i="7"/>
  <c r="D166" i="4"/>
  <c r="S152" i="8"/>
  <c r="S152" i="7"/>
  <c r="F181" i="4"/>
  <c r="BN152" i="7"/>
  <c r="BN152" i="8"/>
  <c r="K181" i="4"/>
  <c r="BS152" i="8"/>
  <c r="BS152" i="7"/>
  <c r="K161" i="4"/>
  <c r="K152" i="7"/>
  <c r="K152" i="8"/>
  <c r="K166" i="4"/>
  <c r="Z152" i="7"/>
  <c r="Z152" i="8"/>
  <c r="C171" i="4"/>
  <c r="AG152" i="7"/>
  <c r="AG152" i="8"/>
  <c r="C176" i="4"/>
  <c r="AV152" i="8"/>
  <c r="AV152" i="7"/>
  <c r="G176" i="4"/>
  <c r="AZ152" i="8"/>
  <c r="AZ152" i="7"/>
  <c r="K171" i="4"/>
  <c r="AO152" i="8"/>
  <c r="AO152" i="7"/>
  <c r="J166" i="4"/>
  <c r="Y152" i="7"/>
  <c r="Y152" i="8"/>
  <c r="L166" i="4"/>
  <c r="AA152" i="7"/>
  <c r="AA152" i="8"/>
  <c r="I176" i="4"/>
  <c r="BB152" i="7"/>
  <c r="BB152" i="8"/>
  <c r="D176" i="4"/>
  <c r="AW152" i="8"/>
  <c r="AW152" i="7"/>
  <c r="F176" i="4"/>
  <c r="AY152" i="8"/>
  <c r="AY152" i="7"/>
  <c r="C166" i="4"/>
  <c r="R152" i="8"/>
  <c r="R152" i="7"/>
  <c r="H176" i="4"/>
  <c r="BA152" i="7"/>
  <c r="BA152" i="8"/>
  <c r="J181" i="4"/>
  <c r="BR152" i="7"/>
  <c r="BR152" i="8"/>
  <c r="E176" i="4"/>
  <c r="AX152" i="8"/>
  <c r="AX152" i="7"/>
  <c r="L176" i="4"/>
  <c r="BE152" i="7"/>
  <c r="BE152" i="8"/>
  <c r="H166" i="4"/>
  <c r="W152" i="7"/>
  <c r="W152" i="8"/>
  <c r="L161" i="4"/>
  <c r="L152" i="7"/>
  <c r="L152" i="8"/>
  <c r="E181" i="4"/>
  <c r="BM152" i="7"/>
  <c r="BM152" i="8"/>
  <c r="I161" i="4"/>
  <c r="I152" i="7"/>
  <c r="I152" i="8"/>
  <c r="F161" i="4"/>
  <c r="F152" i="7"/>
  <c r="F152" i="8"/>
  <c r="G171" i="4"/>
  <c r="AK152" i="8"/>
  <c r="AK152" i="7"/>
  <c r="S57" i="1"/>
  <c r="R56" i="1"/>
  <c r="KD52" i="1"/>
  <c r="KD18" i="1"/>
  <c r="MM52" i="1"/>
  <c r="MM18" i="1"/>
  <c r="JO52" i="1"/>
  <c r="JO18" i="1"/>
  <c r="NB52" i="1"/>
  <c r="NB18" i="1"/>
  <c r="KS52" i="1"/>
  <c r="KS18" i="1"/>
  <c r="LH52" i="1"/>
  <c r="LH18" i="1"/>
  <c r="LW52" i="1"/>
  <c r="LW18" i="1"/>
  <c r="KT52" i="1"/>
  <c r="KT18" i="1"/>
  <c r="LX52" i="1"/>
  <c r="LX18" i="1"/>
  <c r="JP52" i="1"/>
  <c r="JP18" i="1"/>
  <c r="NA52" i="1"/>
  <c r="NA18" i="1"/>
  <c r="LI52" i="1"/>
  <c r="LI18" i="1"/>
  <c r="NP52" i="1"/>
  <c r="NP18" i="1"/>
  <c r="ML52" i="1"/>
  <c r="ML18" i="1"/>
  <c r="KE52" i="1"/>
  <c r="KE18" i="1"/>
  <c r="NQ52" i="1"/>
  <c r="NQ18" i="1"/>
  <c r="GR58" i="1"/>
  <c r="GQ58" i="1"/>
  <c r="O53" i="1" a="1"/>
  <c r="O53" i="1" s="1"/>
  <c r="V186" i="4"/>
  <c r="CD152" i="7"/>
  <c r="CD152" i="8"/>
  <c r="DF152" i="8"/>
  <c r="DF152" i="7"/>
  <c r="CB152" i="7"/>
  <c r="CB152" i="8"/>
  <c r="U186" i="4"/>
  <c r="CC152" i="7"/>
  <c r="CC152" i="8"/>
  <c r="U196" i="4"/>
  <c r="DG152" i="7"/>
  <c r="DG152" i="8"/>
  <c r="Z196" i="4"/>
  <c r="DL152" i="8"/>
  <c r="DL152" i="7"/>
  <c r="CA153" i="4"/>
  <c r="CA152" i="7"/>
  <c r="CA152" i="8"/>
  <c r="Z186" i="4"/>
  <c r="CH152" i="7"/>
  <c r="CH152" i="8"/>
  <c r="Y191" i="4"/>
  <c r="CV152" i="8"/>
  <c r="CV152" i="7"/>
  <c r="CR152" i="7"/>
  <c r="CR152" i="8"/>
  <c r="X196" i="4"/>
  <c r="DJ152" i="8"/>
  <c r="DJ152" i="7"/>
  <c r="BZ153" i="4"/>
  <c r="BZ152" i="8"/>
  <c r="BZ152" i="7"/>
  <c r="CP153" i="4"/>
  <c r="CP152" i="8"/>
  <c r="CP152" i="7"/>
  <c r="AA196" i="4"/>
  <c r="DM152" i="7"/>
  <c r="DM152" i="8"/>
  <c r="X191" i="4"/>
  <c r="CU153" i="6" s="1"/>
  <c r="CU152" i="7"/>
  <c r="CU152" i="8"/>
  <c r="AA186" i="4"/>
  <c r="CI152" i="7"/>
  <c r="CI152" i="8"/>
  <c r="CO153" i="4"/>
  <c r="CO152" i="8"/>
  <c r="CO152" i="7"/>
  <c r="Y196" i="4"/>
  <c r="DK152" i="8"/>
  <c r="DK152" i="7"/>
  <c r="W191" i="4"/>
  <c r="CT152" i="7"/>
  <c r="CT152" i="8"/>
  <c r="DG152" i="6"/>
  <c r="Z191" i="4"/>
  <c r="CW152" i="7"/>
  <c r="CW152" i="8"/>
  <c r="V191" i="4"/>
  <c r="CS152" i="7"/>
  <c r="CS152" i="8"/>
  <c r="DE153" i="4"/>
  <c r="DE152" i="8"/>
  <c r="DE152" i="7"/>
  <c r="Y186" i="4"/>
  <c r="CG152" i="7"/>
  <c r="CG152" i="8"/>
  <c r="W196" i="4"/>
  <c r="DI153" i="6" s="1"/>
  <c r="DI152" i="8"/>
  <c r="DI152" i="7"/>
  <c r="DD153" i="4"/>
  <c r="DD152" i="7"/>
  <c r="DD152" i="8"/>
  <c r="X186" i="4"/>
  <c r="CF152" i="7"/>
  <c r="CF152" i="8"/>
  <c r="V196" i="4"/>
  <c r="DH152" i="8"/>
  <c r="DH152" i="7"/>
  <c r="CQ152" i="7"/>
  <c r="CQ152" i="8"/>
  <c r="W186" i="4"/>
  <c r="CE152" i="7"/>
  <c r="CE152" i="8"/>
  <c r="AR150" i="7"/>
  <c r="AR153" i="7"/>
  <c r="AR152" i="7"/>
  <c r="AR148" i="7"/>
  <c r="AR149" i="7" s="1"/>
  <c r="AS147" i="7"/>
  <c r="AR151" i="7"/>
  <c r="CL150" i="7"/>
  <c r="CL151" i="7"/>
  <c r="CL153" i="7"/>
  <c r="CL152" i="7"/>
  <c r="CM147" i="7"/>
  <c r="CL148" i="7"/>
  <c r="CL149" i="7" s="1"/>
  <c r="CZ148" i="7"/>
  <c r="CZ149" i="7" s="1"/>
  <c r="CZ151" i="7"/>
  <c r="DA147" i="7"/>
  <c r="CZ150" i="7"/>
  <c r="CZ153" i="7"/>
  <c r="CZ152" i="7"/>
  <c r="DP153" i="8"/>
  <c r="DP151" i="8"/>
  <c r="DP150" i="8"/>
  <c r="DP148" i="8"/>
  <c r="DP149" i="8" s="1"/>
  <c r="DP152" i="8"/>
  <c r="DQ147" i="8"/>
  <c r="AR151" i="8"/>
  <c r="AR152" i="8"/>
  <c r="AR148" i="8"/>
  <c r="AR149" i="8" s="1"/>
  <c r="AS147" i="8"/>
  <c r="AR150" i="8"/>
  <c r="AR153" i="8"/>
  <c r="AC153" i="8"/>
  <c r="AC150" i="8"/>
  <c r="AD147" i="8"/>
  <c r="AC148" i="8"/>
  <c r="AC149" i="8" s="1"/>
  <c r="AC152" i="8"/>
  <c r="AC151" i="8"/>
  <c r="O153" i="7"/>
  <c r="O152" i="7"/>
  <c r="O148" i="7"/>
  <c r="O149" i="7" s="1"/>
  <c r="P147" i="7"/>
  <c r="O151" i="7"/>
  <c r="O150" i="7"/>
  <c r="AD151" i="7"/>
  <c r="AD148" i="7"/>
  <c r="AD149" i="7" s="1"/>
  <c r="AE147" i="7"/>
  <c r="AD150" i="7"/>
  <c r="AD153" i="7"/>
  <c r="AD152" i="7"/>
  <c r="CK153" i="8"/>
  <c r="CK148" i="8"/>
  <c r="CK149" i="8" s="1"/>
  <c r="CL147" i="8"/>
  <c r="CK152" i="8"/>
  <c r="CK151" i="8"/>
  <c r="CK150" i="8"/>
  <c r="BI147" i="7"/>
  <c r="BH152" i="7"/>
  <c r="BH148" i="7"/>
  <c r="BH149" i="7" s="1"/>
  <c r="BH151" i="7"/>
  <c r="BH150" i="7"/>
  <c r="BH153" i="7"/>
  <c r="DA147" i="8"/>
  <c r="CZ151" i="8"/>
  <c r="CZ152" i="8"/>
  <c r="CZ150" i="8"/>
  <c r="CZ153" i="8"/>
  <c r="CZ148" i="8"/>
  <c r="CZ149" i="8" s="1"/>
  <c r="BV152" i="7"/>
  <c r="BV148" i="7"/>
  <c r="BV149" i="7" s="1"/>
  <c r="BV153" i="7"/>
  <c r="BV151" i="7"/>
  <c r="BW147" i="7"/>
  <c r="BV150" i="7"/>
  <c r="DP150" i="7"/>
  <c r="DP153" i="7"/>
  <c r="DP152" i="7"/>
  <c r="DP148" i="7"/>
  <c r="DP149" i="7" s="1"/>
  <c r="DP151" i="7"/>
  <c r="DQ147" i="7"/>
  <c r="BW147" i="8"/>
  <c r="BV151" i="8"/>
  <c r="BV150" i="8"/>
  <c r="BV153" i="8"/>
  <c r="BV148" i="8"/>
  <c r="BV149" i="8" s="1"/>
  <c r="BV152" i="8"/>
  <c r="BH153" i="8"/>
  <c r="BH150" i="8"/>
  <c r="BH151" i="8"/>
  <c r="BH148" i="8"/>
  <c r="BH149" i="8" s="1"/>
  <c r="BI147" i="8"/>
  <c r="BH152" i="8"/>
  <c r="N151" i="8"/>
  <c r="N152" i="8"/>
  <c r="N148" i="8"/>
  <c r="N149" i="8" s="1"/>
  <c r="N150" i="8"/>
  <c r="N153" i="8"/>
  <c r="O147" i="8"/>
  <c r="EA4" i="1"/>
  <c r="DF149" i="4"/>
  <c r="DF150" i="4" s="1"/>
  <c r="NR4" i="1" s="1"/>
  <c r="CQ149" i="4"/>
  <c r="CQ150" i="4" s="1"/>
  <c r="NC4" i="1" s="1"/>
  <c r="AX152" i="4"/>
  <c r="AX149" i="4"/>
  <c r="AX150" i="4" s="1"/>
  <c r="LJ4" i="1" s="1"/>
  <c r="T150" i="4"/>
  <c r="KF4" i="1" s="1"/>
  <c r="KD19" i="1"/>
  <c r="NA19" i="1"/>
  <c r="MM19" i="1"/>
  <c r="KS19" i="1"/>
  <c r="NP19" i="1"/>
  <c r="JO19" i="1"/>
  <c r="LH19" i="1"/>
  <c r="LX19" i="1"/>
  <c r="LI19" i="1"/>
  <c r="ML19" i="1"/>
  <c r="KE19" i="1"/>
  <c r="NQ19" i="1"/>
  <c r="KT19" i="1"/>
  <c r="JP19" i="1"/>
  <c r="NB19" i="1"/>
  <c r="LW19" i="1"/>
  <c r="DJ147" i="6"/>
  <c r="DK147" i="6" s="1"/>
  <c r="DI150" i="6"/>
  <c r="DI148" i="6"/>
  <c r="DI149" i="6" s="1"/>
  <c r="CC148" i="4"/>
  <c r="CC149" i="4" s="1"/>
  <c r="CB152" i="4"/>
  <c r="CB151" i="4"/>
  <c r="CB153" i="4"/>
  <c r="CB150" i="4"/>
  <c r="MN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JQ4" i="1" s="1"/>
  <c r="DI152" i="6"/>
  <c r="DI151" i="6"/>
  <c r="AV154" i="4"/>
  <c r="AV152" i="6"/>
  <c r="C154" i="4"/>
  <c r="C152" i="6"/>
  <c r="BM154" i="4"/>
  <c r="BM152" i="6"/>
  <c r="R196" i="4"/>
  <c r="DD152" i="6"/>
  <c r="U152" i="6"/>
  <c r="T191" i="4"/>
  <c r="CQ152" i="6"/>
  <c r="AX152" i="6"/>
  <c r="T196" i="4"/>
  <c r="DF152" i="6"/>
  <c r="T186" i="4"/>
  <c r="CB152" i="6"/>
  <c r="S196" i="4"/>
  <c r="DE152" i="6"/>
  <c r="AH154" i="4"/>
  <c r="AH152" i="6"/>
  <c r="S154" i="4"/>
  <c r="S152" i="6"/>
  <c r="AG154" i="4"/>
  <c r="AG152" i="6"/>
  <c r="R154" i="4"/>
  <c r="R152" i="6"/>
  <c r="S186" i="4"/>
  <c r="CA152" i="6"/>
  <c r="BN152" i="6"/>
  <c r="E154" i="4"/>
  <c r="E152" i="6"/>
  <c r="R186" i="4"/>
  <c r="BZ152" i="6"/>
  <c r="BL154" i="4"/>
  <c r="BL152" i="6"/>
  <c r="D154" i="4"/>
  <c r="D152" i="6"/>
  <c r="U191" i="4"/>
  <c r="CR152" i="6"/>
  <c r="AJ152" i="6"/>
  <c r="S191" i="4"/>
  <c r="CP152" i="6"/>
  <c r="AI154" i="4"/>
  <c r="AI152" i="6"/>
  <c r="T154" i="4"/>
  <c r="T152" i="6"/>
  <c r="AW154" i="4"/>
  <c r="AW152" i="6"/>
  <c r="BK152" i="6"/>
  <c r="R191" i="4"/>
  <c r="CO152" i="6"/>
  <c r="Z98" i="4"/>
  <c r="Z99" i="4"/>
  <c r="BA148" i="6"/>
  <c r="BA149" i="6" s="1"/>
  <c r="BA152" i="6"/>
  <c r="BA151" i="6"/>
  <c r="BB147" i="6"/>
  <c r="BB150" i="6" s="1"/>
  <c r="BA150" i="6"/>
  <c r="EB4" i="1"/>
  <c r="P226" i="6"/>
  <c r="J226" i="6"/>
  <c r="EC4" i="1" s="1"/>
  <c r="DW4" i="1"/>
  <c r="EE4" i="1"/>
  <c r="BK96" i="6"/>
  <c r="M226" i="6"/>
  <c r="AD93" i="6"/>
  <c r="BM93" i="6" s="1"/>
  <c r="BL93" i="6"/>
  <c r="H152" i="6"/>
  <c r="H148" i="6"/>
  <c r="H149" i="6" s="1"/>
  <c r="H153" i="6"/>
  <c r="I147" i="6"/>
  <c r="H151" i="6"/>
  <c r="H150" i="6"/>
  <c r="AM152" i="6"/>
  <c r="AM148" i="6"/>
  <c r="AM149" i="6" s="1"/>
  <c r="AM151" i="6"/>
  <c r="AM150" i="6"/>
  <c r="AN147" i="6"/>
  <c r="Q224" i="6"/>
  <c r="R221" i="6"/>
  <c r="Q225" i="6"/>
  <c r="BL94" i="6"/>
  <c r="AC96" i="6"/>
  <c r="X150" i="6"/>
  <c r="Y147" i="6"/>
  <c r="X151" i="6"/>
  <c r="X153" i="6"/>
  <c r="X152" i="6"/>
  <c r="X148" i="6"/>
  <c r="X149" i="6" s="1"/>
  <c r="AD94" i="6"/>
  <c r="CE153" i="6"/>
  <c r="CE152" i="6"/>
  <c r="CE148" i="6"/>
  <c r="CE149" i="6" s="1"/>
  <c r="CE150" i="6"/>
  <c r="CF147" i="6"/>
  <c r="CE151" i="6"/>
  <c r="N224" i="6"/>
  <c r="N225" i="6"/>
  <c r="BQ151" i="6"/>
  <c r="BQ152" i="6"/>
  <c r="BQ148" i="6"/>
  <c r="BQ149" i="6" s="1"/>
  <c r="BR147" i="6"/>
  <c r="BQ153" i="6"/>
  <c r="BQ150" i="6"/>
  <c r="CV147" i="6"/>
  <c r="CU151" i="6"/>
  <c r="CU150" i="6"/>
  <c r="CU152" i="6"/>
  <c r="CU148" i="6"/>
  <c r="CU149" i="6" s="1"/>
  <c r="CO92" i="6"/>
  <c r="IF9" i="1"/>
  <c r="IF5" i="1"/>
  <c r="IF70" i="1" s="1"/>
  <c r="B104" i="4"/>
  <c r="B103" i="4"/>
  <c r="B102" i="4"/>
  <c r="B101" i="4"/>
  <c r="D104" i="4"/>
  <c r="C104" i="4"/>
  <c r="D103" i="4"/>
  <c r="C103" i="4"/>
  <c r="D102" i="4"/>
  <c r="C102" i="4"/>
  <c r="D101" i="4"/>
  <c r="C101" i="4"/>
  <c r="P54" i="1" l="1" a="1"/>
  <c r="P54" i="1" s="1"/>
  <c r="P55" i="1" s="1" a="1"/>
  <c r="P55"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355"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LJ24" i="1"/>
  <c r="LJ44" i="1"/>
  <c r="LJ39" i="1"/>
  <c r="LJ33" i="1"/>
  <c r="LJ27" i="1"/>
  <c r="LJ43" i="1"/>
  <c r="LJ32" i="1"/>
  <c r="LJ35" i="1"/>
  <c r="LJ42" i="1"/>
  <c r="LJ36" i="1"/>
  <c r="LJ30" i="1"/>
  <c r="LJ37" i="1"/>
  <c r="LJ25" i="1"/>
  <c r="LJ41" i="1"/>
  <c r="LJ40" i="1"/>
  <c r="LJ31" i="1"/>
  <c r="LJ34" i="1"/>
  <c r="LJ28" i="1"/>
  <c r="LJ26" i="1"/>
  <c r="LJ29" i="1"/>
  <c r="LJ38" i="1"/>
  <c r="NC24" i="1"/>
  <c r="NC44" i="1"/>
  <c r="NC36" i="1"/>
  <c r="NC39" i="1"/>
  <c r="NC42" i="1"/>
  <c r="NC34" i="1"/>
  <c r="NC26" i="1"/>
  <c r="NC35" i="1"/>
  <c r="NC32" i="1"/>
  <c r="NC29" i="1"/>
  <c r="NC30" i="1"/>
  <c r="NC28" i="1"/>
  <c r="NC25" i="1"/>
  <c r="NC43" i="1"/>
  <c r="NC40" i="1"/>
  <c r="NC41" i="1"/>
  <c r="NC31" i="1"/>
  <c r="NC33" i="1"/>
  <c r="NC37" i="1"/>
  <c r="NC27" i="1"/>
  <c r="NC38" i="1"/>
  <c r="CE273" i="4"/>
  <c r="CD273" i="4"/>
  <c r="CF273" i="4" s="1"/>
  <c r="KF24" i="1"/>
  <c r="KF43" i="1"/>
  <c r="KF36" i="1"/>
  <c r="KF40" i="1"/>
  <c r="KF39" i="1"/>
  <c r="KF41" i="1"/>
  <c r="KF29" i="1"/>
  <c r="KF42" i="1"/>
  <c r="KF27" i="1"/>
  <c r="KF26" i="1"/>
  <c r="KF30" i="1"/>
  <c r="KF37" i="1"/>
  <c r="KF35" i="1"/>
  <c r="KF38" i="1"/>
  <c r="KF28" i="1"/>
  <c r="KF31" i="1"/>
  <c r="KF32" i="1"/>
  <c r="KF25" i="1"/>
  <c r="KF33" i="1"/>
  <c r="KF34" i="1"/>
  <c r="KF44" i="1"/>
  <c r="BX273" i="4"/>
  <c r="BW273" i="4"/>
  <c r="BY273" i="4" s="1"/>
  <c r="EW24" i="1"/>
  <c r="EW40" i="1"/>
  <c r="EW28" i="1"/>
  <c r="EW38" i="1"/>
  <c r="EW32" i="1"/>
  <c r="EW42" i="1"/>
  <c r="EW30" i="1"/>
  <c r="EW31" i="1"/>
  <c r="EW26" i="1"/>
  <c r="EW35" i="1"/>
  <c r="EW27" i="1"/>
  <c r="EW37" i="1"/>
  <c r="EW33" i="1"/>
  <c r="EW41" i="1"/>
  <c r="EW43" i="1"/>
  <c r="EW34" i="1"/>
  <c r="EW29" i="1"/>
  <c r="EW39" i="1"/>
  <c r="EW44" i="1"/>
  <c r="EW25" i="1"/>
  <c r="EW36" i="1"/>
  <c r="BP273" i="4"/>
  <c r="BR273" i="4" s="1"/>
  <c r="BQ273" i="4"/>
  <c r="LY24" i="1"/>
  <c r="LY42" i="1"/>
  <c r="LY28" i="1"/>
  <c r="LY34" i="1"/>
  <c r="LY27" i="1"/>
  <c r="LY38" i="1"/>
  <c r="LY25" i="1"/>
  <c r="LY40" i="1"/>
  <c r="LY29" i="1"/>
  <c r="LY30" i="1"/>
  <c r="LY33" i="1"/>
  <c r="LY37" i="1"/>
  <c r="LY43" i="1"/>
  <c r="LY31" i="1"/>
  <c r="LY35" i="1"/>
  <c r="LY41" i="1"/>
  <c r="LY39" i="1"/>
  <c r="LY26" i="1"/>
  <c r="LY32" i="1"/>
  <c r="LY36" i="1"/>
  <c r="LY44" i="1"/>
  <c r="NR24" i="1"/>
  <c r="NR44" i="1"/>
  <c r="NR25" i="1"/>
  <c r="NR42" i="1"/>
  <c r="NR37" i="1"/>
  <c r="NR41" i="1"/>
  <c r="NR36" i="1"/>
  <c r="NR33" i="1"/>
  <c r="NR40" i="1"/>
  <c r="NR43" i="1"/>
  <c r="NR39" i="1"/>
  <c r="NR31" i="1"/>
  <c r="NR38" i="1"/>
  <c r="NR34" i="1"/>
  <c r="NR30" i="1"/>
  <c r="NR27" i="1"/>
  <c r="NR35" i="1"/>
  <c r="NR29" i="1"/>
  <c r="NR32" i="1"/>
  <c r="NR26" i="1"/>
  <c r="NR28" i="1"/>
  <c r="BS671" i="4"/>
  <c r="BT671" i="4"/>
  <c r="BO274" i="4"/>
  <c r="BV274" i="4"/>
  <c r="CC274" i="4"/>
  <c r="D275" i="4"/>
  <c r="D674" i="4"/>
  <c r="B274" i="4"/>
  <c r="I356" i="4"/>
  <c r="BT355" i="4"/>
  <c r="CA355" i="4"/>
  <c r="CH355" i="4"/>
  <c r="I755" i="4"/>
  <c r="KU24" i="1"/>
  <c r="KU29" i="1"/>
  <c r="KU33" i="1"/>
  <c r="KU40" i="1"/>
  <c r="KU41" i="1"/>
  <c r="KU28" i="1"/>
  <c r="KU32" i="1"/>
  <c r="KU36" i="1"/>
  <c r="KU31" i="1"/>
  <c r="KU43" i="1"/>
  <c r="KU39" i="1"/>
  <c r="KU27" i="1"/>
  <c r="KU38" i="1"/>
  <c r="KU26" i="1"/>
  <c r="KU37" i="1"/>
  <c r="KU44" i="1"/>
  <c r="KU30" i="1"/>
  <c r="KU25" i="1"/>
  <c r="KU34" i="1"/>
  <c r="KU35" i="1"/>
  <c r="KU42" i="1"/>
  <c r="FB24" i="1"/>
  <c r="FB37" i="1"/>
  <c r="FB33" i="1"/>
  <c r="FB28" i="1"/>
  <c r="FB39" i="1"/>
  <c r="FB32" i="1"/>
  <c r="FB35" i="1"/>
  <c r="FB44" i="1"/>
  <c r="FB42" i="1"/>
  <c r="FB30" i="1"/>
  <c r="FB38" i="1"/>
  <c r="FB43" i="1"/>
  <c r="FB26" i="1"/>
  <c r="FB27" i="1"/>
  <c r="FB41" i="1"/>
  <c r="FB40" i="1"/>
  <c r="FB29" i="1"/>
  <c r="FB34" i="1"/>
  <c r="FB25" i="1"/>
  <c r="FB31" i="1"/>
  <c r="FB36" i="1"/>
  <c r="BS272" i="4"/>
  <c r="BT272" i="4"/>
  <c r="JQ24" i="1"/>
  <c r="JQ43" i="1"/>
  <c r="JQ29" i="1"/>
  <c r="JQ27" i="1"/>
  <c r="JQ38" i="1"/>
  <c r="JQ25" i="1"/>
  <c r="JQ34" i="1"/>
  <c r="JQ31" i="1"/>
  <c r="JQ28" i="1"/>
  <c r="JQ33" i="1"/>
  <c r="JQ30" i="1"/>
  <c r="JQ44" i="1"/>
  <c r="JQ40" i="1"/>
  <c r="JQ42" i="1"/>
  <c r="JQ32" i="1"/>
  <c r="JQ26" i="1"/>
  <c r="JQ36" i="1"/>
  <c r="JQ35" i="1"/>
  <c r="JQ41" i="1"/>
  <c r="JQ37" i="1"/>
  <c r="JQ39" i="1"/>
  <c r="BZ671" i="4"/>
  <c r="CA671" i="4"/>
  <c r="BZ272" i="4"/>
  <c r="CA272" i="4"/>
  <c r="IL47" i="1"/>
  <c r="MN24" i="1"/>
  <c r="MN32" i="1"/>
  <c r="MN34" i="1"/>
  <c r="MN33" i="1"/>
  <c r="MN26" i="1"/>
  <c r="MN43" i="1"/>
  <c r="MN31" i="1"/>
  <c r="MN28" i="1"/>
  <c r="MN39" i="1"/>
  <c r="MN30" i="1"/>
  <c r="MN41" i="1"/>
  <c r="MN29" i="1"/>
  <c r="MN38" i="1"/>
  <c r="MN42" i="1"/>
  <c r="MN35" i="1"/>
  <c r="MN40" i="1"/>
  <c r="MN37" i="1"/>
  <c r="MN36" i="1"/>
  <c r="MN27" i="1"/>
  <c r="MN44" i="1"/>
  <c r="MN25" i="1"/>
  <c r="CG671" i="4"/>
  <c r="CH671" i="4"/>
  <c r="BQ690" i="4"/>
  <c r="BX690" i="4"/>
  <c r="CE690" i="4"/>
  <c r="BT754" i="4"/>
  <c r="CA754" i="4"/>
  <c r="CH754" i="4"/>
  <c r="CG290" i="4"/>
  <c r="CH290" i="4"/>
  <c r="BZ290" i="4"/>
  <c r="CA290" i="4"/>
  <c r="BS290" i="4"/>
  <c r="BT290" i="4"/>
  <c r="B37" i="1"/>
  <c r="GV36" i="1"/>
  <c r="M45" i="1" a="1"/>
  <c r="M45" i="1" s="1"/>
  <c r="M46" i="1" s="1"/>
  <c r="M47" i="1" s="1"/>
  <c r="JF47" i="1" s="1"/>
  <c r="IL45" i="1"/>
  <c r="R57" i="1" a="1"/>
  <c r="R57" i="1" s="1"/>
  <c r="DJ153" i="6"/>
  <c r="DJ148" i="6"/>
  <c r="DJ149" i="6" s="1"/>
  <c r="DJ152" i="6"/>
  <c r="AM153" i="7"/>
  <c r="AM153" i="8"/>
  <c r="W153" i="7"/>
  <c r="W153" i="8"/>
  <c r="W153" i="6"/>
  <c r="C153" i="8"/>
  <c r="C153" i="7"/>
  <c r="AO153" i="7"/>
  <c r="AO153" i="8"/>
  <c r="E153" i="7"/>
  <c r="E153" i="8"/>
  <c r="BE153" i="7"/>
  <c r="BE153" i="8"/>
  <c r="BK153" i="7"/>
  <c r="BK153" i="8"/>
  <c r="AZ153" i="8"/>
  <c r="AZ153" i="7"/>
  <c r="BO153" i="7"/>
  <c r="BO153" i="8"/>
  <c r="BO153" i="6"/>
  <c r="AX153" i="8"/>
  <c r="AX153" i="7"/>
  <c r="D153" i="7"/>
  <c r="D153" i="8"/>
  <c r="AV153" i="8"/>
  <c r="AV153" i="7"/>
  <c r="BL153" i="8"/>
  <c r="BL153" i="7"/>
  <c r="BR153" i="7"/>
  <c r="BR153" i="8"/>
  <c r="AL153" i="8"/>
  <c r="AL153" i="7"/>
  <c r="AL153" i="6"/>
  <c r="AG153" i="7"/>
  <c r="AG153" i="8"/>
  <c r="G153" i="7"/>
  <c r="G153" i="8"/>
  <c r="G153" i="6"/>
  <c r="BA153" i="7"/>
  <c r="BA153" i="8"/>
  <c r="AI153" i="8"/>
  <c r="AI153" i="7"/>
  <c r="Z153" i="7"/>
  <c r="Z153" i="8"/>
  <c r="AN153" i="8"/>
  <c r="AN153" i="7"/>
  <c r="R153" i="8"/>
  <c r="R153" i="7"/>
  <c r="T153" i="7"/>
  <c r="T153" i="8"/>
  <c r="K153" i="7"/>
  <c r="K153" i="8"/>
  <c r="AK153" i="8"/>
  <c r="AK153" i="7"/>
  <c r="AK153" i="6"/>
  <c r="V153" i="7"/>
  <c r="V153" i="8"/>
  <c r="V153" i="6"/>
  <c r="BK154" i="4"/>
  <c r="AY153" i="8"/>
  <c r="AY153" i="7"/>
  <c r="U153" i="7"/>
  <c r="U153" i="8"/>
  <c r="BS153" i="8"/>
  <c r="BS153" i="7"/>
  <c r="F153" i="7"/>
  <c r="F153" i="8"/>
  <c r="F153" i="6"/>
  <c r="BD153" i="7"/>
  <c r="BD153" i="8"/>
  <c r="AW153" i="8"/>
  <c r="AW153" i="7"/>
  <c r="AJ153" i="8"/>
  <c r="AJ153" i="7"/>
  <c r="BN153" i="7"/>
  <c r="BN153" i="8"/>
  <c r="I153" i="7"/>
  <c r="I153" i="8"/>
  <c r="AH153" i="7"/>
  <c r="AH153" i="8"/>
  <c r="AX154" i="4"/>
  <c r="BB153" i="7"/>
  <c r="BB153" i="8"/>
  <c r="X153" i="7"/>
  <c r="X153" i="8"/>
  <c r="S153" i="7"/>
  <c r="S153" i="8"/>
  <c r="BM153" i="8"/>
  <c r="BM153" i="7"/>
  <c r="BQ153" i="7"/>
  <c r="BQ153" i="8"/>
  <c r="AM153" i="6"/>
  <c r="AA153" i="7"/>
  <c r="AA153" i="8"/>
  <c r="J153" i="7"/>
  <c r="J153" i="8"/>
  <c r="BP153" i="8"/>
  <c r="BP153" i="7"/>
  <c r="BP153" i="6"/>
  <c r="L153" i="7"/>
  <c r="L153" i="8"/>
  <c r="H153" i="7"/>
  <c r="H153" i="8"/>
  <c r="Y153" i="7"/>
  <c r="Y153" i="8"/>
  <c r="BC153" i="8"/>
  <c r="BC153" i="7"/>
  <c r="S58" i="1" a="1"/>
  <c r="S58" i="1" s="1"/>
  <c r="Q56" i="1" a="1"/>
  <c r="Q56" i="1" s="1"/>
  <c r="LJ19" i="1"/>
  <c r="MN52" i="1"/>
  <c r="MN18" i="1"/>
  <c r="KF52" i="1"/>
  <c r="KF18" i="1"/>
  <c r="LJ52" i="1"/>
  <c r="LJ18" i="1"/>
  <c r="LY52" i="1"/>
  <c r="LY18" i="1"/>
  <c r="KU52" i="1"/>
  <c r="KU18" i="1"/>
  <c r="NC52" i="1"/>
  <c r="NC18" i="1"/>
  <c r="NR52" i="1"/>
  <c r="NR18" i="1"/>
  <c r="JQ52" i="1"/>
  <c r="JQ18" i="1"/>
  <c r="GQ59" i="1"/>
  <c r="GR59" i="1"/>
  <c r="EW52" i="1"/>
  <c r="EW51" i="1"/>
  <c r="FB52" i="1"/>
  <c r="FB51" i="1"/>
  <c r="DC53" i="1"/>
  <c r="DB53" i="1"/>
  <c r="EG53" i="1"/>
  <c r="DA53" i="1"/>
  <c r="EF53" i="1"/>
  <c r="CZ53" i="1"/>
  <c r="EE53" i="1"/>
  <c r="CY53" i="1"/>
  <c r="ED53" i="1"/>
  <c r="CX53" i="1"/>
  <c r="EC53" i="1"/>
  <c r="EB53" i="1"/>
  <c r="EA53" i="1"/>
  <c r="DZ53" i="1"/>
  <c r="DY53" i="1"/>
  <c r="DX53" i="1"/>
  <c r="O54" i="1" a="1"/>
  <c r="O54" i="1" s="1"/>
  <c r="O55" i="1" s="1" a="1"/>
  <c r="O55" i="1" s="1"/>
  <c r="DW53" i="1"/>
  <c r="DV53" i="1"/>
  <c r="DU53" i="1"/>
  <c r="DT53" i="1"/>
  <c r="DS53" i="1"/>
  <c r="DR53" i="1"/>
  <c r="DQ53" i="1"/>
  <c r="DP53" i="1"/>
  <c r="GN53" i="1"/>
  <c r="DO53" i="1"/>
  <c r="DN53" i="1"/>
  <c r="DM53" i="1"/>
  <c r="DL53" i="1"/>
  <c r="DK53" i="1"/>
  <c r="DJ53" i="1"/>
  <c r="N53" i="1" a="1"/>
  <c r="N53" i="1" s="1"/>
  <c r="DI53" i="1"/>
  <c r="DH53" i="1"/>
  <c r="DG53" i="1"/>
  <c r="DF53" i="1"/>
  <c r="DE53" i="1"/>
  <c r="DD53" i="1"/>
  <c r="DJ150" i="6"/>
  <c r="DE154" i="4"/>
  <c r="DE153" i="8"/>
  <c r="DE153" i="7"/>
  <c r="CO154" i="4"/>
  <c r="CO153" i="7"/>
  <c r="CO153" i="8"/>
  <c r="CS153" i="6"/>
  <c r="CS153" i="7"/>
  <c r="CS153" i="8"/>
  <c r="DJ153" i="7"/>
  <c r="DJ153" i="8"/>
  <c r="CW153" i="7"/>
  <c r="CW153" i="8"/>
  <c r="CV153" i="8"/>
  <c r="CV153" i="7"/>
  <c r="CP154" i="4"/>
  <c r="CP153" i="7"/>
  <c r="CP153" i="8"/>
  <c r="CQ154" i="4"/>
  <c r="CQ153" i="7"/>
  <c r="CQ153" i="8"/>
  <c r="CT153" i="7"/>
  <c r="CT153" i="8"/>
  <c r="CT153" i="6"/>
  <c r="CH153" i="7"/>
  <c r="CH153" i="8"/>
  <c r="CR153" i="8"/>
  <c r="CR153" i="7"/>
  <c r="DD154" i="4"/>
  <c r="DD153" i="8"/>
  <c r="DD153" i="7"/>
  <c r="CE153" i="7"/>
  <c r="CE153" i="8"/>
  <c r="DK153" i="8"/>
  <c r="DK153" i="7"/>
  <c r="CB154" i="4"/>
  <c r="CB153" i="7"/>
  <c r="CB153" i="8"/>
  <c r="DH153" i="8"/>
  <c r="DH153" i="7"/>
  <c r="DH153" i="6"/>
  <c r="DL153" i="8"/>
  <c r="DL153" i="7"/>
  <c r="BZ154" i="4"/>
  <c r="BZ153" i="8"/>
  <c r="BZ153" i="7"/>
  <c r="CF153" i="7"/>
  <c r="CF153" i="8"/>
  <c r="CI153" i="7"/>
  <c r="CI153" i="8"/>
  <c r="DG153" i="6"/>
  <c r="DG153" i="7"/>
  <c r="DG153" i="8"/>
  <c r="DF154" i="4"/>
  <c r="DF153" i="7"/>
  <c r="DF153" i="8"/>
  <c r="CA154" i="4"/>
  <c r="CA153" i="8"/>
  <c r="CA153" i="7"/>
  <c r="CU153" i="7"/>
  <c r="CU153" i="8"/>
  <c r="CC153" i="6"/>
  <c r="CC153" i="7"/>
  <c r="CC153" i="8"/>
  <c r="DI153" i="8"/>
  <c r="DI153" i="7"/>
  <c r="DM153" i="7"/>
  <c r="DM153" i="8"/>
  <c r="CG153" i="7"/>
  <c r="CG153" i="8"/>
  <c r="CD153" i="7"/>
  <c r="CD153" i="8"/>
  <c r="CD153" i="6"/>
  <c r="O151" i="8"/>
  <c r="O152" i="8"/>
  <c r="O148" i="8"/>
  <c r="O149" i="8" s="1"/>
  <c r="O150" i="8"/>
  <c r="O153" i="8"/>
  <c r="P147" i="8"/>
  <c r="DB147" i="8"/>
  <c r="DA151" i="8"/>
  <c r="DA150" i="8"/>
  <c r="DA153" i="8"/>
  <c r="DA148" i="8"/>
  <c r="DA149" i="8" s="1"/>
  <c r="DA152" i="8"/>
  <c r="AS151" i="8"/>
  <c r="AS152" i="8"/>
  <c r="AS148" i="8"/>
  <c r="AS149" i="8" s="1"/>
  <c r="AT147" i="8"/>
  <c r="AS150" i="8"/>
  <c r="AS153" i="8"/>
  <c r="DQ153" i="8"/>
  <c r="DQ151" i="8"/>
  <c r="DQ150" i="8"/>
  <c r="DQ148" i="8"/>
  <c r="DQ149" i="8" s="1"/>
  <c r="DQ152" i="8"/>
  <c r="DR147" i="8"/>
  <c r="BJ147" i="7"/>
  <c r="BI152" i="7"/>
  <c r="BI148" i="7"/>
  <c r="BI149" i="7" s="1"/>
  <c r="BI151" i="7"/>
  <c r="BI150" i="7"/>
  <c r="BI153" i="7"/>
  <c r="CL153" i="8"/>
  <c r="CL148" i="8"/>
  <c r="CL149" i="8" s="1"/>
  <c r="CM147" i="8"/>
  <c r="CL152" i="8"/>
  <c r="CL151" i="8"/>
  <c r="CL150" i="8"/>
  <c r="BX147" i="8"/>
  <c r="BW151" i="8"/>
  <c r="BW152" i="8"/>
  <c r="BW148" i="8"/>
  <c r="BW149" i="8" s="1"/>
  <c r="BW150" i="8"/>
  <c r="BW153" i="8"/>
  <c r="DA152" i="7"/>
  <c r="DA148" i="7"/>
  <c r="DA149" i="7" s="1"/>
  <c r="DA151" i="7"/>
  <c r="DB147" i="7"/>
  <c r="DA150" i="7"/>
  <c r="DA153" i="7"/>
  <c r="AE148" i="7"/>
  <c r="AE149" i="7" s="1"/>
  <c r="AF147" i="7"/>
  <c r="AE151" i="7"/>
  <c r="AE150" i="7"/>
  <c r="AE153" i="7"/>
  <c r="AE152" i="7"/>
  <c r="CN147" i="7"/>
  <c r="CM153" i="7"/>
  <c r="CM152" i="7"/>
  <c r="CM148" i="7"/>
  <c r="CM149" i="7" s="1"/>
  <c r="CM151" i="7"/>
  <c r="CM150" i="7"/>
  <c r="BI153" i="8"/>
  <c r="BI150" i="8"/>
  <c r="BI151" i="8"/>
  <c r="BI148" i="8"/>
  <c r="BI149" i="8" s="1"/>
  <c r="BJ147" i="8"/>
  <c r="BI152" i="8"/>
  <c r="DQ150" i="7"/>
  <c r="DR147" i="7"/>
  <c r="DQ153" i="7"/>
  <c r="DQ152" i="7"/>
  <c r="DQ148" i="7"/>
  <c r="DQ149" i="7" s="1"/>
  <c r="DQ151" i="7"/>
  <c r="P153" i="7"/>
  <c r="P152" i="7"/>
  <c r="P148" i="7"/>
  <c r="P149" i="7" s="1"/>
  <c r="Q147" i="7"/>
  <c r="P151" i="7"/>
  <c r="P150" i="7"/>
  <c r="BW151" i="7"/>
  <c r="BX147" i="7"/>
  <c r="BW150" i="7"/>
  <c r="BW153" i="7"/>
  <c r="BW152" i="7"/>
  <c r="BW148" i="7"/>
  <c r="BW149" i="7" s="1"/>
  <c r="AS150" i="7"/>
  <c r="AS153" i="7"/>
  <c r="AS152" i="7"/>
  <c r="AS148" i="7"/>
  <c r="AS149" i="7" s="1"/>
  <c r="AT147" i="7"/>
  <c r="AS151" i="7"/>
  <c r="AD153" i="8"/>
  <c r="AD150" i="8"/>
  <c r="AE147" i="8"/>
  <c r="AD148" i="8"/>
  <c r="AD149" i="8" s="1"/>
  <c r="AD152" i="8"/>
  <c r="AD151" i="8"/>
  <c r="KF19" i="1"/>
  <c r="JQ19" i="1"/>
  <c r="MN19" i="1"/>
  <c r="KU19" i="1"/>
  <c r="LY19" i="1"/>
  <c r="NC19" i="1"/>
  <c r="NR19" i="1"/>
  <c r="DJ151" i="6"/>
  <c r="BO148" i="4"/>
  <c r="BO149" i="4" s="1"/>
  <c r="BN151" i="4"/>
  <c r="BN153" i="4"/>
  <c r="BN152" i="4"/>
  <c r="BN154" i="4"/>
  <c r="BN150" i="4"/>
  <c r="LZ4" i="1" s="1"/>
  <c r="AZ148" i="4"/>
  <c r="AY151" i="4"/>
  <c r="AY152" i="4"/>
  <c r="AY150" i="4"/>
  <c r="LK4" i="1" s="1"/>
  <c r="AY153" i="4"/>
  <c r="AK148" i="4"/>
  <c r="AK149" i="4" s="1"/>
  <c r="AJ151" i="4"/>
  <c r="AJ152" i="4"/>
  <c r="AJ154" i="4"/>
  <c r="AJ153" i="4"/>
  <c r="AJ150" i="4"/>
  <c r="KV4" i="1" s="1"/>
  <c r="CS148" i="4"/>
  <c r="CS149" i="4" s="1"/>
  <c r="CR151" i="4"/>
  <c r="CR153" i="4"/>
  <c r="CR152" i="4"/>
  <c r="CR154" i="4"/>
  <c r="CR150" i="4"/>
  <c r="ND4" i="1" s="1"/>
  <c r="DH148" i="4"/>
  <c r="DH149" i="4" s="1"/>
  <c r="DG152" i="4"/>
  <c r="DG154" i="4"/>
  <c r="DG151" i="4"/>
  <c r="DG153" i="4"/>
  <c r="DG150" i="4"/>
  <c r="NS4" i="1" s="1"/>
  <c r="BA153" i="6"/>
  <c r="G148" i="4"/>
  <c r="G149" i="4" s="1"/>
  <c r="F152" i="4"/>
  <c r="F154" i="4"/>
  <c r="F151" i="4"/>
  <c r="F153" i="4"/>
  <c r="F150" i="4"/>
  <c r="JR4" i="1" s="1"/>
  <c r="V148" i="4"/>
  <c r="V149" i="4" s="1"/>
  <c r="U153" i="4"/>
  <c r="U151" i="4"/>
  <c r="U152" i="4"/>
  <c r="U154" i="4"/>
  <c r="U150" i="4"/>
  <c r="KG4" i="1" s="1"/>
  <c r="CD148" i="4"/>
  <c r="CD149" i="4" s="1"/>
  <c r="CC152" i="4"/>
  <c r="CC154" i="4"/>
  <c r="CC151" i="4"/>
  <c r="CC153" i="4"/>
  <c r="CC150" i="4"/>
  <c r="MO4" i="1" s="1"/>
  <c r="AY153" i="6"/>
  <c r="AY154" i="4"/>
  <c r="AZ153" i="6"/>
  <c r="BB148" i="6"/>
  <c r="BB149" i="6" s="1"/>
  <c r="BB153" i="6"/>
  <c r="BB152" i="6"/>
  <c r="BB151" i="6"/>
  <c r="BC147" i="6"/>
  <c r="BC150" i="6" s="1"/>
  <c r="BN153" i="6"/>
  <c r="CA153" i="6"/>
  <c r="R153" i="6"/>
  <c r="AG153" i="6"/>
  <c r="CO153" i="6"/>
  <c r="S153" i="6"/>
  <c r="BK153" i="6"/>
  <c r="AH153" i="6"/>
  <c r="AW153" i="6"/>
  <c r="DE153" i="6"/>
  <c r="T153" i="6"/>
  <c r="CB153" i="6"/>
  <c r="AI153" i="6"/>
  <c r="DF153" i="6"/>
  <c r="CP153" i="6"/>
  <c r="AX153" i="6"/>
  <c r="AJ153" i="6"/>
  <c r="CQ153" i="6"/>
  <c r="CR153" i="6"/>
  <c r="U153" i="6"/>
  <c r="D153" i="6"/>
  <c r="DD153" i="6"/>
  <c r="BL153" i="6"/>
  <c r="BM153" i="6"/>
  <c r="BZ153" i="6"/>
  <c r="C153" i="6"/>
  <c r="E153" i="6"/>
  <c r="AV153" i="6"/>
  <c r="AA99" i="4"/>
  <c r="BI99" i="4"/>
  <c r="AA98" i="4"/>
  <c r="BI98" i="4"/>
  <c r="EF4" i="1"/>
  <c r="BL96" i="6"/>
  <c r="Y150" i="6"/>
  <c r="Z147" i="6"/>
  <c r="Y153" i="6"/>
  <c r="Y151" i="6"/>
  <c r="Y152" i="6"/>
  <c r="Y148" i="6"/>
  <c r="Y149" i="6" s="1"/>
  <c r="DK153" i="6"/>
  <c r="DL147" i="6"/>
  <c r="DK152" i="6"/>
  <c r="DK148" i="6"/>
  <c r="DK149" i="6" s="1"/>
  <c r="DK150" i="6"/>
  <c r="DK151" i="6"/>
  <c r="R224" i="6"/>
  <c r="R225" i="6"/>
  <c r="AN152" i="6"/>
  <c r="AN148" i="6"/>
  <c r="AN149" i="6" s="1"/>
  <c r="AN151" i="6"/>
  <c r="AN150" i="6"/>
  <c r="AO147" i="6"/>
  <c r="AN153" i="6"/>
  <c r="BR152" i="6"/>
  <c r="BR148" i="6"/>
  <c r="BR149" i="6" s="1"/>
  <c r="BS147" i="6"/>
  <c r="BR153" i="6"/>
  <c r="BR151" i="6"/>
  <c r="BR150" i="6"/>
  <c r="Q226" i="6"/>
  <c r="N226" i="6"/>
  <c r="I152" i="6"/>
  <c r="I148" i="6"/>
  <c r="I149" i="6" s="1"/>
  <c r="I151" i="6"/>
  <c r="I153" i="6"/>
  <c r="J147" i="6"/>
  <c r="I150" i="6"/>
  <c r="CF153" i="6"/>
  <c r="CF150" i="6"/>
  <c r="CF151" i="6"/>
  <c r="CF152" i="6"/>
  <c r="CF148" i="6"/>
  <c r="CF149" i="6" s="1"/>
  <c r="CG147" i="6"/>
  <c r="BM94" i="6"/>
  <c r="BM96" i="6" s="1"/>
  <c r="AD96" i="6"/>
  <c r="CV151" i="6"/>
  <c r="CV152" i="6"/>
  <c r="CV148" i="6"/>
  <c r="CV149" i="6" s="1"/>
  <c r="CV153" i="6"/>
  <c r="CV150" i="6"/>
  <c r="CW147" i="6"/>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IB5" i="1"/>
  <c r="IB6" i="1" s="1"/>
  <c r="IB9" i="1" s="1"/>
  <c r="IA5" i="1"/>
  <c r="IA6" i="1" s="1"/>
  <c r="IA9" i="1" s="1"/>
  <c r="HZ5" i="1"/>
  <c r="HZ6" i="1" s="1"/>
  <c r="HZ9" i="1" s="1"/>
  <c r="HY5" i="1"/>
  <c r="HY6" i="1" s="1"/>
  <c r="HY9" i="1" s="1"/>
  <c r="HX5" i="1"/>
  <c r="HX6" i="1" s="1"/>
  <c r="HX9" i="1" s="1"/>
  <c r="HW5" i="1"/>
  <c r="HW6" i="1" s="1"/>
  <c r="HW9" i="1" s="1"/>
  <c r="HV5" i="1"/>
  <c r="HV70" i="1" s="1"/>
  <c r="HL5" i="1"/>
  <c r="HL70" i="1" s="1"/>
  <c r="HK5" i="1"/>
  <c r="HK70" i="1" s="1"/>
  <c r="HJ5" i="1"/>
  <c r="HJ70" i="1" s="1"/>
  <c r="HI5" i="1"/>
  <c r="HI6" i="1" s="1"/>
  <c r="HI9" i="1" s="1"/>
  <c r="HH5" i="1"/>
  <c r="HH70" i="1" s="1"/>
  <c r="HG5" i="1"/>
  <c r="HG70" i="1" s="1"/>
  <c r="HF5" i="1"/>
  <c r="HF70"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GY4" i="1" s="1"/>
  <c r="HO4" i="1" s="1"/>
  <c r="X93" i="4"/>
  <c r="Y93" i="4" s="1"/>
  <c r="Z93" i="4" s="1"/>
  <c r="AA93" i="4" s="1"/>
  <c r="AB93" i="4" s="1"/>
  <c r="AC93" i="4" s="1"/>
  <c r="AC95" i="4" s="1"/>
  <c r="BL95" i="4" s="1"/>
  <c r="X94" i="4"/>
  <c r="Y94" i="4" s="1"/>
  <c r="Z94" i="4" s="1"/>
  <c r="AA94" i="4" s="1"/>
  <c r="AB94" i="4" s="1"/>
  <c r="AC94" i="4" s="1"/>
  <c r="BL94" i="4" s="1"/>
  <c r="B356" i="4" l="1"/>
  <c r="LK24" i="1"/>
  <c r="LK27" i="1"/>
  <c r="LK33" i="1"/>
  <c r="LK44" i="1"/>
  <c r="LK36" i="1"/>
  <c r="LK39" i="1"/>
  <c r="LK25" i="1"/>
  <c r="LK35" i="1"/>
  <c r="LK43" i="1"/>
  <c r="LK42" i="1"/>
  <c r="LK34" i="1"/>
  <c r="LK37" i="1"/>
  <c r="LK28" i="1"/>
  <c r="LK26" i="1"/>
  <c r="LK30" i="1"/>
  <c r="LK29" i="1"/>
  <c r="LK32" i="1"/>
  <c r="LK41" i="1"/>
  <c r="LK40" i="1"/>
  <c r="LK31" i="1"/>
  <c r="LK38" i="1"/>
  <c r="BT356" i="4"/>
  <c r="CA356" i="4"/>
  <c r="CH356" i="4"/>
  <c r="I357" i="4"/>
  <c r="I756" i="4"/>
  <c r="KG24" i="1"/>
  <c r="KG39" i="1"/>
  <c r="KG25" i="1"/>
  <c r="KG34" i="1"/>
  <c r="KG41" i="1"/>
  <c r="KG27" i="1"/>
  <c r="KG26" i="1"/>
  <c r="KG42" i="1"/>
  <c r="KG30" i="1"/>
  <c r="KG44" i="1"/>
  <c r="KG33" i="1"/>
  <c r="KG29" i="1"/>
  <c r="KG36" i="1"/>
  <c r="KG37" i="1"/>
  <c r="KG28" i="1"/>
  <c r="KG32" i="1"/>
  <c r="KG31" i="1"/>
  <c r="KG38" i="1"/>
  <c r="KG40" i="1"/>
  <c r="KG35" i="1"/>
  <c r="KG43" i="1"/>
  <c r="CC674" i="4"/>
  <c r="BV674" i="4"/>
  <c r="BO674" i="4"/>
  <c r="BS356" i="4"/>
  <c r="BZ356" i="4"/>
  <c r="CG356" i="4"/>
  <c r="H756" i="4"/>
  <c r="BV275" i="4"/>
  <c r="CC275" i="4"/>
  <c r="D276" i="4"/>
  <c r="BO275" i="4"/>
  <c r="D675" i="4"/>
  <c r="B275" i="4"/>
  <c r="A358" i="4"/>
  <c r="G357" i="4"/>
  <c r="H357" i="4"/>
  <c r="JR24" i="1"/>
  <c r="JR38" i="1"/>
  <c r="JR25" i="1"/>
  <c r="JR34" i="1"/>
  <c r="JR31" i="1"/>
  <c r="JR33" i="1"/>
  <c r="JR40" i="1"/>
  <c r="JR30" i="1"/>
  <c r="JR44" i="1"/>
  <c r="JR29" i="1"/>
  <c r="JR42" i="1"/>
  <c r="JR32" i="1"/>
  <c r="JR26" i="1"/>
  <c r="JR35" i="1"/>
  <c r="JR27" i="1"/>
  <c r="JR36" i="1"/>
  <c r="JR37" i="1"/>
  <c r="JR41" i="1"/>
  <c r="JR39" i="1"/>
  <c r="JR28" i="1"/>
  <c r="JR43" i="1"/>
  <c r="LZ24" i="1"/>
  <c r="LZ31" i="1"/>
  <c r="LZ38" i="1"/>
  <c r="LZ25" i="1"/>
  <c r="LZ40" i="1"/>
  <c r="LZ30" i="1"/>
  <c r="LZ43" i="1"/>
  <c r="LZ33" i="1"/>
  <c r="LZ27" i="1"/>
  <c r="LZ41" i="1"/>
  <c r="LZ26" i="1"/>
  <c r="LZ34" i="1"/>
  <c r="LZ39" i="1"/>
  <c r="LZ35" i="1"/>
  <c r="LZ32" i="1"/>
  <c r="LZ28" i="1"/>
  <c r="LZ29" i="1"/>
  <c r="LZ37" i="1"/>
  <c r="LZ36" i="1"/>
  <c r="LZ44" i="1"/>
  <c r="LZ42"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NS24" i="1"/>
  <c r="NS41" i="1"/>
  <c r="NS36" i="1"/>
  <c r="NS37" i="1"/>
  <c r="NS30" i="1"/>
  <c r="NS33" i="1"/>
  <c r="NS32" i="1"/>
  <c r="NS25" i="1"/>
  <c r="NS38" i="1"/>
  <c r="NS40" i="1"/>
  <c r="NS43" i="1"/>
  <c r="NS31" i="1"/>
  <c r="NS34" i="1"/>
  <c r="NS42" i="1"/>
  <c r="NS27" i="1"/>
  <c r="NS35" i="1"/>
  <c r="NS29" i="1"/>
  <c r="NS44" i="1"/>
  <c r="NS26" i="1"/>
  <c r="NS28" i="1"/>
  <c r="NS39" i="1"/>
  <c r="BS672" i="4"/>
  <c r="BT672" i="4"/>
  <c r="CG690" i="4"/>
  <c r="CH690" i="4"/>
  <c r="BW673" i="4"/>
  <c r="BY673" i="4" s="1"/>
  <c r="BX673" i="4"/>
  <c r="ND24" i="1"/>
  <c r="ND38" i="1"/>
  <c r="ND35" i="1"/>
  <c r="ND36" i="1"/>
  <c r="ND42" i="1"/>
  <c r="ND26" i="1"/>
  <c r="ND32" i="1"/>
  <c r="ND34" i="1"/>
  <c r="ND29" i="1"/>
  <c r="ND28" i="1"/>
  <c r="ND39" i="1"/>
  <c r="ND37" i="1"/>
  <c r="ND30" i="1"/>
  <c r="ND25" i="1"/>
  <c r="ND43" i="1"/>
  <c r="ND40" i="1"/>
  <c r="ND41" i="1"/>
  <c r="ND33" i="1"/>
  <c r="ND31" i="1"/>
  <c r="ND27" i="1"/>
  <c r="ND44" i="1"/>
  <c r="CA690" i="4"/>
  <c r="BZ690" i="4"/>
  <c r="BP673" i="4"/>
  <c r="BR673" i="4" s="1"/>
  <c r="BQ673" i="4"/>
  <c r="BT690" i="4"/>
  <c r="BS690" i="4"/>
  <c r="BS273" i="4"/>
  <c r="BT273" i="4"/>
  <c r="CD673" i="4"/>
  <c r="CF673" i="4" s="1"/>
  <c r="CE673" i="4"/>
  <c r="CG672" i="4"/>
  <c r="CH672" i="4"/>
  <c r="BN677" i="4"/>
  <c r="BU677" i="4"/>
  <c r="CB677" i="4"/>
  <c r="B677" i="4"/>
  <c r="BX691" i="4"/>
  <c r="CE691" i="4"/>
  <c r="BQ691" i="4"/>
  <c r="MO24" i="1"/>
  <c r="MO34" i="1"/>
  <c r="MO31" i="1"/>
  <c r="MO38" i="1"/>
  <c r="MO26" i="1"/>
  <c r="MO40" i="1"/>
  <c r="MO41" i="1"/>
  <c r="MO32" i="1"/>
  <c r="MO43" i="1"/>
  <c r="MO30" i="1"/>
  <c r="MO36" i="1"/>
  <c r="MO39" i="1"/>
  <c r="MO29" i="1"/>
  <c r="MO33" i="1"/>
  <c r="MO37" i="1"/>
  <c r="MO35" i="1"/>
  <c r="MO42" i="1"/>
  <c r="MO25" i="1"/>
  <c r="MO27" i="1"/>
  <c r="MO44" i="1"/>
  <c r="MO28" i="1"/>
  <c r="F293" i="4"/>
  <c r="CE292" i="4"/>
  <c r="BQ292" i="4"/>
  <c r="BX292" i="4"/>
  <c r="F692" i="4"/>
  <c r="KV24" i="1"/>
  <c r="KV41" i="1"/>
  <c r="KV38" i="1"/>
  <c r="KV33" i="1"/>
  <c r="KV40" i="1"/>
  <c r="KV43" i="1"/>
  <c r="KV26" i="1"/>
  <c r="KV31" i="1"/>
  <c r="KV28" i="1"/>
  <c r="KV27" i="1"/>
  <c r="KV36" i="1"/>
  <c r="KV39" i="1"/>
  <c r="KV44" i="1"/>
  <c r="KV37" i="1"/>
  <c r="KV30" i="1"/>
  <c r="KV25" i="1"/>
  <c r="KV34" i="1"/>
  <c r="KV42" i="1"/>
  <c r="KV29" i="1"/>
  <c r="KV35" i="1"/>
  <c r="KV32" i="1"/>
  <c r="BW691" i="4"/>
  <c r="BY691" i="4" s="1"/>
  <c r="CD691" i="4"/>
  <c r="CF691" i="4" s="1"/>
  <c r="BP691" i="4"/>
  <c r="BR691" i="4" s="1"/>
  <c r="B691" i="4"/>
  <c r="BZ291" i="4"/>
  <c r="CA291" i="4"/>
  <c r="BT755" i="4"/>
  <c r="CA755" i="4"/>
  <c r="CH755" i="4"/>
  <c r="BS291" i="4"/>
  <c r="BT291" i="4"/>
  <c r="BR755" i="4"/>
  <c r="BY755" i="4"/>
  <c r="CF755" i="4"/>
  <c r="CG291" i="4"/>
  <c r="CH291" i="4"/>
  <c r="B38" i="1"/>
  <c r="GV37" i="1"/>
  <c r="L45" i="1" a="1"/>
  <c r="L45" i="1" s="1"/>
  <c r="L46" i="1" s="1"/>
  <c r="L47" i="1" s="1"/>
  <c r="JE47" i="1" s="1"/>
  <c r="JF45" i="1"/>
  <c r="P56" i="1" a="1"/>
  <c r="P56" i="1" s="1"/>
  <c r="O56" i="1" s="1" a="1"/>
  <c r="O56" i="1" s="1"/>
  <c r="Q57" i="1" a="1"/>
  <c r="Q57" i="1" s="1"/>
  <c r="R58" i="1" a="1"/>
  <c r="R58" i="1" s="1"/>
  <c r="S59" i="1" a="1"/>
  <c r="S59" i="1" s="1"/>
  <c r="S60" i="1" s="1" a="1"/>
  <c r="S60" i="1" s="1"/>
  <c r="ND52" i="1"/>
  <c r="ND18" i="1"/>
  <c r="MO52" i="1"/>
  <c r="MO18" i="1"/>
  <c r="KV52" i="1"/>
  <c r="KV18" i="1"/>
  <c r="LK52" i="1"/>
  <c r="LK18" i="1"/>
  <c r="KG52" i="1"/>
  <c r="KG18" i="1"/>
  <c r="JR52" i="1"/>
  <c r="JR18" i="1"/>
  <c r="LZ52" i="1"/>
  <c r="LZ18" i="1"/>
  <c r="NS52" i="1"/>
  <c r="NS18" i="1"/>
  <c r="DK55" i="1"/>
  <c r="DH55" i="1"/>
  <c r="DG55" i="1"/>
  <c r="DF55" i="1"/>
  <c r="DE55" i="1"/>
  <c r="DD55" i="1"/>
  <c r="DC55" i="1"/>
  <c r="DB55" i="1"/>
  <c r="DA55" i="1"/>
  <c r="EG55" i="1"/>
  <c r="CZ55" i="1"/>
  <c r="EF55" i="1"/>
  <c r="CY55" i="1"/>
  <c r="EE55" i="1"/>
  <c r="CX55" i="1"/>
  <c r="ED55" i="1"/>
  <c r="EC55" i="1"/>
  <c r="EB55" i="1"/>
  <c r="EA55" i="1"/>
  <c r="DZ55" i="1"/>
  <c r="DY55" i="1"/>
  <c r="GN55" i="1"/>
  <c r="DX55" i="1"/>
  <c r="DW55" i="1"/>
  <c r="DV55" i="1"/>
  <c r="DU55" i="1"/>
  <c r="DT55" i="1"/>
  <c r="DS55" i="1"/>
  <c r="DR55" i="1"/>
  <c r="DQ55" i="1"/>
  <c r="DP55" i="1"/>
  <c r="DO55" i="1"/>
  <c r="DN55" i="1"/>
  <c r="DM55" i="1"/>
  <c r="DL55" i="1"/>
  <c r="DJ55" i="1"/>
  <c r="DI55" i="1"/>
  <c r="GR60" i="1"/>
  <c r="GQ60" i="1"/>
  <c r="EC54" i="1"/>
  <c r="EB54" i="1"/>
  <c r="EA54" i="1"/>
  <c r="DZ54" i="1"/>
  <c r="DY54" i="1"/>
  <c r="DX54" i="1"/>
  <c r="DW54" i="1"/>
  <c r="DV54" i="1"/>
  <c r="DU54" i="1"/>
  <c r="DT54" i="1"/>
  <c r="DS54" i="1"/>
  <c r="DR54" i="1"/>
  <c r="DQ54" i="1"/>
  <c r="DP54" i="1"/>
  <c r="GN54" i="1"/>
  <c r="DO54" i="1"/>
  <c r="DN54" i="1"/>
  <c r="DM54" i="1"/>
  <c r="DL54" i="1"/>
  <c r="DK54" i="1"/>
  <c r="DJ54" i="1"/>
  <c r="DI54" i="1"/>
  <c r="DH54" i="1"/>
  <c r="DG54" i="1"/>
  <c r="DF54" i="1"/>
  <c r="DE54" i="1"/>
  <c r="DD54" i="1"/>
  <c r="DC54" i="1"/>
  <c r="DB54" i="1"/>
  <c r="EG54" i="1"/>
  <c r="DA54" i="1"/>
  <c r="EF54" i="1"/>
  <c r="CZ54" i="1"/>
  <c r="EE54" i="1"/>
  <c r="CY54" i="1"/>
  <c r="ED54" i="1"/>
  <c r="CX54" i="1"/>
  <c r="N54" i="1" a="1"/>
  <c r="N54" i="1" s="1"/>
  <c r="N55" i="1" s="1" a="1"/>
  <c r="N55" i="1" s="1"/>
  <c r="IL53" i="1"/>
  <c r="M53" i="1" a="1"/>
  <c r="M53" i="1" s="1"/>
  <c r="AE153" i="8"/>
  <c r="AE150" i="8"/>
  <c r="AF147" i="8"/>
  <c r="AE148" i="8"/>
  <c r="AE149" i="8" s="1"/>
  <c r="AE152" i="8"/>
  <c r="AE151" i="8"/>
  <c r="AT153" i="7"/>
  <c r="AT150" i="7"/>
  <c r="AT152" i="7"/>
  <c r="AT148" i="7"/>
  <c r="AT149" i="7" s="1"/>
  <c r="AU147" i="7"/>
  <c r="AT151" i="7"/>
  <c r="BJ151" i="7"/>
  <c r="BJ152" i="7"/>
  <c r="BJ148" i="7"/>
  <c r="BJ149" i="7" s="1"/>
  <c r="BJ150" i="7"/>
  <c r="BJ153" i="7"/>
  <c r="DR153" i="8"/>
  <c r="DR150" i="8"/>
  <c r="DR148" i="8"/>
  <c r="DR149" i="8" s="1"/>
  <c r="DR152" i="8"/>
  <c r="DR151" i="8"/>
  <c r="CN153" i="7"/>
  <c r="CN152" i="7"/>
  <c r="CN148" i="7"/>
  <c r="CN149" i="7" s="1"/>
  <c r="CN151" i="7"/>
  <c r="CN150" i="7"/>
  <c r="AF148" i="7"/>
  <c r="AF149" i="7" s="1"/>
  <c r="AF151" i="7"/>
  <c r="AF150" i="7"/>
  <c r="AF153" i="7"/>
  <c r="AF152" i="7"/>
  <c r="BX151" i="7"/>
  <c r="BY147" i="7"/>
  <c r="BX150" i="7"/>
  <c r="BX153" i="7"/>
  <c r="BX152" i="7"/>
  <c r="BX148" i="7"/>
  <c r="BX149" i="7" s="1"/>
  <c r="AT151" i="8"/>
  <c r="AT152" i="8"/>
  <c r="AT148" i="8"/>
  <c r="AT149" i="8" s="1"/>
  <c r="AU147" i="8"/>
  <c r="AT150" i="8"/>
  <c r="AT153" i="8"/>
  <c r="DB152" i="7"/>
  <c r="DB148" i="7"/>
  <c r="DB149" i="7" s="1"/>
  <c r="DB153" i="7"/>
  <c r="DB151" i="7"/>
  <c r="DC147" i="7"/>
  <c r="DB150" i="7"/>
  <c r="Q153" i="7"/>
  <c r="Q152" i="7"/>
  <c r="Q148" i="7"/>
  <c r="Q149" i="7" s="1"/>
  <c r="Q151" i="7"/>
  <c r="Q150" i="7"/>
  <c r="DC147" i="8"/>
  <c r="DB151" i="8"/>
  <c r="DB150" i="8"/>
  <c r="DB153" i="8"/>
  <c r="DB148" i="8"/>
  <c r="DB149" i="8" s="1"/>
  <c r="DB152" i="8"/>
  <c r="P152" i="8"/>
  <c r="P148" i="8"/>
  <c r="P149" i="8" s="1"/>
  <c r="P151" i="8"/>
  <c r="P150" i="8"/>
  <c r="P153" i="8"/>
  <c r="Q147" i="8"/>
  <c r="BX151" i="8"/>
  <c r="BX152" i="8"/>
  <c r="BX148" i="8"/>
  <c r="BX149" i="8" s="1"/>
  <c r="BX150" i="8"/>
  <c r="BX153" i="8"/>
  <c r="BY147" i="8"/>
  <c r="DR150" i="7"/>
  <c r="DR151" i="7"/>
  <c r="DR153" i="7"/>
  <c r="DR152" i="7"/>
  <c r="DR148" i="7"/>
  <c r="DR149" i="7" s="1"/>
  <c r="BJ153" i="8"/>
  <c r="BJ150" i="8"/>
  <c r="BJ151" i="8"/>
  <c r="BJ148" i="8"/>
  <c r="BJ149" i="8" s="1"/>
  <c r="BJ152" i="8"/>
  <c r="CM153" i="8"/>
  <c r="CM150" i="8"/>
  <c r="CM148" i="8"/>
  <c r="CM149" i="8" s="1"/>
  <c r="CN147" i="8"/>
  <c r="CM152" i="8"/>
  <c r="CM151" i="8"/>
  <c r="BC151" i="6"/>
  <c r="BD147" i="6"/>
  <c r="BD150" i="6" s="1"/>
  <c r="AZ154" i="4"/>
  <c r="AZ149" i="4"/>
  <c r="AZ150" i="4" s="1"/>
  <c r="LL4" i="1" s="1"/>
  <c r="LK19" i="1"/>
  <c r="KG19" i="1"/>
  <c r="LZ19" i="1"/>
  <c r="JR19" i="1"/>
  <c r="NS19" i="1"/>
  <c r="ND19" i="1"/>
  <c r="MO19" i="1"/>
  <c r="KV19" i="1"/>
  <c r="DI148" i="4"/>
  <c r="DI149" i="4" s="1"/>
  <c r="DH152" i="4"/>
  <c r="DH154" i="4"/>
  <c r="DH151" i="4"/>
  <c r="DH153" i="4"/>
  <c r="DH150" i="4"/>
  <c r="NT4" i="1" s="1"/>
  <c r="CT148" i="4"/>
  <c r="CT149" i="4" s="1"/>
  <c r="CS151" i="4"/>
  <c r="CS153" i="4"/>
  <c r="CS152" i="4"/>
  <c r="CS154" i="4"/>
  <c r="CS150" i="4"/>
  <c r="NE4" i="1" s="1"/>
  <c r="CE148" i="4"/>
  <c r="CE149" i="4" s="1"/>
  <c r="CD152" i="4"/>
  <c r="CD154" i="4"/>
  <c r="CD151" i="4"/>
  <c r="CD153" i="4"/>
  <c r="CD150" i="4"/>
  <c r="MP4" i="1" s="1"/>
  <c r="W148" i="4"/>
  <c r="W149" i="4" s="1"/>
  <c r="V153" i="4"/>
  <c r="V151" i="4"/>
  <c r="V152" i="4"/>
  <c r="V154" i="4"/>
  <c r="V150" i="4"/>
  <c r="KH4" i="1" s="1"/>
  <c r="AL148" i="4"/>
  <c r="AL149" i="4" s="1"/>
  <c r="AK152" i="4"/>
  <c r="AK154" i="4"/>
  <c r="AK153" i="4"/>
  <c r="AK151" i="4"/>
  <c r="AK150" i="4"/>
  <c r="KW4" i="1" s="1"/>
  <c r="H148" i="4"/>
  <c r="H149" i="4" s="1"/>
  <c r="G152" i="4"/>
  <c r="G154" i="4"/>
  <c r="G151" i="4"/>
  <c r="G153" i="4"/>
  <c r="G150" i="4"/>
  <c r="JS4" i="1" s="1"/>
  <c r="BA148" i="4"/>
  <c r="BA149" i="4" s="1"/>
  <c r="AZ151" i="4"/>
  <c r="AZ152" i="4"/>
  <c r="AZ153" i="4"/>
  <c r="BP148" i="4"/>
  <c r="BP149" i="4" s="1"/>
  <c r="BO151" i="4"/>
  <c r="BO153" i="4"/>
  <c r="BO152" i="4"/>
  <c r="BO154" i="4"/>
  <c r="BO150" i="4"/>
  <c r="MA4" i="1" s="1"/>
  <c r="BC148" i="6"/>
  <c r="BC149" i="6" s="1"/>
  <c r="BC152" i="6"/>
  <c r="BC153" i="6"/>
  <c r="AB98" i="4"/>
  <c r="BJ98" i="4"/>
  <c r="AB99" i="4"/>
  <c r="BJ99" i="4"/>
  <c r="EG4" i="1"/>
  <c r="BS152" i="6"/>
  <c r="BS148" i="6"/>
  <c r="BS149" i="6" s="1"/>
  <c r="BT147" i="6"/>
  <c r="BS153" i="6"/>
  <c r="BS151" i="6"/>
  <c r="BS150" i="6"/>
  <c r="CW151" i="6"/>
  <c r="CW152" i="6"/>
  <c r="CW148" i="6"/>
  <c r="CW149" i="6" s="1"/>
  <c r="CW153" i="6"/>
  <c r="CX147" i="6"/>
  <c r="CW150" i="6"/>
  <c r="AO152" i="6"/>
  <c r="AO148" i="6"/>
  <c r="AO149" i="6" s="1"/>
  <c r="AO151" i="6"/>
  <c r="AO150" i="6"/>
  <c r="AP147" i="6"/>
  <c r="AO153" i="6"/>
  <c r="R226" i="6"/>
  <c r="CG153" i="6"/>
  <c r="CG150" i="6"/>
  <c r="CH147" i="6"/>
  <c r="CG151" i="6"/>
  <c r="CG152" i="6"/>
  <c r="CG148" i="6"/>
  <c r="CG149" i="6" s="1"/>
  <c r="DL153" i="6"/>
  <c r="DL150" i="6"/>
  <c r="DL151" i="6"/>
  <c r="DL152" i="6"/>
  <c r="DL148" i="6"/>
  <c r="DL149" i="6" s="1"/>
  <c r="DM147" i="6"/>
  <c r="Z150" i="6"/>
  <c r="AA147" i="6"/>
  <c r="Z153" i="6"/>
  <c r="Z151" i="6"/>
  <c r="Z152" i="6"/>
  <c r="Z148" i="6"/>
  <c r="Z149" i="6" s="1"/>
  <c r="J152" i="6"/>
  <c r="J148" i="6"/>
  <c r="J149" i="6" s="1"/>
  <c r="J151" i="6"/>
  <c r="J153" i="6"/>
  <c r="K147" i="6"/>
  <c r="J150" i="6"/>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IA70"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IB70" i="1"/>
  <c r="BU116" i="4"/>
  <c r="BZ123" i="4"/>
  <c r="BZ125" i="4"/>
  <c r="CK128" i="4"/>
  <c r="BX116" i="4"/>
  <c r="CN118" i="4"/>
  <c r="CM128" i="4"/>
  <c r="BY106" i="4"/>
  <c r="CH114" i="4"/>
  <c r="CI114" i="4"/>
  <c r="CH123" i="4"/>
  <c r="CL132" i="4"/>
  <c r="BU105" i="4"/>
  <c r="HG6" i="1"/>
  <c r="HG9" i="1" s="1"/>
  <c r="HF6" i="1"/>
  <c r="HF9" i="1" s="1"/>
  <c r="HW70" i="1"/>
  <c r="HX70" i="1"/>
  <c r="HY70" i="1"/>
  <c r="HZ70" i="1"/>
  <c r="BT121" i="4"/>
  <c r="BU121" i="4"/>
  <c r="BV121" i="4"/>
  <c r="BW121" i="4"/>
  <c r="BX121" i="4"/>
  <c r="BF95" i="4"/>
  <c r="BF97" i="4" s="1"/>
  <c r="HF4" i="1" s="1"/>
  <c r="HV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HJ6" i="1"/>
  <c r="HJ9" i="1" s="1"/>
  <c r="HH6" i="1"/>
  <c r="HH9" i="1" s="1"/>
  <c r="HV6" i="1"/>
  <c r="HV9" i="1" s="1"/>
  <c r="HL6" i="1"/>
  <c r="HL9" i="1" s="1"/>
  <c r="HI70" i="1"/>
  <c r="HK6" i="1"/>
  <c r="HK9" i="1" s="1"/>
  <c r="BI96" i="4"/>
  <c r="BJ96" i="4" s="1"/>
  <c r="BK96" i="4" s="1"/>
  <c r="AC97" i="4"/>
  <c r="HE4" i="1" s="1"/>
  <c r="HU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HU5" i="1"/>
  <c r="HU70" i="1" s="1"/>
  <c r="HT5" i="1"/>
  <c r="HT70" i="1" s="1"/>
  <c r="HS5" i="1"/>
  <c r="HS70" i="1" s="1"/>
  <c r="HR5" i="1"/>
  <c r="HR70" i="1" s="1"/>
  <c r="HQ5" i="1"/>
  <c r="HQ70" i="1" s="1"/>
  <c r="HP5" i="1"/>
  <c r="HP6" i="1" s="1"/>
  <c r="HP9" i="1" s="1"/>
  <c r="HO5" i="1"/>
  <c r="HO70" i="1" s="1"/>
  <c r="HE5" i="1"/>
  <c r="HE70" i="1" s="1"/>
  <c r="HD5" i="1"/>
  <c r="HD70" i="1" s="1"/>
  <c r="HC5" i="1"/>
  <c r="HC70" i="1" s="1"/>
  <c r="HB5" i="1"/>
  <c r="HB6" i="1" s="1"/>
  <c r="HB9" i="1" s="1"/>
  <c r="HA5" i="1"/>
  <c r="HA70" i="1" s="1"/>
  <c r="GZ5" i="1"/>
  <c r="GZ70" i="1" s="1"/>
  <c r="JF19" i="1"/>
  <c r="JE19" i="1"/>
  <c r="JD19" i="1"/>
  <c r="GM19" i="1"/>
  <c r="GL19" i="1"/>
  <c r="GK19" i="1"/>
  <c r="A19" i="1"/>
  <c r="D46" i="3"/>
  <c r="D45" i="3"/>
  <c r="D44" i="3"/>
  <c r="D30" i="3"/>
  <c r="D29" i="3"/>
  <c r="D28" i="3"/>
  <c r="D26" i="3"/>
  <c r="A11" i="1"/>
  <c r="KH24" i="1" l="1"/>
  <c r="KH37" i="1"/>
  <c r="KH27" i="1"/>
  <c r="KH26" i="1"/>
  <c r="KH42" i="1"/>
  <c r="KH33" i="1"/>
  <c r="KH30" i="1"/>
  <c r="KH44" i="1"/>
  <c r="KH29" i="1"/>
  <c r="KH34" i="1"/>
  <c r="KH28" i="1"/>
  <c r="KH32" i="1"/>
  <c r="KH38" i="1"/>
  <c r="KH31" i="1"/>
  <c r="KH40" i="1"/>
  <c r="KH25" i="1"/>
  <c r="KH35" i="1"/>
  <c r="KH41" i="1"/>
  <c r="KH39" i="1"/>
  <c r="KH36" i="1"/>
  <c r="KH43" i="1"/>
  <c r="CE674" i="4"/>
  <c r="CD674" i="4"/>
  <c r="CF674" i="4" s="1"/>
  <c r="BT691" i="4"/>
  <c r="BS691" i="4"/>
  <c r="BZ274" i="4"/>
  <c r="CA274" i="4"/>
  <c r="CH691" i="4"/>
  <c r="CG691" i="4"/>
  <c r="CA691" i="4"/>
  <c r="BZ691" i="4"/>
  <c r="CH274" i="4"/>
  <c r="CG274" i="4"/>
  <c r="BP293" i="4"/>
  <c r="BR293" i="4" s="1"/>
  <c r="BW293" i="4"/>
  <c r="BY293" i="4" s="1"/>
  <c r="CD293" i="4"/>
  <c r="CF293" i="4" s="1"/>
  <c r="E693" i="4"/>
  <c r="MP24" i="1"/>
  <c r="MP26" i="1"/>
  <c r="MP35" i="1"/>
  <c r="MP40" i="1"/>
  <c r="MP28" i="1"/>
  <c r="MP36" i="1"/>
  <c r="MP43" i="1"/>
  <c r="MP30" i="1"/>
  <c r="MP39" i="1"/>
  <c r="MP32" i="1"/>
  <c r="MP31" i="1"/>
  <c r="MP29" i="1"/>
  <c r="MP33" i="1"/>
  <c r="MP37" i="1"/>
  <c r="MP38" i="1"/>
  <c r="MP42" i="1"/>
  <c r="MP25" i="1"/>
  <c r="MP41" i="1"/>
  <c r="MP27" i="1"/>
  <c r="MP34" i="1"/>
  <c r="MP44" i="1"/>
  <c r="A295" i="4"/>
  <c r="E294" i="4"/>
  <c r="B293" i="4"/>
  <c r="BX692" i="4"/>
  <c r="CE692" i="4"/>
  <c r="BQ692" i="4"/>
  <c r="BZ292" i="4"/>
  <c r="CA292" i="4"/>
  <c r="BS292" i="4"/>
  <c r="BT292" i="4"/>
  <c r="CA673" i="4"/>
  <c r="BZ673" i="4"/>
  <c r="CG292" i="4"/>
  <c r="CH292" i="4"/>
  <c r="CG673" i="4"/>
  <c r="CH673" i="4"/>
  <c r="MA24" i="1"/>
  <c r="MA32" i="1"/>
  <c r="MA31" i="1"/>
  <c r="MA25" i="1"/>
  <c r="MA35" i="1"/>
  <c r="MA27" i="1"/>
  <c r="MA41" i="1"/>
  <c r="MA40" i="1"/>
  <c r="MA43" i="1"/>
  <c r="MA33" i="1"/>
  <c r="MA38" i="1"/>
  <c r="MA26" i="1"/>
  <c r="MA34" i="1"/>
  <c r="MA39" i="1"/>
  <c r="MA44" i="1"/>
  <c r="MA36" i="1"/>
  <c r="MA37" i="1"/>
  <c r="MA30" i="1"/>
  <c r="MA42" i="1"/>
  <c r="MA29" i="1"/>
  <c r="MA28" i="1"/>
  <c r="BQ293" i="4"/>
  <c r="BX293" i="4"/>
  <c r="CE293" i="4"/>
  <c r="F294" i="4"/>
  <c r="F693" i="4"/>
  <c r="BW692" i="4"/>
  <c r="BY692" i="4" s="1"/>
  <c r="CD692" i="4"/>
  <c r="CF692" i="4" s="1"/>
  <c r="BP692" i="4"/>
  <c r="BR692" i="4" s="1"/>
  <c r="B692" i="4"/>
  <c r="NE24" i="1"/>
  <c r="NE42" i="1"/>
  <c r="NE36" i="1"/>
  <c r="NE26" i="1"/>
  <c r="NE32" i="1"/>
  <c r="NE37" i="1"/>
  <c r="NE29" i="1"/>
  <c r="NE39" i="1"/>
  <c r="NE30" i="1"/>
  <c r="NE34" i="1"/>
  <c r="NE28" i="1"/>
  <c r="NE35" i="1"/>
  <c r="NE25" i="1"/>
  <c r="NE43" i="1"/>
  <c r="NE41" i="1"/>
  <c r="NE33" i="1"/>
  <c r="NE31" i="1"/>
  <c r="NE40" i="1"/>
  <c r="NE27" i="1"/>
  <c r="NE44" i="1"/>
  <c r="NE38" i="1"/>
  <c r="BS357" i="4"/>
  <c r="BZ357" i="4"/>
  <c r="CG357" i="4"/>
  <c r="H757" i="4"/>
  <c r="BS673" i="4"/>
  <c r="BT673" i="4"/>
  <c r="BR357" i="4"/>
  <c r="BY357" i="4"/>
  <c r="CF357" i="4"/>
  <c r="G757" i="4"/>
  <c r="NT24" i="1"/>
  <c r="NT32" i="1"/>
  <c r="NT36" i="1"/>
  <c r="NT30" i="1"/>
  <c r="NT41" i="1"/>
  <c r="NT33" i="1"/>
  <c r="NT28" i="1"/>
  <c r="NT25" i="1"/>
  <c r="NT31" i="1"/>
  <c r="NT40" i="1"/>
  <c r="NT34" i="1"/>
  <c r="NT44" i="1"/>
  <c r="NT27" i="1"/>
  <c r="NT42" i="1"/>
  <c r="NT38" i="1"/>
  <c r="NT29" i="1"/>
  <c r="NT35" i="1"/>
  <c r="NT39" i="1"/>
  <c r="NT26" i="1"/>
  <c r="NT37" i="1"/>
  <c r="NT43" i="1"/>
  <c r="B357" i="4"/>
  <c r="A359" i="4"/>
  <c r="G358" i="4"/>
  <c r="H358" i="4"/>
  <c r="JS24" i="1"/>
  <c r="JS29" i="1"/>
  <c r="JS34" i="1"/>
  <c r="JS35" i="1"/>
  <c r="JS31" i="1"/>
  <c r="JS30" i="1"/>
  <c r="JS33" i="1"/>
  <c r="JS44" i="1"/>
  <c r="JS41" i="1"/>
  <c r="JS43" i="1"/>
  <c r="JS25" i="1"/>
  <c r="JS32" i="1"/>
  <c r="JS26" i="1"/>
  <c r="JS42" i="1"/>
  <c r="JS27" i="1"/>
  <c r="JS40" i="1"/>
  <c r="JS37" i="1"/>
  <c r="JS36" i="1"/>
  <c r="JS28" i="1"/>
  <c r="JS39" i="1"/>
  <c r="JS38" i="1"/>
  <c r="CC675" i="4"/>
  <c r="BO675" i="4"/>
  <c r="BV675" i="4"/>
  <c r="BQ275" i="4"/>
  <c r="BP275" i="4"/>
  <c r="BR275" i="4" s="1"/>
  <c r="CC276" i="4"/>
  <c r="BO276" i="4"/>
  <c r="BV276" i="4"/>
  <c r="D277" i="4"/>
  <c r="D676" i="4"/>
  <c r="B276" i="4"/>
  <c r="BT756" i="4"/>
  <c r="CA756" i="4"/>
  <c r="CH756" i="4"/>
  <c r="CD275" i="4"/>
  <c r="CF275" i="4" s="1"/>
  <c r="CE275" i="4"/>
  <c r="BT357" i="4"/>
  <c r="CA357" i="4"/>
  <c r="CH357" i="4"/>
  <c r="I358" i="4"/>
  <c r="I757" i="4"/>
  <c r="KW24" i="1"/>
  <c r="KW41" i="1"/>
  <c r="KW43" i="1"/>
  <c r="KW26" i="1"/>
  <c r="KW40" i="1"/>
  <c r="KW27" i="1"/>
  <c r="KW32" i="1"/>
  <c r="KW42" i="1"/>
  <c r="KW38" i="1"/>
  <c r="KW28" i="1"/>
  <c r="KW31" i="1"/>
  <c r="KW39" i="1"/>
  <c r="KW36" i="1"/>
  <c r="KW44" i="1"/>
  <c r="KW37" i="1"/>
  <c r="KW25" i="1"/>
  <c r="KW34" i="1"/>
  <c r="KW29" i="1"/>
  <c r="KW35" i="1"/>
  <c r="KW30" i="1"/>
  <c r="KW33" i="1"/>
  <c r="BS274" i="4"/>
  <c r="BT274" i="4"/>
  <c r="BW275" i="4"/>
  <c r="BY275" i="4" s="1"/>
  <c r="BX275" i="4"/>
  <c r="BS756" i="4"/>
  <c r="BZ756" i="4"/>
  <c r="CG756" i="4"/>
  <c r="BR756" i="4"/>
  <c r="BY756" i="4"/>
  <c r="CF756" i="4"/>
  <c r="LL24" i="1"/>
  <c r="LL39" i="1"/>
  <c r="LL34" i="1"/>
  <c r="LL25" i="1"/>
  <c r="LL35" i="1"/>
  <c r="LL31" i="1"/>
  <c r="LL40" i="1"/>
  <c r="LL43" i="1"/>
  <c r="LL42" i="1"/>
  <c r="LL36" i="1"/>
  <c r="LL37" i="1"/>
  <c r="LL38" i="1"/>
  <c r="LL28" i="1"/>
  <c r="LL26" i="1"/>
  <c r="LL33" i="1"/>
  <c r="LL30" i="1"/>
  <c r="LL29" i="1"/>
  <c r="LL44" i="1"/>
  <c r="LL32" i="1"/>
  <c r="LL27" i="1"/>
  <c r="LL41" i="1"/>
  <c r="BQ674" i="4"/>
  <c r="BP674" i="4"/>
  <c r="BR674" i="4" s="1"/>
  <c r="BX674" i="4"/>
  <c r="BW674" i="4"/>
  <c r="BY674" i="4" s="1"/>
  <c r="B39" i="1"/>
  <c r="GV38" i="1"/>
  <c r="K45" i="1" a="1"/>
  <c r="K45" i="1" s="1"/>
  <c r="K46" i="1" s="1"/>
  <c r="K47" i="1" s="1"/>
  <c r="JD47" i="1" s="1"/>
  <c r="JE45" i="1"/>
  <c r="R59" i="1" a="1"/>
  <c r="R59" i="1" s="1"/>
  <c r="R60" i="1" s="1" a="1"/>
  <c r="R60" i="1" s="1"/>
  <c r="Q58" i="1" a="1"/>
  <c r="Q58" i="1" s="1"/>
  <c r="P57" i="1" a="1"/>
  <c r="P57" i="1" s="1"/>
  <c r="O57" i="1" s="1" a="1"/>
  <c r="O57" i="1" s="1"/>
  <c r="JS52" i="1"/>
  <c r="JS18" i="1"/>
  <c r="KW52" i="1"/>
  <c r="KW18" i="1"/>
  <c r="KH52" i="1"/>
  <c r="KH18" i="1"/>
  <c r="MP52" i="1"/>
  <c r="MP18" i="1"/>
  <c r="MA52" i="1"/>
  <c r="MA18" i="1"/>
  <c r="NE52" i="1"/>
  <c r="NE18" i="1"/>
  <c r="NT52" i="1"/>
  <c r="NT18" i="1"/>
  <c r="LL52" i="1"/>
  <c r="LL18" i="1"/>
  <c r="IL55" i="1"/>
  <c r="N56" i="1" a="1"/>
  <c r="N56" i="1" s="1"/>
  <c r="GR61" i="1"/>
  <c r="GQ61" i="1"/>
  <c r="EA56" i="1"/>
  <c r="DW56" i="1"/>
  <c r="ED56" i="1"/>
  <c r="DX56" i="1"/>
  <c r="DT56" i="1"/>
  <c r="DZ56" i="1"/>
  <c r="DY56" i="1"/>
  <c r="DV56" i="1"/>
  <c r="DU56" i="1"/>
  <c r="DS56" i="1"/>
  <c r="DR56" i="1"/>
  <c r="DQ56" i="1"/>
  <c r="DP56" i="1"/>
  <c r="GN56" i="1"/>
  <c r="DO56" i="1"/>
  <c r="DN56" i="1"/>
  <c r="DM56" i="1"/>
  <c r="DL56" i="1"/>
  <c r="DK56" i="1"/>
  <c r="DJ56" i="1"/>
  <c r="DI56" i="1"/>
  <c r="DH56" i="1"/>
  <c r="DG56" i="1"/>
  <c r="DF56" i="1"/>
  <c r="DE56" i="1"/>
  <c r="DD56" i="1"/>
  <c r="DC56" i="1"/>
  <c r="DB56" i="1"/>
  <c r="DA56" i="1"/>
  <c r="CZ56" i="1"/>
  <c r="CY56" i="1"/>
  <c r="CX56" i="1"/>
  <c r="EG56" i="1"/>
  <c r="EF56" i="1"/>
  <c r="EE56" i="1"/>
  <c r="EC56" i="1"/>
  <c r="EB56" i="1"/>
  <c r="S61" i="1" a="1"/>
  <c r="S61" i="1" s="1"/>
  <c r="JF53" i="1"/>
  <c r="M54" i="1" a="1"/>
  <c r="M54" i="1" s="1"/>
  <c r="L53" i="1" a="1"/>
  <c r="L53" i="1" s="1"/>
  <c r="IL54" i="1"/>
  <c r="DC151" i="8"/>
  <c r="DC152" i="8"/>
  <c r="DC148" i="8"/>
  <c r="DC149" i="8" s="1"/>
  <c r="DC150" i="8"/>
  <c r="DC153" i="8"/>
  <c r="CN153" i="8"/>
  <c r="CN150" i="8"/>
  <c r="CN148" i="8"/>
  <c r="CN149" i="8" s="1"/>
  <c r="CN152" i="8"/>
  <c r="CN151" i="8"/>
  <c r="DC148" i="7"/>
  <c r="DC149" i="7" s="1"/>
  <c r="DC151" i="7"/>
  <c r="DC150" i="7"/>
  <c r="DC153" i="7"/>
  <c r="DC152" i="7"/>
  <c r="AU150" i="7"/>
  <c r="AU153" i="7"/>
  <c r="AU152" i="7"/>
  <c r="AU148" i="7"/>
  <c r="AU149" i="7" s="1"/>
  <c r="AU151" i="7"/>
  <c r="AU151" i="8"/>
  <c r="AU152" i="8"/>
  <c r="AU148" i="8"/>
  <c r="AU149" i="8" s="1"/>
  <c r="AU150" i="8"/>
  <c r="AU153" i="8"/>
  <c r="BY151" i="8"/>
  <c r="BY152" i="8"/>
  <c r="BY148" i="8"/>
  <c r="BY149" i="8" s="1"/>
  <c r="BY150" i="8"/>
  <c r="BY153" i="8"/>
  <c r="Q152" i="8"/>
  <c r="Q148" i="8"/>
  <c r="Q149" i="8" s="1"/>
  <c r="Q151" i="8"/>
  <c r="Q150" i="8"/>
  <c r="Q153" i="8"/>
  <c r="AF150" i="8"/>
  <c r="AF153" i="8"/>
  <c r="AF148" i="8"/>
  <c r="AF149" i="8" s="1"/>
  <c r="AF152" i="8"/>
  <c r="AF151" i="8"/>
  <c r="BY151" i="7"/>
  <c r="BY150" i="7"/>
  <c r="BY153" i="7"/>
  <c r="BY152" i="7"/>
  <c r="BY148" i="7"/>
  <c r="BY149" i="7" s="1"/>
  <c r="BD148" i="6"/>
  <c r="BD149" i="6" s="1"/>
  <c r="BD152" i="6"/>
  <c r="BD153" i="6"/>
  <c r="BE147" i="6"/>
  <c r="BE152" i="6" s="1"/>
  <c r="BD151" i="6"/>
  <c r="MP19" i="1"/>
  <c r="MA19" i="1"/>
  <c r="NE19" i="1"/>
  <c r="LL19" i="1"/>
  <c r="NT19" i="1"/>
  <c r="JS19" i="1"/>
  <c r="KW19" i="1"/>
  <c r="KH19" i="1"/>
  <c r="X148" i="4"/>
  <c r="X149" i="4" s="1"/>
  <c r="W153" i="4"/>
  <c r="W151" i="4"/>
  <c r="W152" i="4"/>
  <c r="W154" i="4"/>
  <c r="W150" i="4"/>
  <c r="KI4" i="1" s="1"/>
  <c r="CF148" i="4"/>
  <c r="CF149" i="4" s="1"/>
  <c r="CE152" i="4"/>
  <c r="CE154" i="4"/>
  <c r="CE151" i="4"/>
  <c r="CE153" i="4"/>
  <c r="CE150" i="4"/>
  <c r="MQ4" i="1" s="1"/>
  <c r="BQ148" i="4"/>
  <c r="BQ149" i="4" s="1"/>
  <c r="BP151" i="4"/>
  <c r="BP153" i="4"/>
  <c r="BP152" i="4"/>
  <c r="BP154" i="4"/>
  <c r="BP150" i="4"/>
  <c r="MB4" i="1" s="1"/>
  <c r="CU148" i="4"/>
  <c r="CU149" i="4" s="1"/>
  <c r="CT151" i="4"/>
  <c r="CT153" i="4"/>
  <c r="CT152" i="4"/>
  <c r="CT154" i="4"/>
  <c r="CT150" i="4"/>
  <c r="NF4" i="1" s="1"/>
  <c r="AM148" i="4"/>
  <c r="AM149" i="4" s="1"/>
  <c r="AL152" i="4"/>
  <c r="AL154" i="4"/>
  <c r="AL151" i="4"/>
  <c r="AL153" i="4"/>
  <c r="AL150" i="4"/>
  <c r="KX4" i="1" s="1"/>
  <c r="BB148" i="4"/>
  <c r="BB149" i="4" s="1"/>
  <c r="BA151" i="4"/>
  <c r="BA152" i="4"/>
  <c r="BA150" i="4"/>
  <c r="LM4" i="1" s="1"/>
  <c r="BA153" i="4"/>
  <c r="BA154" i="4"/>
  <c r="I148" i="4"/>
  <c r="I149" i="4" s="1"/>
  <c r="H151" i="4"/>
  <c r="H152" i="4"/>
  <c r="H154" i="4"/>
  <c r="H153" i="4"/>
  <c r="H150" i="4"/>
  <c r="JT4" i="1" s="1"/>
  <c r="DJ148" i="4"/>
  <c r="DJ149" i="4" s="1"/>
  <c r="DI152" i="4"/>
  <c r="DI154" i="4"/>
  <c r="DI151" i="4"/>
  <c r="DI153" i="4"/>
  <c r="DI150" i="4"/>
  <c r="NU4" i="1" s="1"/>
  <c r="AC99" i="4"/>
  <c r="BK99" i="4"/>
  <c r="AC98" i="4"/>
  <c r="BK98" i="4"/>
  <c r="CH150" i="6"/>
  <c r="CI147" i="6"/>
  <c r="CH151" i="6"/>
  <c r="CH153" i="6"/>
  <c r="CH152" i="6"/>
  <c r="CH148" i="6"/>
  <c r="CH149" i="6" s="1"/>
  <c r="BE150" i="6"/>
  <c r="BF147" i="6"/>
  <c r="BE153" i="6"/>
  <c r="BE151" i="6"/>
  <c r="BE148" i="6"/>
  <c r="BE149" i="6" s="1"/>
  <c r="AP152" i="6"/>
  <c r="AP148" i="6"/>
  <c r="AP149" i="6" s="1"/>
  <c r="AP151" i="6"/>
  <c r="AP153" i="6"/>
  <c r="AP150" i="6"/>
  <c r="AQ147" i="6"/>
  <c r="K152" i="6"/>
  <c r="K148" i="6"/>
  <c r="K149" i="6" s="1"/>
  <c r="K151" i="6"/>
  <c r="K153" i="6"/>
  <c r="L147" i="6"/>
  <c r="K150" i="6"/>
  <c r="CX152" i="6"/>
  <c r="CX148" i="6"/>
  <c r="CX149" i="6" s="1"/>
  <c r="CX151" i="6"/>
  <c r="CX150" i="6"/>
  <c r="CX153" i="6"/>
  <c r="CY147" i="6"/>
  <c r="AA150" i="6"/>
  <c r="AB147" i="6"/>
  <c r="AA153" i="6"/>
  <c r="AA151" i="6"/>
  <c r="AA152" i="6"/>
  <c r="AA148" i="6"/>
  <c r="AA149" i="6" s="1"/>
  <c r="DM153" i="6"/>
  <c r="DM150" i="6"/>
  <c r="DN147" i="6"/>
  <c r="DM151" i="6"/>
  <c r="DM152" i="6"/>
  <c r="DM148" i="6"/>
  <c r="DM149" i="6" s="1"/>
  <c r="BT152" i="6"/>
  <c r="BT148" i="6"/>
  <c r="BT149" i="6" s="1"/>
  <c r="BU147" i="6"/>
  <c r="BT153" i="6"/>
  <c r="BT151" i="6"/>
  <c r="BT150" i="6"/>
  <c r="BH97" i="4"/>
  <c r="HH4" i="1" s="1"/>
  <c r="HX4" i="1" s="1"/>
  <c r="CJ93" i="4"/>
  <c r="BB93" i="4"/>
  <c r="Y97" i="4"/>
  <c r="HA4" i="1" s="1"/>
  <c r="HQ4" i="1" s="1"/>
  <c r="AB97" i="4"/>
  <c r="HD4" i="1" s="1"/>
  <c r="HT4" i="1" s="1"/>
  <c r="Z97" i="4"/>
  <c r="HB4" i="1" s="1"/>
  <c r="HR4" i="1" s="1"/>
  <c r="BG97" i="4"/>
  <c r="HG4" i="1" s="1"/>
  <c r="HW4" i="1" s="1"/>
  <c r="BV93" i="4"/>
  <c r="BW93" i="4" s="1"/>
  <c r="CI127" i="4"/>
  <c r="BU123" i="4"/>
  <c r="AA97" i="4"/>
  <c r="HC4" i="1" s="1"/>
  <c r="HS4" i="1" s="1"/>
  <c r="X97" i="4"/>
  <c r="GZ4" i="1" s="1"/>
  <c r="HP4" i="1" s="1"/>
  <c r="CI123" i="4"/>
  <c r="BU127" i="4"/>
  <c r="HO6" i="1"/>
  <c r="HO9" i="1" s="1"/>
  <c r="HQ6" i="1"/>
  <c r="HQ9" i="1" s="1"/>
  <c r="HR6" i="1"/>
  <c r="HR9" i="1" s="1"/>
  <c r="BJ97" i="4"/>
  <c r="HJ4" i="1" s="1"/>
  <c r="HZ4" i="1" s="1"/>
  <c r="BK97" i="4"/>
  <c r="HK4" i="1" s="1"/>
  <c r="IA4" i="1" s="1"/>
  <c r="BL96" i="4"/>
  <c r="BL97" i="4" s="1"/>
  <c r="HL4" i="1" s="1"/>
  <c r="IB4" i="1" s="1"/>
  <c r="BI97" i="4"/>
  <c r="HI4" i="1" s="1"/>
  <c r="HY4" i="1" s="1"/>
  <c r="GZ6" i="1"/>
  <c r="GZ9" i="1" s="1"/>
  <c r="HA6" i="1"/>
  <c r="HA9" i="1" s="1"/>
  <c r="HC6" i="1"/>
  <c r="HC9" i="1" s="1"/>
  <c r="HP70" i="1"/>
  <c r="HS6" i="1"/>
  <c r="HS9" i="1" s="1"/>
  <c r="HT6" i="1"/>
  <c r="HT9" i="1" s="1"/>
  <c r="HU6" i="1"/>
  <c r="HU9" i="1" s="1"/>
  <c r="HB70" i="1"/>
  <c r="HD6" i="1"/>
  <c r="HD9" i="1" s="1"/>
  <c r="HE6" i="1"/>
  <c r="HE9" i="1" s="1"/>
  <c r="EO5" i="1"/>
  <c r="EO6" i="1" s="1"/>
  <c r="EO9" i="1" s="1"/>
  <c r="EN5" i="1"/>
  <c r="EN70" i="1" s="1"/>
  <c r="B358" i="4" l="1"/>
  <c r="BY757" i="4"/>
  <c r="CF757" i="4"/>
  <c r="BR757" i="4"/>
  <c r="LM24" i="1"/>
  <c r="LM25" i="1"/>
  <c r="LM42" i="1"/>
  <c r="LM35" i="1"/>
  <c r="LM33" i="1"/>
  <c r="LM34" i="1"/>
  <c r="LM37" i="1"/>
  <c r="LM28" i="1"/>
  <c r="LM26" i="1"/>
  <c r="LM43" i="1"/>
  <c r="LM31" i="1"/>
  <c r="LM36" i="1"/>
  <c r="LM32" i="1"/>
  <c r="LM30" i="1"/>
  <c r="LM29" i="1"/>
  <c r="LM44" i="1"/>
  <c r="LM27" i="1"/>
  <c r="LM38" i="1"/>
  <c r="LM40" i="1"/>
  <c r="LM41" i="1"/>
  <c r="LM39"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NU24" i="1"/>
  <c r="NU33" i="1"/>
  <c r="NU31" i="1"/>
  <c r="NU38" i="1"/>
  <c r="NU44" i="1"/>
  <c r="NU28" i="1"/>
  <c r="NU37" i="1"/>
  <c r="NU25" i="1"/>
  <c r="NU41" i="1"/>
  <c r="NU32" i="1"/>
  <c r="NU34" i="1"/>
  <c r="NU40" i="1"/>
  <c r="NU35" i="1"/>
  <c r="NU27" i="1"/>
  <c r="NU39" i="1"/>
  <c r="NU26" i="1"/>
  <c r="NU42" i="1"/>
  <c r="NU29" i="1"/>
  <c r="NU43" i="1"/>
  <c r="NU36" i="1"/>
  <c r="NU30" i="1"/>
  <c r="MB24" i="1"/>
  <c r="MB41" i="1"/>
  <c r="MB43" i="1"/>
  <c r="MB29" i="1"/>
  <c r="MB33" i="1"/>
  <c r="MB40" i="1"/>
  <c r="MB36" i="1"/>
  <c r="MB38" i="1"/>
  <c r="MB35" i="1"/>
  <c r="MB26" i="1"/>
  <c r="MB44" i="1"/>
  <c r="MB39" i="1"/>
  <c r="MB31" i="1"/>
  <c r="MB34" i="1"/>
  <c r="MB28" i="1"/>
  <c r="MB37" i="1"/>
  <c r="MB42" i="1"/>
  <c r="MB30" i="1"/>
  <c r="MB25" i="1"/>
  <c r="MB27" i="1"/>
  <c r="MB32" i="1"/>
  <c r="CD276" i="4"/>
  <c r="CF276" i="4" s="1"/>
  <c r="CE276" i="4"/>
  <c r="NF24" i="1"/>
  <c r="NF36" i="1"/>
  <c r="NF32" i="1"/>
  <c r="NF37" i="1"/>
  <c r="NF29" i="1"/>
  <c r="NF39" i="1"/>
  <c r="NF30" i="1"/>
  <c r="NF33" i="1"/>
  <c r="NF35" i="1"/>
  <c r="NF25" i="1"/>
  <c r="NF43" i="1"/>
  <c r="NF27" i="1"/>
  <c r="NF34" i="1"/>
  <c r="NF41" i="1"/>
  <c r="NF31" i="1"/>
  <c r="NF40" i="1"/>
  <c r="NF44" i="1"/>
  <c r="NF28" i="1"/>
  <c r="NF42" i="1"/>
  <c r="NF38" i="1"/>
  <c r="NF26" i="1"/>
  <c r="MQ24" i="1"/>
  <c r="MQ36" i="1"/>
  <c r="MQ30" i="1"/>
  <c r="MQ39" i="1"/>
  <c r="MQ43" i="1"/>
  <c r="MQ29" i="1"/>
  <c r="MQ28" i="1"/>
  <c r="MQ33" i="1"/>
  <c r="MQ41" i="1"/>
  <c r="MQ42" i="1"/>
  <c r="MQ25" i="1"/>
  <c r="MQ27" i="1"/>
  <c r="MQ37" i="1"/>
  <c r="MQ34" i="1"/>
  <c r="MQ44" i="1"/>
  <c r="MQ26" i="1"/>
  <c r="MQ32" i="1"/>
  <c r="MQ40" i="1"/>
  <c r="MQ31" i="1"/>
  <c r="MQ38" i="1"/>
  <c r="MQ35" i="1"/>
  <c r="CG674" i="4"/>
  <c r="CH674" i="4"/>
  <c r="BW675" i="4"/>
  <c r="BY675" i="4" s="1"/>
  <c r="BX675" i="4"/>
  <c r="BS275" i="4"/>
  <c r="BT275" i="4"/>
  <c r="JT24" i="1"/>
  <c r="JT33" i="1"/>
  <c r="JT30" i="1"/>
  <c r="JT44" i="1"/>
  <c r="JT38" i="1"/>
  <c r="JT41" i="1"/>
  <c r="JT25" i="1"/>
  <c r="JT35" i="1"/>
  <c r="JT32" i="1"/>
  <c r="JT26" i="1"/>
  <c r="JT29" i="1"/>
  <c r="JT42" i="1"/>
  <c r="JT27" i="1"/>
  <c r="JT37" i="1"/>
  <c r="JT43" i="1"/>
  <c r="JT40" i="1"/>
  <c r="JT28" i="1"/>
  <c r="JT36" i="1"/>
  <c r="JT39" i="1"/>
  <c r="JT31" i="1"/>
  <c r="JT34" i="1"/>
  <c r="D278" i="4"/>
  <c r="BO277" i="4"/>
  <c r="BV277" i="4"/>
  <c r="CC277" i="4"/>
  <c r="D677" i="4"/>
  <c r="B277" i="4"/>
  <c r="BP276" i="4"/>
  <c r="BR276" i="4" s="1"/>
  <c r="BQ276" i="4"/>
  <c r="CA757" i="4"/>
  <c r="CH757" i="4"/>
  <c r="BT757" i="4"/>
  <c r="KI24" i="1"/>
  <c r="KI27" i="1"/>
  <c r="KI42" i="1"/>
  <c r="KI33" i="1"/>
  <c r="KI30" i="1"/>
  <c r="KI44" i="1"/>
  <c r="KI34" i="1"/>
  <c r="KI28" i="1"/>
  <c r="KI32" i="1"/>
  <c r="KI26" i="1"/>
  <c r="KI29" i="1"/>
  <c r="KI40" i="1"/>
  <c r="KI31" i="1"/>
  <c r="KI38" i="1"/>
  <c r="KI25" i="1"/>
  <c r="KI41" i="1"/>
  <c r="KI35" i="1"/>
  <c r="KI39" i="1"/>
  <c r="KI36" i="1"/>
  <c r="KI43" i="1"/>
  <c r="KI37" i="1"/>
  <c r="KX24" i="1"/>
  <c r="KX26" i="1"/>
  <c r="KX40" i="1"/>
  <c r="KX42" i="1"/>
  <c r="KX32" i="1"/>
  <c r="KX31" i="1"/>
  <c r="KX27" i="1"/>
  <c r="KX44" i="1"/>
  <c r="KX34" i="1"/>
  <c r="KX39" i="1"/>
  <c r="KX41" i="1"/>
  <c r="KX38" i="1"/>
  <c r="KX25" i="1"/>
  <c r="KX36" i="1"/>
  <c r="KX37" i="1"/>
  <c r="KX30" i="1"/>
  <c r="KX29" i="1"/>
  <c r="KX35" i="1"/>
  <c r="KX28" i="1"/>
  <c r="KX33" i="1"/>
  <c r="KX43" i="1"/>
  <c r="BT358" i="4"/>
  <c r="CA358" i="4"/>
  <c r="CH358" i="4"/>
  <c r="I359" i="4"/>
  <c r="I758" i="4"/>
  <c r="B40" i="1"/>
  <c r="GV39" i="1"/>
  <c r="J45" i="1" a="1"/>
  <c r="J45" i="1" s="1"/>
  <c r="J46" i="1" s="1"/>
  <c r="J47" i="1" s="1"/>
  <c r="JD45" i="1"/>
  <c r="P58" i="1" a="1"/>
  <c r="P58" i="1" s="1"/>
  <c r="Q59" i="1" a="1"/>
  <c r="Q59" i="1" s="1"/>
  <c r="Q60" i="1" s="1" a="1"/>
  <c r="Q60" i="1" s="1"/>
  <c r="S62" i="1" a="1"/>
  <c r="S62" i="1" s="1"/>
  <c r="NU52" i="1"/>
  <c r="NU18" i="1"/>
  <c r="LM52" i="1"/>
  <c r="LM18" i="1"/>
  <c r="KI52" i="1"/>
  <c r="KI18" i="1"/>
  <c r="KX52" i="1"/>
  <c r="KX18" i="1"/>
  <c r="JT52" i="1"/>
  <c r="JT18" i="1"/>
  <c r="MB52" i="1"/>
  <c r="MB18" i="1"/>
  <c r="NF52" i="1"/>
  <c r="NF18" i="1"/>
  <c r="MQ52" i="1"/>
  <c r="MQ18" i="1"/>
  <c r="JF54" i="1"/>
  <c r="M55" i="1" a="1"/>
  <c r="M55" i="1" s="1"/>
  <c r="DW57" i="1"/>
  <c r="DS57" i="1"/>
  <c r="DR57" i="1"/>
  <c r="DM57" i="1"/>
  <c r="DJ57" i="1"/>
  <c r="DU57" i="1"/>
  <c r="DT57" i="1"/>
  <c r="DQ57" i="1"/>
  <c r="DP57" i="1"/>
  <c r="DO57" i="1"/>
  <c r="DN57" i="1"/>
  <c r="GN57" i="1"/>
  <c r="DL57" i="1"/>
  <c r="DK57" i="1"/>
  <c r="DI57" i="1"/>
  <c r="DH57" i="1"/>
  <c r="DG57" i="1"/>
  <c r="DF57" i="1"/>
  <c r="DE57" i="1"/>
  <c r="DD57" i="1"/>
  <c r="DC57" i="1"/>
  <c r="DB57" i="1"/>
  <c r="DA57" i="1"/>
  <c r="CZ57" i="1"/>
  <c r="CY57" i="1"/>
  <c r="CX57" i="1"/>
  <c r="EG57" i="1"/>
  <c r="EF57" i="1"/>
  <c r="EE57" i="1"/>
  <c r="ED57" i="1"/>
  <c r="EC57" i="1"/>
  <c r="EB57" i="1"/>
  <c r="EA57" i="1"/>
  <c r="DZ57" i="1"/>
  <c r="DY57" i="1"/>
  <c r="DX57" i="1"/>
  <c r="DV57" i="1"/>
  <c r="R61" i="1" a="1"/>
  <c r="R61" i="1" s="1"/>
  <c r="GR62" i="1"/>
  <c r="GQ62" i="1"/>
  <c r="N57" i="1" a="1"/>
  <c r="N57" i="1" s="1"/>
  <c r="IL56" i="1"/>
  <c r="K53" i="1" a="1"/>
  <c r="K53" i="1" s="1"/>
  <c r="JE53" i="1"/>
  <c r="L54" i="1" a="1"/>
  <c r="L54" i="1" s="1"/>
  <c r="MQ19" i="1"/>
  <c r="JT19" i="1"/>
  <c r="KI19" i="1"/>
  <c r="LM19" i="1"/>
  <c r="NU19" i="1"/>
  <c r="KX19" i="1"/>
  <c r="NF19" i="1"/>
  <c r="MB19" i="1"/>
  <c r="DK148" i="4"/>
  <c r="DK149" i="4" s="1"/>
  <c r="DJ152" i="4"/>
  <c r="DJ154" i="4"/>
  <c r="DJ151" i="4"/>
  <c r="DJ153" i="4"/>
  <c r="DJ150" i="4"/>
  <c r="NV4" i="1" s="1"/>
  <c r="AN148" i="4"/>
  <c r="AN149" i="4" s="1"/>
  <c r="AM152" i="4"/>
  <c r="AM154" i="4"/>
  <c r="AM151" i="4"/>
  <c r="AM153" i="4"/>
  <c r="AM150" i="4"/>
  <c r="KY4" i="1" s="1"/>
  <c r="CG148" i="4"/>
  <c r="CG149" i="4" s="1"/>
  <c r="CF152" i="4"/>
  <c r="CF154" i="4"/>
  <c r="CF151" i="4"/>
  <c r="CF153" i="4"/>
  <c r="CF150" i="4"/>
  <c r="MR4" i="1" s="1"/>
  <c r="J148" i="4"/>
  <c r="J149" i="4" s="1"/>
  <c r="I152" i="4"/>
  <c r="I154" i="4"/>
  <c r="I153" i="4"/>
  <c r="I151" i="4"/>
  <c r="I150" i="4"/>
  <c r="JU4" i="1" s="1"/>
  <c r="CV148" i="4"/>
  <c r="CV149" i="4" s="1"/>
  <c r="CU151" i="4"/>
  <c r="CU153" i="4"/>
  <c r="CU152" i="4"/>
  <c r="CU154" i="4"/>
  <c r="CU150" i="4"/>
  <c r="NG4" i="1" s="1"/>
  <c r="BC148" i="4"/>
  <c r="BC149" i="4" s="1"/>
  <c r="BB151" i="4"/>
  <c r="BB150" i="4"/>
  <c r="LN4" i="1" s="1"/>
  <c r="BB152" i="4"/>
  <c r="BB153" i="4"/>
  <c r="BB154" i="4"/>
  <c r="BR148" i="4"/>
  <c r="BR149" i="4" s="1"/>
  <c r="BQ153" i="4"/>
  <c r="BQ152" i="4"/>
  <c r="BQ154" i="4"/>
  <c r="BQ151" i="4"/>
  <c r="BQ150" i="4"/>
  <c r="MC4" i="1" s="1"/>
  <c r="Y148" i="4"/>
  <c r="Y149" i="4" s="1"/>
  <c r="X153" i="4"/>
  <c r="X151" i="4"/>
  <c r="X152" i="4"/>
  <c r="X154" i="4"/>
  <c r="X150" i="4"/>
  <c r="KJ4" i="1" s="1"/>
  <c r="BL98" i="4"/>
  <c r="BL99" i="4"/>
  <c r="CJ123" i="4"/>
  <c r="AB150" i="6"/>
  <c r="AC147" i="6"/>
  <c r="AB151" i="6"/>
  <c r="AB152" i="6"/>
  <c r="AB148" i="6"/>
  <c r="AB149" i="6" s="1"/>
  <c r="AB153" i="6"/>
  <c r="CY152" i="6"/>
  <c r="CY148" i="6"/>
  <c r="CY149" i="6" s="1"/>
  <c r="CZ147" i="6"/>
  <c r="CY151" i="6"/>
  <c r="CY150" i="6"/>
  <c r="CY153" i="6"/>
  <c r="AQ152" i="6"/>
  <c r="AQ148" i="6"/>
  <c r="AQ149" i="6" s="1"/>
  <c r="AQ151" i="6"/>
  <c r="AQ153" i="6"/>
  <c r="AQ150" i="6"/>
  <c r="AR147" i="6"/>
  <c r="L152" i="6"/>
  <c r="L148" i="6"/>
  <c r="L149" i="6" s="1"/>
  <c r="L153" i="6"/>
  <c r="L150" i="6"/>
  <c r="M147" i="6"/>
  <c r="L151" i="6"/>
  <c r="DN150" i="6"/>
  <c r="DO147" i="6"/>
  <c r="DN151" i="6"/>
  <c r="DN153" i="6"/>
  <c r="DN152" i="6"/>
  <c r="DN148" i="6"/>
  <c r="DN149" i="6" s="1"/>
  <c r="BU152" i="6"/>
  <c r="BU148" i="6"/>
  <c r="BU149" i="6" s="1"/>
  <c r="BU151" i="6"/>
  <c r="BU153" i="6"/>
  <c r="BU150" i="6"/>
  <c r="BV147" i="6"/>
  <c r="BF150" i="6"/>
  <c r="BG147" i="6"/>
  <c r="BF153" i="6"/>
  <c r="BF151" i="6"/>
  <c r="BF152" i="6"/>
  <c r="BF148" i="6"/>
  <c r="BF149" i="6" s="1"/>
  <c r="CI150" i="6"/>
  <c r="CJ147" i="6"/>
  <c r="CI151" i="6"/>
  <c r="CI153" i="6"/>
  <c r="CI152" i="6"/>
  <c r="CI148" i="6"/>
  <c r="CI149" i="6" s="1"/>
  <c r="CJ127" i="4"/>
  <c r="CK93" i="4"/>
  <c r="BC93" i="4"/>
  <c r="BB127" i="4"/>
  <c r="BB123" i="4"/>
  <c r="BV127" i="4"/>
  <c r="BV123" i="4"/>
  <c r="CK127" i="4"/>
  <c r="BX93" i="4"/>
  <c r="EO70" i="1"/>
  <c r="EN6" i="1"/>
  <c r="EN9" i="1" s="1"/>
  <c r="BW295" i="4" l="1"/>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LN24" i="1"/>
  <c r="LN25" i="1"/>
  <c r="LN42" i="1"/>
  <c r="LN37" i="1"/>
  <c r="LN33" i="1"/>
  <c r="LN32" i="1"/>
  <c r="LN28" i="1"/>
  <c r="LN26" i="1"/>
  <c r="LN31" i="1"/>
  <c r="LN35" i="1"/>
  <c r="LN43" i="1"/>
  <c r="LN36" i="1"/>
  <c r="LN30" i="1"/>
  <c r="LN44" i="1"/>
  <c r="LN29" i="1"/>
  <c r="LN40" i="1"/>
  <c r="LN27" i="1"/>
  <c r="LN41" i="1"/>
  <c r="LN39" i="1"/>
  <c r="LN38" i="1"/>
  <c r="LN34" i="1"/>
  <c r="BP676" i="4"/>
  <c r="BR676" i="4" s="1"/>
  <c r="BQ676" i="4"/>
  <c r="NV24" i="1"/>
  <c r="NV25" i="1"/>
  <c r="NV37" i="1"/>
  <c r="NV41" i="1"/>
  <c r="NV36" i="1"/>
  <c r="NV38" i="1"/>
  <c r="NV40" i="1"/>
  <c r="NV31" i="1"/>
  <c r="NV34" i="1"/>
  <c r="NV33" i="1"/>
  <c r="NV27" i="1"/>
  <c r="NV26" i="1"/>
  <c r="NV39" i="1"/>
  <c r="NV42" i="1"/>
  <c r="NV29" i="1"/>
  <c r="NV32" i="1"/>
  <c r="NV35" i="1"/>
  <c r="NV44" i="1"/>
  <c r="NV28" i="1"/>
  <c r="NV43" i="1"/>
  <c r="NV30" i="1"/>
  <c r="BT693" i="4"/>
  <c r="BS693" i="4"/>
  <c r="CG276" i="4"/>
  <c r="CH276" i="4"/>
  <c r="CH693" i="4"/>
  <c r="CG693" i="4"/>
  <c r="MR24" i="1"/>
  <c r="MR40" i="1"/>
  <c r="MR30" i="1"/>
  <c r="MR39" i="1"/>
  <c r="MR43" i="1"/>
  <c r="MR29" i="1"/>
  <c r="MR31" i="1"/>
  <c r="MR36" i="1"/>
  <c r="MR28" i="1"/>
  <c r="MR33" i="1"/>
  <c r="MR25" i="1"/>
  <c r="MR42" i="1"/>
  <c r="MR27" i="1"/>
  <c r="MR38" i="1"/>
  <c r="MR37" i="1"/>
  <c r="MR41" i="1"/>
  <c r="MR35" i="1"/>
  <c r="MR34" i="1"/>
  <c r="MR44" i="1"/>
  <c r="MR26" i="1"/>
  <c r="MR32" i="1"/>
  <c r="CA758" i="4"/>
  <c r="CH758" i="4"/>
  <c r="BT758" i="4"/>
  <c r="CA693" i="4"/>
  <c r="BZ693" i="4"/>
  <c r="CA359" i="4"/>
  <c r="CH359" i="4"/>
  <c r="BT359" i="4"/>
  <c r="I360" i="4"/>
  <c r="I759" i="4"/>
  <c r="BZ758" i="4"/>
  <c r="CG758" i="4"/>
  <c r="BS758" i="4"/>
  <c r="BZ359" i="4"/>
  <c r="CG359" i="4"/>
  <c r="BS359" i="4"/>
  <c r="H759" i="4"/>
  <c r="JU24" i="1"/>
  <c r="JU30" i="1"/>
  <c r="JU33" i="1"/>
  <c r="JU28" i="1"/>
  <c r="JU41" i="1"/>
  <c r="JU43" i="1"/>
  <c r="JU25" i="1"/>
  <c r="JU35" i="1"/>
  <c r="JU26" i="1"/>
  <c r="JU40" i="1"/>
  <c r="JU32" i="1"/>
  <c r="JU27" i="1"/>
  <c r="JU42" i="1"/>
  <c r="JU37" i="1"/>
  <c r="JU34" i="1"/>
  <c r="JU31" i="1"/>
  <c r="JU39" i="1"/>
  <c r="JU38" i="1"/>
  <c r="JU29" i="1"/>
  <c r="JU36" i="1"/>
  <c r="JU44" i="1"/>
  <c r="BY359" i="4"/>
  <c r="CF359" i="4"/>
  <c r="BR359" i="4"/>
  <c r="G759" i="4"/>
  <c r="B359" i="4"/>
  <c r="KJ24" i="1"/>
  <c r="KJ42" i="1"/>
  <c r="KJ25" i="1"/>
  <c r="KJ27" i="1"/>
  <c r="KJ26" i="1"/>
  <c r="KJ35" i="1"/>
  <c r="KJ30" i="1"/>
  <c r="KJ44" i="1"/>
  <c r="KJ34" i="1"/>
  <c r="KJ31" i="1"/>
  <c r="KJ29" i="1"/>
  <c r="KJ28" i="1"/>
  <c r="KJ32" i="1"/>
  <c r="KJ37" i="1"/>
  <c r="KJ38" i="1"/>
  <c r="KJ40" i="1"/>
  <c r="KJ41" i="1"/>
  <c r="KJ39" i="1"/>
  <c r="KJ36" i="1"/>
  <c r="KJ43" i="1"/>
  <c r="KJ33" i="1"/>
  <c r="A361" i="4"/>
  <c r="G360" i="4"/>
  <c r="H360" i="4"/>
  <c r="NG24" i="1"/>
  <c r="NG32" i="1"/>
  <c r="NG39" i="1"/>
  <c r="NG37" i="1"/>
  <c r="NG29" i="1"/>
  <c r="NG30" i="1"/>
  <c r="NG35" i="1"/>
  <c r="NG33" i="1"/>
  <c r="NG43" i="1"/>
  <c r="NG25" i="1"/>
  <c r="NG40" i="1"/>
  <c r="NG27" i="1"/>
  <c r="NG41" i="1"/>
  <c r="NG26" i="1"/>
  <c r="NG36" i="1"/>
  <c r="NG31" i="1"/>
  <c r="NG44" i="1"/>
  <c r="NG42" i="1"/>
  <c r="NG38" i="1"/>
  <c r="NG34" i="1"/>
  <c r="NG28" i="1"/>
  <c r="KY24" i="1"/>
  <c r="KY42" i="1"/>
  <c r="KY31" i="1"/>
  <c r="KY34" i="1"/>
  <c r="KY27" i="1"/>
  <c r="KY29" i="1"/>
  <c r="KY40" i="1"/>
  <c r="KY44" i="1"/>
  <c r="KY28" i="1"/>
  <c r="KY43" i="1"/>
  <c r="KY38" i="1"/>
  <c r="KY25" i="1"/>
  <c r="KY37" i="1"/>
  <c r="KY36" i="1"/>
  <c r="KY39" i="1"/>
  <c r="KY35" i="1"/>
  <c r="KY32" i="1"/>
  <c r="KY33" i="1"/>
  <c r="KY30" i="1"/>
  <c r="KY26" i="1"/>
  <c r="KY41" i="1"/>
  <c r="BZ276" i="4"/>
  <c r="CA276" i="4"/>
  <c r="MC24" i="1"/>
  <c r="MC43" i="1"/>
  <c r="MC41" i="1"/>
  <c r="MC42" i="1"/>
  <c r="MC27" i="1"/>
  <c r="MC29" i="1"/>
  <c r="MC34" i="1"/>
  <c r="MC40" i="1"/>
  <c r="MC33" i="1"/>
  <c r="MC32" i="1"/>
  <c r="MC28" i="1"/>
  <c r="MC44" i="1"/>
  <c r="MC35" i="1"/>
  <c r="MC26" i="1"/>
  <c r="MC38" i="1"/>
  <c r="MC36" i="1"/>
  <c r="MC39" i="1"/>
  <c r="MC37" i="1"/>
  <c r="MC30" i="1"/>
  <c r="MC25" i="1"/>
  <c r="MC31" i="1"/>
  <c r="B41" i="1"/>
  <c r="GV40" i="1"/>
  <c r="I45" i="1" a="1"/>
  <c r="I45" i="1" s="1"/>
  <c r="I46" i="1" s="1"/>
  <c r="I47" i="1" s="1"/>
  <c r="O58" i="1" a="1"/>
  <c r="O58" i="1" s="1"/>
  <c r="DL58" i="1" s="1"/>
  <c r="P59" i="1" a="1"/>
  <c r="P59" i="1" s="1"/>
  <c r="P60" i="1" s="1" a="1"/>
  <c r="P60" i="1" s="1"/>
  <c r="R62" i="1" a="1"/>
  <c r="R62" i="1" s="1"/>
  <c r="MR52" i="1"/>
  <c r="MR18" i="1"/>
  <c r="JU52" i="1"/>
  <c r="JU18" i="1"/>
  <c r="NG52" i="1"/>
  <c r="NG18" i="1"/>
  <c r="KJ52" i="1"/>
  <c r="KJ18" i="1"/>
  <c r="KY52" i="1"/>
  <c r="KY18" i="1"/>
  <c r="MC52" i="1"/>
  <c r="MC18" i="1"/>
  <c r="NV52" i="1"/>
  <c r="NV18" i="1"/>
  <c r="LN52" i="1"/>
  <c r="LN18" i="1"/>
  <c r="GR63" i="1"/>
  <c r="GQ63" i="1"/>
  <c r="Q61" i="1" a="1"/>
  <c r="Q61" i="1" s="1"/>
  <c r="IL57" i="1"/>
  <c r="S63" i="1" a="1"/>
  <c r="S63" i="1" s="1"/>
  <c r="M56" i="1" a="1"/>
  <c r="M56" i="1" s="1"/>
  <c r="JF55" i="1"/>
  <c r="JE54" i="1"/>
  <c r="L55" i="1" a="1"/>
  <c r="L55" i="1" s="1"/>
  <c r="JD53" i="1"/>
  <c r="K54" i="1" a="1"/>
  <c r="K54" i="1" s="1"/>
  <c r="J53" i="1" a="1"/>
  <c r="J53" i="1" s="1"/>
  <c r="NG19" i="1"/>
  <c r="JU19" i="1"/>
  <c r="KJ19" i="1"/>
  <c r="KY19" i="1"/>
  <c r="MC19" i="1"/>
  <c r="MR19" i="1"/>
  <c r="LN19" i="1"/>
  <c r="NV19" i="1"/>
  <c r="CW148" i="4"/>
  <c r="CW149" i="4" s="1"/>
  <c r="CV151" i="4"/>
  <c r="CV153" i="4"/>
  <c r="CV152" i="4"/>
  <c r="CV154" i="4"/>
  <c r="CV150" i="4"/>
  <c r="NH4" i="1" s="1"/>
  <c r="AO148" i="4"/>
  <c r="AO149" i="4" s="1"/>
  <c r="AN152" i="4"/>
  <c r="AN154" i="4"/>
  <c r="AN151" i="4"/>
  <c r="AN153" i="4"/>
  <c r="AN150" i="4"/>
  <c r="KZ4" i="1" s="1"/>
  <c r="BS148" i="4"/>
  <c r="BS149" i="4" s="1"/>
  <c r="BR153" i="4"/>
  <c r="BR152" i="4"/>
  <c r="BR154" i="4"/>
  <c r="BR151" i="4"/>
  <c r="BR150" i="4"/>
  <c r="MD4" i="1" s="1"/>
  <c r="BD148" i="4"/>
  <c r="BD149" i="4" s="1"/>
  <c r="BC151" i="4"/>
  <c r="BC150" i="4"/>
  <c r="LO4" i="1" s="1"/>
  <c r="BC152" i="4"/>
  <c r="BC153" i="4"/>
  <c r="BC154" i="4"/>
  <c r="K148" i="4"/>
  <c r="K149" i="4" s="1"/>
  <c r="J152" i="4"/>
  <c r="J154" i="4"/>
  <c r="J153" i="4"/>
  <c r="J151" i="4"/>
  <c r="J150" i="4"/>
  <c r="JV4" i="1" s="1"/>
  <c r="DL148" i="4"/>
  <c r="DL149" i="4" s="1"/>
  <c r="DK152" i="4"/>
  <c r="DK154" i="4"/>
  <c r="DK151" i="4"/>
  <c r="DK153" i="4"/>
  <c r="DK150" i="4"/>
  <c r="NW4" i="1" s="1"/>
  <c r="Z148" i="4"/>
  <c r="Z149" i="4" s="1"/>
  <c r="Y153" i="4"/>
  <c r="Y151" i="4"/>
  <c r="Y152" i="4"/>
  <c r="Y154" i="4"/>
  <c r="Y150" i="4"/>
  <c r="KK4" i="1" s="1"/>
  <c r="CH148" i="4"/>
  <c r="CH149" i="4" s="1"/>
  <c r="CG152" i="4"/>
  <c r="CG154" i="4"/>
  <c r="CG151" i="4"/>
  <c r="CG153" i="4"/>
  <c r="CG150" i="4"/>
  <c r="MS4" i="1" s="1"/>
  <c r="BW123" i="4"/>
  <c r="CL93" i="4"/>
  <c r="AR152" i="6"/>
  <c r="AR148" i="6"/>
  <c r="AR149" i="6" s="1"/>
  <c r="AR153" i="6"/>
  <c r="AR150" i="6"/>
  <c r="AR151" i="6"/>
  <c r="AS147" i="6"/>
  <c r="CJ150" i="6"/>
  <c r="CK147" i="6"/>
  <c r="CJ151" i="6"/>
  <c r="CJ153" i="6"/>
  <c r="CJ152" i="6"/>
  <c r="CJ148" i="6"/>
  <c r="CJ149" i="6" s="1"/>
  <c r="DO150" i="6"/>
  <c r="DP147" i="6"/>
  <c r="DO151" i="6"/>
  <c r="DO153" i="6"/>
  <c r="DO152" i="6"/>
  <c r="DO148" i="6"/>
  <c r="DO149" i="6" s="1"/>
  <c r="CZ152" i="6"/>
  <c r="CZ148" i="6"/>
  <c r="CZ149" i="6" s="1"/>
  <c r="DA147" i="6"/>
  <c r="CZ153" i="6"/>
  <c r="CZ150" i="6"/>
  <c r="CZ151" i="6"/>
  <c r="BG150" i="6"/>
  <c r="BH147" i="6"/>
  <c r="BG153" i="6"/>
  <c r="BG151" i="6"/>
  <c r="BG152" i="6"/>
  <c r="BG148" i="6"/>
  <c r="BG149" i="6" s="1"/>
  <c r="M152" i="6"/>
  <c r="M148" i="6"/>
  <c r="M149" i="6" s="1"/>
  <c r="M153" i="6"/>
  <c r="N147" i="6"/>
  <c r="M150" i="6"/>
  <c r="M151" i="6"/>
  <c r="AC150" i="6"/>
  <c r="AD147" i="6"/>
  <c r="AC151" i="6"/>
  <c r="AC152" i="6"/>
  <c r="AC148" i="6"/>
  <c r="AC149" i="6" s="1"/>
  <c r="AC153" i="6"/>
  <c r="BV152" i="6"/>
  <c r="BV148" i="6"/>
  <c r="BV149" i="6" s="1"/>
  <c r="BV151" i="6"/>
  <c r="BV153" i="6"/>
  <c r="BV150" i="6"/>
  <c r="BW147" i="6"/>
  <c r="BW127" i="4"/>
  <c r="CK123" i="4"/>
  <c r="BD93" i="4"/>
  <c r="BC127" i="4"/>
  <c r="BC123" i="4"/>
  <c r="BY93" i="4"/>
  <c r="BZ93" i="4" s="1"/>
  <c r="CA93" i="4" s="1"/>
  <c r="CB93" i="4" s="1"/>
  <c r="CC93" i="4" s="1"/>
  <c r="CD93" i="4" s="1"/>
  <c r="CE93" i="4" s="1"/>
  <c r="CF93" i="4" s="1"/>
  <c r="CG93" i="4" s="1"/>
  <c r="BX123" i="4"/>
  <c r="BX127" i="4"/>
  <c r="CL127" i="4"/>
  <c r="CL123" i="4"/>
  <c r="M72" i="1"/>
  <c r="L72" i="1"/>
  <c r="K72" i="1"/>
  <c r="AY105" i="4"/>
  <c r="AK106" i="4"/>
  <c r="AL105" i="4"/>
  <c r="AK105" i="4"/>
  <c r="F96" i="4"/>
  <c r="T97" i="4"/>
  <c r="S97" i="4"/>
  <c r="P97" i="4"/>
  <c r="F94" i="4"/>
  <c r="JF18" i="1"/>
  <c r="JE18" i="1"/>
  <c r="JD18" i="1"/>
  <c r="JC7" i="1"/>
  <c r="JB7" i="1"/>
  <c r="JA7" i="1"/>
  <c r="IZ7" i="1"/>
  <c r="F87" i="4"/>
  <c r="E87" i="4"/>
  <c r="D87" i="4"/>
  <c r="F86" i="4"/>
  <c r="E86" i="4"/>
  <c r="D86" i="4"/>
  <c r="F85" i="4"/>
  <c r="E85" i="4"/>
  <c r="D85" i="4"/>
  <c r="B360" i="4" l="1"/>
  <c r="EF58" i="1"/>
  <c r="CX58" i="1"/>
  <c r="CY58" i="1"/>
  <c r="CZ58" i="1"/>
  <c r="DB58" i="1"/>
  <c r="GN58" i="1"/>
  <c r="DI58" i="1"/>
  <c r="DJ58" i="1"/>
  <c r="DK58" i="1"/>
  <c r="DV58" i="1"/>
  <c r="DH58" i="1"/>
  <c r="EB58" i="1"/>
  <c r="DE58" i="1"/>
  <c r="MD24" i="1"/>
  <c r="MD42" i="1"/>
  <c r="MD29" i="1"/>
  <c r="MD33" i="1"/>
  <c r="MD40" i="1"/>
  <c r="MD44" i="1"/>
  <c r="MD36" i="1"/>
  <c r="MD35" i="1"/>
  <c r="MD26" i="1"/>
  <c r="MD38" i="1"/>
  <c r="MD34" i="1"/>
  <c r="MD31" i="1"/>
  <c r="MD39" i="1"/>
  <c r="MD30" i="1"/>
  <c r="MD37" i="1"/>
  <c r="MD32" i="1"/>
  <c r="MD25" i="1"/>
  <c r="MD28" i="1"/>
  <c r="MD27" i="1"/>
  <c r="MD41" i="1"/>
  <c r="MD43"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59" i="1" a="1"/>
  <c r="O59" i="1" s="1"/>
  <c r="DF59" i="1" s="1"/>
  <c r="GA47" i="1"/>
  <c r="FZ47" i="1"/>
  <c r="FY47" i="1"/>
  <c r="BS277" i="4"/>
  <c r="BT277" i="4"/>
  <c r="BZ295" i="4"/>
  <c r="CA295" i="4"/>
  <c r="DU58" i="1"/>
  <c r="KZ24" i="1"/>
  <c r="KZ27" i="1"/>
  <c r="KZ32" i="1"/>
  <c r="KZ44" i="1"/>
  <c r="KZ40" i="1"/>
  <c r="KZ25" i="1"/>
  <c r="KZ38" i="1"/>
  <c r="KZ37" i="1"/>
  <c r="KZ28" i="1"/>
  <c r="KZ39" i="1"/>
  <c r="KZ29" i="1"/>
  <c r="KZ36" i="1"/>
  <c r="KZ34" i="1"/>
  <c r="KZ43" i="1"/>
  <c r="KZ35" i="1"/>
  <c r="KZ30" i="1"/>
  <c r="KZ26" i="1"/>
  <c r="KZ33" i="1"/>
  <c r="KZ41" i="1"/>
  <c r="KZ42" i="1"/>
  <c r="KZ31" i="1"/>
  <c r="NH24" i="1"/>
  <c r="NH37" i="1"/>
  <c r="NH39" i="1"/>
  <c r="NH29" i="1"/>
  <c r="NH43" i="1"/>
  <c r="NH30" i="1"/>
  <c r="NH35" i="1"/>
  <c r="NH33" i="1"/>
  <c r="NH25" i="1"/>
  <c r="NH28" i="1"/>
  <c r="NH31" i="1"/>
  <c r="NH34" i="1"/>
  <c r="NH41" i="1"/>
  <c r="NH44" i="1"/>
  <c r="NH40" i="1"/>
  <c r="NH42" i="1"/>
  <c r="NH27" i="1"/>
  <c r="NH38" i="1"/>
  <c r="NH26" i="1"/>
  <c r="NH32" i="1"/>
  <c r="NH36" i="1"/>
  <c r="DY58" i="1"/>
  <c r="CA759" i="4"/>
  <c r="CH759" i="4"/>
  <c r="BT759" i="4"/>
  <c r="MS24" i="1"/>
  <c r="MS25" i="1"/>
  <c r="MS29" i="1"/>
  <c r="MS43" i="1"/>
  <c r="MS42" i="1"/>
  <c r="MS31" i="1"/>
  <c r="MS28" i="1"/>
  <c r="MS33" i="1"/>
  <c r="MS27" i="1"/>
  <c r="MS37" i="1"/>
  <c r="MS35" i="1"/>
  <c r="MS34" i="1"/>
  <c r="MS26" i="1"/>
  <c r="MS44" i="1"/>
  <c r="MS32" i="1"/>
  <c r="MS36" i="1"/>
  <c r="MS38" i="1"/>
  <c r="MS40" i="1"/>
  <c r="MS41" i="1"/>
  <c r="MS39" i="1"/>
  <c r="MS30" i="1"/>
  <c r="ED58" i="1"/>
  <c r="JV24" i="1"/>
  <c r="JV35" i="1"/>
  <c r="JV26" i="1"/>
  <c r="JV25" i="1"/>
  <c r="JV32" i="1"/>
  <c r="JV40" i="1"/>
  <c r="JV27" i="1"/>
  <c r="JV28" i="1"/>
  <c r="JV42" i="1"/>
  <c r="JV43" i="1"/>
  <c r="JV34" i="1"/>
  <c r="JV31" i="1"/>
  <c r="JV39" i="1"/>
  <c r="JV44" i="1"/>
  <c r="JV36" i="1"/>
  <c r="JV41" i="1"/>
  <c r="JV29" i="1"/>
  <c r="JV38" i="1"/>
  <c r="JV30" i="1"/>
  <c r="JV33" i="1"/>
  <c r="JV37" i="1"/>
  <c r="EA58" i="1"/>
  <c r="CA360" i="4"/>
  <c r="CH360" i="4"/>
  <c r="I361" i="4"/>
  <c r="BT360" i="4"/>
  <c r="I760" i="4"/>
  <c r="BZ277" i="4"/>
  <c r="CA277" i="4"/>
  <c r="CA694" i="4"/>
  <c r="BZ694" i="4"/>
  <c r="FY24" i="1"/>
  <c r="FY44" i="1"/>
  <c r="FY40" i="1"/>
  <c r="FY35" i="1"/>
  <c r="FY42" i="1"/>
  <c r="FY28" i="1"/>
  <c r="FY26" i="1"/>
  <c r="FY38" i="1"/>
  <c r="FY34" i="1"/>
  <c r="FY31" i="1"/>
  <c r="FY30" i="1"/>
  <c r="FY33" i="1"/>
  <c r="FY39" i="1"/>
  <c r="FY29" i="1"/>
  <c r="FY37" i="1"/>
  <c r="FY27" i="1"/>
  <c r="FY43" i="1"/>
  <c r="FY36" i="1"/>
  <c r="FY32" i="1"/>
  <c r="FY25" i="1"/>
  <c r="FY41" i="1"/>
  <c r="EC58" i="1"/>
  <c r="CG360" i="4"/>
  <c r="BS360" i="4"/>
  <c r="BZ360" i="4"/>
  <c r="H760" i="4"/>
  <c r="BS694" i="4"/>
  <c r="BT694" i="4"/>
  <c r="EE58" i="1"/>
  <c r="DA58" i="1"/>
  <c r="CF360" i="4"/>
  <c r="BR360" i="4"/>
  <c r="BY360" i="4"/>
  <c r="G760" i="4"/>
  <c r="CG694" i="4"/>
  <c r="CH694" i="4"/>
  <c r="EG58" i="1"/>
  <c r="CD296" i="4"/>
  <c r="CF296" i="4" s="1"/>
  <c r="BW296" i="4"/>
  <c r="BY296" i="4" s="1"/>
  <c r="BP296" i="4"/>
  <c r="BR296" i="4" s="1"/>
  <c r="E696" i="4"/>
  <c r="A362" i="4"/>
  <c r="G361" i="4"/>
  <c r="H361" i="4"/>
  <c r="B296" i="4"/>
  <c r="A298" i="4"/>
  <c r="E297" i="4"/>
  <c r="NW24" i="1"/>
  <c r="NW41" i="1"/>
  <c r="NW36" i="1"/>
  <c r="NW39" i="1"/>
  <c r="NW35" i="1"/>
  <c r="NW34" i="1"/>
  <c r="NW26" i="1"/>
  <c r="NW27" i="1"/>
  <c r="NW33" i="1"/>
  <c r="NW42" i="1"/>
  <c r="NW37" i="1"/>
  <c r="NW44" i="1"/>
  <c r="NW29" i="1"/>
  <c r="NW43" i="1"/>
  <c r="NW30" i="1"/>
  <c r="NW28" i="1"/>
  <c r="NW32" i="1"/>
  <c r="NW25" i="1"/>
  <c r="NW40" i="1"/>
  <c r="NW31" i="1"/>
  <c r="NW38" i="1"/>
  <c r="CG277" i="4"/>
  <c r="CH277" i="4"/>
  <c r="GA24" i="1"/>
  <c r="GA40" i="1"/>
  <c r="GA35" i="1"/>
  <c r="GA38" i="1"/>
  <c r="GA42" i="1"/>
  <c r="GA34" i="1"/>
  <c r="GA31" i="1"/>
  <c r="GA28" i="1"/>
  <c r="GA26" i="1"/>
  <c r="GA33" i="1"/>
  <c r="GA39" i="1"/>
  <c r="GA30" i="1"/>
  <c r="GA29" i="1"/>
  <c r="GA37" i="1"/>
  <c r="GA27" i="1"/>
  <c r="GA43" i="1"/>
  <c r="GA36" i="1"/>
  <c r="GA32" i="1"/>
  <c r="GA25" i="1"/>
  <c r="GA41" i="1"/>
  <c r="GA44" i="1"/>
  <c r="CD695" i="4"/>
  <c r="CF695" i="4" s="1"/>
  <c r="B695" i="4"/>
  <c r="BP695" i="4"/>
  <c r="BR695" i="4" s="1"/>
  <c r="BW695" i="4"/>
  <c r="BY695" i="4" s="1"/>
  <c r="KK24" i="1"/>
  <c r="KK35" i="1"/>
  <c r="KK41" i="1"/>
  <c r="KK44" i="1"/>
  <c r="KK31" i="1"/>
  <c r="KK28" i="1"/>
  <c r="KK32" i="1"/>
  <c r="KK37" i="1"/>
  <c r="KK43" i="1"/>
  <c r="KK40" i="1"/>
  <c r="KK30" i="1"/>
  <c r="KK29" i="1"/>
  <c r="KK33" i="1"/>
  <c r="KK38" i="1"/>
  <c r="KK39" i="1"/>
  <c r="KK25" i="1"/>
  <c r="KK36" i="1"/>
  <c r="KK34" i="1"/>
  <c r="KK42" i="1"/>
  <c r="KK27" i="1"/>
  <c r="KK26" i="1"/>
  <c r="CF759" i="4"/>
  <c r="BR759" i="4"/>
  <c r="BY759" i="4"/>
  <c r="CD677" i="4"/>
  <c r="CF677" i="4" s="1"/>
  <c r="CE677" i="4"/>
  <c r="LO24" i="1"/>
  <c r="LO42" i="1"/>
  <c r="LO33" i="1"/>
  <c r="LO29" i="1"/>
  <c r="LO32" i="1"/>
  <c r="LO28" i="1"/>
  <c r="LO26" i="1"/>
  <c r="LO31" i="1"/>
  <c r="LO35" i="1"/>
  <c r="LO43" i="1"/>
  <c r="LO40" i="1"/>
  <c r="LO36" i="1"/>
  <c r="LO27" i="1"/>
  <c r="LO30" i="1"/>
  <c r="LO38" i="1"/>
  <c r="LO41" i="1"/>
  <c r="LO39" i="1"/>
  <c r="LO44" i="1"/>
  <c r="LO34" i="1"/>
  <c r="LO25" i="1"/>
  <c r="LO37" i="1"/>
  <c r="BW677" i="4"/>
  <c r="BY677" i="4" s="1"/>
  <c r="BX677" i="4"/>
  <c r="BP677" i="4"/>
  <c r="BR677" i="4" s="1"/>
  <c r="BQ677" i="4"/>
  <c r="FZ24" i="1"/>
  <c r="FZ44" i="1"/>
  <c r="FZ40" i="1"/>
  <c r="FZ42" i="1"/>
  <c r="FZ35" i="1"/>
  <c r="FZ38" i="1"/>
  <c r="FZ34" i="1"/>
  <c r="FZ31" i="1"/>
  <c r="FZ28" i="1"/>
  <c r="FZ26" i="1"/>
  <c r="FZ33" i="1"/>
  <c r="FZ39" i="1"/>
  <c r="FZ30" i="1"/>
  <c r="FZ37" i="1"/>
  <c r="FZ29" i="1"/>
  <c r="FZ27" i="1"/>
  <c r="FZ43" i="1"/>
  <c r="FZ36" i="1"/>
  <c r="FZ32" i="1"/>
  <c r="FZ25" i="1"/>
  <c r="FZ41" i="1"/>
  <c r="B42" i="1"/>
  <c r="GV41" i="1"/>
  <c r="DF58" i="1"/>
  <c r="DM58" i="1"/>
  <c r="DZ58" i="1"/>
  <c r="H45" i="1" a="1"/>
  <c r="H45" i="1" s="1"/>
  <c r="H46" i="1" s="1"/>
  <c r="H47" i="1" s="1"/>
  <c r="FY45" i="1"/>
  <c r="GA45" i="1"/>
  <c r="FZ45" i="1"/>
  <c r="N58" i="1" a="1"/>
  <c r="N58" i="1" s="1"/>
  <c r="DN58" i="1"/>
  <c r="DO58" i="1"/>
  <c r="DP58" i="1"/>
  <c r="DQ58" i="1"/>
  <c r="DR58" i="1"/>
  <c r="DS58" i="1"/>
  <c r="DT58" i="1"/>
  <c r="DW58" i="1"/>
  <c r="DX58" i="1"/>
  <c r="DC58" i="1"/>
  <c r="DD58" i="1"/>
  <c r="DG58" i="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2" i="1" a="1"/>
  <c r="Q62" i="1" s="1"/>
  <c r="R63" i="1" a="1"/>
  <c r="R63" i="1" s="1"/>
  <c r="NW52" i="1"/>
  <c r="NW18" i="1"/>
  <c r="JV52" i="1"/>
  <c r="JV18" i="1"/>
  <c r="NH52" i="1"/>
  <c r="NH18" i="1"/>
  <c r="LO52" i="1"/>
  <c r="LO18" i="1"/>
  <c r="MD52" i="1"/>
  <c r="MD18" i="1"/>
  <c r="MS52" i="1"/>
  <c r="MS18" i="1"/>
  <c r="KZ52" i="1"/>
  <c r="KZ18" i="1"/>
  <c r="KK52" i="1"/>
  <c r="KK18" i="1"/>
  <c r="L56" i="1" a="1"/>
  <c r="L56" i="1" s="1"/>
  <c r="JE55" i="1"/>
  <c r="M57" i="1" a="1"/>
  <c r="M57" i="1" s="1"/>
  <c r="JF56" i="1"/>
  <c r="P61" i="1" a="1"/>
  <c r="P61" i="1" s="1"/>
  <c r="DK59" i="1"/>
  <c r="JD54" i="1"/>
  <c r="K55" i="1" a="1"/>
  <c r="K55" i="1" s="1"/>
  <c r="FY52" i="1"/>
  <c r="FY51" i="1"/>
  <c r="FZ52" i="1"/>
  <c r="FZ51" i="1"/>
  <c r="GA52" i="1"/>
  <c r="GA51" i="1"/>
  <c r="I53" i="1" a="1"/>
  <c r="I53" i="1" s="1"/>
  <c r="J54" i="1" a="1"/>
  <c r="J54" i="1" s="1"/>
  <c r="KZ19" i="1"/>
  <c r="NW19" i="1"/>
  <c r="KK19" i="1"/>
  <c r="JV19" i="1"/>
  <c r="NH19" i="1"/>
  <c r="MD19" i="1"/>
  <c r="LO19" i="1"/>
  <c r="MS19" i="1"/>
  <c r="BT148" i="4"/>
  <c r="BT149" i="4" s="1"/>
  <c r="BS153" i="4"/>
  <c r="BS151" i="4"/>
  <c r="BS152" i="4"/>
  <c r="BS154" i="4"/>
  <c r="BS150" i="4"/>
  <c r="ME4" i="1" s="1"/>
  <c r="DM148" i="4"/>
  <c r="DM149" i="4" s="1"/>
  <c r="DL152" i="4"/>
  <c r="DL154" i="4"/>
  <c r="DL151" i="4"/>
  <c r="DL153" i="4"/>
  <c r="DL150" i="4"/>
  <c r="NX4" i="1" s="1"/>
  <c r="CX148" i="4"/>
  <c r="CX149" i="4" s="1"/>
  <c r="CW153" i="4"/>
  <c r="CW152" i="4"/>
  <c r="CW154" i="4"/>
  <c r="CW151" i="4"/>
  <c r="CW150" i="4"/>
  <c r="NI4" i="1" s="1"/>
  <c r="CI148" i="4"/>
  <c r="CI149" i="4" s="1"/>
  <c r="CH152" i="4"/>
  <c r="CH154" i="4"/>
  <c r="CH151" i="4"/>
  <c r="CH153" i="4"/>
  <c r="CH150" i="4"/>
  <c r="MT4" i="1" s="1"/>
  <c r="L148" i="4"/>
  <c r="L149" i="4" s="1"/>
  <c r="K152" i="4"/>
  <c r="K154" i="4"/>
  <c r="K153" i="4"/>
  <c r="K151" i="4"/>
  <c r="K150" i="4"/>
  <c r="JW4" i="1" s="1"/>
  <c r="AP148" i="4"/>
  <c r="AP149" i="4" s="1"/>
  <c r="AO152" i="4"/>
  <c r="AO154" i="4"/>
  <c r="AO153" i="4"/>
  <c r="AO151" i="4"/>
  <c r="AO150" i="4"/>
  <c r="LA4" i="1" s="1"/>
  <c r="BE148" i="4"/>
  <c r="BE149" i="4" s="1"/>
  <c r="BD151" i="4"/>
  <c r="BD150" i="4"/>
  <c r="LP4" i="1" s="1"/>
  <c r="BD152" i="4"/>
  <c r="BD153" i="4"/>
  <c r="BD154" i="4"/>
  <c r="AA148" i="4"/>
  <c r="AA149" i="4" s="1"/>
  <c r="Z153" i="4"/>
  <c r="Z151" i="4"/>
  <c r="Z152" i="4"/>
  <c r="Z154" i="4"/>
  <c r="Z150" i="4"/>
  <c r="KL4" i="1" s="1"/>
  <c r="GX19" i="1" a="1"/>
  <c r="GX19" i="1" s="1"/>
  <c r="CM93" i="4"/>
  <c r="CN93" i="4" s="1"/>
  <c r="DP150" i="6"/>
  <c r="DQ147" i="6"/>
  <c r="DP151" i="6"/>
  <c r="DP153" i="6"/>
  <c r="DP152" i="6"/>
  <c r="DP148" i="6"/>
  <c r="DP149" i="6" s="1"/>
  <c r="DA152" i="6"/>
  <c r="DA148" i="6"/>
  <c r="DA149" i="6" s="1"/>
  <c r="DB147" i="6"/>
  <c r="DA151" i="6"/>
  <c r="DA153" i="6"/>
  <c r="DA150" i="6"/>
  <c r="BW152" i="6"/>
  <c r="BW148" i="6"/>
  <c r="BW149" i="6" s="1"/>
  <c r="BW151" i="6"/>
  <c r="BW153" i="6"/>
  <c r="BW150" i="6"/>
  <c r="BX147" i="6"/>
  <c r="CK150" i="6"/>
  <c r="CL147" i="6"/>
  <c r="CK153" i="6"/>
  <c r="CK151" i="6"/>
  <c r="CK152" i="6"/>
  <c r="CK148" i="6"/>
  <c r="CK149" i="6" s="1"/>
  <c r="BH150" i="6"/>
  <c r="BI147" i="6"/>
  <c r="BH151" i="6"/>
  <c r="BH152" i="6"/>
  <c r="BH148" i="6"/>
  <c r="BH149" i="6" s="1"/>
  <c r="BH153" i="6"/>
  <c r="AE147" i="6"/>
  <c r="AD151" i="6"/>
  <c r="AD152" i="6"/>
  <c r="AD148" i="6"/>
  <c r="AD149" i="6" s="1"/>
  <c r="AD153" i="6"/>
  <c r="AD150" i="6"/>
  <c r="AS152" i="6"/>
  <c r="AS148" i="6"/>
  <c r="AS149" i="6" s="1"/>
  <c r="AS153" i="6"/>
  <c r="AS151" i="6"/>
  <c r="AT147" i="6"/>
  <c r="AS150" i="6"/>
  <c r="N153" i="6"/>
  <c r="O147" i="6"/>
  <c r="N150" i="6"/>
  <c r="N152" i="6"/>
  <c r="N151" i="6"/>
  <c r="N148" i="6"/>
  <c r="N149" i="6" s="1"/>
  <c r="BE93" i="4"/>
  <c r="GX18" i="1" a="1"/>
  <c r="GX18"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GA19" i="1"/>
  <c r="FZ19" i="1"/>
  <c r="FY19" i="1"/>
  <c r="H72" i="1"/>
  <c r="AZ105" i="4"/>
  <c r="AY106" i="4"/>
  <c r="AY107" i="4"/>
  <c r="AK107" i="4"/>
  <c r="AR105" i="4"/>
  <c r="AS105" i="4"/>
  <c r="AK108" i="4"/>
  <c r="R107" i="4"/>
  <c r="JF5" i="1"/>
  <c r="JF6" i="1" s="1"/>
  <c r="JF9" i="1" s="1"/>
  <c r="JE5" i="1"/>
  <c r="JE6" i="1" s="1"/>
  <c r="JE9" i="1" s="1"/>
  <c r="JD5" i="1"/>
  <c r="JD6" i="1" s="1"/>
  <c r="JD9" i="1" s="1"/>
  <c r="GA18" i="1"/>
  <c r="FZ18" i="1"/>
  <c r="FY18" i="1"/>
  <c r="FY5" i="1"/>
  <c r="FY6" i="1" s="1"/>
  <c r="FY9" i="1" s="1"/>
  <c r="GO9" i="1"/>
  <c r="GO5" i="1"/>
  <c r="GO70" i="1" s="1"/>
  <c r="GM18" i="1"/>
  <c r="GL18" i="1"/>
  <c r="GK18" i="1"/>
  <c r="DO59" i="1" l="1"/>
  <c r="DT59" i="1"/>
  <c r="DL59" i="1"/>
  <c r="DN59" i="1"/>
  <c r="O60" i="1" a="1"/>
  <c r="O60" i="1" s="1"/>
  <c r="DP59" i="1"/>
  <c r="DQ59" i="1"/>
  <c r="DR59" i="1"/>
  <c r="DW59" i="1"/>
  <c r="DS59" i="1"/>
  <c r="DU59" i="1"/>
  <c r="DY59" i="1"/>
  <c r="EC59" i="1"/>
  <c r="DX59" i="1"/>
  <c r="DI59" i="1"/>
  <c r="DV59" i="1"/>
  <c r="DZ59" i="1"/>
  <c r="DE59" i="1"/>
  <c r="DG59" i="1"/>
  <c r="DM59" i="1"/>
  <c r="DH59" i="1"/>
  <c r="N59" i="1" a="1"/>
  <c r="N59" i="1" s="1"/>
  <c r="N60" i="1" s="1" a="1"/>
  <c r="N60" i="1" s="1"/>
  <c r="DJ59" i="1"/>
  <c r="CH695" i="4"/>
  <c r="CG695" i="4"/>
  <c r="CG677" i="4"/>
  <c r="CH677" i="4"/>
  <c r="CD678" i="4"/>
  <c r="CF678" i="4" s="1"/>
  <c r="CE678" i="4"/>
  <c r="BW678" i="4"/>
  <c r="BY678" i="4" s="1"/>
  <c r="BX678" i="4"/>
  <c r="NI24" i="1"/>
  <c r="NI43" i="1"/>
  <c r="NI37" i="1"/>
  <c r="NI29" i="1"/>
  <c r="NI35" i="1"/>
  <c r="NI33" i="1"/>
  <c r="NI27" i="1"/>
  <c r="NI39" i="1"/>
  <c r="NI25" i="1"/>
  <c r="NI42" i="1"/>
  <c r="NI40" i="1"/>
  <c r="NI34" i="1"/>
  <c r="NI41" i="1"/>
  <c r="NI44" i="1"/>
  <c r="NI31" i="1"/>
  <c r="NI38" i="1"/>
  <c r="NI28" i="1"/>
  <c r="NI30" i="1"/>
  <c r="NI26" i="1"/>
  <c r="NI32" i="1"/>
  <c r="NI36" i="1"/>
  <c r="BP678" i="4"/>
  <c r="BR678" i="4" s="1"/>
  <c r="BQ678" i="4"/>
  <c r="CG760" i="4"/>
  <c r="BS760" i="4"/>
  <c r="BZ760" i="4"/>
  <c r="CH760" i="4"/>
  <c r="BT760" i="4"/>
  <c r="CA760" i="4"/>
  <c r="BS677" i="4"/>
  <c r="BT677" i="4"/>
  <c r="CH361" i="4"/>
  <c r="I362" i="4"/>
  <c r="BT361" i="4"/>
  <c r="CA361" i="4"/>
  <c r="I761" i="4"/>
  <c r="BZ677" i="4"/>
  <c r="CA677" i="4"/>
  <c r="IJ47" i="1"/>
  <c r="II47" i="1"/>
  <c r="IH47" i="1"/>
  <c r="IG47" i="1"/>
  <c r="AG47" i="1"/>
  <c r="AF47" i="1"/>
  <c r="AE47" i="1"/>
  <c r="AD47" i="1"/>
  <c r="IT47" i="1"/>
  <c r="AC47" i="1"/>
  <c r="IS47" i="1"/>
  <c r="IR47" i="1"/>
  <c r="FB47" i="1"/>
  <c r="IQ47" i="1"/>
  <c r="IP47" i="1"/>
  <c r="IO47" i="1"/>
  <c r="EW47" i="1"/>
  <c r="BP297" i="4"/>
  <c r="BR297" i="4" s="1"/>
  <c r="BW297" i="4"/>
  <c r="BY297" i="4" s="1"/>
  <c r="CD297" i="4"/>
  <c r="CF297" i="4" s="1"/>
  <c r="E697" i="4"/>
  <c r="B297" i="4"/>
  <c r="A299" i="4"/>
  <c r="E298" i="4"/>
  <c r="BS278" i="4"/>
  <c r="BT278" i="4"/>
  <c r="CG361" i="4"/>
  <c r="BS361" i="4"/>
  <c r="BZ361" i="4"/>
  <c r="H761" i="4"/>
  <c r="ME24" i="1"/>
  <c r="ME35" i="1"/>
  <c r="ME40" i="1"/>
  <c r="ME33" i="1"/>
  <c r="ME38" i="1"/>
  <c r="ME36" i="1"/>
  <c r="ME44" i="1"/>
  <c r="ME26" i="1"/>
  <c r="ME34" i="1"/>
  <c r="ME32" i="1"/>
  <c r="ME28" i="1"/>
  <c r="ME43" i="1"/>
  <c r="ME31" i="1"/>
  <c r="ME39" i="1"/>
  <c r="ME37" i="1"/>
  <c r="ME25" i="1"/>
  <c r="ME27" i="1"/>
  <c r="ME30" i="1"/>
  <c r="ME41" i="1"/>
  <c r="ME29" i="1"/>
  <c r="ME42" i="1"/>
  <c r="EA59" i="1"/>
  <c r="CF361" i="4"/>
  <c r="BR361" i="4"/>
  <c r="BY361" i="4"/>
  <c r="G761" i="4"/>
  <c r="EB59" i="1"/>
  <c r="B361" i="4"/>
  <c r="ED59" i="1"/>
  <c r="A363" i="4"/>
  <c r="G362" i="4"/>
  <c r="H362" i="4"/>
  <c r="BZ278" i="4"/>
  <c r="CA278" i="4"/>
  <c r="KL24" i="1"/>
  <c r="KL30" i="1"/>
  <c r="KL34" i="1"/>
  <c r="KL28" i="1"/>
  <c r="KL43" i="1"/>
  <c r="KL40" i="1"/>
  <c r="KL32" i="1"/>
  <c r="KL37" i="1"/>
  <c r="KL29" i="1"/>
  <c r="KL33" i="1"/>
  <c r="KL44" i="1"/>
  <c r="KL39" i="1"/>
  <c r="KL26" i="1"/>
  <c r="KL41" i="1"/>
  <c r="KL38" i="1"/>
  <c r="KL36" i="1"/>
  <c r="KL31" i="1"/>
  <c r="KL35" i="1"/>
  <c r="KL42" i="1"/>
  <c r="KL27" i="1"/>
  <c r="KL25" i="1"/>
  <c r="NX24" i="1"/>
  <c r="NX41" i="1"/>
  <c r="NX39" i="1"/>
  <c r="NX31" i="1"/>
  <c r="NX35" i="1"/>
  <c r="NX26" i="1"/>
  <c r="NX34" i="1"/>
  <c r="NX27" i="1"/>
  <c r="NX42" i="1"/>
  <c r="NX37" i="1"/>
  <c r="NX40" i="1"/>
  <c r="NX44" i="1"/>
  <c r="NX28" i="1"/>
  <c r="NX33" i="1"/>
  <c r="NX30" i="1"/>
  <c r="NX29" i="1"/>
  <c r="NX36" i="1"/>
  <c r="NX43" i="1"/>
  <c r="NX32" i="1"/>
  <c r="NX25" i="1"/>
  <c r="NX38" i="1"/>
  <c r="EE59" i="1"/>
  <c r="BW696" i="4"/>
  <c r="BY696" i="4" s="1"/>
  <c r="CD696" i="4"/>
  <c r="CF696" i="4" s="1"/>
  <c r="BP696" i="4"/>
  <c r="BR696" i="4" s="1"/>
  <c r="B696" i="4"/>
  <c r="EF59" i="1"/>
  <c r="BX696" i="4"/>
  <c r="CE696" i="4"/>
  <c r="BQ696" i="4"/>
  <c r="EG59" i="1"/>
  <c r="BS296" i="4"/>
  <c r="BT296" i="4"/>
  <c r="JW24" i="1"/>
  <c r="JW29" i="1"/>
  <c r="JW27" i="1"/>
  <c r="JW28" i="1"/>
  <c r="JW40" i="1"/>
  <c r="JW34" i="1"/>
  <c r="JW36" i="1"/>
  <c r="JW31" i="1"/>
  <c r="JW42" i="1"/>
  <c r="JW35" i="1"/>
  <c r="JW39" i="1"/>
  <c r="JW43" i="1"/>
  <c r="JW41" i="1"/>
  <c r="JW32" i="1"/>
  <c r="JW38" i="1"/>
  <c r="JW33" i="1"/>
  <c r="JW44" i="1"/>
  <c r="JW25" i="1"/>
  <c r="JW30" i="1"/>
  <c r="JW37" i="1"/>
  <c r="JW26" i="1"/>
  <c r="CX59" i="1"/>
  <c r="F298" i="4"/>
  <c r="BQ297" i="4"/>
  <c r="BX297" i="4"/>
  <c r="CE297" i="4"/>
  <c r="F697" i="4"/>
  <c r="CY59" i="1"/>
  <c r="BZ296" i="4"/>
  <c r="CA296" i="4"/>
  <c r="LA24" i="1"/>
  <c r="LA38" i="1"/>
  <c r="LA40" i="1"/>
  <c r="LA44" i="1"/>
  <c r="LA28" i="1"/>
  <c r="LA43" i="1"/>
  <c r="LA29" i="1"/>
  <c r="LA37" i="1"/>
  <c r="LA39" i="1"/>
  <c r="LA36" i="1"/>
  <c r="LA25" i="1"/>
  <c r="LA35" i="1"/>
  <c r="LA32" i="1"/>
  <c r="LA26" i="1"/>
  <c r="LA30" i="1"/>
  <c r="LA33" i="1"/>
  <c r="LA42" i="1"/>
  <c r="LA41" i="1"/>
  <c r="LA34" i="1"/>
  <c r="LA27" i="1"/>
  <c r="LA31" i="1"/>
  <c r="CZ59" i="1"/>
  <c r="CG296" i="4"/>
  <c r="CH296" i="4"/>
  <c r="DA59" i="1"/>
  <c r="CG278" i="4"/>
  <c r="CH278" i="4"/>
  <c r="GN59" i="1"/>
  <c r="LP24" i="1"/>
  <c r="LP27" i="1"/>
  <c r="LP33" i="1"/>
  <c r="LP32" i="1"/>
  <c r="LP28" i="1"/>
  <c r="LP44" i="1"/>
  <c r="LP35" i="1"/>
  <c r="LP26" i="1"/>
  <c r="LP40" i="1"/>
  <c r="LP43" i="1"/>
  <c r="LP31" i="1"/>
  <c r="LP41" i="1"/>
  <c r="LP36" i="1"/>
  <c r="LP39" i="1"/>
  <c r="LP30" i="1"/>
  <c r="LP29" i="1"/>
  <c r="LP38" i="1"/>
  <c r="LP34" i="1"/>
  <c r="LP37" i="1"/>
  <c r="LP25" i="1"/>
  <c r="LP42" i="1"/>
  <c r="DB59" i="1"/>
  <c r="CF760" i="4"/>
  <c r="BR760" i="4"/>
  <c r="BY760" i="4"/>
  <c r="DC59" i="1"/>
  <c r="MT24" i="1"/>
  <c r="MT43" i="1"/>
  <c r="MT34" i="1"/>
  <c r="MT42" i="1"/>
  <c r="MT31" i="1"/>
  <c r="MT33" i="1"/>
  <c r="MT28" i="1"/>
  <c r="MT32" i="1"/>
  <c r="MT25" i="1"/>
  <c r="MT27" i="1"/>
  <c r="MT35" i="1"/>
  <c r="MT37" i="1"/>
  <c r="MT38" i="1"/>
  <c r="MT44" i="1"/>
  <c r="MT36" i="1"/>
  <c r="MT40" i="1"/>
  <c r="MT41" i="1"/>
  <c r="MT29" i="1"/>
  <c r="MT39" i="1"/>
  <c r="MT26" i="1"/>
  <c r="MT30" i="1"/>
  <c r="DD59" i="1"/>
  <c r="BZ695" i="4"/>
  <c r="CA695" i="4"/>
  <c r="BS695" i="4"/>
  <c r="BT695" i="4"/>
  <c r="B43" i="1"/>
  <c r="GV42" i="1"/>
  <c r="IL58" i="1"/>
  <c r="G45" i="1" a="1"/>
  <c r="G45" i="1" s="1"/>
  <c r="IJ45" i="1"/>
  <c r="IT45" i="1"/>
  <c r="II45" i="1"/>
  <c r="IS45" i="1"/>
  <c r="IH45" i="1"/>
  <c r="IG45" i="1"/>
  <c r="AG45" i="1"/>
  <c r="FB45" i="1"/>
  <c r="AE45" i="1"/>
  <c r="IR45" i="1"/>
  <c r="AD45" i="1"/>
  <c r="IQ45" i="1"/>
  <c r="IO45" i="1"/>
  <c r="AF45" i="1"/>
  <c r="AC45" i="1"/>
  <c r="IP45" i="1"/>
  <c r="EW45"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3" i="1" a="1"/>
  <c r="Q63" i="1" s="1"/>
  <c r="P62" i="1" a="1"/>
  <c r="P62" i="1" s="1"/>
  <c r="LA52" i="1"/>
  <c r="LA18" i="1"/>
  <c r="ME52" i="1"/>
  <c r="ME18" i="1"/>
  <c r="JW52" i="1"/>
  <c r="JW18" i="1"/>
  <c r="LP52" i="1"/>
  <c r="LP18" i="1"/>
  <c r="MT52" i="1"/>
  <c r="MT18" i="1"/>
  <c r="NI52" i="1"/>
  <c r="NI18" i="1"/>
  <c r="KL52" i="1"/>
  <c r="KL18" i="1"/>
  <c r="NX52" i="1"/>
  <c r="NX18" i="1"/>
  <c r="K56" i="1" a="1"/>
  <c r="K56" i="1" s="1"/>
  <c r="JD55" i="1"/>
  <c r="DY60" i="1"/>
  <c r="DU60" i="1"/>
  <c r="DS60" i="1"/>
  <c r="DR60" i="1"/>
  <c r="EC60" i="1"/>
  <c r="DX60" i="1"/>
  <c r="EF60" i="1"/>
  <c r="DZ60" i="1"/>
  <c r="DT60" i="1"/>
  <c r="DQ60" i="1"/>
  <c r="EG60" i="1"/>
  <c r="EE60" i="1"/>
  <c r="ED60" i="1"/>
  <c r="EB60" i="1"/>
  <c r="EA60" i="1"/>
  <c r="DW60" i="1"/>
  <c r="DV60" i="1"/>
  <c r="DP60" i="1"/>
  <c r="DO60" i="1"/>
  <c r="DN60" i="1"/>
  <c r="DM60" i="1"/>
  <c r="DL60" i="1"/>
  <c r="DK60" i="1"/>
  <c r="DJ60" i="1"/>
  <c r="O61" i="1" a="1"/>
  <c r="O61" i="1" s="1"/>
  <c r="DI60" i="1"/>
  <c r="DH60" i="1"/>
  <c r="DG60" i="1"/>
  <c r="DF60" i="1"/>
  <c r="DE60" i="1"/>
  <c r="GN60" i="1"/>
  <c r="DD60" i="1"/>
  <c r="DC60" i="1"/>
  <c r="DB60" i="1"/>
  <c r="DA60" i="1"/>
  <c r="CZ60" i="1"/>
  <c r="CY60" i="1"/>
  <c r="CX60" i="1"/>
  <c r="J55" i="1" a="1"/>
  <c r="J55" i="1" s="1"/>
  <c r="JF57" i="1"/>
  <c r="M58" i="1" a="1"/>
  <c r="M58" i="1" s="1"/>
  <c r="L57" i="1" a="1"/>
  <c r="L57" i="1" s="1"/>
  <c r="JE56" i="1"/>
  <c r="GX53" i="1" a="1"/>
  <c r="GX53" i="1" s="1"/>
  <c r="I54" i="1" a="1"/>
  <c r="I54" i="1" s="1"/>
  <c r="GA53" i="1"/>
  <c r="FZ53" i="1"/>
  <c r="FY53" i="1"/>
  <c r="H53" i="1" a="1"/>
  <c r="H53" i="1" s="1"/>
  <c r="ME19" i="1"/>
  <c r="LP19" i="1"/>
  <c r="LA19" i="1"/>
  <c r="JW19" i="1"/>
  <c r="NX19" i="1"/>
  <c r="MT19" i="1"/>
  <c r="NI19" i="1"/>
  <c r="KL19" i="1"/>
  <c r="AQ148" i="4"/>
  <c r="AQ149" i="4" s="1"/>
  <c r="AP152" i="4"/>
  <c r="AP154" i="4"/>
  <c r="AP153" i="4"/>
  <c r="AP151" i="4"/>
  <c r="AP150" i="4"/>
  <c r="LB4" i="1" s="1"/>
  <c r="DN148" i="4"/>
  <c r="DN149" i="4" s="1"/>
  <c r="DM152" i="4"/>
  <c r="DM154" i="4"/>
  <c r="DM151" i="4"/>
  <c r="DM153" i="4"/>
  <c r="DM150" i="4"/>
  <c r="NY4" i="1" s="1"/>
  <c r="CY148" i="4"/>
  <c r="CY149" i="4" s="1"/>
  <c r="CX153" i="4"/>
  <c r="CX152" i="4"/>
  <c r="CX154" i="4"/>
  <c r="CX151" i="4"/>
  <c r="CX150" i="4"/>
  <c r="NJ4" i="1" s="1"/>
  <c r="AB148" i="4"/>
  <c r="AB149" i="4" s="1"/>
  <c r="AA153" i="4"/>
  <c r="AA151" i="4"/>
  <c r="AA152" i="4"/>
  <c r="AA154" i="4"/>
  <c r="AA150" i="4"/>
  <c r="KM4" i="1" s="1"/>
  <c r="CJ148" i="4"/>
  <c r="CJ149" i="4" s="1"/>
  <c r="CI154" i="4"/>
  <c r="CI151" i="4"/>
  <c r="CI153" i="4"/>
  <c r="CI152" i="4"/>
  <c r="CI150" i="4"/>
  <c r="MU4" i="1" s="1"/>
  <c r="BF148" i="4"/>
  <c r="BF149" i="4" s="1"/>
  <c r="BE151" i="4"/>
  <c r="BE150" i="4"/>
  <c r="LQ4" i="1" s="1"/>
  <c r="BE152" i="4"/>
  <c r="BE153" i="4"/>
  <c r="BE154" i="4"/>
  <c r="M148" i="4"/>
  <c r="M149" i="4" s="1"/>
  <c r="L152" i="4"/>
  <c r="L154" i="4"/>
  <c r="L153" i="4"/>
  <c r="L151" i="4"/>
  <c r="L150" i="4"/>
  <c r="JX4" i="1" s="1"/>
  <c r="BU148" i="4"/>
  <c r="BU149" i="4" s="1"/>
  <c r="BT153" i="4"/>
  <c r="BT151" i="4"/>
  <c r="BT152" i="4"/>
  <c r="BT154" i="4"/>
  <c r="BT150" i="4"/>
  <c r="MF4" i="1" s="1"/>
  <c r="AE151" i="6"/>
  <c r="AE152" i="6"/>
  <c r="AE148" i="6"/>
  <c r="AE149" i="6" s="1"/>
  <c r="AF147" i="6"/>
  <c r="AE153" i="6"/>
  <c r="AE150" i="6"/>
  <c r="O153" i="6"/>
  <c r="P147" i="6"/>
  <c r="O150" i="6"/>
  <c r="O152" i="6"/>
  <c r="O151" i="6"/>
  <c r="O148" i="6"/>
  <c r="O149" i="6" s="1"/>
  <c r="BI150" i="6"/>
  <c r="BJ147" i="6"/>
  <c r="BI151" i="6"/>
  <c r="BI152" i="6"/>
  <c r="BI148" i="6"/>
  <c r="BI149" i="6" s="1"/>
  <c r="BI153" i="6"/>
  <c r="AT153" i="6"/>
  <c r="AU147" i="6"/>
  <c r="AT150" i="6"/>
  <c r="AT148" i="6"/>
  <c r="AT149" i="6" s="1"/>
  <c r="AT152" i="6"/>
  <c r="AT151" i="6"/>
  <c r="DB152" i="6"/>
  <c r="DB148" i="6"/>
  <c r="DB149" i="6" s="1"/>
  <c r="DC147" i="6"/>
  <c r="DB151" i="6"/>
  <c r="DB153" i="6"/>
  <c r="DB150" i="6"/>
  <c r="CL150" i="6"/>
  <c r="CM147" i="6"/>
  <c r="CL153" i="6"/>
  <c r="CL151" i="6"/>
  <c r="CL152" i="6"/>
  <c r="CL148" i="6"/>
  <c r="CL149" i="6" s="1"/>
  <c r="DQ150" i="6"/>
  <c r="DQ153" i="6"/>
  <c r="DR147" i="6"/>
  <c r="DQ151" i="6"/>
  <c r="DQ152" i="6"/>
  <c r="DQ148" i="6"/>
  <c r="DQ149" i="6" s="1"/>
  <c r="BX152" i="6"/>
  <c r="BX148" i="6"/>
  <c r="BX149" i="6" s="1"/>
  <c r="BX153" i="6"/>
  <c r="BX150" i="6"/>
  <c r="BX151" i="6"/>
  <c r="BY147" i="6"/>
  <c r="IO18"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IO19" i="1"/>
  <c r="AZ106" i="4"/>
  <c r="AL106" i="4"/>
  <c r="AY108" i="4"/>
  <c r="AR106" i="4"/>
  <c r="AS106" i="4"/>
  <c r="JF70" i="1"/>
  <c r="JD70" i="1"/>
  <c r="JE70" i="1"/>
  <c r="FY70" i="1"/>
  <c r="IL59" i="1" l="1"/>
  <c r="MO47" i="1"/>
  <c r="KS47" i="1"/>
  <c r="LQ47" i="1"/>
  <c r="LI47" i="1"/>
  <c r="LA47" i="1"/>
  <c r="ND47" i="1"/>
  <c r="KK47" i="1"/>
  <c r="JU47" i="1"/>
  <c r="LX47" i="1"/>
  <c r="NT47" i="1"/>
  <c r="MN47" i="1"/>
  <c r="MF47" i="1"/>
  <c r="NC47" i="1"/>
  <c r="LP47" i="1"/>
  <c r="LH47" i="1"/>
  <c r="KZ47" i="1"/>
  <c r="LW47" i="1"/>
  <c r="KJ47" i="1"/>
  <c r="JT47" i="1"/>
  <c r="NS47" i="1"/>
  <c r="MU47" i="1"/>
  <c r="MM47" i="1"/>
  <c r="ME47" i="1"/>
  <c r="LO47" i="1"/>
  <c r="KY47" i="1"/>
  <c r="KI47" i="1"/>
  <c r="JS47" i="1"/>
  <c r="NR47" i="1"/>
  <c r="NJ47" i="1"/>
  <c r="MT47" i="1"/>
  <c r="ML47" i="1"/>
  <c r="MD47" i="1"/>
  <c r="LN47" i="1"/>
  <c r="KX47" i="1"/>
  <c r="KH47" i="1"/>
  <c r="JR47" i="1"/>
  <c r="NB47" i="1"/>
  <c r="NY47" i="1"/>
  <c r="NQ47" i="1"/>
  <c r="NI47" i="1"/>
  <c r="MS47" i="1"/>
  <c r="MC47" i="1"/>
  <c r="LM47" i="1"/>
  <c r="KW47" i="1"/>
  <c r="NA47" i="1"/>
  <c r="KG47" i="1"/>
  <c r="JQ47" i="1"/>
  <c r="NX47" i="1"/>
  <c r="NP47" i="1"/>
  <c r="NH47" i="1"/>
  <c r="MR47" i="1"/>
  <c r="MB47" i="1"/>
  <c r="LL47" i="1"/>
  <c r="KV47" i="1"/>
  <c r="KF47" i="1"/>
  <c r="JX47" i="1"/>
  <c r="JP47" i="1"/>
  <c r="NW47" i="1"/>
  <c r="NG47" i="1"/>
  <c r="MQ47" i="1"/>
  <c r="MA47" i="1"/>
  <c r="LK47" i="1"/>
  <c r="KU47" i="1"/>
  <c r="KM47" i="1"/>
  <c r="KE47" i="1"/>
  <c r="JW47" i="1"/>
  <c r="JO47" i="1"/>
  <c r="NV47" i="1"/>
  <c r="NF47" i="1"/>
  <c r="MP47" i="1"/>
  <c r="LZ47" i="1"/>
  <c r="LJ47" i="1"/>
  <c r="LB47" i="1"/>
  <c r="KT47" i="1"/>
  <c r="KL47" i="1"/>
  <c r="KD47" i="1"/>
  <c r="JV47" i="1"/>
  <c r="NE47" i="1"/>
  <c r="NU47" i="1"/>
  <c r="LY47" i="1"/>
  <c r="BS696" i="4"/>
  <c r="BT696" i="4"/>
  <c r="BZ696" i="4"/>
  <c r="CA696" i="4"/>
  <c r="GU47" i="1"/>
  <c r="IN47" i="1"/>
  <c r="BZ362" i="4"/>
  <c r="BS362" i="4"/>
  <c r="CG362" i="4"/>
  <c r="H762" i="4"/>
  <c r="BR362" i="4"/>
  <c r="BY362" i="4"/>
  <c r="CF362" i="4"/>
  <c r="G762" i="4"/>
  <c r="B362" i="4"/>
  <c r="A364" i="4"/>
  <c r="G363" i="4"/>
  <c r="H363" i="4"/>
  <c r="MU24" i="1"/>
  <c r="MU42" i="1"/>
  <c r="MU33" i="1"/>
  <c r="MU28" i="1"/>
  <c r="MU31" i="1"/>
  <c r="MU25" i="1"/>
  <c r="MU32" i="1"/>
  <c r="MU27" i="1"/>
  <c r="MU37" i="1"/>
  <c r="MU26" i="1"/>
  <c r="MU35" i="1"/>
  <c r="MU29" i="1"/>
  <c r="MU36" i="1"/>
  <c r="MU44" i="1"/>
  <c r="MU40" i="1"/>
  <c r="MU38" i="1"/>
  <c r="MU41" i="1"/>
  <c r="MU39" i="1"/>
  <c r="MU30" i="1"/>
  <c r="MU34" i="1"/>
  <c r="MU43" i="1"/>
  <c r="BS678" i="4"/>
  <c r="BT678" i="4"/>
  <c r="CH761" i="4"/>
  <c r="BT761" i="4"/>
  <c r="CA761" i="4"/>
  <c r="KM24" i="1"/>
  <c r="KM34" i="1"/>
  <c r="KM28" i="1"/>
  <c r="KM43" i="1"/>
  <c r="KM40" i="1"/>
  <c r="KM31" i="1"/>
  <c r="KM33" i="1"/>
  <c r="KM32" i="1"/>
  <c r="KM37" i="1"/>
  <c r="KM29" i="1"/>
  <c r="KM41" i="1"/>
  <c r="KM30" i="1"/>
  <c r="KM39" i="1"/>
  <c r="KM36" i="1"/>
  <c r="KM44" i="1"/>
  <c r="KM25" i="1"/>
  <c r="KM38" i="1"/>
  <c r="KM42" i="1"/>
  <c r="KM35" i="1"/>
  <c r="KM26" i="1"/>
  <c r="KM27" i="1"/>
  <c r="CG761" i="4"/>
  <c r="BS761" i="4"/>
  <c r="BZ761" i="4"/>
  <c r="BZ678" i="4"/>
  <c r="CA678" i="4"/>
  <c r="BP298" i="4"/>
  <c r="BR298" i="4" s="1"/>
  <c r="BW298" i="4"/>
  <c r="BY298" i="4" s="1"/>
  <c r="CD298" i="4"/>
  <c r="CF298" i="4" s="1"/>
  <c r="E698" i="4"/>
  <c r="B298" i="4"/>
  <c r="BP697" i="4"/>
  <c r="BR697" i="4" s="1"/>
  <c r="CD697" i="4"/>
  <c r="CF697" i="4" s="1"/>
  <c r="BW697" i="4"/>
  <c r="BY697" i="4" s="1"/>
  <c r="B697" i="4"/>
  <c r="I363" i="4"/>
  <c r="BT362" i="4"/>
  <c r="CA362" i="4"/>
  <c r="CH362" i="4"/>
  <c r="I762" i="4"/>
  <c r="LQ24" i="1"/>
  <c r="LQ32" i="1"/>
  <c r="LQ37" i="1"/>
  <c r="LQ28" i="1"/>
  <c r="LQ35" i="1"/>
  <c r="LQ26" i="1"/>
  <c r="LQ43" i="1"/>
  <c r="LQ40" i="1"/>
  <c r="LQ31" i="1"/>
  <c r="LQ30" i="1"/>
  <c r="LQ29" i="1"/>
  <c r="LQ41" i="1"/>
  <c r="LQ39" i="1"/>
  <c r="LQ44" i="1"/>
  <c r="LQ36" i="1"/>
  <c r="LQ38" i="1"/>
  <c r="LQ42" i="1"/>
  <c r="LQ25" i="1"/>
  <c r="LQ27" i="1"/>
  <c r="LQ33" i="1"/>
  <c r="LQ34" i="1"/>
  <c r="A300" i="4"/>
  <c r="E299" i="4"/>
  <c r="BQ697" i="4"/>
  <c r="CE697" i="4"/>
  <c r="BX697" i="4"/>
  <c r="CH696" i="4"/>
  <c r="CG696" i="4"/>
  <c r="MF24" i="1"/>
  <c r="MF40" i="1"/>
  <c r="MF44" i="1"/>
  <c r="MF36" i="1"/>
  <c r="MF38" i="1"/>
  <c r="MF26" i="1"/>
  <c r="MF34" i="1"/>
  <c r="MF33" i="1"/>
  <c r="MF43" i="1"/>
  <c r="MF28" i="1"/>
  <c r="MF31" i="1"/>
  <c r="MF30" i="1"/>
  <c r="MF39" i="1"/>
  <c r="MF25" i="1"/>
  <c r="MF37" i="1"/>
  <c r="MF32" i="1"/>
  <c r="MF27" i="1"/>
  <c r="MF41" i="1"/>
  <c r="MF35" i="1"/>
  <c r="MF29" i="1"/>
  <c r="MF42" i="1"/>
  <c r="BZ297" i="4"/>
  <c r="CA297" i="4"/>
  <c r="BS297" i="4"/>
  <c r="BT297" i="4"/>
  <c r="F299" i="4"/>
  <c r="BQ298" i="4"/>
  <c r="BX298" i="4"/>
  <c r="CE298" i="4"/>
  <c r="F698" i="4"/>
  <c r="NJ24" i="1"/>
  <c r="NJ39" i="1"/>
  <c r="NJ42" i="1"/>
  <c r="NJ40" i="1"/>
  <c r="NJ30" i="1"/>
  <c r="NJ29" i="1"/>
  <c r="NJ34" i="1"/>
  <c r="NJ31" i="1"/>
  <c r="NJ44" i="1"/>
  <c r="NJ41" i="1"/>
  <c r="NJ33" i="1"/>
  <c r="NJ27" i="1"/>
  <c r="NJ26" i="1"/>
  <c r="NJ32" i="1"/>
  <c r="NJ28" i="1"/>
  <c r="NJ43" i="1"/>
  <c r="NJ36" i="1"/>
  <c r="NJ38" i="1"/>
  <c r="NJ25" i="1"/>
  <c r="NJ37" i="1"/>
  <c r="NJ35" i="1"/>
  <c r="NY24" i="1"/>
  <c r="NY31" i="1"/>
  <c r="NY25" i="1"/>
  <c r="NY35" i="1"/>
  <c r="NY26" i="1"/>
  <c r="NY34" i="1"/>
  <c r="NY27" i="1"/>
  <c r="NY33" i="1"/>
  <c r="NY37" i="1"/>
  <c r="NY42" i="1"/>
  <c r="NY28" i="1"/>
  <c r="NY30" i="1"/>
  <c r="NY44" i="1"/>
  <c r="NY29" i="1"/>
  <c r="NY32" i="1"/>
  <c r="NY43" i="1"/>
  <c r="NY38" i="1"/>
  <c r="NY40" i="1"/>
  <c r="NY36" i="1"/>
  <c r="NY41" i="1"/>
  <c r="NY39" i="1"/>
  <c r="BR761" i="4"/>
  <c r="BY761" i="4"/>
  <c r="CF761" i="4"/>
  <c r="JX24" i="1"/>
  <c r="JX27" i="1"/>
  <c r="JX32" i="1"/>
  <c r="JX31" i="1"/>
  <c r="JX30" i="1"/>
  <c r="JX28" i="1"/>
  <c r="JX34" i="1"/>
  <c r="JX40" i="1"/>
  <c r="JX43" i="1"/>
  <c r="JX41" i="1"/>
  <c r="JX39" i="1"/>
  <c r="JX29" i="1"/>
  <c r="JX25" i="1"/>
  <c r="JX33" i="1"/>
  <c r="JX36" i="1"/>
  <c r="JX42" i="1"/>
  <c r="JX44" i="1"/>
  <c r="JX26" i="1"/>
  <c r="JX38" i="1"/>
  <c r="JX35" i="1"/>
  <c r="JX37" i="1"/>
  <c r="CG297" i="4"/>
  <c r="CH297" i="4"/>
  <c r="LB24" i="1"/>
  <c r="LB28" i="1"/>
  <c r="LB43" i="1"/>
  <c r="LB37" i="1"/>
  <c r="LB29" i="1"/>
  <c r="LB34" i="1"/>
  <c r="LB25" i="1"/>
  <c r="LB33" i="1"/>
  <c r="LB32" i="1"/>
  <c r="LB26" i="1"/>
  <c r="LB30" i="1"/>
  <c r="LB44" i="1"/>
  <c r="LB35" i="1"/>
  <c r="LB31" i="1"/>
  <c r="LB36" i="1"/>
  <c r="LB42" i="1"/>
  <c r="LB27" i="1"/>
  <c r="LB41" i="1"/>
  <c r="LB39" i="1"/>
  <c r="LB38" i="1"/>
  <c r="LB40" i="1"/>
  <c r="CG678" i="4"/>
  <c r="CH678" i="4"/>
  <c r="AR45" i="1"/>
  <c r="AR46" i="1" s="1"/>
  <c r="G46" i="1"/>
  <c r="G47" i="1" s="1"/>
  <c r="B44" i="1"/>
  <c r="GV43" i="1"/>
  <c r="GU45" i="1"/>
  <c r="IN45" i="1"/>
  <c r="LJ45" i="1"/>
  <c r="LB45" i="1"/>
  <c r="KT45" i="1"/>
  <c r="KL45" i="1"/>
  <c r="NF45" i="1"/>
  <c r="KD45" i="1"/>
  <c r="JV45" i="1"/>
  <c r="NE45" i="1"/>
  <c r="NU45" i="1"/>
  <c r="LY45" i="1"/>
  <c r="MO45" i="1"/>
  <c r="KS45" i="1"/>
  <c r="LQ45" i="1"/>
  <c r="LI45" i="1"/>
  <c r="LA45" i="1"/>
  <c r="KK45" i="1"/>
  <c r="JU45" i="1"/>
  <c r="NT45" i="1"/>
  <c r="JO45" i="1"/>
  <c r="MN45" i="1"/>
  <c r="MF45" i="1"/>
  <c r="LP45" i="1"/>
  <c r="LH45" i="1"/>
  <c r="KZ45" i="1"/>
  <c r="KJ45" i="1"/>
  <c r="JT45" i="1"/>
  <c r="NS45" i="1"/>
  <c r="MU45" i="1"/>
  <c r="MM45" i="1"/>
  <c r="ME45" i="1"/>
  <c r="ND45" i="1"/>
  <c r="LO45" i="1"/>
  <c r="KY45" i="1"/>
  <c r="LX45" i="1"/>
  <c r="KI45" i="1"/>
  <c r="JS45" i="1"/>
  <c r="NR45" i="1"/>
  <c r="NJ45" i="1"/>
  <c r="NC45" i="1"/>
  <c r="MT45" i="1"/>
  <c r="ML45" i="1"/>
  <c r="MD45" i="1"/>
  <c r="LW45" i="1"/>
  <c r="LN45" i="1"/>
  <c r="KX45" i="1"/>
  <c r="KH45" i="1"/>
  <c r="JR45" i="1"/>
  <c r="NB45" i="1"/>
  <c r="NY45" i="1"/>
  <c r="NQ45" i="1"/>
  <c r="NI45" i="1"/>
  <c r="MS45" i="1"/>
  <c r="MC45" i="1"/>
  <c r="LM45" i="1"/>
  <c r="KW45" i="1"/>
  <c r="NA45" i="1"/>
  <c r="KG45" i="1"/>
  <c r="JQ45" i="1"/>
  <c r="NX45" i="1"/>
  <c r="NP45" i="1"/>
  <c r="NH45" i="1"/>
  <c r="MR45" i="1"/>
  <c r="MB45" i="1"/>
  <c r="LL45" i="1"/>
  <c r="KV45" i="1"/>
  <c r="KF45" i="1"/>
  <c r="JX45" i="1"/>
  <c r="JP45" i="1"/>
  <c r="NW45" i="1"/>
  <c r="NG45" i="1"/>
  <c r="MQ45" i="1"/>
  <c r="MA45" i="1"/>
  <c r="LK45" i="1"/>
  <c r="KU45" i="1"/>
  <c r="KM45" i="1"/>
  <c r="KE45" i="1"/>
  <c r="JW45" i="1"/>
  <c r="NV45" i="1"/>
  <c r="MP45" i="1"/>
  <c r="LZ45" i="1"/>
  <c r="GM45" i="1"/>
  <c r="GL45" i="1"/>
  <c r="GK45" i="1"/>
  <c r="EO45" i="1"/>
  <c r="EN45" i="1"/>
  <c r="BX45" i="1"/>
  <c r="IQ46" i="1"/>
  <c r="II46" i="1"/>
  <c r="IS46" i="1"/>
  <c r="IP46" i="1"/>
  <c r="IJ46" i="1"/>
  <c r="FB46" i="1"/>
  <c r="IR46" i="1"/>
  <c r="AC46" i="1"/>
  <c r="AD46" i="1"/>
  <c r="IT46" i="1"/>
  <c r="EW46" i="1"/>
  <c r="AE46" i="1"/>
  <c r="AG46" i="1"/>
  <c r="IO46" i="1"/>
  <c r="IG46" i="1"/>
  <c r="AF46" i="1"/>
  <c r="IH46" i="1"/>
  <c r="G53" i="1" a="1"/>
  <c r="G53" i="1" s="1"/>
  <c r="BX53" i="1" s="1"/>
  <c r="IT53" i="1"/>
  <c r="P63" i="1" a="1"/>
  <c r="P63" i="1" s="1"/>
  <c r="JX52" i="1"/>
  <c r="JX18" i="1"/>
  <c r="LQ52" i="1"/>
  <c r="LQ18" i="1"/>
  <c r="MU52" i="1"/>
  <c r="MU18" i="1"/>
  <c r="LB52" i="1"/>
  <c r="LB18" i="1"/>
  <c r="KM52" i="1"/>
  <c r="KM18" i="1"/>
  <c r="NJ52" i="1"/>
  <c r="NJ18" i="1"/>
  <c r="MF52" i="1"/>
  <c r="MF18" i="1"/>
  <c r="NY52" i="1"/>
  <c r="NY18" i="1"/>
  <c r="DY61" i="1"/>
  <c r="DW61" i="1"/>
  <c r="DU61" i="1"/>
  <c r="DQ61" i="1"/>
  <c r="DP61" i="1"/>
  <c r="DO61" i="1"/>
  <c r="DN61" i="1"/>
  <c r="DS61" i="1"/>
  <c r="DK61" i="1"/>
  <c r="DF61" i="1"/>
  <c r="DA61" i="1"/>
  <c r="CX61" i="1"/>
  <c r="EC61" i="1"/>
  <c r="EB61" i="1"/>
  <c r="EA61" i="1"/>
  <c r="DZ61" i="1"/>
  <c r="O62" i="1" a="1"/>
  <c r="O62" i="1" s="1"/>
  <c r="DX61" i="1"/>
  <c r="DV61" i="1"/>
  <c r="DT61" i="1"/>
  <c r="DR61" i="1"/>
  <c r="DM61" i="1"/>
  <c r="DL61" i="1"/>
  <c r="DJ61" i="1"/>
  <c r="DI61" i="1"/>
  <c r="DH61" i="1"/>
  <c r="DG61" i="1"/>
  <c r="DE61" i="1"/>
  <c r="DD61" i="1"/>
  <c r="DC61" i="1"/>
  <c r="DB61" i="1"/>
  <c r="CZ61" i="1"/>
  <c r="CY61" i="1"/>
  <c r="GN61" i="1"/>
  <c r="EG61" i="1"/>
  <c r="EF61" i="1"/>
  <c r="EE61" i="1"/>
  <c r="ED61" i="1"/>
  <c r="JE57" i="1"/>
  <c r="L58" i="1" a="1"/>
  <c r="L58" i="1" s="1"/>
  <c r="I55" i="1" a="1"/>
  <c r="I55" i="1" s="1"/>
  <c r="JF58" i="1"/>
  <c r="M59" i="1" a="1"/>
  <c r="M59" i="1" s="1"/>
  <c r="N61" i="1" a="1"/>
  <c r="N61" i="1" s="1"/>
  <c r="IL60" i="1"/>
  <c r="GX54" i="1" a="1"/>
  <c r="GX54" i="1" s="1"/>
  <c r="J56" i="1" a="1"/>
  <c r="J56" i="1" s="1"/>
  <c r="JD56" i="1"/>
  <c r="K57" i="1" a="1"/>
  <c r="K57" i="1" s="1"/>
  <c r="GA54" i="1"/>
  <c r="FZ54" i="1"/>
  <c r="FY54" i="1"/>
  <c r="AD53" i="1"/>
  <c r="IR53" i="1"/>
  <c r="IS53" i="1"/>
  <c r="IQ53" i="1"/>
  <c r="IP53" i="1"/>
  <c r="IO53" i="1"/>
  <c r="IJ53" i="1"/>
  <c r="II53" i="1"/>
  <c r="IH53" i="1"/>
  <c r="IG53" i="1"/>
  <c r="H54" i="1" a="1"/>
  <c r="H54" i="1" s="1"/>
  <c r="IT54" i="1" s="1"/>
  <c r="AG53" i="1"/>
  <c r="AF53" i="1"/>
  <c r="FB53" i="1"/>
  <c r="AE53" i="1"/>
  <c r="EW53" i="1"/>
  <c r="E119" i="4"/>
  <c r="J119" i="4"/>
  <c r="I119" i="4"/>
  <c r="H119" i="4"/>
  <c r="G119" i="4"/>
  <c r="NJ19" i="1"/>
  <c r="MF19" i="1"/>
  <c r="NY19" i="1"/>
  <c r="LQ19" i="1"/>
  <c r="LB19" i="1"/>
  <c r="MU19" i="1"/>
  <c r="JX19" i="1"/>
  <c r="KM19" i="1"/>
  <c r="CZ148" i="4"/>
  <c r="CZ149" i="4" s="1"/>
  <c r="CY153" i="4"/>
  <c r="CY152" i="4"/>
  <c r="CY154" i="4"/>
  <c r="CY151" i="4"/>
  <c r="NK45" i="1" s="1"/>
  <c r="CY150" i="4"/>
  <c r="NK4" i="1" s="1"/>
  <c r="DO148" i="4"/>
  <c r="DO149" i="4" s="1"/>
  <c r="DN152" i="4"/>
  <c r="DN154" i="4"/>
  <c r="DN151" i="4"/>
  <c r="DN153" i="4"/>
  <c r="DN150" i="4"/>
  <c r="NZ4" i="1" s="1"/>
  <c r="BV148" i="4"/>
  <c r="BV149" i="4" s="1"/>
  <c r="BU152" i="4"/>
  <c r="BU154" i="4"/>
  <c r="BU151" i="4"/>
  <c r="BU153" i="4"/>
  <c r="BU150" i="4"/>
  <c r="MG4" i="1" s="1"/>
  <c r="CK148" i="4"/>
  <c r="CK149" i="4" s="1"/>
  <c r="CJ152" i="4"/>
  <c r="CJ154" i="4"/>
  <c r="CJ151" i="4"/>
  <c r="MV45" i="1" s="1"/>
  <c r="CJ153" i="4"/>
  <c r="CJ150" i="4"/>
  <c r="MV4" i="1" s="1"/>
  <c r="AC148" i="4"/>
  <c r="AC149" i="4" s="1"/>
  <c r="AB153" i="4"/>
  <c r="AB151" i="4"/>
  <c r="KN47" i="1" s="1"/>
  <c r="AB152" i="4"/>
  <c r="AB154" i="4"/>
  <c r="AB150" i="4"/>
  <c r="KN4" i="1" s="1"/>
  <c r="N148" i="4"/>
  <c r="N149" i="4" s="1"/>
  <c r="M154" i="4"/>
  <c r="M153" i="4"/>
  <c r="M151" i="4"/>
  <c r="M152" i="4"/>
  <c r="M150" i="4"/>
  <c r="JY4" i="1" s="1"/>
  <c r="AR148" i="4"/>
  <c r="AR149" i="4" s="1"/>
  <c r="AQ152" i="4"/>
  <c r="AQ154" i="4"/>
  <c r="AQ153" i="4"/>
  <c r="AQ151" i="4"/>
  <c r="LC47" i="1" s="1"/>
  <c r="AQ150" i="4"/>
  <c r="LC4" i="1" s="1"/>
  <c r="BG148" i="4"/>
  <c r="BG149" i="4" s="1"/>
  <c r="BF151" i="4"/>
  <c r="LR47" i="1" s="1"/>
  <c r="BF154" i="4"/>
  <c r="BF153" i="4"/>
  <c r="BF152" i="4"/>
  <c r="BF150" i="4"/>
  <c r="LR4" i="1" s="1"/>
  <c r="DC152" i="6"/>
  <c r="DC148" i="6"/>
  <c r="DC149" i="6" s="1"/>
  <c r="DC151" i="6"/>
  <c r="DC153" i="6"/>
  <c r="DC150" i="6"/>
  <c r="BY152" i="6"/>
  <c r="BY148" i="6"/>
  <c r="BY149" i="6" s="1"/>
  <c r="BY153" i="6"/>
  <c r="BY150" i="6"/>
  <c r="BY151" i="6"/>
  <c r="BJ151" i="6"/>
  <c r="BJ152" i="6"/>
  <c r="BJ148" i="6"/>
  <c r="BJ149" i="6" s="1"/>
  <c r="BJ150" i="6"/>
  <c r="BJ153" i="6"/>
  <c r="CM150" i="6"/>
  <c r="CN147" i="6"/>
  <c r="CM153" i="6"/>
  <c r="CM151" i="6"/>
  <c r="CM152" i="6"/>
  <c r="CM148" i="6"/>
  <c r="CM149" i="6" s="1"/>
  <c r="P153" i="6"/>
  <c r="Q147" i="6"/>
  <c r="P150" i="6"/>
  <c r="P152" i="6"/>
  <c r="P151" i="6"/>
  <c r="P148" i="6"/>
  <c r="P149" i="6" s="1"/>
  <c r="DR150" i="6"/>
  <c r="DR153" i="6"/>
  <c r="DR151" i="6"/>
  <c r="DR152" i="6"/>
  <c r="DR148" i="6"/>
  <c r="DR149" i="6" s="1"/>
  <c r="AU153" i="6"/>
  <c r="AU150" i="6"/>
  <c r="AU148" i="6"/>
  <c r="AU149" i="6" s="1"/>
  <c r="AU152" i="6"/>
  <c r="AU151" i="6"/>
  <c r="AF151" i="6"/>
  <c r="AF152" i="6"/>
  <c r="AF148" i="6"/>
  <c r="AF149" i="6" s="1"/>
  <c r="AF153" i="6"/>
  <c r="AF150" i="6"/>
  <c r="D115" i="4"/>
  <c r="D143" i="4"/>
  <c r="O109" i="4"/>
  <c r="D132" i="4"/>
  <c r="D133" i="4"/>
  <c r="O121" i="4"/>
  <c r="O128" i="4"/>
  <c r="D108" i="4"/>
  <c r="O123" i="4"/>
  <c r="D116" i="4"/>
  <c r="D129" i="4"/>
  <c r="O110" i="4"/>
  <c r="FB18" i="1"/>
  <c r="D130" i="4"/>
  <c r="O105" i="4"/>
  <c r="D107" i="4"/>
  <c r="O124" i="4"/>
  <c r="O112" i="4"/>
  <c r="Q120" i="4"/>
  <c r="D111" i="4"/>
  <c r="Q115" i="4"/>
  <c r="O106" i="4"/>
  <c r="Q129" i="4"/>
  <c r="O122" i="4"/>
  <c r="D131" i="4"/>
  <c r="O119" i="4"/>
  <c r="O114" i="4"/>
  <c r="FB19" i="1"/>
  <c r="O113" i="4"/>
  <c r="Q113" i="4"/>
  <c r="F119" i="4"/>
  <c r="IQ19" i="1"/>
  <c r="IP19"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3" i="1"/>
  <c r="A14" i="1"/>
  <c r="A18" i="1"/>
  <c r="A15" i="1"/>
  <c r="A69" i="1"/>
  <c r="A68" i="1"/>
  <c r="A67" i="1"/>
  <c r="A66" i="1"/>
  <c r="A65" i="1"/>
  <c r="NK47" i="1" l="1"/>
  <c r="LC45" i="1"/>
  <c r="KN45" i="1"/>
  <c r="AP46" i="1"/>
  <c r="MG24" i="1"/>
  <c r="MG26" i="1"/>
  <c r="MG34" i="1"/>
  <c r="MG30" i="1"/>
  <c r="MG28" i="1"/>
  <c r="MG43" i="1"/>
  <c r="MG25" i="1"/>
  <c r="MG33" i="1"/>
  <c r="MG38" i="1"/>
  <c r="MG44" i="1"/>
  <c r="MG39" i="1"/>
  <c r="MG37" i="1"/>
  <c r="MG27" i="1"/>
  <c r="MG32" i="1"/>
  <c r="MG41" i="1"/>
  <c r="MG31" i="1"/>
  <c r="MG29" i="1"/>
  <c r="MG42" i="1"/>
  <c r="MG36" i="1"/>
  <c r="MG35" i="1"/>
  <c r="MG40" i="1"/>
  <c r="NZ24" i="1"/>
  <c r="NZ27" i="1"/>
  <c r="NZ33" i="1"/>
  <c r="NZ42" i="1"/>
  <c r="NZ28" i="1"/>
  <c r="NZ32" i="1"/>
  <c r="NZ30" i="1"/>
  <c r="NZ29" i="1"/>
  <c r="NZ44" i="1"/>
  <c r="NZ25" i="1"/>
  <c r="NZ36" i="1"/>
  <c r="NZ40" i="1"/>
  <c r="NZ43" i="1"/>
  <c r="NZ38" i="1"/>
  <c r="NZ41" i="1"/>
  <c r="NZ39" i="1"/>
  <c r="NZ31" i="1"/>
  <c r="NZ35" i="1"/>
  <c r="NZ37" i="1"/>
  <c r="NZ26" i="1"/>
  <c r="NZ34" i="1"/>
  <c r="LR45" i="1"/>
  <c r="BT762" i="4"/>
  <c r="CA762" i="4"/>
  <c r="CH762" i="4"/>
  <c r="MV47" i="1"/>
  <c r="LC24" i="1"/>
  <c r="LC28" i="1"/>
  <c r="LC37" i="1"/>
  <c r="LC34" i="1"/>
  <c r="LC43" i="1"/>
  <c r="LC25" i="1"/>
  <c r="LC35" i="1"/>
  <c r="LC33" i="1"/>
  <c r="LC32" i="1"/>
  <c r="LC26" i="1"/>
  <c r="LC30" i="1"/>
  <c r="LC31" i="1"/>
  <c r="LC27" i="1"/>
  <c r="LC42" i="1"/>
  <c r="LC36" i="1"/>
  <c r="LC41" i="1"/>
  <c r="LC29" i="1"/>
  <c r="LC39" i="1"/>
  <c r="LC38" i="1"/>
  <c r="LC40" i="1"/>
  <c r="LC44" i="1"/>
  <c r="JY24" i="1"/>
  <c r="JY31" i="1"/>
  <c r="JY32" i="1"/>
  <c r="JY33" i="1"/>
  <c r="JY35" i="1"/>
  <c r="JY42" i="1"/>
  <c r="JY40" i="1"/>
  <c r="JY43" i="1"/>
  <c r="JY41" i="1"/>
  <c r="JY39" i="1"/>
  <c r="JY25" i="1"/>
  <c r="JY36" i="1"/>
  <c r="JY26" i="1"/>
  <c r="JY44" i="1"/>
  <c r="JY38" i="1"/>
  <c r="JY34" i="1"/>
  <c r="JY30" i="1"/>
  <c r="JY37" i="1"/>
  <c r="JY27" i="1"/>
  <c r="JY29" i="1"/>
  <c r="JY28" i="1"/>
  <c r="I364" i="4"/>
  <c r="CA363" i="4"/>
  <c r="CH363" i="4"/>
  <c r="BT363" i="4"/>
  <c r="I763" i="4"/>
  <c r="BS363" i="4"/>
  <c r="BZ363" i="4"/>
  <c r="CG363" i="4"/>
  <c r="H763" i="4"/>
  <c r="BQ698" i="4"/>
  <c r="BX698" i="4"/>
  <c r="CE698" i="4"/>
  <c r="BZ697" i="4"/>
  <c r="CA697" i="4"/>
  <c r="BR363" i="4"/>
  <c r="BY363" i="4"/>
  <c r="CF363" i="4"/>
  <c r="G763" i="4"/>
  <c r="EN47" i="1"/>
  <c r="GM47" i="1"/>
  <c r="GL47" i="1"/>
  <c r="GK47" i="1"/>
  <c r="EO47" i="1"/>
  <c r="BX47" i="1"/>
  <c r="CG298" i="4"/>
  <c r="CH298" i="4"/>
  <c r="CG697" i="4"/>
  <c r="CH697" i="4"/>
  <c r="A365" i="4"/>
  <c r="G364" i="4"/>
  <c r="H364" i="4"/>
  <c r="BZ298" i="4"/>
  <c r="CA298" i="4"/>
  <c r="BS697" i="4"/>
  <c r="BT697" i="4"/>
  <c r="B363" i="4"/>
  <c r="BS298" i="4"/>
  <c r="BT298" i="4"/>
  <c r="BP299" i="4"/>
  <c r="BR299" i="4" s="1"/>
  <c r="BW299" i="4"/>
  <c r="BY299" i="4" s="1"/>
  <c r="CD299" i="4"/>
  <c r="CF299" i="4" s="1"/>
  <c r="E699" i="4"/>
  <c r="NZ47" i="1"/>
  <c r="BQ299" i="4"/>
  <c r="BX299" i="4"/>
  <c r="F300" i="4"/>
  <c r="CE299" i="4"/>
  <c r="F699" i="4"/>
  <c r="B299" i="4"/>
  <c r="BR762" i="4"/>
  <c r="BY762" i="4"/>
  <c r="CF762" i="4"/>
  <c r="A301" i="4"/>
  <c r="E300" i="4"/>
  <c r="KN24" i="1"/>
  <c r="KN43" i="1"/>
  <c r="KN28" i="1"/>
  <c r="KN40" i="1"/>
  <c r="KN31" i="1"/>
  <c r="KN30" i="1"/>
  <c r="KN32" i="1"/>
  <c r="KN37" i="1"/>
  <c r="KN41" i="1"/>
  <c r="KN29" i="1"/>
  <c r="KN26" i="1"/>
  <c r="KN33" i="1"/>
  <c r="KN39" i="1"/>
  <c r="KN44" i="1"/>
  <c r="KN36" i="1"/>
  <c r="KN25" i="1"/>
  <c r="KN38" i="1"/>
  <c r="KN42" i="1"/>
  <c r="KN34" i="1"/>
  <c r="KN27" i="1"/>
  <c r="KN35" i="1"/>
  <c r="NZ45" i="1"/>
  <c r="BP698" i="4"/>
  <c r="BR698" i="4" s="1"/>
  <c r="B698" i="4"/>
  <c r="BW698" i="4"/>
  <c r="BY698" i="4" s="1"/>
  <c r="CD698" i="4"/>
  <c r="CF698" i="4" s="1"/>
  <c r="LR24" i="1"/>
  <c r="LR32" i="1"/>
  <c r="LR37" i="1"/>
  <c r="LR28" i="1"/>
  <c r="LR35" i="1"/>
  <c r="LR43" i="1"/>
  <c r="LR36" i="1"/>
  <c r="LR40" i="1"/>
  <c r="LR26" i="1"/>
  <c r="LR41" i="1"/>
  <c r="LR38" i="1"/>
  <c r="LR31" i="1"/>
  <c r="LR44" i="1"/>
  <c r="LR30" i="1"/>
  <c r="LR29" i="1"/>
  <c r="LR34" i="1"/>
  <c r="LR42" i="1"/>
  <c r="LR27" i="1"/>
  <c r="LR25" i="1"/>
  <c r="LR39" i="1"/>
  <c r="LR33" i="1"/>
  <c r="NK24" i="1"/>
  <c r="NK40" i="1"/>
  <c r="NK32" i="1"/>
  <c r="NK44" i="1"/>
  <c r="NK31" i="1"/>
  <c r="NK34" i="1"/>
  <c r="NK39" i="1"/>
  <c r="NK41" i="1"/>
  <c r="NK36" i="1"/>
  <c r="NK27" i="1"/>
  <c r="NK35" i="1"/>
  <c r="NK26" i="1"/>
  <c r="NK28" i="1"/>
  <c r="NK30" i="1"/>
  <c r="NK43" i="1"/>
  <c r="NK37" i="1"/>
  <c r="NK38" i="1"/>
  <c r="NK25" i="1"/>
  <c r="NK29" i="1"/>
  <c r="NK33" i="1"/>
  <c r="NK42" i="1"/>
  <c r="JY45" i="1"/>
  <c r="BS762" i="4"/>
  <c r="BZ762" i="4"/>
  <c r="CG762" i="4"/>
  <c r="JY47" i="1"/>
  <c r="MG47" i="1"/>
  <c r="MV24" i="1"/>
  <c r="MV28" i="1"/>
  <c r="MV38" i="1"/>
  <c r="MV31" i="1"/>
  <c r="MV30" i="1"/>
  <c r="MV29" i="1"/>
  <c r="MV33" i="1"/>
  <c r="MV35" i="1"/>
  <c r="MV34" i="1"/>
  <c r="MV40" i="1"/>
  <c r="MV44" i="1"/>
  <c r="MV41" i="1"/>
  <c r="MV39" i="1"/>
  <c r="MV37" i="1"/>
  <c r="MV32" i="1"/>
  <c r="MV26" i="1"/>
  <c r="MV36" i="1"/>
  <c r="MV43" i="1"/>
  <c r="MV25" i="1"/>
  <c r="MV42" i="1"/>
  <c r="MV27" i="1"/>
  <c r="MG45" i="1"/>
  <c r="GV44" i="1"/>
  <c r="AR47" i="1"/>
  <c r="AP47" i="1"/>
  <c r="MB46" i="1"/>
  <c r="LZ46" i="1"/>
  <c r="NC46" i="1"/>
  <c r="MV46" i="1"/>
  <c r="MT46" i="1"/>
  <c r="MD46" i="1"/>
  <c r="MP46" i="1"/>
  <c r="MN46" i="1"/>
  <c r="ML46" i="1"/>
  <c r="LB46" i="1"/>
  <c r="KZ46" i="1"/>
  <c r="MR46" i="1"/>
  <c r="KV46" i="1"/>
  <c r="KT46" i="1"/>
  <c r="LW46" i="1"/>
  <c r="KX46" i="1"/>
  <c r="LR46" i="1"/>
  <c r="LP46" i="1"/>
  <c r="LN46" i="1"/>
  <c r="LJ46" i="1"/>
  <c r="LH46" i="1"/>
  <c r="LL46" i="1"/>
  <c r="JX46" i="1"/>
  <c r="JV46" i="1"/>
  <c r="JT46" i="1"/>
  <c r="JR46" i="1"/>
  <c r="JP46" i="1"/>
  <c r="NE46" i="1"/>
  <c r="KL46" i="1"/>
  <c r="KJ46" i="1"/>
  <c r="KH46" i="1"/>
  <c r="KF46" i="1"/>
  <c r="KD46" i="1"/>
  <c r="NQ46" i="1"/>
  <c r="NK46" i="1"/>
  <c r="NI46" i="1"/>
  <c r="NG46" i="1"/>
  <c r="LY46" i="1"/>
  <c r="NB46" i="1"/>
  <c r="KN46" i="1"/>
  <c r="NY46" i="1"/>
  <c r="NW46" i="1"/>
  <c r="NU46" i="1"/>
  <c r="NS46" i="1"/>
  <c r="ME46" i="1"/>
  <c r="MG46" i="1"/>
  <c r="MC46" i="1"/>
  <c r="MA46" i="1"/>
  <c r="KS46" i="1"/>
  <c r="MS46" i="1"/>
  <c r="MU46" i="1"/>
  <c r="KY46" i="1"/>
  <c r="MQ46" i="1"/>
  <c r="MO46" i="1"/>
  <c r="MM46" i="1"/>
  <c r="LC46" i="1"/>
  <c r="LA46" i="1"/>
  <c r="LM46" i="1"/>
  <c r="KW46" i="1"/>
  <c r="KU46" i="1"/>
  <c r="ND46" i="1"/>
  <c r="JS46" i="1"/>
  <c r="LQ46" i="1"/>
  <c r="LO46" i="1"/>
  <c r="NA46" i="1"/>
  <c r="LK46" i="1"/>
  <c r="LI46" i="1"/>
  <c r="KG46" i="1"/>
  <c r="JY46" i="1"/>
  <c r="JW46" i="1"/>
  <c r="JU46" i="1"/>
  <c r="NJ46" i="1"/>
  <c r="JQ46" i="1"/>
  <c r="JO46" i="1"/>
  <c r="LX46" i="1"/>
  <c r="KM46" i="1"/>
  <c r="KK46" i="1"/>
  <c r="KI46" i="1"/>
  <c r="NX46" i="1"/>
  <c r="KE46" i="1"/>
  <c r="NP46" i="1"/>
  <c r="NH46" i="1"/>
  <c r="NF46" i="1"/>
  <c r="NZ46" i="1"/>
  <c r="NV46" i="1"/>
  <c r="NT46" i="1"/>
  <c r="NR46" i="1"/>
  <c r="MF46" i="1"/>
  <c r="C110" i="4"/>
  <c r="C109" i="4"/>
  <c r="C142" i="4"/>
  <c r="C139" i="4"/>
  <c r="C136" i="4"/>
  <c r="C137" i="4"/>
  <c r="C106" i="4"/>
  <c r="C134" i="4"/>
  <c r="C114" i="4"/>
  <c r="C135" i="4"/>
  <c r="C113" i="4"/>
  <c r="C112" i="4"/>
  <c r="H55" i="1" a="1"/>
  <c r="H55" i="1" s="1"/>
  <c r="C105" i="4"/>
  <c r="LR52" i="1"/>
  <c r="LR18" i="1"/>
  <c r="NK52" i="1"/>
  <c r="NK18" i="1"/>
  <c r="KN52" i="1"/>
  <c r="KN18" i="1"/>
  <c r="MG52" i="1"/>
  <c r="MG18" i="1"/>
  <c r="NZ52" i="1"/>
  <c r="NZ18" i="1"/>
  <c r="LC52" i="1"/>
  <c r="LC18" i="1"/>
  <c r="MV52" i="1"/>
  <c r="MV18" i="1"/>
  <c r="JY52" i="1"/>
  <c r="JY18" i="1"/>
  <c r="J57" i="1" a="1"/>
  <c r="J57" i="1" s="1"/>
  <c r="GX55" i="1" a="1"/>
  <c r="GX55" i="1" s="1"/>
  <c r="DW62" i="1"/>
  <c r="DV62" i="1"/>
  <c r="DU62" i="1"/>
  <c r="DT62" i="1"/>
  <c r="DS62" i="1"/>
  <c r="DR62" i="1"/>
  <c r="DQ62" i="1"/>
  <c r="DP62" i="1"/>
  <c r="DO62" i="1"/>
  <c r="DN62" i="1"/>
  <c r="DM62" i="1"/>
  <c r="DL62" i="1"/>
  <c r="DK62" i="1"/>
  <c r="DJ62" i="1"/>
  <c r="DE62" i="1"/>
  <c r="DA62" i="1"/>
  <c r="EB62" i="1"/>
  <c r="O63" i="1" a="1"/>
  <c r="O63" i="1" s="1"/>
  <c r="DI62" i="1"/>
  <c r="DF62" i="1"/>
  <c r="DD62" i="1"/>
  <c r="EG62" i="1"/>
  <c r="EF62" i="1"/>
  <c r="EE62" i="1"/>
  <c r="ED62" i="1"/>
  <c r="EC62" i="1"/>
  <c r="EA62" i="1"/>
  <c r="DZ62" i="1"/>
  <c r="GN62" i="1"/>
  <c r="DY62" i="1"/>
  <c r="DX62" i="1"/>
  <c r="DH62" i="1"/>
  <c r="DG62" i="1"/>
  <c r="DC62" i="1"/>
  <c r="DB62" i="1"/>
  <c r="CZ62" i="1"/>
  <c r="CY62" i="1"/>
  <c r="CX62" i="1"/>
  <c r="JD57" i="1"/>
  <c r="K58" i="1" a="1"/>
  <c r="K58" i="1" s="1"/>
  <c r="IL61" i="1"/>
  <c r="N62" i="1" a="1"/>
  <c r="N62" i="1" s="1"/>
  <c r="M60" i="1" a="1"/>
  <c r="M60" i="1" s="1"/>
  <c r="JF59" i="1"/>
  <c r="I56" i="1" a="1"/>
  <c r="I56" i="1" s="1"/>
  <c r="GA55" i="1"/>
  <c r="FZ55" i="1"/>
  <c r="FY55" i="1"/>
  <c r="L59" i="1" a="1"/>
  <c r="L59" i="1" s="1"/>
  <c r="JE58" i="1"/>
  <c r="IR54" i="1"/>
  <c r="IS54" i="1"/>
  <c r="IQ54" i="1"/>
  <c r="IP54" i="1"/>
  <c r="IO54" i="1"/>
  <c r="IJ54" i="1"/>
  <c r="II54" i="1"/>
  <c r="IH54" i="1"/>
  <c r="IG54" i="1"/>
  <c r="AG54" i="1"/>
  <c r="AF54" i="1"/>
  <c r="AE54" i="1"/>
  <c r="AD54" i="1"/>
  <c r="FB54" i="1"/>
  <c r="EW54" i="1"/>
  <c r="EO53" i="1"/>
  <c r="EN53" i="1"/>
  <c r="AB53" i="1"/>
  <c r="GM53" i="1"/>
  <c r="GL53" i="1"/>
  <c r="GK53" i="1"/>
  <c r="G54" i="1" a="1"/>
  <c r="G54" i="1" s="1"/>
  <c r="BX54" i="1" s="1"/>
  <c r="NK53" i="1"/>
  <c r="ME53" i="1"/>
  <c r="KY53" i="1"/>
  <c r="JS53" i="1"/>
  <c r="NJ53" i="1"/>
  <c r="MD53" i="1"/>
  <c r="KX53" i="1"/>
  <c r="JR53" i="1"/>
  <c r="NI53" i="1"/>
  <c r="MC53" i="1"/>
  <c r="KW53" i="1"/>
  <c r="JQ53" i="1"/>
  <c r="NH53" i="1"/>
  <c r="MB53" i="1"/>
  <c r="KV53" i="1"/>
  <c r="JP53" i="1"/>
  <c r="NG53" i="1"/>
  <c r="MA53" i="1"/>
  <c r="KU53" i="1"/>
  <c r="JO53" i="1"/>
  <c r="NF53" i="1"/>
  <c r="LZ53" i="1"/>
  <c r="KT53" i="1"/>
  <c r="NE53" i="1"/>
  <c r="LY53" i="1"/>
  <c r="KS53" i="1"/>
  <c r="ND53" i="1"/>
  <c r="LX53" i="1"/>
  <c r="NC53" i="1"/>
  <c r="LW53" i="1"/>
  <c r="NB53" i="1"/>
  <c r="NA53" i="1"/>
  <c r="KN53" i="1"/>
  <c r="KM53" i="1"/>
  <c r="LR53" i="1"/>
  <c r="KL53" i="1"/>
  <c r="MW53" i="1"/>
  <c r="LQ53" i="1"/>
  <c r="KK53" i="1"/>
  <c r="MV53" i="1"/>
  <c r="LP53" i="1"/>
  <c r="KJ53" i="1"/>
  <c r="OA53" i="1"/>
  <c r="MU53" i="1"/>
  <c r="LO53" i="1"/>
  <c r="KI53" i="1"/>
  <c r="NZ53" i="1"/>
  <c r="MT53" i="1"/>
  <c r="LN53" i="1"/>
  <c r="KH53" i="1"/>
  <c r="NY53" i="1"/>
  <c r="MS53" i="1"/>
  <c r="LM53" i="1"/>
  <c r="KG53" i="1"/>
  <c r="NX53" i="1"/>
  <c r="MR53" i="1"/>
  <c r="LL53" i="1"/>
  <c r="KF53" i="1"/>
  <c r="NW53" i="1"/>
  <c r="MQ53" i="1"/>
  <c r="LK53" i="1"/>
  <c r="KE53" i="1"/>
  <c r="NV53" i="1"/>
  <c r="MP53" i="1"/>
  <c r="LJ53" i="1"/>
  <c r="KD53" i="1"/>
  <c r="NU53" i="1"/>
  <c r="MO53" i="1"/>
  <c r="LI53" i="1"/>
  <c r="NT53" i="1"/>
  <c r="MN53" i="1"/>
  <c r="LH53" i="1"/>
  <c r="NS53" i="1"/>
  <c r="MM53" i="1"/>
  <c r="NR53" i="1"/>
  <c r="ML53" i="1"/>
  <c r="NQ53" i="1"/>
  <c r="JY53" i="1"/>
  <c r="NP53" i="1"/>
  <c r="JX53" i="1"/>
  <c r="LC53" i="1"/>
  <c r="JW53" i="1"/>
  <c r="MH53" i="1"/>
  <c r="LB53" i="1"/>
  <c r="JV53" i="1"/>
  <c r="MG53" i="1"/>
  <c r="LA53" i="1"/>
  <c r="JU53" i="1"/>
  <c r="NL53" i="1"/>
  <c r="MF53" i="1"/>
  <c r="KZ53" i="1"/>
  <c r="JT53" i="1"/>
  <c r="IN53"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KN19" i="1"/>
  <c r="MV19" i="1"/>
  <c r="LR19" i="1"/>
  <c r="MG19" i="1"/>
  <c r="NZ19" i="1"/>
  <c r="LC19" i="1"/>
  <c r="JY19" i="1"/>
  <c r="NK19" i="1"/>
  <c r="C123" i="4"/>
  <c r="E123" i="4"/>
  <c r="E116" i="4"/>
  <c r="E120" i="4"/>
  <c r="BW148" i="4"/>
  <c r="BW149" i="4" s="1"/>
  <c r="BV153" i="4"/>
  <c r="BV152" i="4"/>
  <c r="BV154" i="4"/>
  <c r="BV151" i="4"/>
  <c r="MH46" i="1" s="1"/>
  <c r="BV150" i="4"/>
  <c r="MH4" i="1" s="1"/>
  <c r="AS148" i="4"/>
  <c r="AS149" i="4" s="1"/>
  <c r="AR152" i="4"/>
  <c r="AR154" i="4"/>
  <c r="AR153" i="4"/>
  <c r="AR151" i="4"/>
  <c r="LD46" i="1" s="1"/>
  <c r="AR150" i="4"/>
  <c r="LD4" i="1" s="1"/>
  <c r="DA148" i="4"/>
  <c r="DA149" i="4" s="1"/>
  <c r="CZ153" i="4"/>
  <c r="CZ151" i="4"/>
  <c r="NL46" i="1" s="1"/>
  <c r="CZ152" i="4"/>
  <c r="CZ154" i="4"/>
  <c r="CZ150" i="4"/>
  <c r="NL4" i="1" s="1"/>
  <c r="O148" i="4"/>
  <c r="O149" i="4" s="1"/>
  <c r="N154" i="4"/>
  <c r="N153" i="4"/>
  <c r="N151" i="4"/>
  <c r="N152" i="4"/>
  <c r="N150" i="4"/>
  <c r="JZ4" i="1" s="1"/>
  <c r="BH148" i="4"/>
  <c r="BH149" i="4" s="1"/>
  <c r="BG154" i="4"/>
  <c r="BG151" i="4"/>
  <c r="LS46" i="1" s="1"/>
  <c r="BG153" i="4"/>
  <c r="BG152" i="4"/>
  <c r="BG150" i="4"/>
  <c r="LS4" i="1" s="1"/>
  <c r="DP148" i="4"/>
  <c r="DP149" i="4" s="1"/>
  <c r="DO154" i="4"/>
  <c r="DO151" i="4"/>
  <c r="OA46" i="1" s="1"/>
  <c r="DO153" i="4"/>
  <c r="DO152" i="4"/>
  <c r="DO150" i="4"/>
  <c r="OA4" i="1" s="1"/>
  <c r="AD148" i="4"/>
  <c r="AD149" i="4" s="1"/>
  <c r="AC153" i="4"/>
  <c r="AC151" i="4"/>
  <c r="KO46" i="1" s="1"/>
  <c r="AC152" i="4"/>
  <c r="AC154" i="4"/>
  <c r="AC150" i="4"/>
  <c r="KO4" i="1" s="1"/>
  <c r="CL148" i="4"/>
  <c r="CL149" i="4" s="1"/>
  <c r="CK154" i="4"/>
  <c r="CK151" i="4"/>
  <c r="CK153" i="4"/>
  <c r="CK152" i="4"/>
  <c r="CK150" i="4"/>
  <c r="MW4" i="1" s="1"/>
  <c r="CN150" i="6"/>
  <c r="CN151" i="6"/>
  <c r="CN152" i="6"/>
  <c r="CN148" i="6"/>
  <c r="CN149" i="6" s="1"/>
  <c r="CN153" i="6"/>
  <c r="Q153" i="6"/>
  <c r="Q152" i="6"/>
  <c r="Q148" i="6"/>
  <c r="Q149" i="6" s="1"/>
  <c r="Q150" i="6"/>
  <c r="Q151" i="6"/>
  <c r="B130" i="4"/>
  <c r="B133" i="4"/>
  <c r="EW18" i="1"/>
  <c r="B120" i="4"/>
  <c r="B115" i="4"/>
  <c r="B116" i="4"/>
  <c r="B129" i="4"/>
  <c r="B106" i="4"/>
  <c r="B108" i="4"/>
  <c r="B109" i="4"/>
  <c r="B131" i="4"/>
  <c r="B114" i="4"/>
  <c r="B105" i="4"/>
  <c r="B113" i="4"/>
  <c r="B122" i="4"/>
  <c r="B132" i="4"/>
  <c r="B110" i="4"/>
  <c r="IS19" i="1"/>
  <c r="C119" i="4"/>
  <c r="B112" i="4"/>
  <c r="IR19" i="1"/>
  <c r="EW19" i="1"/>
  <c r="B19" i="1"/>
  <c r="C117" i="4"/>
  <c r="B117" i="4"/>
  <c r="IR18" i="1"/>
  <c r="B111" i="4"/>
  <c r="B123" i="4"/>
  <c r="B107" i="4"/>
  <c r="B128" i="4"/>
  <c r="B118" i="4"/>
  <c r="C125" i="4"/>
  <c r="B125" i="4"/>
  <c r="IS18" i="1"/>
  <c r="IQ18" i="1"/>
  <c r="IP18" i="1"/>
  <c r="C126" i="4"/>
  <c r="B126" i="4"/>
  <c r="B124" i="4"/>
  <c r="B127" i="4"/>
  <c r="B121" i="4"/>
  <c r="AZ108" i="4"/>
  <c r="AL108" i="4"/>
  <c r="AY110" i="4"/>
  <c r="AK110" i="4"/>
  <c r="AR108" i="4"/>
  <c r="AS108" i="4"/>
  <c r="IE9" i="1"/>
  <c r="IG5" i="1"/>
  <c r="IG70" i="1" s="1"/>
  <c r="IE5" i="1"/>
  <c r="IE70" i="1" s="1"/>
  <c r="ID5" i="1"/>
  <c r="ID6" i="1" s="1"/>
  <c r="IC5" i="1"/>
  <c r="IC6" i="1" s="1"/>
  <c r="GY5" i="1"/>
  <c r="GY70" i="1" s="1"/>
  <c r="HN5" i="1"/>
  <c r="HN70" i="1" s="1"/>
  <c r="A302" i="4" l="1"/>
  <c r="E301" i="4"/>
  <c r="JZ24" i="1"/>
  <c r="JZ44" i="1"/>
  <c r="JZ35" i="1"/>
  <c r="JZ34" i="1"/>
  <c r="JZ37" i="1"/>
  <c r="JZ28" i="1"/>
  <c r="JZ42" i="1"/>
  <c r="JZ25" i="1"/>
  <c r="JZ33" i="1"/>
  <c r="JZ36" i="1"/>
  <c r="JZ40" i="1"/>
  <c r="JZ43" i="1"/>
  <c r="JZ41" i="1"/>
  <c r="JZ39" i="1"/>
  <c r="JZ38" i="1"/>
  <c r="JZ30" i="1"/>
  <c r="JZ27" i="1"/>
  <c r="JZ26" i="1"/>
  <c r="JZ29" i="1"/>
  <c r="JZ32" i="1"/>
  <c r="JZ31" i="1"/>
  <c r="JZ47" i="1"/>
  <c r="JZ45"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JZ46" i="1"/>
  <c r="BR763" i="4"/>
  <c r="BY763" i="4"/>
  <c r="CF763" i="4"/>
  <c r="KO24" i="1"/>
  <c r="KO41" i="1"/>
  <c r="KO32" i="1"/>
  <c r="KO37" i="1"/>
  <c r="KO29" i="1"/>
  <c r="KO33" i="1"/>
  <c r="KO36" i="1"/>
  <c r="KO39" i="1"/>
  <c r="KO44" i="1"/>
  <c r="KO25" i="1"/>
  <c r="KO38" i="1"/>
  <c r="KO34" i="1"/>
  <c r="KO28" i="1"/>
  <c r="KO42" i="1"/>
  <c r="KO31" i="1"/>
  <c r="KO26" i="1"/>
  <c r="KO27" i="1"/>
  <c r="KO35" i="1"/>
  <c r="KO43" i="1"/>
  <c r="KO40" i="1"/>
  <c r="KO30" i="1"/>
  <c r="KO47" i="1"/>
  <c r="KO45" i="1"/>
  <c r="BT763" i="4"/>
  <c r="CA763" i="4"/>
  <c r="CH763" i="4"/>
  <c r="NL24" i="1"/>
  <c r="NL39" i="1"/>
  <c r="NL44" i="1"/>
  <c r="NL34" i="1"/>
  <c r="NL28" i="1"/>
  <c r="NL36" i="1"/>
  <c r="NL35" i="1"/>
  <c r="NL41" i="1"/>
  <c r="NL43" i="1"/>
  <c r="NL27" i="1"/>
  <c r="NL31" i="1"/>
  <c r="NL26" i="1"/>
  <c r="NL30" i="1"/>
  <c r="NL37" i="1"/>
  <c r="NL25" i="1"/>
  <c r="NL29" i="1"/>
  <c r="NL33" i="1"/>
  <c r="NL42" i="1"/>
  <c r="NL40" i="1"/>
  <c r="NL32" i="1"/>
  <c r="NL38" i="1"/>
  <c r="NL45" i="1"/>
  <c r="NL47" i="1"/>
  <c r="MW24" i="1"/>
  <c r="MW28" i="1"/>
  <c r="MW38" i="1"/>
  <c r="MW25" i="1"/>
  <c r="MW32" i="1"/>
  <c r="MW31" i="1"/>
  <c r="MW33" i="1"/>
  <c r="MW43" i="1"/>
  <c r="MW36" i="1"/>
  <c r="MW40" i="1"/>
  <c r="MW37" i="1"/>
  <c r="MW30" i="1"/>
  <c r="MW29" i="1"/>
  <c r="MW35" i="1"/>
  <c r="MW44" i="1"/>
  <c r="MW41" i="1"/>
  <c r="MW39" i="1"/>
  <c r="MW34" i="1"/>
  <c r="MW26" i="1"/>
  <c r="MW42" i="1"/>
  <c r="MW27" i="1"/>
  <c r="MW47" i="1"/>
  <c r="MW45" i="1"/>
  <c r="MH24" i="1"/>
  <c r="MH34" i="1"/>
  <c r="MH43" i="1"/>
  <c r="MH38" i="1"/>
  <c r="MH30" i="1"/>
  <c r="MH25" i="1"/>
  <c r="MH39" i="1"/>
  <c r="MH28" i="1"/>
  <c r="MH33" i="1"/>
  <c r="MH36" i="1"/>
  <c r="MH31" i="1"/>
  <c r="MH27" i="1"/>
  <c r="MH37" i="1"/>
  <c r="MH32" i="1"/>
  <c r="MH44" i="1"/>
  <c r="MH41" i="1"/>
  <c r="MH29" i="1"/>
  <c r="MH42" i="1"/>
  <c r="MH35" i="1"/>
  <c r="MH40" i="1"/>
  <c r="MH26" i="1"/>
  <c r="MH45" i="1"/>
  <c r="MH47" i="1"/>
  <c r="MW46" i="1"/>
  <c r="BS364" i="4"/>
  <c r="BZ364" i="4"/>
  <c r="CG364" i="4"/>
  <c r="H764" i="4"/>
  <c r="OA24" i="1"/>
  <c r="OA42" i="1"/>
  <c r="OA33" i="1"/>
  <c r="OA36" i="1"/>
  <c r="OA35" i="1"/>
  <c r="OA32" i="1"/>
  <c r="OA30" i="1"/>
  <c r="OA26" i="1"/>
  <c r="OA28" i="1"/>
  <c r="OA29" i="1"/>
  <c r="OA44" i="1"/>
  <c r="OA25" i="1"/>
  <c r="OA40" i="1"/>
  <c r="OA38" i="1"/>
  <c r="OA41" i="1"/>
  <c r="OA39" i="1"/>
  <c r="OA43" i="1"/>
  <c r="OA34" i="1"/>
  <c r="OA37" i="1"/>
  <c r="OA27" i="1"/>
  <c r="OA31" i="1"/>
  <c r="OA45" i="1"/>
  <c r="OA47" i="1"/>
  <c r="BR364" i="4"/>
  <c r="BY364" i="4"/>
  <c r="CF364" i="4"/>
  <c r="G764" i="4"/>
  <c r="CG698" i="4"/>
  <c r="CH698" i="4"/>
  <c r="LD24" i="1"/>
  <c r="LD34" i="1"/>
  <c r="LD25" i="1"/>
  <c r="LD33" i="1"/>
  <c r="LD28" i="1"/>
  <c r="LD44" i="1"/>
  <c r="LD32" i="1"/>
  <c r="LD26" i="1"/>
  <c r="LD30" i="1"/>
  <c r="LD31" i="1"/>
  <c r="LD37" i="1"/>
  <c r="LD27" i="1"/>
  <c r="LD42" i="1"/>
  <c r="LD43" i="1"/>
  <c r="LD29" i="1"/>
  <c r="LD41" i="1"/>
  <c r="LD38" i="1"/>
  <c r="LD40" i="1"/>
  <c r="LD39" i="1"/>
  <c r="LD36" i="1"/>
  <c r="LD35" i="1"/>
  <c r="LD47" i="1"/>
  <c r="LD45" i="1"/>
  <c r="B364" i="4"/>
  <c r="BZ698" i="4"/>
  <c r="CA698" i="4"/>
  <c r="A366" i="4"/>
  <c r="G365" i="4"/>
  <c r="H365" i="4"/>
  <c r="BS698" i="4"/>
  <c r="BT698" i="4"/>
  <c r="BS763" i="4"/>
  <c r="BZ763" i="4"/>
  <c r="CG763" i="4"/>
  <c r="BW300" i="4"/>
  <c r="BY300" i="4" s="1"/>
  <c r="CD300" i="4"/>
  <c r="CF300" i="4" s="1"/>
  <c r="BP300" i="4"/>
  <c r="BR300" i="4" s="1"/>
  <c r="E700" i="4"/>
  <c r="LS24" i="1"/>
  <c r="LS43" i="1"/>
  <c r="LS35" i="1"/>
  <c r="LS40" i="1"/>
  <c r="LS26" i="1"/>
  <c r="LS41" i="1"/>
  <c r="LS30" i="1"/>
  <c r="LS28" i="1"/>
  <c r="LS31" i="1"/>
  <c r="LS44" i="1"/>
  <c r="LS36" i="1"/>
  <c r="LS27" i="1"/>
  <c r="LS38" i="1"/>
  <c r="LS29" i="1"/>
  <c r="LS42" i="1"/>
  <c r="LS25" i="1"/>
  <c r="LS34" i="1"/>
  <c r="LS39" i="1"/>
  <c r="LS33" i="1"/>
  <c r="LS32" i="1"/>
  <c r="LS37" i="1"/>
  <c r="LS47" i="1"/>
  <c r="LS45" i="1"/>
  <c r="B300" i="4"/>
  <c r="GV45" i="1"/>
  <c r="GV46" i="1"/>
  <c r="II55" i="1"/>
  <c r="IT55" i="1"/>
  <c r="IP55" i="1"/>
  <c r="IH55" i="1"/>
  <c r="IJ55" i="1"/>
  <c r="H56" i="1" a="1"/>
  <c r="H56" i="1" s="1"/>
  <c r="G55" i="1" a="1"/>
  <c r="G55" i="1" s="1"/>
  <c r="IQ55" i="1"/>
  <c r="IS55" i="1"/>
  <c r="IR55" i="1"/>
  <c r="EW55" i="1"/>
  <c r="FB55" i="1"/>
  <c r="IO55" i="1"/>
  <c r="AD55" i="1"/>
  <c r="AE55" i="1"/>
  <c r="AF55" i="1"/>
  <c r="AG55" i="1"/>
  <c r="IG55" i="1"/>
  <c r="KO52" i="1"/>
  <c r="KO18" i="1"/>
  <c r="GX56" i="1" a="1"/>
  <c r="GX56" i="1" s="1"/>
  <c r="NL52" i="1"/>
  <c r="NL18" i="1"/>
  <c r="LD52" i="1"/>
  <c r="LD18" i="1"/>
  <c r="LS52" i="1"/>
  <c r="LS18" i="1"/>
  <c r="MH52" i="1"/>
  <c r="MH18" i="1"/>
  <c r="MW52" i="1"/>
  <c r="MW18" i="1"/>
  <c r="OA52" i="1"/>
  <c r="OA18" i="1"/>
  <c r="JZ52" i="1"/>
  <c r="JZ18" i="1"/>
  <c r="L60" i="1" a="1"/>
  <c r="L60" i="1" s="1"/>
  <c r="JE59" i="1"/>
  <c r="I57" i="1" a="1"/>
  <c r="I57" i="1" s="1"/>
  <c r="GA56" i="1"/>
  <c r="FZ56" i="1"/>
  <c r="FY56" i="1"/>
  <c r="JF60" i="1"/>
  <c r="M61" i="1" a="1"/>
  <c r="M61" i="1" s="1"/>
  <c r="IL62" i="1"/>
  <c r="N63" i="1" a="1"/>
  <c r="N63" i="1" s="1"/>
  <c r="DS63" i="1"/>
  <c r="DR63" i="1"/>
  <c r="DQ63" i="1"/>
  <c r="DP63" i="1"/>
  <c r="DO63" i="1"/>
  <c r="DN63" i="1"/>
  <c r="DM63" i="1"/>
  <c r="DL63" i="1"/>
  <c r="DK63" i="1"/>
  <c r="DJ63" i="1"/>
  <c r="DI63" i="1"/>
  <c r="DH63" i="1"/>
  <c r="DG63" i="1"/>
  <c r="DF63" i="1"/>
  <c r="ED63" i="1"/>
  <c r="CX63" i="1"/>
  <c r="DZ63" i="1"/>
  <c r="DV63" i="1"/>
  <c r="DT63" i="1"/>
  <c r="DB63" i="1"/>
  <c r="EE63" i="1"/>
  <c r="DC63" i="1"/>
  <c r="GN63" i="1"/>
  <c r="DA63" i="1"/>
  <c r="CZ63" i="1"/>
  <c r="CY63" i="1"/>
  <c r="EG63" i="1"/>
  <c r="EF63" i="1"/>
  <c r="EC63" i="1"/>
  <c r="EB63" i="1"/>
  <c r="EA63" i="1"/>
  <c r="DY63" i="1"/>
  <c r="DX63" i="1"/>
  <c r="DW63" i="1"/>
  <c r="DU63" i="1"/>
  <c r="DE63" i="1"/>
  <c r="DD63" i="1"/>
  <c r="JD58" i="1"/>
  <c r="K59" i="1" a="1"/>
  <c r="K59" i="1" s="1"/>
  <c r="GV55" i="1"/>
  <c r="GV59" i="1"/>
  <c r="GV56" i="1"/>
  <c r="J58" i="1" a="1"/>
  <c r="J58" i="1" s="1"/>
  <c r="GV60" i="1"/>
  <c r="GV57" i="1"/>
  <c r="GV58" i="1"/>
  <c r="GV61" i="1"/>
  <c r="NZ55" i="1"/>
  <c r="MT55" i="1"/>
  <c r="LN55" i="1"/>
  <c r="KH55" i="1"/>
  <c r="NV55" i="1"/>
  <c r="MP55" i="1"/>
  <c r="NQ55" i="1"/>
  <c r="MI55" i="1"/>
  <c r="LB55" i="1"/>
  <c r="JU55" i="1"/>
  <c r="NL55" i="1"/>
  <c r="MD55" i="1"/>
  <c r="KW55" i="1"/>
  <c r="JP55" i="1"/>
  <c r="NI55" i="1"/>
  <c r="MA55" i="1"/>
  <c r="KT55" i="1"/>
  <c r="MW55" i="1"/>
  <c r="LK55" i="1"/>
  <c r="KA55" i="1"/>
  <c r="MV55" i="1"/>
  <c r="LJ55" i="1"/>
  <c r="JZ55" i="1"/>
  <c r="MU55" i="1"/>
  <c r="LI55" i="1"/>
  <c r="JY55" i="1"/>
  <c r="MS55" i="1"/>
  <c r="LH55" i="1"/>
  <c r="JX55" i="1"/>
  <c r="OD55" i="1"/>
  <c r="MR55" i="1"/>
  <c r="LG55" i="1"/>
  <c r="JW55" i="1"/>
  <c r="OC55" i="1"/>
  <c r="MQ55" i="1"/>
  <c r="LF55" i="1"/>
  <c r="JV55" i="1"/>
  <c r="OB55" i="1"/>
  <c r="MO55" i="1"/>
  <c r="LE55" i="1"/>
  <c r="JT55" i="1"/>
  <c r="OA55" i="1"/>
  <c r="MN55" i="1"/>
  <c r="LD55" i="1"/>
  <c r="JS55" i="1"/>
  <c r="NY55" i="1"/>
  <c r="MM55" i="1"/>
  <c r="LC55" i="1"/>
  <c r="JR55" i="1"/>
  <c r="NX55" i="1"/>
  <c r="ML55" i="1"/>
  <c r="LA55" i="1"/>
  <c r="JQ55" i="1"/>
  <c r="NW55" i="1"/>
  <c r="MK55" i="1"/>
  <c r="KZ55" i="1"/>
  <c r="JO55" i="1"/>
  <c r="NU55" i="1"/>
  <c r="MJ55" i="1"/>
  <c r="KY55" i="1"/>
  <c r="NT55" i="1"/>
  <c r="MH55" i="1"/>
  <c r="KX55" i="1"/>
  <c r="NS55" i="1"/>
  <c r="MG55" i="1"/>
  <c r="KV55" i="1"/>
  <c r="NR55" i="1"/>
  <c r="MF55" i="1"/>
  <c r="KU55" i="1"/>
  <c r="NP55" i="1"/>
  <c r="ME55" i="1"/>
  <c r="KS55" i="1"/>
  <c r="NO55" i="1"/>
  <c r="MC55" i="1"/>
  <c r="KR55" i="1"/>
  <c r="NN55" i="1"/>
  <c r="MB55" i="1"/>
  <c r="KQ55" i="1"/>
  <c r="NM55" i="1"/>
  <c r="LZ55" i="1"/>
  <c r="KP55" i="1"/>
  <c r="NK55" i="1"/>
  <c r="LY55" i="1"/>
  <c r="KO55" i="1"/>
  <c r="NJ55" i="1"/>
  <c r="LX55" i="1"/>
  <c r="KN55" i="1"/>
  <c r="NH55" i="1"/>
  <c r="LW55" i="1"/>
  <c r="KM55" i="1"/>
  <c r="NG55" i="1"/>
  <c r="LV55" i="1"/>
  <c r="KL55" i="1"/>
  <c r="NF55" i="1"/>
  <c r="LU55" i="1"/>
  <c r="KK55" i="1"/>
  <c r="NE55" i="1"/>
  <c r="LT55" i="1"/>
  <c r="KJ55" i="1"/>
  <c r="ND55" i="1"/>
  <c r="LS55" i="1"/>
  <c r="KI55" i="1"/>
  <c r="NC55" i="1"/>
  <c r="LR55" i="1"/>
  <c r="KG55" i="1"/>
  <c r="NB55" i="1"/>
  <c r="LQ55" i="1"/>
  <c r="KF55" i="1"/>
  <c r="NA55" i="1"/>
  <c r="LP55" i="1"/>
  <c r="KE55" i="1"/>
  <c r="MZ55" i="1"/>
  <c r="LO55" i="1"/>
  <c r="KD55" i="1"/>
  <c r="MY55" i="1"/>
  <c r="LM55" i="1"/>
  <c r="KC55" i="1"/>
  <c r="MX55" i="1"/>
  <c r="LL55" i="1"/>
  <c r="KB55" i="1"/>
  <c r="GV62" i="1"/>
  <c r="GV63" i="1"/>
  <c r="GT53" i="1"/>
  <c r="GS53" i="1"/>
  <c r="GB53" i="1"/>
  <c r="LS53" i="1"/>
  <c r="NE54" i="1"/>
  <c r="LY54" i="1"/>
  <c r="KS54" i="1"/>
  <c r="ND54" i="1"/>
  <c r="LX54" i="1"/>
  <c r="NC54" i="1"/>
  <c r="LW54" i="1"/>
  <c r="NB54" i="1"/>
  <c r="KP54" i="1"/>
  <c r="NA54" i="1"/>
  <c r="KO54" i="1"/>
  <c r="LT54" i="1"/>
  <c r="KN54" i="1"/>
  <c r="LS54" i="1"/>
  <c r="KM54" i="1"/>
  <c r="MX54" i="1"/>
  <c r="LR54" i="1"/>
  <c r="KL54" i="1"/>
  <c r="MW54" i="1"/>
  <c r="LQ54" i="1"/>
  <c r="KK54" i="1"/>
  <c r="MV54" i="1"/>
  <c r="LP54" i="1"/>
  <c r="KJ54" i="1"/>
  <c r="OA54" i="1"/>
  <c r="MU54" i="1"/>
  <c r="LO54" i="1"/>
  <c r="KI54" i="1"/>
  <c r="NZ54" i="1"/>
  <c r="MT54" i="1"/>
  <c r="LN54" i="1"/>
  <c r="KH54" i="1"/>
  <c r="NY54" i="1"/>
  <c r="MS54" i="1"/>
  <c r="LM54" i="1"/>
  <c r="KG54" i="1"/>
  <c r="NX54" i="1"/>
  <c r="MR54" i="1"/>
  <c r="LL54" i="1"/>
  <c r="KF54" i="1"/>
  <c r="NW54" i="1"/>
  <c r="MQ54" i="1"/>
  <c r="LK54" i="1"/>
  <c r="KE54" i="1"/>
  <c r="NV54" i="1"/>
  <c r="MP54" i="1"/>
  <c r="LJ54" i="1"/>
  <c r="KD54" i="1"/>
  <c r="NU54" i="1"/>
  <c r="MO54" i="1"/>
  <c r="LI54" i="1"/>
  <c r="NT54" i="1"/>
  <c r="MN54" i="1"/>
  <c r="LH54" i="1"/>
  <c r="NS54" i="1"/>
  <c r="MM54" i="1"/>
  <c r="KA54" i="1"/>
  <c r="NR54" i="1"/>
  <c r="ML54" i="1"/>
  <c r="JZ54" i="1"/>
  <c r="NQ54" i="1"/>
  <c r="LE54" i="1"/>
  <c r="JY54" i="1"/>
  <c r="NP54" i="1"/>
  <c r="LD54" i="1"/>
  <c r="JX54" i="1"/>
  <c r="LC54" i="1"/>
  <c r="JW54" i="1"/>
  <c r="MH54" i="1"/>
  <c r="LB54" i="1"/>
  <c r="JV54" i="1"/>
  <c r="MG54" i="1"/>
  <c r="LA54" i="1"/>
  <c r="JU54" i="1"/>
  <c r="NL54" i="1"/>
  <c r="MF54" i="1"/>
  <c r="KZ54" i="1"/>
  <c r="JT54" i="1"/>
  <c r="NK54" i="1"/>
  <c r="ME54" i="1"/>
  <c r="KY54" i="1"/>
  <c r="JS54" i="1"/>
  <c r="NJ54" i="1"/>
  <c r="MD54" i="1"/>
  <c r="KX54" i="1"/>
  <c r="JR54" i="1"/>
  <c r="NI54" i="1"/>
  <c r="MC54" i="1"/>
  <c r="KW54" i="1"/>
  <c r="JQ54" i="1"/>
  <c r="NH54" i="1"/>
  <c r="MB54" i="1"/>
  <c r="KV54" i="1"/>
  <c r="JP54" i="1"/>
  <c r="NG54" i="1"/>
  <c r="MA54" i="1"/>
  <c r="KU54" i="1"/>
  <c r="JO54" i="1"/>
  <c r="NF54" i="1"/>
  <c r="LZ54" i="1"/>
  <c r="KT54" i="1"/>
  <c r="IN54" i="1"/>
  <c r="LD53" i="1"/>
  <c r="KO53" i="1"/>
  <c r="JZ53" i="1"/>
  <c r="GM54" i="1"/>
  <c r="GL54" i="1"/>
  <c r="GK54" i="1"/>
  <c r="AB54" i="1"/>
  <c r="EO54" i="1"/>
  <c r="EN54" i="1"/>
  <c r="GV54" i="1"/>
  <c r="GV53" i="1"/>
  <c r="GV52" i="1"/>
  <c r="OA19" i="1"/>
  <c r="MH19" i="1"/>
  <c r="LD19" i="1"/>
  <c r="LS19" i="1"/>
  <c r="JZ19" i="1"/>
  <c r="KO19" i="1"/>
  <c r="NL19" i="1"/>
  <c r="MW19" i="1"/>
  <c r="AT148" i="4"/>
  <c r="AT149" i="4" s="1"/>
  <c r="AS154" i="4"/>
  <c r="AS153" i="4"/>
  <c r="AS151" i="4"/>
  <c r="AS152" i="4"/>
  <c r="AS150" i="4"/>
  <c r="LE4" i="1" s="1"/>
  <c r="DB148" i="4"/>
  <c r="DB149" i="4" s="1"/>
  <c r="DA152" i="4"/>
  <c r="DA154" i="4"/>
  <c r="DA151" i="4"/>
  <c r="DA153" i="4"/>
  <c r="DA150" i="4"/>
  <c r="NM4" i="1" s="1"/>
  <c r="BX148" i="4"/>
  <c r="BX149" i="4" s="1"/>
  <c r="BW152" i="4"/>
  <c r="BW154" i="4"/>
  <c r="BW153" i="4"/>
  <c r="BW151" i="4"/>
  <c r="BW150" i="4"/>
  <c r="MI4" i="1" s="1"/>
  <c r="DQ148" i="4"/>
  <c r="DQ149" i="4" s="1"/>
  <c r="DP154" i="4"/>
  <c r="DP151" i="4"/>
  <c r="DP153" i="4"/>
  <c r="DP152" i="4"/>
  <c r="DP150" i="4"/>
  <c r="OB4" i="1" s="1"/>
  <c r="BI148" i="4"/>
  <c r="BI149" i="4" s="1"/>
  <c r="BH151" i="4"/>
  <c r="BH153" i="4"/>
  <c r="BH152" i="4"/>
  <c r="BH154" i="4"/>
  <c r="BH150" i="4"/>
  <c r="LT4" i="1" s="1"/>
  <c r="P148" i="4"/>
  <c r="P149" i="4" s="1"/>
  <c r="O154" i="4"/>
  <c r="O152" i="4"/>
  <c r="O153" i="4"/>
  <c r="O151" i="4"/>
  <c r="O150" i="4"/>
  <c r="KA4" i="1" s="1"/>
  <c r="AE148" i="4"/>
  <c r="AE149" i="4" s="1"/>
  <c r="AD153" i="4"/>
  <c r="AD151" i="4"/>
  <c r="AD152" i="4"/>
  <c r="AD154" i="4"/>
  <c r="AD150" i="4"/>
  <c r="KP4" i="1" s="1"/>
  <c r="CM148" i="4"/>
  <c r="CM149" i="4" s="1"/>
  <c r="CL154" i="4"/>
  <c r="CL151" i="4"/>
  <c r="CL153" i="4"/>
  <c r="CL152" i="4"/>
  <c r="CL150" i="4"/>
  <c r="MX4" i="1" s="1"/>
  <c r="AZ109" i="4"/>
  <c r="AL109" i="4"/>
  <c r="AY111" i="4"/>
  <c r="AK111" i="4"/>
  <c r="AS109" i="4"/>
  <c r="AR109" i="4"/>
  <c r="ID9" i="1"/>
  <c r="IC9" i="1"/>
  <c r="IC70" i="1"/>
  <c r="IG6" i="1"/>
  <c r="ID70" i="1"/>
  <c r="GY6" i="1"/>
  <c r="HN6" i="1"/>
  <c r="B365" i="4" l="1"/>
  <c r="BS365" i="4"/>
  <c r="BZ365" i="4"/>
  <c r="CG365" i="4"/>
  <c r="H765" i="4"/>
  <c r="CG699" i="4"/>
  <c r="CH699" i="4"/>
  <c r="BR365" i="4"/>
  <c r="BY365" i="4"/>
  <c r="CF365" i="4"/>
  <c r="G765" i="4"/>
  <c r="BR764" i="4"/>
  <c r="BY764" i="4"/>
  <c r="CF764" i="4"/>
  <c r="BZ699" i="4"/>
  <c r="CA699" i="4"/>
  <c r="A367" i="4"/>
  <c r="G366" i="4"/>
  <c r="H366" i="4"/>
  <c r="BT699" i="4"/>
  <c r="BS699" i="4"/>
  <c r="LT24" i="1"/>
  <c r="LT40" i="1"/>
  <c r="LT41" i="1"/>
  <c r="LT26" i="1"/>
  <c r="LT36" i="1"/>
  <c r="LT39" i="1"/>
  <c r="LT44" i="1"/>
  <c r="LT31" i="1"/>
  <c r="LT38" i="1"/>
  <c r="LT42" i="1"/>
  <c r="LT30" i="1"/>
  <c r="LT29" i="1"/>
  <c r="LT27" i="1"/>
  <c r="LT25" i="1"/>
  <c r="LT35" i="1"/>
  <c r="LT34" i="1"/>
  <c r="LT33" i="1"/>
  <c r="LT37" i="1"/>
  <c r="LT32" i="1"/>
  <c r="LT28" i="1"/>
  <c r="LT43" i="1"/>
  <c r="LT47" i="1"/>
  <c r="LT45" i="1"/>
  <c r="LT46" i="1"/>
  <c r="OB24" i="1"/>
  <c r="OB35" i="1"/>
  <c r="OB31" i="1"/>
  <c r="OB34" i="1"/>
  <c r="OB33" i="1"/>
  <c r="OB32" i="1"/>
  <c r="OB28" i="1"/>
  <c r="OB38" i="1"/>
  <c r="OB40" i="1"/>
  <c r="OB30" i="1"/>
  <c r="OB44" i="1"/>
  <c r="OB29" i="1"/>
  <c r="OB41" i="1"/>
  <c r="OB39" i="1"/>
  <c r="OB43" i="1"/>
  <c r="OB36" i="1"/>
  <c r="OB37" i="1"/>
  <c r="OB26" i="1"/>
  <c r="OB25" i="1"/>
  <c r="OB42" i="1"/>
  <c r="OB27" i="1"/>
  <c r="OB45" i="1"/>
  <c r="OB47" i="1"/>
  <c r="OB46" i="1"/>
  <c r="MX24" i="1"/>
  <c r="MX38" i="1"/>
  <c r="MX31" i="1"/>
  <c r="MX43" i="1"/>
  <c r="MX32" i="1"/>
  <c r="MX33" i="1"/>
  <c r="MX34" i="1"/>
  <c r="MX40" i="1"/>
  <c r="MX37" i="1"/>
  <c r="MX36" i="1"/>
  <c r="MX39" i="1"/>
  <c r="MX26" i="1"/>
  <c r="MX41" i="1"/>
  <c r="MX35" i="1"/>
  <c r="MX28" i="1"/>
  <c r="MX42" i="1"/>
  <c r="MX30" i="1"/>
  <c r="MX27" i="1"/>
  <c r="MX29" i="1"/>
  <c r="MX25" i="1"/>
  <c r="MX44" i="1"/>
  <c r="MX45" i="1"/>
  <c r="MX47" i="1"/>
  <c r="MX46" i="1"/>
  <c r="BQ700" i="4"/>
  <c r="BX700" i="4"/>
  <c r="CE700" i="4"/>
  <c r="BP700" i="4"/>
  <c r="BR700" i="4" s="1"/>
  <c r="BW700" i="4"/>
  <c r="BY700" i="4" s="1"/>
  <c r="B700" i="4"/>
  <c r="CD700" i="4"/>
  <c r="CF700" i="4" s="1"/>
  <c r="BX301" i="4"/>
  <c r="CE301" i="4"/>
  <c r="BQ301" i="4"/>
  <c r="F302" i="4"/>
  <c r="F701" i="4"/>
  <c r="MI24" i="1"/>
  <c r="MI43" i="1"/>
  <c r="MI30" i="1"/>
  <c r="MI25" i="1"/>
  <c r="MI28" i="1"/>
  <c r="MI36" i="1"/>
  <c r="MI27" i="1"/>
  <c r="MI31" i="1"/>
  <c r="MI33" i="1"/>
  <c r="MI32" i="1"/>
  <c r="MI37" i="1"/>
  <c r="MI41" i="1"/>
  <c r="MI38" i="1"/>
  <c r="MI44" i="1"/>
  <c r="MI42" i="1"/>
  <c r="MI35" i="1"/>
  <c r="MI26" i="1"/>
  <c r="MI40" i="1"/>
  <c r="MI34" i="1"/>
  <c r="MI39" i="1"/>
  <c r="MI29" i="1"/>
  <c r="MI47" i="1"/>
  <c r="MI45" i="1"/>
  <c r="MI46" i="1"/>
  <c r="NM24" i="1"/>
  <c r="NM30" i="1"/>
  <c r="NM34" i="1"/>
  <c r="NM31" i="1"/>
  <c r="NM39" i="1"/>
  <c r="NM36" i="1"/>
  <c r="NM35" i="1"/>
  <c r="NM41" i="1"/>
  <c r="NM28" i="1"/>
  <c r="NM27" i="1"/>
  <c r="NM44" i="1"/>
  <c r="NM42" i="1"/>
  <c r="NM26" i="1"/>
  <c r="NM38" i="1"/>
  <c r="NM37" i="1"/>
  <c r="NM25" i="1"/>
  <c r="NM43" i="1"/>
  <c r="NM33" i="1"/>
  <c r="NM29" i="1"/>
  <c r="NM40" i="1"/>
  <c r="NM32" i="1"/>
  <c r="NM47" i="1"/>
  <c r="NM45" i="1"/>
  <c r="NM46" i="1"/>
  <c r="CG300" i="4"/>
  <c r="CH300" i="4"/>
  <c r="BS300" i="4"/>
  <c r="BT300" i="4"/>
  <c r="BZ300" i="4"/>
  <c r="CA300" i="4"/>
  <c r="KP24" i="1"/>
  <c r="KP32" i="1"/>
  <c r="KP37" i="1"/>
  <c r="KP34" i="1"/>
  <c r="KP39" i="1"/>
  <c r="KP44" i="1"/>
  <c r="KP35" i="1"/>
  <c r="KP25" i="1"/>
  <c r="KP29" i="1"/>
  <c r="KP38" i="1"/>
  <c r="KP36" i="1"/>
  <c r="KP42" i="1"/>
  <c r="KP28" i="1"/>
  <c r="KP27" i="1"/>
  <c r="KP33" i="1"/>
  <c r="KP26" i="1"/>
  <c r="KP43" i="1"/>
  <c r="KP40" i="1"/>
  <c r="KP30" i="1"/>
  <c r="KP31" i="1"/>
  <c r="KP41" i="1"/>
  <c r="KP47" i="1"/>
  <c r="KP45" i="1"/>
  <c r="KP46" i="1"/>
  <c r="BT764" i="4"/>
  <c r="CA764" i="4"/>
  <c r="CH764" i="4"/>
  <c r="LE24" i="1"/>
  <c r="LE43" i="1"/>
  <c r="LE37" i="1"/>
  <c r="LE28" i="1"/>
  <c r="LE35" i="1"/>
  <c r="LE26" i="1"/>
  <c r="LE30" i="1"/>
  <c r="LE29" i="1"/>
  <c r="LE44" i="1"/>
  <c r="LE31" i="1"/>
  <c r="LE42" i="1"/>
  <c r="LE33" i="1"/>
  <c r="LE27" i="1"/>
  <c r="LE32" i="1"/>
  <c r="LE36" i="1"/>
  <c r="LE38" i="1"/>
  <c r="LE41" i="1"/>
  <c r="LE40" i="1"/>
  <c r="LE39" i="1"/>
  <c r="LE34" i="1"/>
  <c r="LE25" i="1"/>
  <c r="LE45" i="1"/>
  <c r="LE47" i="1"/>
  <c r="LE46" i="1"/>
  <c r="CD301" i="4"/>
  <c r="CF301" i="4" s="1"/>
  <c r="BP301" i="4"/>
  <c r="BR301" i="4" s="1"/>
  <c r="BW301" i="4"/>
  <c r="BY301" i="4" s="1"/>
  <c r="E701" i="4"/>
  <c r="KA24" i="1"/>
  <c r="KA35" i="1"/>
  <c r="KA41" i="1"/>
  <c r="KA28" i="1"/>
  <c r="KA34" i="1"/>
  <c r="KA42" i="1"/>
  <c r="KA43" i="1"/>
  <c r="KA25" i="1"/>
  <c r="KA33" i="1"/>
  <c r="KA40" i="1"/>
  <c r="KA39" i="1"/>
  <c r="KA36" i="1"/>
  <c r="KA38" i="1"/>
  <c r="KA44" i="1"/>
  <c r="KA30" i="1"/>
  <c r="KA27" i="1"/>
  <c r="KA26" i="1"/>
  <c r="KA29" i="1"/>
  <c r="KA37" i="1"/>
  <c r="KA32" i="1"/>
  <c r="KA31" i="1"/>
  <c r="KA45" i="1"/>
  <c r="KA47" i="1"/>
  <c r="KA46" i="1"/>
  <c r="BS764" i="4"/>
  <c r="BZ764" i="4"/>
  <c r="CG764" i="4"/>
  <c r="B301" i="4"/>
  <c r="BT365" i="4"/>
  <c r="CA365" i="4"/>
  <c r="CH365" i="4"/>
  <c r="I366" i="4"/>
  <c r="I765" i="4"/>
  <c r="A303" i="4"/>
  <c r="E302" i="4"/>
  <c r="B302" i="4" s="1"/>
  <c r="AG56" i="1"/>
  <c r="IT56" i="1"/>
  <c r="BX55" i="1"/>
  <c r="GM55" i="1"/>
  <c r="EO55" i="1"/>
  <c r="IJ56" i="1"/>
  <c r="IP56" i="1"/>
  <c r="EW56" i="1"/>
  <c r="IG56" i="1"/>
  <c r="FB56" i="1"/>
  <c r="IR56" i="1"/>
  <c r="AE56" i="1"/>
  <c r="GK55" i="1"/>
  <c r="G56" i="1" a="1"/>
  <c r="G56" i="1" s="1"/>
  <c r="IH56" i="1"/>
  <c r="II56" i="1"/>
  <c r="IO56" i="1"/>
  <c r="IQ56" i="1"/>
  <c r="IS56" i="1"/>
  <c r="AD56" i="1"/>
  <c r="AF56" i="1"/>
  <c r="OB54" i="1"/>
  <c r="NM54" i="1"/>
  <c r="IN55" i="1"/>
  <c r="MI54" i="1"/>
  <c r="KP53" i="1"/>
  <c r="GL55" i="1"/>
  <c r="AB55" i="1"/>
  <c r="EN55" i="1"/>
  <c r="LE52" i="1"/>
  <c r="LE18" i="1"/>
  <c r="KP52" i="1"/>
  <c r="KP18" i="1"/>
  <c r="NM52" i="1"/>
  <c r="NM18" i="1"/>
  <c r="KA52" i="1"/>
  <c r="KA18" i="1"/>
  <c r="LT52" i="1"/>
  <c r="LT18" i="1"/>
  <c r="OB52" i="1"/>
  <c r="OB18" i="1"/>
  <c r="MI52" i="1"/>
  <c r="MI18" i="1"/>
  <c r="MX52" i="1"/>
  <c r="MX18" i="1"/>
  <c r="J59" i="1" a="1"/>
  <c r="J59" i="1" s="1"/>
  <c r="IL63" i="1"/>
  <c r="M62" i="1" a="1"/>
  <c r="M62" i="1" s="1"/>
  <c r="JF61" i="1"/>
  <c r="I58" i="1" a="1"/>
  <c r="I58" i="1" s="1"/>
  <c r="FZ57" i="1"/>
  <c r="FY57" i="1"/>
  <c r="GA57" i="1"/>
  <c r="JN55" i="1"/>
  <c r="L61" i="1" a="1"/>
  <c r="L61" i="1" s="1"/>
  <c r="JE60" i="1"/>
  <c r="GX57" i="1" a="1"/>
  <c r="GX57" i="1" s="1"/>
  <c r="NV56" i="1"/>
  <c r="MP56" i="1"/>
  <c r="LJ56" i="1"/>
  <c r="KD56" i="1"/>
  <c r="NR56" i="1"/>
  <c r="ML56" i="1"/>
  <c r="LF56" i="1"/>
  <c r="JZ56" i="1"/>
  <c r="NG56" i="1"/>
  <c r="LY56" i="1"/>
  <c r="KQ56" i="1"/>
  <c r="NB56" i="1"/>
  <c r="LT56" i="1"/>
  <c r="KL56" i="1"/>
  <c r="MY56" i="1"/>
  <c r="LQ56" i="1"/>
  <c r="KI56" i="1"/>
  <c r="OB56" i="1"/>
  <c r="MQ56" i="1"/>
  <c r="LD56" i="1"/>
  <c r="JS56" i="1"/>
  <c r="OA56" i="1"/>
  <c r="MO56" i="1"/>
  <c r="LC56" i="1"/>
  <c r="JR56" i="1"/>
  <c r="NZ56" i="1"/>
  <c r="MN56" i="1"/>
  <c r="LB56" i="1"/>
  <c r="JQ56" i="1"/>
  <c r="NY56" i="1"/>
  <c r="MM56" i="1"/>
  <c r="LA56" i="1"/>
  <c r="JP56" i="1"/>
  <c r="NX56" i="1"/>
  <c r="MK56" i="1"/>
  <c r="KZ56" i="1"/>
  <c r="JO56" i="1"/>
  <c r="NW56" i="1"/>
  <c r="MJ56" i="1"/>
  <c r="KY56" i="1"/>
  <c r="NU56" i="1"/>
  <c r="MI56" i="1"/>
  <c r="KX56" i="1"/>
  <c r="NT56" i="1"/>
  <c r="MH56" i="1"/>
  <c r="KW56" i="1"/>
  <c r="NS56" i="1"/>
  <c r="MG56" i="1"/>
  <c r="KV56" i="1"/>
  <c r="NQ56" i="1"/>
  <c r="MF56" i="1"/>
  <c r="KU56" i="1"/>
  <c r="NP56" i="1"/>
  <c r="ME56" i="1"/>
  <c r="KT56" i="1"/>
  <c r="NO56" i="1"/>
  <c r="MD56" i="1"/>
  <c r="KS56" i="1"/>
  <c r="NN56" i="1"/>
  <c r="MC56" i="1"/>
  <c r="KR56" i="1"/>
  <c r="NM56" i="1"/>
  <c r="MB56" i="1"/>
  <c r="KP56" i="1"/>
  <c r="NL56" i="1"/>
  <c r="MA56" i="1"/>
  <c r="KO56" i="1"/>
  <c r="NK56" i="1"/>
  <c r="LZ56" i="1"/>
  <c r="KN56" i="1"/>
  <c r="NJ56" i="1"/>
  <c r="LX56" i="1"/>
  <c r="KM56" i="1"/>
  <c r="NI56" i="1"/>
  <c r="LW56" i="1"/>
  <c r="KK56" i="1"/>
  <c r="NH56" i="1"/>
  <c r="LV56" i="1"/>
  <c r="KJ56" i="1"/>
  <c r="NF56" i="1"/>
  <c r="LU56" i="1"/>
  <c r="KH56" i="1"/>
  <c r="NE56" i="1"/>
  <c r="LS56" i="1"/>
  <c r="KG56" i="1"/>
  <c r="ND56" i="1"/>
  <c r="LR56" i="1"/>
  <c r="KF56" i="1"/>
  <c r="NC56" i="1"/>
  <c r="LP56" i="1"/>
  <c r="KE56" i="1"/>
  <c r="NA56" i="1"/>
  <c r="LO56" i="1"/>
  <c r="KC56" i="1"/>
  <c r="MZ56" i="1"/>
  <c r="LN56" i="1"/>
  <c r="KB56" i="1"/>
  <c r="MX56" i="1"/>
  <c r="LM56" i="1"/>
  <c r="KA56" i="1"/>
  <c r="MW56" i="1"/>
  <c r="LL56" i="1"/>
  <c r="JY56" i="1"/>
  <c r="MV56" i="1"/>
  <c r="LK56" i="1"/>
  <c r="JX56" i="1"/>
  <c r="MU56" i="1"/>
  <c r="LI56" i="1"/>
  <c r="JW56" i="1"/>
  <c r="MT56" i="1"/>
  <c r="LH56" i="1"/>
  <c r="JV56" i="1"/>
  <c r="OD56" i="1"/>
  <c r="MS56" i="1"/>
  <c r="LG56" i="1"/>
  <c r="JU56" i="1"/>
  <c r="OC56" i="1"/>
  <c r="MR56" i="1"/>
  <c r="LE56" i="1"/>
  <c r="JT56" i="1"/>
  <c r="H57" i="1" a="1"/>
  <c r="H57" i="1" s="1"/>
  <c r="K60" i="1" a="1"/>
  <c r="K60" i="1" s="1"/>
  <c r="JD59" i="1"/>
  <c r="OB53" i="1"/>
  <c r="NM53" i="1"/>
  <c r="GT54" i="1"/>
  <c r="GS54" i="1"/>
  <c r="GB54" i="1"/>
  <c r="MI53" i="1"/>
  <c r="LE53" i="1"/>
  <c r="KA53" i="1"/>
  <c r="MX53" i="1"/>
  <c r="LT53" i="1"/>
  <c r="MI19" i="1"/>
  <c r="LE19" i="1"/>
  <c r="MX19" i="1"/>
  <c r="NM19" i="1"/>
  <c r="KA19" i="1"/>
  <c r="LT19" i="1"/>
  <c r="KP19" i="1"/>
  <c r="OB19" i="1"/>
  <c r="DC148" i="4"/>
  <c r="DC149" i="4" s="1"/>
  <c r="DB153" i="4"/>
  <c r="DB152" i="4"/>
  <c r="DB154" i="4"/>
  <c r="DB151" i="4"/>
  <c r="DB150" i="4"/>
  <c r="NN4" i="1" s="1"/>
  <c r="BY148" i="4"/>
  <c r="BY149" i="4" s="1"/>
  <c r="BX152" i="4"/>
  <c r="BX154" i="4"/>
  <c r="BX151" i="4"/>
  <c r="BX153" i="4"/>
  <c r="BX150" i="4"/>
  <c r="MJ4" i="1" s="1"/>
  <c r="AU148" i="4"/>
  <c r="AU149" i="4" s="1"/>
  <c r="AT154" i="4"/>
  <c r="AT152" i="4"/>
  <c r="AT153" i="4"/>
  <c r="AT151" i="4"/>
  <c r="AT150" i="4"/>
  <c r="LF4" i="1" s="1"/>
  <c r="CN148" i="4"/>
  <c r="CN149" i="4" s="1"/>
  <c r="CM151" i="4"/>
  <c r="CM153" i="4"/>
  <c r="CM152" i="4"/>
  <c r="CM154" i="4"/>
  <c r="CM150" i="4"/>
  <c r="MY4" i="1" s="1"/>
  <c r="AF148" i="4"/>
  <c r="AF149" i="4" s="1"/>
  <c r="AE151" i="4"/>
  <c r="AE152" i="4"/>
  <c r="AE154" i="4"/>
  <c r="AE153" i="4"/>
  <c r="AE150" i="4"/>
  <c r="KQ4" i="1" s="1"/>
  <c r="BJ148" i="4"/>
  <c r="BJ149" i="4" s="1"/>
  <c r="BI151" i="4"/>
  <c r="BI153" i="4"/>
  <c r="BI152" i="4"/>
  <c r="BI154" i="4"/>
  <c r="BI150" i="4"/>
  <c r="LU4" i="1" s="1"/>
  <c r="Q148" i="4"/>
  <c r="Q149" i="4" s="1"/>
  <c r="P154" i="4"/>
  <c r="P152" i="4"/>
  <c r="P153" i="4"/>
  <c r="P151" i="4"/>
  <c r="P150" i="4"/>
  <c r="KB4" i="1" s="1"/>
  <c r="DR148" i="4"/>
  <c r="DR149" i="4" s="1"/>
  <c r="DQ154" i="4"/>
  <c r="DQ151" i="4"/>
  <c r="DQ153" i="4"/>
  <c r="DQ152" i="4"/>
  <c r="DQ150" i="4"/>
  <c r="OC4" i="1" s="1"/>
  <c r="AL110" i="4"/>
  <c r="AZ110" i="4"/>
  <c r="AK112" i="4"/>
  <c r="AY112" i="4"/>
  <c r="AR110" i="4"/>
  <c r="AS110" i="4"/>
  <c r="IG9" i="1"/>
  <c r="GY9" i="1"/>
  <c r="AN5" i="1"/>
  <c r="AN70" i="1" s="1"/>
  <c r="A304" i="4" l="1"/>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KQ24" i="1"/>
  <c r="KQ44" i="1"/>
  <c r="KQ25" i="1"/>
  <c r="KQ29" i="1"/>
  <c r="KQ33" i="1"/>
  <c r="KQ30" i="1"/>
  <c r="KQ42" i="1"/>
  <c r="KQ38" i="1"/>
  <c r="KQ28" i="1"/>
  <c r="KQ35" i="1"/>
  <c r="KQ34" i="1"/>
  <c r="KQ26" i="1"/>
  <c r="KQ36" i="1"/>
  <c r="KQ31" i="1"/>
  <c r="KQ27" i="1"/>
  <c r="KQ43" i="1"/>
  <c r="KQ40" i="1"/>
  <c r="KQ39" i="1"/>
  <c r="KQ41" i="1"/>
  <c r="KQ32" i="1"/>
  <c r="KQ37" i="1"/>
  <c r="KQ45" i="1"/>
  <c r="KQ47" i="1"/>
  <c r="KQ46" i="1"/>
  <c r="CE302" i="4"/>
  <c r="F303" i="4"/>
  <c r="BQ302" i="4"/>
  <c r="BX302" i="4"/>
  <c r="F702" i="4"/>
  <c r="OC24" i="1"/>
  <c r="OC35" i="1"/>
  <c r="OC36" i="1"/>
  <c r="OC34" i="1"/>
  <c r="OC32" i="1"/>
  <c r="OC28" i="1"/>
  <c r="OC43" i="1"/>
  <c r="OC38" i="1"/>
  <c r="OC40" i="1"/>
  <c r="OC30" i="1"/>
  <c r="OC29" i="1"/>
  <c r="OC44" i="1"/>
  <c r="OC25" i="1"/>
  <c r="OC41" i="1"/>
  <c r="OC39" i="1"/>
  <c r="OC26" i="1"/>
  <c r="OC37" i="1"/>
  <c r="OC42" i="1"/>
  <c r="OC27" i="1"/>
  <c r="OC31" i="1"/>
  <c r="OC33" i="1"/>
  <c r="OC47" i="1"/>
  <c r="OC45" i="1"/>
  <c r="OC46" i="1"/>
  <c r="BS301" i="4"/>
  <c r="BT301" i="4"/>
  <c r="BR765" i="4"/>
  <c r="BY765" i="4"/>
  <c r="CF765" i="4"/>
  <c r="MY24" i="1"/>
  <c r="MY25" i="1"/>
  <c r="MY43" i="1"/>
  <c r="MY40" i="1"/>
  <c r="MY31" i="1"/>
  <c r="MY33" i="1"/>
  <c r="MY27" i="1"/>
  <c r="MY41" i="1"/>
  <c r="MY39" i="1"/>
  <c r="MY30" i="1"/>
  <c r="MY36" i="1"/>
  <c r="MY37" i="1"/>
  <c r="MY35" i="1"/>
  <c r="MY44" i="1"/>
  <c r="MY38" i="1"/>
  <c r="MY26" i="1"/>
  <c r="MY42" i="1"/>
  <c r="MY32" i="1"/>
  <c r="MY29" i="1"/>
  <c r="MY34" i="1"/>
  <c r="MY28" i="1"/>
  <c r="MY47" i="1"/>
  <c r="MY45" i="1"/>
  <c r="MY46" i="1"/>
  <c r="MJ24" i="1"/>
  <c r="MJ44" i="1"/>
  <c r="MJ28" i="1"/>
  <c r="MJ39" i="1"/>
  <c r="MJ36" i="1"/>
  <c r="MJ27" i="1"/>
  <c r="MJ38" i="1"/>
  <c r="MJ32" i="1"/>
  <c r="MJ25" i="1"/>
  <c r="MJ33" i="1"/>
  <c r="MJ37" i="1"/>
  <c r="MJ41" i="1"/>
  <c r="MJ29" i="1"/>
  <c r="MJ31" i="1"/>
  <c r="MJ42" i="1"/>
  <c r="MJ26" i="1"/>
  <c r="MJ35" i="1"/>
  <c r="MJ34" i="1"/>
  <c r="MJ40" i="1"/>
  <c r="MJ30" i="1"/>
  <c r="MJ43" i="1"/>
  <c r="MJ47" i="1"/>
  <c r="MJ45" i="1"/>
  <c r="MJ46" i="1"/>
  <c r="CG301" i="4"/>
  <c r="CH301" i="4"/>
  <c r="KB24" i="1"/>
  <c r="KB42" i="1"/>
  <c r="KB33" i="1"/>
  <c r="KB32" i="1"/>
  <c r="KB28" i="1"/>
  <c r="KB34" i="1"/>
  <c r="KB41" i="1"/>
  <c r="KB31" i="1"/>
  <c r="KB25" i="1"/>
  <c r="KB36" i="1"/>
  <c r="KB43" i="1"/>
  <c r="KB40" i="1"/>
  <c r="KB44" i="1"/>
  <c r="KB27" i="1"/>
  <c r="KB30" i="1"/>
  <c r="KB26" i="1"/>
  <c r="KB38" i="1"/>
  <c r="KB29" i="1"/>
  <c r="KB35" i="1"/>
  <c r="KB39" i="1"/>
  <c r="KB37" i="1"/>
  <c r="KB45" i="1"/>
  <c r="KB47" i="1"/>
  <c r="KB46" i="1"/>
  <c r="BZ301" i="4"/>
  <c r="CA301" i="4"/>
  <c r="CH700" i="4"/>
  <c r="CG700" i="4"/>
  <c r="BS765" i="4"/>
  <c r="BZ765" i="4"/>
  <c r="CG765" i="4"/>
  <c r="LF24" i="1"/>
  <c r="LF28" i="1"/>
  <c r="LF37" i="1"/>
  <c r="LF26" i="1"/>
  <c r="LF30" i="1"/>
  <c r="LF35" i="1"/>
  <c r="LF43" i="1"/>
  <c r="LF44" i="1"/>
  <c r="LF36" i="1"/>
  <c r="LF27" i="1"/>
  <c r="LF32" i="1"/>
  <c r="LF29" i="1"/>
  <c r="LF33" i="1"/>
  <c r="LF42" i="1"/>
  <c r="LF38" i="1"/>
  <c r="LF40" i="1"/>
  <c r="LF41" i="1"/>
  <c r="LF39" i="1"/>
  <c r="LF25" i="1"/>
  <c r="LF34" i="1"/>
  <c r="LF31" i="1"/>
  <c r="LF45" i="1"/>
  <c r="LF47" i="1"/>
  <c r="LF46" i="1"/>
  <c r="CA700" i="4"/>
  <c r="BZ700" i="4"/>
  <c r="BT700" i="4"/>
  <c r="BS700" i="4"/>
  <c r="NN24" i="1"/>
  <c r="NN39" i="1"/>
  <c r="NN36" i="1"/>
  <c r="NN37" i="1"/>
  <c r="NN29" i="1"/>
  <c r="NN41" i="1"/>
  <c r="NN27" i="1"/>
  <c r="NN34" i="1"/>
  <c r="NN26" i="1"/>
  <c r="NN28" i="1"/>
  <c r="NN30" i="1"/>
  <c r="NN35" i="1"/>
  <c r="NN44" i="1"/>
  <c r="NN25" i="1"/>
  <c r="NN33" i="1"/>
  <c r="NN43" i="1"/>
  <c r="NN40" i="1"/>
  <c r="NN32" i="1"/>
  <c r="NN42" i="1"/>
  <c r="NN38" i="1"/>
  <c r="NN31" i="1"/>
  <c r="NN47" i="1"/>
  <c r="NN45" i="1"/>
  <c r="NN46" i="1"/>
  <c r="LU24" i="1"/>
  <c r="LU41" i="1"/>
  <c r="LU26" i="1"/>
  <c r="LU35" i="1"/>
  <c r="LU36" i="1"/>
  <c r="LU34" i="1"/>
  <c r="LU39" i="1"/>
  <c r="LU44" i="1"/>
  <c r="LU29" i="1"/>
  <c r="LU33" i="1"/>
  <c r="LU31" i="1"/>
  <c r="LU42" i="1"/>
  <c r="LU27" i="1"/>
  <c r="LU30" i="1"/>
  <c r="LU38" i="1"/>
  <c r="LU25" i="1"/>
  <c r="LU37" i="1"/>
  <c r="LU32" i="1"/>
  <c r="LU28" i="1"/>
  <c r="LU43" i="1"/>
  <c r="LU40" i="1"/>
  <c r="LU47" i="1"/>
  <c r="LU45" i="1"/>
  <c r="LU46" i="1"/>
  <c r="CD302" i="4"/>
  <c r="CF302" i="4" s="1"/>
  <c r="BP302" i="4"/>
  <c r="BR302" i="4" s="1"/>
  <c r="BW302" i="4"/>
  <c r="BY302" i="4" s="1"/>
  <c r="E702" i="4"/>
  <c r="G57" i="1" a="1"/>
  <c r="G57" i="1" s="1"/>
  <c r="IT57" i="1"/>
  <c r="AB56" i="1"/>
  <c r="GT56" i="1" s="1"/>
  <c r="GM56" i="1"/>
  <c r="BX56" i="1"/>
  <c r="GK56" i="1"/>
  <c r="GL56" i="1"/>
  <c r="EO56" i="1"/>
  <c r="IN56" i="1"/>
  <c r="EN56" i="1"/>
  <c r="GS55" i="1"/>
  <c r="GT55" i="1"/>
  <c r="GB55" i="1"/>
  <c r="MJ54" i="1"/>
  <c r="KB54" i="1"/>
  <c r="NN54" i="1"/>
  <c r="LF54" i="1"/>
  <c r="KB53" i="1"/>
  <c r="MY54" i="1"/>
  <c r="LU54" i="1"/>
  <c r="KQ54" i="1"/>
  <c r="MJ53" i="1"/>
  <c r="OC54" i="1"/>
  <c r="KQ53" i="1"/>
  <c r="MY52" i="1"/>
  <c r="MY18" i="1"/>
  <c r="KQ52" i="1"/>
  <c r="KQ18" i="1"/>
  <c r="OC52" i="1"/>
  <c r="OC18" i="1"/>
  <c r="LF52" i="1"/>
  <c r="LF18" i="1"/>
  <c r="LU52" i="1"/>
  <c r="LU18" i="1"/>
  <c r="NN52" i="1"/>
  <c r="NN18" i="1"/>
  <c r="GX58" i="1" a="1"/>
  <c r="GX58" i="1" s="1"/>
  <c r="MJ52" i="1"/>
  <c r="MJ18" i="1"/>
  <c r="KB52" i="1"/>
  <c r="KB18" i="1"/>
  <c r="M63" i="1" a="1"/>
  <c r="M63" i="1" s="1"/>
  <c r="JF63" i="1" s="1"/>
  <c r="JF62" i="1"/>
  <c r="J60" i="1" a="1"/>
  <c r="J60" i="1" s="1"/>
  <c r="L62" i="1" a="1"/>
  <c r="L62" i="1" s="1"/>
  <c r="JE61" i="1"/>
  <c r="JN56" i="1"/>
  <c r="JD60" i="1"/>
  <c r="K61" i="1" a="1"/>
  <c r="K61" i="1" s="1"/>
  <c r="IS57" i="1"/>
  <c r="IQ57" i="1"/>
  <c r="IP57" i="1"/>
  <c r="IG57" i="1"/>
  <c r="H58" i="1" a="1"/>
  <c r="H58" i="1" s="1"/>
  <c r="FB57" i="1"/>
  <c r="EW57" i="1"/>
  <c r="AG57" i="1"/>
  <c r="AF57" i="1"/>
  <c r="AE57" i="1"/>
  <c r="AD57" i="1"/>
  <c r="IR57" i="1"/>
  <c r="IO57" i="1"/>
  <c r="IJ57" i="1"/>
  <c r="II57" i="1"/>
  <c r="IH57" i="1"/>
  <c r="I59" i="1" a="1"/>
  <c r="I59" i="1" s="1"/>
  <c r="GA58" i="1"/>
  <c r="FZ58" i="1"/>
  <c r="FY58" i="1"/>
  <c r="OC53" i="1"/>
  <c r="LF53" i="1"/>
  <c r="MY53" i="1"/>
  <c r="LU53" i="1"/>
  <c r="NN53" i="1"/>
  <c r="KQ19" i="1"/>
  <c r="OC19" i="1"/>
  <c r="MY19" i="1"/>
  <c r="LF19" i="1"/>
  <c r="MJ19" i="1"/>
  <c r="NN19" i="1"/>
  <c r="LU19" i="1"/>
  <c r="KB19" i="1"/>
  <c r="AF153" i="4"/>
  <c r="AF151" i="4"/>
  <c r="AF152" i="4"/>
  <c r="AF154" i="4"/>
  <c r="AF150" i="4"/>
  <c r="KR4" i="1" s="1"/>
  <c r="DC152" i="4"/>
  <c r="DC154" i="4"/>
  <c r="DC153" i="4"/>
  <c r="DC151" i="4"/>
  <c r="DC150" i="4"/>
  <c r="NO4" i="1" s="1"/>
  <c r="AU154" i="4"/>
  <c r="AU153" i="4"/>
  <c r="AU151" i="4"/>
  <c r="AU152" i="4"/>
  <c r="AU150" i="4"/>
  <c r="LG4" i="1" s="1"/>
  <c r="CN151" i="4"/>
  <c r="CN154" i="4"/>
  <c r="CN153" i="4"/>
  <c r="CN152" i="4"/>
  <c r="CN150" i="4"/>
  <c r="MZ4" i="1" s="1"/>
  <c r="DR154" i="4"/>
  <c r="DR152" i="4"/>
  <c r="DR151" i="4"/>
  <c r="DR153" i="4"/>
  <c r="DR150" i="4"/>
  <c r="OD4" i="1" s="1"/>
  <c r="BY152" i="4"/>
  <c r="BY154" i="4"/>
  <c r="BY151" i="4"/>
  <c r="BY153" i="4"/>
  <c r="BY150" i="4"/>
  <c r="MK4" i="1" s="1"/>
  <c r="Q153" i="4"/>
  <c r="Q151" i="4"/>
  <c r="Q152" i="4"/>
  <c r="Q154" i="4"/>
  <c r="Q150" i="4"/>
  <c r="KC4" i="1" s="1"/>
  <c r="BJ151" i="4"/>
  <c r="BJ153" i="4"/>
  <c r="BJ152" i="4"/>
  <c r="BJ154" i="4"/>
  <c r="BJ150" i="4"/>
  <c r="LV4" i="1" s="1"/>
  <c r="AZ111" i="4"/>
  <c r="AL111" i="4"/>
  <c r="AK113" i="4"/>
  <c r="AY113" i="4"/>
  <c r="AR111" i="4"/>
  <c r="AS111" i="4"/>
  <c r="AN6" i="1"/>
  <c r="B367" i="4" l="1"/>
  <c r="GB56" i="1"/>
  <c r="GS56" i="1"/>
  <c r="F304" i="4"/>
  <c r="BQ303" i="4"/>
  <c r="BX303" i="4"/>
  <c r="CE303" i="4"/>
  <c r="F703" i="4"/>
  <c r="CG302" i="4"/>
  <c r="CH302" i="4"/>
  <c r="A369" i="4"/>
  <c r="G368" i="4"/>
  <c r="H368" i="4"/>
  <c r="BR766" i="4"/>
  <c r="BY766" i="4"/>
  <c r="CF766" i="4"/>
  <c r="MK24" i="1"/>
  <c r="MK28" i="1"/>
  <c r="MK33" i="1"/>
  <c r="MK37" i="1"/>
  <c r="MK27" i="1"/>
  <c r="MK39" i="1"/>
  <c r="MK38" i="1"/>
  <c r="MK25" i="1"/>
  <c r="MK34" i="1"/>
  <c r="MK41" i="1"/>
  <c r="MK36" i="1"/>
  <c r="MK43" i="1"/>
  <c r="MK31" i="1"/>
  <c r="MK32" i="1"/>
  <c r="MK26" i="1"/>
  <c r="MK35" i="1"/>
  <c r="MK30" i="1"/>
  <c r="MK29" i="1"/>
  <c r="MK40" i="1"/>
  <c r="MK42" i="1"/>
  <c r="MK44" i="1"/>
  <c r="MK47" i="1"/>
  <c r="MK45" i="1"/>
  <c r="MK46" i="1"/>
  <c r="KR24" i="1"/>
  <c r="KR44" i="1"/>
  <c r="KR25" i="1"/>
  <c r="KR29" i="1"/>
  <c r="KR33" i="1"/>
  <c r="KR30" i="1"/>
  <c r="KR42" i="1"/>
  <c r="KR36" i="1"/>
  <c r="KR38" i="1"/>
  <c r="KR35" i="1"/>
  <c r="KR26" i="1"/>
  <c r="KR31" i="1"/>
  <c r="KR27" i="1"/>
  <c r="KR43" i="1"/>
  <c r="KR40" i="1"/>
  <c r="KR39" i="1"/>
  <c r="KR41" i="1"/>
  <c r="KR28" i="1"/>
  <c r="KR32" i="1"/>
  <c r="KR37" i="1"/>
  <c r="KR34" i="1"/>
  <c r="KR45" i="1"/>
  <c r="KR47" i="1"/>
  <c r="KR46" i="1"/>
  <c r="BS766" i="4"/>
  <c r="BZ766" i="4"/>
  <c r="CG766" i="4"/>
  <c r="OD24" i="1"/>
  <c r="OD28" i="1"/>
  <c r="OD43" i="1"/>
  <c r="OD40" i="1"/>
  <c r="OD38" i="1"/>
  <c r="OD30" i="1"/>
  <c r="OD26" i="1"/>
  <c r="OD41" i="1"/>
  <c r="OD29" i="1"/>
  <c r="OD36" i="1"/>
  <c r="OD42" i="1"/>
  <c r="OD27" i="1"/>
  <c r="OD39" i="1"/>
  <c r="OD37" i="1"/>
  <c r="OD25" i="1"/>
  <c r="OD31" i="1"/>
  <c r="OD33" i="1"/>
  <c r="OD32" i="1"/>
  <c r="OD35" i="1"/>
  <c r="OD34" i="1"/>
  <c r="OD44" i="1"/>
  <c r="OD45" i="1"/>
  <c r="OD47" i="1"/>
  <c r="OD46" i="1"/>
  <c r="BT766" i="4"/>
  <c r="CA766" i="4"/>
  <c r="CH766" i="4"/>
  <c r="CA367" i="4"/>
  <c r="CH367" i="4"/>
  <c r="BT367" i="4"/>
  <c r="I368" i="4"/>
  <c r="I767" i="4"/>
  <c r="KC24" i="1"/>
  <c r="KC28" i="1"/>
  <c r="KC31" i="1"/>
  <c r="KC38" i="1"/>
  <c r="KC34" i="1"/>
  <c r="KC25" i="1"/>
  <c r="KC36" i="1"/>
  <c r="KC43" i="1"/>
  <c r="KC42" i="1"/>
  <c r="KC40" i="1"/>
  <c r="KC33" i="1"/>
  <c r="KC44" i="1"/>
  <c r="KC27" i="1"/>
  <c r="KC41" i="1"/>
  <c r="KC26" i="1"/>
  <c r="KC30" i="1"/>
  <c r="KC35" i="1"/>
  <c r="KC29" i="1"/>
  <c r="KC32" i="1"/>
  <c r="KC39" i="1"/>
  <c r="KC37" i="1"/>
  <c r="KC45" i="1"/>
  <c r="KC47" i="1"/>
  <c r="KC46" i="1"/>
  <c r="LG24" i="1"/>
  <c r="LG29" i="1"/>
  <c r="LG41" i="1"/>
  <c r="LG44" i="1"/>
  <c r="LG39" i="1"/>
  <c r="LG33" i="1"/>
  <c r="LG27" i="1"/>
  <c r="LG35" i="1"/>
  <c r="LG32" i="1"/>
  <c r="LG37" i="1"/>
  <c r="LG42" i="1"/>
  <c r="LG38" i="1"/>
  <c r="LG40" i="1"/>
  <c r="LG43" i="1"/>
  <c r="LG25" i="1"/>
  <c r="LG36" i="1"/>
  <c r="LG34" i="1"/>
  <c r="LG31" i="1"/>
  <c r="LG26" i="1"/>
  <c r="LG28" i="1"/>
  <c r="LG30" i="1"/>
  <c r="LG45" i="1"/>
  <c r="LG47" i="1"/>
  <c r="LG46" i="1"/>
  <c r="MZ24" i="1"/>
  <c r="MZ31" i="1"/>
  <c r="MZ33" i="1"/>
  <c r="MZ41" i="1"/>
  <c r="MZ26" i="1"/>
  <c r="MZ36" i="1"/>
  <c r="MZ35" i="1"/>
  <c r="MZ39" i="1"/>
  <c r="MZ44" i="1"/>
  <c r="MZ38" i="1"/>
  <c r="MZ37" i="1"/>
  <c r="MZ42" i="1"/>
  <c r="MZ32" i="1"/>
  <c r="MZ27" i="1"/>
  <c r="MZ29" i="1"/>
  <c r="MZ30" i="1"/>
  <c r="MZ28" i="1"/>
  <c r="MZ34" i="1"/>
  <c r="MZ25" i="1"/>
  <c r="MZ43" i="1"/>
  <c r="MZ40" i="1"/>
  <c r="MZ47" i="1"/>
  <c r="MZ45" i="1"/>
  <c r="MZ46" i="1"/>
  <c r="BP303" i="4"/>
  <c r="BR303" i="4" s="1"/>
  <c r="BW303" i="4"/>
  <c r="BY303" i="4" s="1"/>
  <c r="CD303" i="4"/>
  <c r="CF303" i="4" s="1"/>
  <c r="E703" i="4"/>
  <c r="NO24" i="1"/>
  <c r="NO37" i="1"/>
  <c r="NO29" i="1"/>
  <c r="NO27" i="1"/>
  <c r="NO31" i="1"/>
  <c r="NO41" i="1"/>
  <c r="NO28" i="1"/>
  <c r="NO36" i="1"/>
  <c r="NO26" i="1"/>
  <c r="NO44" i="1"/>
  <c r="NO33" i="1"/>
  <c r="NO35" i="1"/>
  <c r="NO25" i="1"/>
  <c r="NO40" i="1"/>
  <c r="NO32" i="1"/>
  <c r="NO42" i="1"/>
  <c r="NO38" i="1"/>
  <c r="NO39" i="1"/>
  <c r="NO34" i="1"/>
  <c r="NO43" i="1"/>
  <c r="NO30" i="1"/>
  <c r="NO47" i="1"/>
  <c r="NO45" i="1"/>
  <c r="NO46" i="1"/>
  <c r="CG701" i="4"/>
  <c r="CH701" i="4"/>
  <c r="B303" i="4"/>
  <c r="BW702" i="4"/>
  <c r="BY702" i="4" s="1"/>
  <c r="CD702" i="4"/>
  <c r="CF702" i="4" s="1"/>
  <c r="B702" i="4"/>
  <c r="BP702" i="4"/>
  <c r="BR702" i="4" s="1"/>
  <c r="BZ701" i="4"/>
  <c r="CA701" i="4"/>
  <c r="A305" i="4"/>
  <c r="E304" i="4"/>
  <c r="BX702" i="4"/>
  <c r="CE702" i="4"/>
  <c r="BQ702" i="4"/>
  <c r="BS701" i="4"/>
  <c r="BT701" i="4"/>
  <c r="LV24" i="1"/>
  <c r="LV26" i="1"/>
  <c r="LV35" i="1"/>
  <c r="LV36" i="1"/>
  <c r="LV39" i="1"/>
  <c r="LV44" i="1"/>
  <c r="LV42" i="1"/>
  <c r="LV29" i="1"/>
  <c r="LV30" i="1"/>
  <c r="LV25" i="1"/>
  <c r="LV27" i="1"/>
  <c r="LV38" i="1"/>
  <c r="LV34" i="1"/>
  <c r="LV31" i="1"/>
  <c r="LV37" i="1"/>
  <c r="LV28" i="1"/>
  <c r="LV43" i="1"/>
  <c r="LV33" i="1"/>
  <c r="LV40" i="1"/>
  <c r="LV32" i="1"/>
  <c r="LV41" i="1"/>
  <c r="LV47" i="1"/>
  <c r="LV45" i="1"/>
  <c r="LV46" i="1"/>
  <c r="BZ302" i="4"/>
  <c r="CA302" i="4"/>
  <c r="BZ367" i="4"/>
  <c r="CG367" i="4"/>
  <c r="BS367" i="4"/>
  <c r="H767" i="4"/>
  <c r="BS302" i="4"/>
  <c r="BT302" i="4"/>
  <c r="BY367" i="4"/>
  <c r="CF367" i="4"/>
  <c r="BR367" i="4"/>
  <c r="G767" i="4"/>
  <c r="G58" i="1" a="1"/>
  <c r="G58" i="1" s="1"/>
  <c r="BX58" i="1" s="1"/>
  <c r="IT58" i="1"/>
  <c r="BX57" i="1"/>
  <c r="EN57" i="1"/>
  <c r="EO57" i="1"/>
  <c r="GK57" i="1"/>
  <c r="GL57" i="1"/>
  <c r="GM57" i="1"/>
  <c r="AB57" i="1"/>
  <c r="GB57" i="1" s="1"/>
  <c r="NO54" i="1"/>
  <c r="LV54" i="1"/>
  <c r="KC54" i="1"/>
  <c r="MZ54" i="1"/>
  <c r="KR54" i="1"/>
  <c r="MK54" i="1"/>
  <c r="LG54" i="1"/>
  <c r="OD53" i="1"/>
  <c r="MK53" i="1"/>
  <c r="OD54" i="1"/>
  <c r="LG52" i="1"/>
  <c r="LG18" i="1"/>
  <c r="KR52" i="1"/>
  <c r="KR18" i="1"/>
  <c r="MZ52" i="1"/>
  <c r="MZ18" i="1"/>
  <c r="KC52" i="1"/>
  <c r="KC18" i="1"/>
  <c r="LV52" i="1"/>
  <c r="LV18" i="1"/>
  <c r="MK52" i="1"/>
  <c r="MK18" i="1"/>
  <c r="NO52" i="1"/>
  <c r="NO18" i="1"/>
  <c r="OD52" i="1"/>
  <c r="OD18" i="1"/>
  <c r="EO58" i="1"/>
  <c r="JD61" i="1"/>
  <c r="K62" i="1" a="1"/>
  <c r="K62" i="1" s="1"/>
  <c r="FY59" i="1"/>
  <c r="I60" i="1" a="1"/>
  <c r="I60" i="1" s="1"/>
  <c r="GA59" i="1"/>
  <c r="FZ59" i="1"/>
  <c r="J61" i="1" a="1"/>
  <c r="J61" i="1" s="1"/>
  <c r="L63" i="1" a="1"/>
  <c r="L63" i="1" s="1"/>
  <c r="JE63" i="1" s="1"/>
  <c r="JE62" i="1"/>
  <c r="MZ57" i="1"/>
  <c r="LT57" i="1"/>
  <c r="KN57" i="1"/>
  <c r="OB57" i="1"/>
  <c r="MV57" i="1"/>
  <c r="LP57" i="1"/>
  <c r="KJ57" i="1"/>
  <c r="NZ57" i="1"/>
  <c r="MT57" i="1"/>
  <c r="LN57" i="1"/>
  <c r="KH57" i="1"/>
  <c r="NY57" i="1"/>
  <c r="MS57" i="1"/>
  <c r="LM57" i="1"/>
  <c r="KG57" i="1"/>
  <c r="ND57" i="1"/>
  <c r="LS57" i="1"/>
  <c r="KF57" i="1"/>
  <c r="MY57" i="1"/>
  <c r="LL57" i="1"/>
  <c r="KB57" i="1"/>
  <c r="NO57" i="1"/>
  <c r="MC57" i="1"/>
  <c r="KQ57" i="1"/>
  <c r="NJ57" i="1"/>
  <c r="LX57" i="1"/>
  <c r="KK57" i="1"/>
  <c r="NG57" i="1"/>
  <c r="LU57" i="1"/>
  <c r="KD57" i="1"/>
  <c r="NF57" i="1"/>
  <c r="LR57" i="1"/>
  <c r="KC57" i="1"/>
  <c r="NL57" i="1"/>
  <c r="LQ57" i="1"/>
  <c r="JW57" i="1"/>
  <c r="NK57" i="1"/>
  <c r="LO57" i="1"/>
  <c r="JV57" i="1"/>
  <c r="NI57" i="1"/>
  <c r="LK57" i="1"/>
  <c r="JU57" i="1"/>
  <c r="NH57" i="1"/>
  <c r="LJ57" i="1"/>
  <c r="JT57" i="1"/>
  <c r="NE57" i="1"/>
  <c r="LI57" i="1"/>
  <c r="JS57" i="1"/>
  <c r="NC57" i="1"/>
  <c r="LH57" i="1"/>
  <c r="JR57" i="1"/>
  <c r="NB57" i="1"/>
  <c r="LG57" i="1"/>
  <c r="JQ57" i="1"/>
  <c r="NA57" i="1"/>
  <c r="LF57" i="1"/>
  <c r="JP57" i="1"/>
  <c r="MX57" i="1"/>
  <c r="LE57" i="1"/>
  <c r="JO57" i="1"/>
  <c r="MW57" i="1"/>
  <c r="LD57" i="1"/>
  <c r="MU57" i="1"/>
  <c r="LC57" i="1"/>
  <c r="MR57" i="1"/>
  <c r="LB57" i="1"/>
  <c r="MQ57" i="1"/>
  <c r="LA57" i="1"/>
  <c r="MP57" i="1"/>
  <c r="KZ57" i="1"/>
  <c r="MO57" i="1"/>
  <c r="KY57" i="1"/>
  <c r="MN57" i="1"/>
  <c r="KX57" i="1"/>
  <c r="MM57" i="1"/>
  <c r="KW57" i="1"/>
  <c r="ML57" i="1"/>
  <c r="KV57" i="1"/>
  <c r="OD57" i="1"/>
  <c r="MK57" i="1"/>
  <c r="KU57" i="1"/>
  <c r="OC57" i="1"/>
  <c r="MJ57" i="1"/>
  <c r="KT57" i="1"/>
  <c r="OA57" i="1"/>
  <c r="MI57" i="1"/>
  <c r="KS57" i="1"/>
  <c r="NX57" i="1"/>
  <c r="MH57" i="1"/>
  <c r="KR57" i="1"/>
  <c r="NW57" i="1"/>
  <c r="MG57" i="1"/>
  <c r="KP57" i="1"/>
  <c r="NV57" i="1"/>
  <c r="MF57" i="1"/>
  <c r="KO57" i="1"/>
  <c r="NU57" i="1"/>
  <c r="ME57" i="1"/>
  <c r="KM57" i="1"/>
  <c r="NT57" i="1"/>
  <c r="MD57" i="1"/>
  <c r="KL57" i="1"/>
  <c r="NS57" i="1"/>
  <c r="MB57" i="1"/>
  <c r="KI57" i="1"/>
  <c r="NR57" i="1"/>
  <c r="MA57" i="1"/>
  <c r="KE57" i="1"/>
  <c r="NQ57" i="1"/>
  <c r="LZ57" i="1"/>
  <c r="KA57" i="1"/>
  <c r="NP57" i="1"/>
  <c r="LY57" i="1"/>
  <c r="JZ57" i="1"/>
  <c r="NN57" i="1"/>
  <c r="LW57" i="1"/>
  <c r="JY57" i="1"/>
  <c r="NM57" i="1"/>
  <c r="LV57" i="1"/>
  <c r="JX57" i="1"/>
  <c r="GX59" i="1" a="1"/>
  <c r="GX59" i="1" s="1"/>
  <c r="IN57" i="1"/>
  <c r="AG58" i="1"/>
  <c r="AE58" i="1"/>
  <c r="AD58" i="1"/>
  <c r="H59" i="1" a="1"/>
  <c r="H59" i="1" s="1"/>
  <c r="IR58" i="1"/>
  <c r="AF58" i="1"/>
  <c r="IS58" i="1"/>
  <c r="IQ58" i="1"/>
  <c r="IP58" i="1"/>
  <c r="IO58" i="1"/>
  <c r="FB58" i="1"/>
  <c r="IJ58" i="1"/>
  <c r="II58" i="1"/>
  <c r="IH58" i="1"/>
  <c r="EW58" i="1"/>
  <c r="IG58" i="1"/>
  <c r="LV53" i="1"/>
  <c r="LG53" i="1"/>
  <c r="KC53" i="1"/>
  <c r="KR53" i="1"/>
  <c r="NO53" i="1"/>
  <c r="MZ53" i="1"/>
  <c r="LV19" i="1"/>
  <c r="KC19" i="1"/>
  <c r="NO19" i="1"/>
  <c r="KR19" i="1"/>
  <c r="LG19" i="1"/>
  <c r="MZ19" i="1"/>
  <c r="MK19" i="1"/>
  <c r="OD19" i="1"/>
  <c r="AZ112" i="4"/>
  <c r="AL112" i="4"/>
  <c r="AY114" i="4"/>
  <c r="AK114" i="4"/>
  <c r="AR112" i="4"/>
  <c r="AS112" i="4"/>
  <c r="AP5" i="1"/>
  <c r="AP70" i="1" s="1"/>
  <c r="AO5" i="1"/>
  <c r="AO70" i="1" s="1"/>
  <c r="AQ5" i="1"/>
  <c r="AQ6" i="1" s="1"/>
  <c r="GL58" i="1" l="1"/>
  <c r="JN45" i="1"/>
  <c r="GM58" i="1"/>
  <c r="AB58" i="1"/>
  <c r="B368" i="4"/>
  <c r="JN46" i="1"/>
  <c r="JN44" i="1"/>
  <c r="JN25" i="1"/>
  <c r="BS767" i="4"/>
  <c r="BZ767" i="4"/>
  <c r="CG767" i="4"/>
  <c r="BS702" i="4"/>
  <c r="BT702" i="4"/>
  <c r="CH702" i="4"/>
  <c r="CG702" i="4"/>
  <c r="JN47" i="1"/>
  <c r="CA702" i="4"/>
  <c r="BZ702" i="4"/>
  <c r="BP304" i="4"/>
  <c r="BR304" i="4" s="1"/>
  <c r="BW304" i="4"/>
  <c r="BY304" i="4" s="1"/>
  <c r="CD304" i="4"/>
  <c r="CF304" i="4" s="1"/>
  <c r="E704" i="4"/>
  <c r="A306" i="4"/>
  <c r="E305" i="4"/>
  <c r="JN34" i="1"/>
  <c r="B304" i="4"/>
  <c r="JN35" i="1"/>
  <c r="JN32" i="1"/>
  <c r="JN33" i="1"/>
  <c r="BW703" i="4"/>
  <c r="BY703" i="4" s="1"/>
  <c r="BP703" i="4"/>
  <c r="BR703" i="4" s="1"/>
  <c r="CD703" i="4"/>
  <c r="CF703" i="4" s="1"/>
  <c r="B703" i="4"/>
  <c r="JN31" i="1"/>
  <c r="JN37" i="1"/>
  <c r="JN39" i="1"/>
  <c r="JN27" i="1"/>
  <c r="JN42" i="1"/>
  <c r="JN36" i="1"/>
  <c r="JN29" i="1"/>
  <c r="JN41" i="1"/>
  <c r="JN26" i="1"/>
  <c r="CG368" i="4"/>
  <c r="BS368" i="4"/>
  <c r="BZ368" i="4"/>
  <c r="H768" i="4"/>
  <c r="JN30" i="1"/>
  <c r="CF368" i="4"/>
  <c r="BR368" i="4"/>
  <c r="BY368" i="4"/>
  <c r="G768" i="4"/>
  <c r="JN38" i="1"/>
  <c r="JN40" i="1"/>
  <c r="A370" i="4"/>
  <c r="G369" i="4"/>
  <c r="H369" i="4"/>
  <c r="JN43" i="1"/>
  <c r="BY767" i="4"/>
  <c r="CF767" i="4"/>
  <c r="BR767" i="4"/>
  <c r="JN28" i="1"/>
  <c r="JN24" i="1"/>
  <c r="BX703" i="4"/>
  <c r="CE703" i="4"/>
  <c r="BQ703" i="4"/>
  <c r="BT767" i="4"/>
  <c r="CA767" i="4"/>
  <c r="CH767" i="4"/>
  <c r="CG303" i="4"/>
  <c r="CH303" i="4"/>
  <c r="CA368" i="4"/>
  <c r="CH368" i="4"/>
  <c r="BT368" i="4"/>
  <c r="I369" i="4"/>
  <c r="I768" i="4"/>
  <c r="BZ303" i="4"/>
  <c r="CA303" i="4"/>
  <c r="EN58" i="1"/>
  <c r="BS303" i="4"/>
  <c r="BT303" i="4"/>
  <c r="GK58" i="1"/>
  <c r="BQ304" i="4"/>
  <c r="BX304" i="4"/>
  <c r="CE304" i="4"/>
  <c r="F305" i="4"/>
  <c r="F704" i="4"/>
  <c r="G59" i="1" a="1"/>
  <c r="G59" i="1" s="1"/>
  <c r="BX59" i="1" s="1"/>
  <c r="IT59" i="1"/>
  <c r="GS57" i="1"/>
  <c r="GT57" i="1"/>
  <c r="JN54" i="1"/>
  <c r="JN52" i="1"/>
  <c r="JN18" i="1"/>
  <c r="GS58" i="1"/>
  <c r="GB58" i="1"/>
  <c r="GT58" i="1"/>
  <c r="OB58" i="1"/>
  <c r="MV58" i="1"/>
  <c r="LP58" i="1"/>
  <c r="KJ58" i="1"/>
  <c r="NX58" i="1"/>
  <c r="MR58" i="1"/>
  <c r="LL58" i="1"/>
  <c r="KF58" i="1"/>
  <c r="NV58" i="1"/>
  <c r="MP58" i="1"/>
  <c r="LJ58" i="1"/>
  <c r="KD58" i="1"/>
  <c r="NU58" i="1"/>
  <c r="MO58" i="1"/>
  <c r="LI58" i="1"/>
  <c r="KC58" i="1"/>
  <c r="NT58" i="1"/>
  <c r="MJ58" i="1"/>
  <c r="KZ58" i="1"/>
  <c r="JP58" i="1"/>
  <c r="NP58" i="1"/>
  <c r="MF58" i="1"/>
  <c r="KV58" i="1"/>
  <c r="NZ58" i="1"/>
  <c r="MK58" i="1"/>
  <c r="KX58" i="1"/>
  <c r="NQ58" i="1"/>
  <c r="MD58" i="1"/>
  <c r="KR58" i="1"/>
  <c r="NM58" i="1"/>
  <c r="MA58" i="1"/>
  <c r="KO58" i="1"/>
  <c r="NL58" i="1"/>
  <c r="LZ58" i="1"/>
  <c r="KN58" i="1"/>
  <c r="MT58" i="1"/>
  <c r="LA58" i="1"/>
  <c r="MS58" i="1"/>
  <c r="KY58" i="1"/>
  <c r="MQ58" i="1"/>
  <c r="KW58" i="1"/>
  <c r="MN58" i="1"/>
  <c r="KU58" i="1"/>
  <c r="MM58" i="1"/>
  <c r="KT58" i="1"/>
  <c r="ML58" i="1"/>
  <c r="KS58" i="1"/>
  <c r="MI58" i="1"/>
  <c r="KQ58" i="1"/>
  <c r="OD58" i="1"/>
  <c r="MH58" i="1"/>
  <c r="KP58" i="1"/>
  <c r="OC58" i="1"/>
  <c r="MG58" i="1"/>
  <c r="KM58" i="1"/>
  <c r="OA58" i="1"/>
  <c r="ME58" i="1"/>
  <c r="KL58" i="1"/>
  <c r="NY58" i="1"/>
  <c r="MC58" i="1"/>
  <c r="KK58" i="1"/>
  <c r="NW58" i="1"/>
  <c r="MB58" i="1"/>
  <c r="KI58" i="1"/>
  <c r="NS58" i="1"/>
  <c r="LY58" i="1"/>
  <c r="KH58" i="1"/>
  <c r="NR58" i="1"/>
  <c r="LX58" i="1"/>
  <c r="KG58" i="1"/>
  <c r="NO58" i="1"/>
  <c r="LW58" i="1"/>
  <c r="KE58" i="1"/>
  <c r="NN58" i="1"/>
  <c r="LV58" i="1"/>
  <c r="KB58" i="1"/>
  <c r="NK58" i="1"/>
  <c r="LU58" i="1"/>
  <c r="KA58" i="1"/>
  <c r="NJ58" i="1"/>
  <c r="LT58" i="1"/>
  <c r="JZ58" i="1"/>
  <c r="NI58" i="1"/>
  <c r="LS58" i="1"/>
  <c r="JY58" i="1"/>
  <c r="NH58" i="1"/>
  <c r="LR58" i="1"/>
  <c r="JX58" i="1"/>
  <c r="NG58" i="1"/>
  <c r="LQ58" i="1"/>
  <c r="JW58" i="1"/>
  <c r="NF58" i="1"/>
  <c r="LO58" i="1"/>
  <c r="JV58" i="1"/>
  <c r="NE58" i="1"/>
  <c r="LN58" i="1"/>
  <c r="JU58" i="1"/>
  <c r="ND58" i="1"/>
  <c r="LM58" i="1"/>
  <c r="JT58" i="1"/>
  <c r="NC58" i="1"/>
  <c r="LK58" i="1"/>
  <c r="JS58" i="1"/>
  <c r="NB58" i="1"/>
  <c r="LH58" i="1"/>
  <c r="JR58" i="1"/>
  <c r="NA58" i="1"/>
  <c r="LG58" i="1"/>
  <c r="JQ58" i="1"/>
  <c r="MZ58" i="1"/>
  <c r="LF58" i="1"/>
  <c r="JO58" i="1"/>
  <c r="MY58" i="1"/>
  <c r="LE58" i="1"/>
  <c r="MX58" i="1"/>
  <c r="LD58" i="1"/>
  <c r="MW58" i="1"/>
  <c r="LC58" i="1"/>
  <c r="MU58" i="1"/>
  <c r="LB58" i="1"/>
  <c r="GX60" i="1" a="1"/>
  <c r="GX60" i="1" s="1"/>
  <c r="AG59" i="1"/>
  <c r="IR59" i="1"/>
  <c r="IS59" i="1"/>
  <c r="FB59" i="1"/>
  <c r="IQ59" i="1"/>
  <c r="AF59" i="1"/>
  <c r="EW59" i="1"/>
  <c r="IJ59" i="1"/>
  <c r="II59" i="1"/>
  <c r="IH59" i="1"/>
  <c r="IG59" i="1"/>
  <c r="H60" i="1" a="1"/>
  <c r="H60" i="1" s="1"/>
  <c r="IT60" i="1" s="1"/>
  <c r="AE59" i="1"/>
  <c r="AD59" i="1"/>
  <c r="IP59" i="1"/>
  <c r="IO59" i="1"/>
  <c r="JN53" i="1"/>
  <c r="JN57" i="1"/>
  <c r="J62" i="1" a="1"/>
  <c r="J62" i="1" s="1"/>
  <c r="GA60" i="1"/>
  <c r="FZ60" i="1"/>
  <c r="FY60" i="1"/>
  <c r="I61" i="1" a="1"/>
  <c r="I61" i="1" s="1"/>
  <c r="IN58" i="1"/>
  <c r="K63" i="1" a="1"/>
  <c r="K63" i="1" s="1"/>
  <c r="JD63" i="1" s="1"/>
  <c r="JD62" i="1"/>
  <c r="JN19" i="1"/>
  <c r="AZ113" i="4"/>
  <c r="AL113" i="4"/>
  <c r="AY115" i="4"/>
  <c r="AK115" i="4"/>
  <c r="AS113" i="4"/>
  <c r="AR113" i="4"/>
  <c r="AQ70" i="1"/>
  <c r="AO6" i="1"/>
  <c r="AP6" i="1"/>
  <c r="L24" i="4"/>
  <c r="L23" i="4"/>
  <c r="L22" i="4"/>
  <c r="L21" i="4"/>
  <c r="L20" i="4"/>
  <c r="L19" i="4"/>
  <c r="BX5" i="1"/>
  <c r="BX70"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FR5" i="1"/>
  <c r="FR70" i="1" s="1"/>
  <c r="JM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EN59" i="1"/>
  <c r="GL59" i="1"/>
  <c r="EO59" i="1"/>
  <c r="GM59" i="1"/>
  <c r="GK59" i="1"/>
  <c r="J63" i="1" a="1"/>
  <c r="J63" i="1" s="1"/>
  <c r="IQ60" i="1"/>
  <c r="IO60" i="1"/>
  <c r="IP60" i="1"/>
  <c r="II60" i="1"/>
  <c r="AG60" i="1"/>
  <c r="AF60" i="1"/>
  <c r="AE60" i="1"/>
  <c r="AD60" i="1"/>
  <c r="IR60" i="1"/>
  <c r="IS60" i="1"/>
  <c r="FB60" i="1"/>
  <c r="IJ60" i="1"/>
  <c r="EW60" i="1"/>
  <c r="IH60" i="1"/>
  <c r="IG60" i="1"/>
  <c r="H61" i="1" a="1"/>
  <c r="H61" i="1" s="1"/>
  <c r="IT61" i="1" s="1"/>
  <c r="IN59" i="1"/>
  <c r="AB59" i="1"/>
  <c r="JN58" i="1"/>
  <c r="NX59" i="1"/>
  <c r="MR59" i="1"/>
  <c r="LL59" i="1"/>
  <c r="KF59" i="1"/>
  <c r="NT59" i="1"/>
  <c r="MN59" i="1"/>
  <c r="LH59" i="1"/>
  <c r="KB59" i="1"/>
  <c r="NR59" i="1"/>
  <c r="ML59" i="1"/>
  <c r="LF59" i="1"/>
  <c r="JZ59" i="1"/>
  <c r="NQ59" i="1"/>
  <c r="MK59" i="1"/>
  <c r="LE59" i="1"/>
  <c r="JY59" i="1"/>
  <c r="ND59" i="1"/>
  <c r="LT59" i="1"/>
  <c r="KJ59" i="1"/>
  <c r="MZ59" i="1"/>
  <c r="LP59" i="1"/>
  <c r="KE59" i="1"/>
  <c r="MU59" i="1"/>
  <c r="LG59" i="1"/>
  <c r="JS59" i="1"/>
  <c r="OB59" i="1"/>
  <c r="MO59" i="1"/>
  <c r="KZ59" i="1"/>
  <c r="NY59" i="1"/>
  <c r="MI59" i="1"/>
  <c r="KW59" i="1"/>
  <c r="NW59" i="1"/>
  <c r="MH59" i="1"/>
  <c r="KV59" i="1"/>
  <c r="NO59" i="1"/>
  <c r="LY59" i="1"/>
  <c r="KH59" i="1"/>
  <c r="NN59" i="1"/>
  <c r="LX59" i="1"/>
  <c r="KG59" i="1"/>
  <c r="NM59" i="1"/>
  <c r="LW59" i="1"/>
  <c r="KD59" i="1"/>
  <c r="NL59" i="1"/>
  <c r="LV59" i="1"/>
  <c r="KC59" i="1"/>
  <c r="NK59" i="1"/>
  <c r="LU59" i="1"/>
  <c r="KA59" i="1"/>
  <c r="NJ59" i="1"/>
  <c r="LS59" i="1"/>
  <c r="JX59" i="1"/>
  <c r="NI59" i="1"/>
  <c r="LR59" i="1"/>
  <c r="JW59" i="1"/>
  <c r="NH59" i="1"/>
  <c r="LQ59" i="1"/>
  <c r="JV59" i="1"/>
  <c r="NG59" i="1"/>
  <c r="LO59" i="1"/>
  <c r="JU59" i="1"/>
  <c r="NF59" i="1"/>
  <c r="LN59" i="1"/>
  <c r="JT59" i="1"/>
  <c r="NE59" i="1"/>
  <c r="LM59" i="1"/>
  <c r="JR59" i="1"/>
  <c r="NC59" i="1"/>
  <c r="LK59" i="1"/>
  <c r="JQ59" i="1"/>
  <c r="NB59" i="1"/>
  <c r="LJ59" i="1"/>
  <c r="JP59" i="1"/>
  <c r="NA59" i="1"/>
  <c r="LI59" i="1"/>
  <c r="JO59" i="1"/>
  <c r="MY59" i="1"/>
  <c r="LD59" i="1"/>
  <c r="MX59" i="1"/>
  <c r="LC59" i="1"/>
  <c r="MW59" i="1"/>
  <c r="LB59" i="1"/>
  <c r="MV59" i="1"/>
  <c r="LA59" i="1"/>
  <c r="MT59" i="1"/>
  <c r="KY59" i="1"/>
  <c r="MS59" i="1"/>
  <c r="KX59" i="1"/>
  <c r="MQ59" i="1"/>
  <c r="KU59" i="1"/>
  <c r="MP59" i="1"/>
  <c r="KT59" i="1"/>
  <c r="MM59" i="1"/>
  <c r="KS59" i="1"/>
  <c r="MJ59" i="1"/>
  <c r="KR59" i="1"/>
  <c r="OD59" i="1"/>
  <c r="MG59" i="1"/>
  <c r="KQ59" i="1"/>
  <c r="OC59" i="1"/>
  <c r="MF59" i="1"/>
  <c r="KP59" i="1"/>
  <c r="OA59" i="1"/>
  <c r="ME59" i="1"/>
  <c r="KO59" i="1"/>
  <c r="NZ59" i="1"/>
  <c r="MD59" i="1"/>
  <c r="KN59" i="1"/>
  <c r="NV59" i="1"/>
  <c r="MC59" i="1"/>
  <c r="KM59" i="1"/>
  <c r="NU59" i="1"/>
  <c r="MB59" i="1"/>
  <c r="KL59" i="1"/>
  <c r="NS59" i="1"/>
  <c r="MA59" i="1"/>
  <c r="KK59" i="1"/>
  <c r="NP59" i="1"/>
  <c r="LZ59" i="1"/>
  <c r="KI59" i="1"/>
  <c r="G60" i="1" a="1"/>
  <c r="G60" i="1" s="1"/>
  <c r="BX60" i="1" s="1"/>
  <c r="I62" i="1" a="1"/>
  <c r="I62" i="1" s="1"/>
  <c r="GA61" i="1"/>
  <c r="FZ61" i="1"/>
  <c r="FY61" i="1"/>
  <c r="GX61" i="1" a="1"/>
  <c r="GX61" i="1" s="1"/>
  <c r="AZ114" i="4"/>
  <c r="AL114" i="4"/>
  <c r="AY116" i="4"/>
  <c r="AK116" i="4"/>
  <c r="AR114" i="4"/>
  <c r="AS114" i="4"/>
  <c r="JM70" i="1"/>
  <c r="JM6" i="1"/>
  <c r="BX6" i="1"/>
  <c r="FR6" i="1"/>
  <c r="F24" i="4"/>
  <c r="F19" i="4"/>
  <c r="FQ5" i="1"/>
  <c r="FQ70" i="1" s="1"/>
  <c r="JK5" i="1"/>
  <c r="JK70" i="1" s="1"/>
  <c r="JJ5" i="1"/>
  <c r="JJ70" i="1" s="1"/>
  <c r="JI5" i="1"/>
  <c r="JI70"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GX62" i="1" a="1"/>
  <c r="GX62" i="1" s="1"/>
  <c r="JN59" i="1"/>
  <c r="GT59" i="1"/>
  <c r="GS59" i="1"/>
  <c r="GB59" i="1"/>
  <c r="IR61" i="1"/>
  <c r="IS61" i="1"/>
  <c r="IQ61" i="1"/>
  <c r="IO61" i="1"/>
  <c r="EW61" i="1"/>
  <c r="IJ61" i="1"/>
  <c r="FB61" i="1"/>
  <c r="IP61" i="1"/>
  <c r="H62" i="1" a="1"/>
  <c r="H62" i="1" s="1"/>
  <c r="IT62" i="1" s="1"/>
  <c r="IG61" i="1"/>
  <c r="AG61" i="1"/>
  <c r="AF61" i="1"/>
  <c r="AE61" i="1"/>
  <c r="AD61" i="1"/>
  <c r="II61" i="1"/>
  <c r="IH61" i="1"/>
  <c r="GK60" i="1"/>
  <c r="AB60" i="1"/>
  <c r="GM60" i="1"/>
  <c r="GL60" i="1"/>
  <c r="EO60" i="1"/>
  <c r="EN60" i="1"/>
  <c r="G61" i="1" a="1"/>
  <c r="G61" i="1" s="1"/>
  <c r="BX61" i="1" s="1"/>
  <c r="IN60" i="1"/>
  <c r="GA62" i="1"/>
  <c r="FZ62" i="1"/>
  <c r="FY62" i="1"/>
  <c r="I63" i="1" a="1"/>
  <c r="I63" i="1" s="1"/>
  <c r="NV60" i="1"/>
  <c r="MP60" i="1"/>
  <c r="NT60" i="1"/>
  <c r="MN60" i="1"/>
  <c r="LH60" i="1"/>
  <c r="KB60" i="1"/>
  <c r="NP60" i="1"/>
  <c r="MJ60" i="1"/>
  <c r="LD60" i="1"/>
  <c r="JX60" i="1"/>
  <c r="NN60" i="1"/>
  <c r="MH60" i="1"/>
  <c r="LB60" i="1"/>
  <c r="JV60" i="1"/>
  <c r="NM60" i="1"/>
  <c r="MG60" i="1"/>
  <c r="LA60" i="1"/>
  <c r="JU60" i="1"/>
  <c r="NZ60" i="1"/>
  <c r="MM60" i="1"/>
  <c r="KZ60" i="1"/>
  <c r="JP60" i="1"/>
  <c r="NU60" i="1"/>
  <c r="MF60" i="1"/>
  <c r="KV60" i="1"/>
  <c r="ND60" i="1"/>
  <c r="LQ60" i="1"/>
  <c r="KE60" i="1"/>
  <c r="MY60" i="1"/>
  <c r="LL60" i="1"/>
  <c r="JY60" i="1"/>
  <c r="MV60" i="1"/>
  <c r="LI60" i="1"/>
  <c r="JS60" i="1"/>
  <c r="MU60" i="1"/>
  <c r="LG60" i="1"/>
  <c r="JR60" i="1"/>
  <c r="NA60" i="1"/>
  <c r="LF60" i="1"/>
  <c r="MZ60" i="1"/>
  <c r="LE60" i="1"/>
  <c r="MX60" i="1"/>
  <c r="LC60" i="1"/>
  <c r="MW60" i="1"/>
  <c r="KY60" i="1"/>
  <c r="MT60" i="1"/>
  <c r="KX60" i="1"/>
  <c r="MS60" i="1"/>
  <c r="KW60" i="1"/>
  <c r="MR60" i="1"/>
  <c r="KU60" i="1"/>
  <c r="MQ60" i="1"/>
  <c r="KT60" i="1"/>
  <c r="MO60" i="1"/>
  <c r="KS60" i="1"/>
  <c r="ML60" i="1"/>
  <c r="KR60" i="1"/>
  <c r="MK60" i="1"/>
  <c r="KQ60" i="1"/>
  <c r="OD60" i="1"/>
  <c r="MI60" i="1"/>
  <c r="KP60" i="1"/>
  <c r="OC60" i="1"/>
  <c r="ME60" i="1"/>
  <c r="KO60" i="1"/>
  <c r="OB60" i="1"/>
  <c r="MD60" i="1"/>
  <c r="KN60" i="1"/>
  <c r="OA60" i="1"/>
  <c r="MC60" i="1"/>
  <c r="KM60" i="1"/>
  <c r="NY60" i="1"/>
  <c r="MB60" i="1"/>
  <c r="KL60" i="1"/>
  <c r="NX60" i="1"/>
  <c r="MA60" i="1"/>
  <c r="KK60" i="1"/>
  <c r="NW60" i="1"/>
  <c r="LZ60" i="1"/>
  <c r="KJ60" i="1"/>
  <c r="NS60" i="1"/>
  <c r="LY60" i="1"/>
  <c r="KI60" i="1"/>
  <c r="NR60" i="1"/>
  <c r="LX60" i="1"/>
  <c r="KH60" i="1"/>
  <c r="NQ60" i="1"/>
  <c r="LW60" i="1"/>
  <c r="KG60" i="1"/>
  <c r="NO60" i="1"/>
  <c r="LV60" i="1"/>
  <c r="KF60" i="1"/>
  <c r="NL60" i="1"/>
  <c r="LU60" i="1"/>
  <c r="KD60" i="1"/>
  <c r="NK60" i="1"/>
  <c r="LT60" i="1"/>
  <c r="KC60" i="1"/>
  <c r="NJ60" i="1"/>
  <c r="LS60" i="1"/>
  <c r="KA60" i="1"/>
  <c r="NI60" i="1"/>
  <c r="LR60" i="1"/>
  <c r="JZ60" i="1"/>
  <c r="NH60" i="1"/>
  <c r="LP60" i="1"/>
  <c r="JW60" i="1"/>
  <c r="NG60" i="1"/>
  <c r="LO60" i="1"/>
  <c r="JT60" i="1"/>
  <c r="NF60" i="1"/>
  <c r="LN60" i="1"/>
  <c r="JQ60" i="1"/>
  <c r="NE60" i="1"/>
  <c r="LM60" i="1"/>
  <c r="JO60" i="1"/>
  <c r="NC60" i="1"/>
  <c r="LK60" i="1"/>
  <c r="NB60" i="1"/>
  <c r="LJ60" i="1"/>
  <c r="AZ115" i="4"/>
  <c r="AL115" i="4"/>
  <c r="AK117" i="4"/>
  <c r="AY117" i="4"/>
  <c r="AS115" i="4"/>
  <c r="AR115" i="4"/>
  <c r="FR9" i="1"/>
  <c r="JM9" i="1"/>
  <c r="BX9" i="1"/>
  <c r="FQ6" i="1"/>
  <c r="JI6" i="1"/>
  <c r="JJ6" i="1"/>
  <c r="JK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NV61" i="1"/>
  <c r="MP61" i="1"/>
  <c r="LJ61" i="1"/>
  <c r="KD61" i="1"/>
  <c r="NU61" i="1"/>
  <c r="MO61" i="1"/>
  <c r="LI61" i="1"/>
  <c r="NT61" i="1"/>
  <c r="MN61" i="1"/>
  <c r="LH61" i="1"/>
  <c r="KB61" i="1"/>
  <c r="NR61" i="1"/>
  <c r="ML61" i="1"/>
  <c r="LF61" i="1"/>
  <c r="JZ61" i="1"/>
  <c r="NQ61" i="1"/>
  <c r="MK61" i="1"/>
  <c r="LE61" i="1"/>
  <c r="JY61" i="1"/>
  <c r="NP61" i="1"/>
  <c r="MJ61" i="1"/>
  <c r="LD61" i="1"/>
  <c r="JX61" i="1"/>
  <c r="NO61" i="1"/>
  <c r="MI61" i="1"/>
  <c r="LC61" i="1"/>
  <c r="JW61" i="1"/>
  <c r="NN61" i="1"/>
  <c r="MH61" i="1"/>
  <c r="LB61" i="1"/>
  <c r="JV61" i="1"/>
  <c r="NM61" i="1"/>
  <c r="MG61" i="1"/>
  <c r="LA61" i="1"/>
  <c r="JU61" i="1"/>
  <c r="NL61" i="1"/>
  <c r="MF61" i="1"/>
  <c r="KZ61" i="1"/>
  <c r="JT61" i="1"/>
  <c r="NK61" i="1"/>
  <c r="ME61" i="1"/>
  <c r="KY61" i="1"/>
  <c r="JS61" i="1"/>
  <c r="NJ61" i="1"/>
  <c r="MD61" i="1"/>
  <c r="KX61" i="1"/>
  <c r="JR61" i="1"/>
  <c r="NI61" i="1"/>
  <c r="MC61" i="1"/>
  <c r="KW61" i="1"/>
  <c r="JQ61" i="1"/>
  <c r="NB61" i="1"/>
  <c r="KV61" i="1"/>
  <c r="MX61" i="1"/>
  <c r="KR61" i="1"/>
  <c r="NE61" i="1"/>
  <c r="LG61" i="1"/>
  <c r="MY61" i="1"/>
  <c r="KP61" i="1"/>
  <c r="MU61" i="1"/>
  <c r="KM61" i="1"/>
  <c r="MT61" i="1"/>
  <c r="KL61" i="1"/>
  <c r="NG61" i="1"/>
  <c r="KS61" i="1"/>
  <c r="NF61" i="1"/>
  <c r="KQ61" i="1"/>
  <c r="ND61" i="1"/>
  <c r="KO61" i="1"/>
  <c r="NC61" i="1"/>
  <c r="KN61" i="1"/>
  <c r="NA61" i="1"/>
  <c r="KK61" i="1"/>
  <c r="MZ61" i="1"/>
  <c r="KJ61" i="1"/>
  <c r="MW61" i="1"/>
  <c r="KI61" i="1"/>
  <c r="MV61" i="1"/>
  <c r="KH61" i="1"/>
  <c r="MS61" i="1"/>
  <c r="KG61" i="1"/>
  <c r="MR61" i="1"/>
  <c r="KF61" i="1"/>
  <c r="MQ61" i="1"/>
  <c r="KE61" i="1"/>
  <c r="MM61" i="1"/>
  <c r="KC61" i="1"/>
  <c r="MB61" i="1"/>
  <c r="KA61" i="1"/>
  <c r="MA61" i="1"/>
  <c r="JP61" i="1"/>
  <c r="LZ61" i="1"/>
  <c r="JO61" i="1"/>
  <c r="LY61" i="1"/>
  <c r="LX61" i="1"/>
  <c r="LW61" i="1"/>
  <c r="LV61" i="1"/>
  <c r="LU61" i="1"/>
  <c r="LT61" i="1"/>
  <c r="LS61" i="1"/>
  <c r="OD61" i="1"/>
  <c r="LR61" i="1"/>
  <c r="OC61" i="1"/>
  <c r="LQ61" i="1"/>
  <c r="OB61" i="1"/>
  <c r="LP61" i="1"/>
  <c r="OA61" i="1"/>
  <c r="LO61" i="1"/>
  <c r="NZ61" i="1"/>
  <c r="LN61" i="1"/>
  <c r="NY61" i="1"/>
  <c r="LM61" i="1"/>
  <c r="NX61" i="1"/>
  <c r="LL61" i="1"/>
  <c r="NW61" i="1"/>
  <c r="LK61" i="1"/>
  <c r="NS61" i="1"/>
  <c r="KU61" i="1"/>
  <c r="NH61" i="1"/>
  <c r="KT61" i="1"/>
  <c r="IN61" i="1"/>
  <c r="GX63" i="1" a="1"/>
  <c r="GX63" i="1" s="1"/>
  <c r="IR62" i="1"/>
  <c r="IS62" i="1"/>
  <c r="FB62" i="1"/>
  <c r="IQ62" i="1"/>
  <c r="IP62" i="1"/>
  <c r="IO62" i="1"/>
  <c r="EW62" i="1"/>
  <c r="IJ62" i="1"/>
  <c r="II62" i="1"/>
  <c r="IH62" i="1"/>
  <c r="IG62" i="1"/>
  <c r="H63" i="1" a="1"/>
  <c r="H63" i="1" s="1"/>
  <c r="IT63" i="1" s="1"/>
  <c r="AG62" i="1"/>
  <c r="AF62" i="1"/>
  <c r="AE62" i="1"/>
  <c r="AD62" i="1"/>
  <c r="GA63" i="1"/>
  <c r="FZ63" i="1"/>
  <c r="FY63" i="1"/>
  <c r="JN60" i="1"/>
  <c r="GM61" i="1"/>
  <c r="GK61" i="1"/>
  <c r="G62" i="1" a="1"/>
  <c r="G62" i="1" s="1"/>
  <c r="BX62" i="1" s="1"/>
  <c r="AB61" i="1"/>
  <c r="EO61" i="1"/>
  <c r="EN61" i="1"/>
  <c r="GL61" i="1"/>
  <c r="GS60" i="1"/>
  <c r="GT60" i="1"/>
  <c r="GB60" i="1"/>
  <c r="AZ116" i="4"/>
  <c r="AL116" i="4"/>
  <c r="AK118" i="4"/>
  <c r="AY118" i="4"/>
  <c r="AR116" i="4"/>
  <c r="AS116" i="4"/>
  <c r="JI9" i="1"/>
  <c r="JJ9" i="1"/>
  <c r="FQ9" i="1"/>
  <c r="JK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B373" i="4" s="1"/>
  <c r="H373" i="4"/>
  <c r="B372" i="4"/>
  <c r="CF771" i="4"/>
  <c r="BR771" i="4"/>
  <c r="BY771" i="4"/>
  <c r="CG771" i="4"/>
  <c r="BS771" i="4"/>
  <c r="BZ771" i="4"/>
  <c r="JN61" i="1"/>
  <c r="GB61" i="1"/>
  <c r="GS61" i="1"/>
  <c r="GT61" i="1"/>
  <c r="NR62" i="1"/>
  <c r="ML62" i="1"/>
  <c r="LF62" i="1"/>
  <c r="JZ62" i="1"/>
  <c r="NQ62" i="1"/>
  <c r="MK62" i="1"/>
  <c r="LE62" i="1"/>
  <c r="JY62" i="1"/>
  <c r="NP62" i="1"/>
  <c r="MJ62" i="1"/>
  <c r="LD62" i="1"/>
  <c r="JX62" i="1"/>
  <c r="NO62" i="1"/>
  <c r="MI62" i="1"/>
  <c r="LC62" i="1"/>
  <c r="JW62" i="1"/>
  <c r="NN62" i="1"/>
  <c r="MH62" i="1"/>
  <c r="LB62" i="1"/>
  <c r="JV62" i="1"/>
  <c r="NM62" i="1"/>
  <c r="MG62" i="1"/>
  <c r="LA62" i="1"/>
  <c r="JU62" i="1"/>
  <c r="NL62" i="1"/>
  <c r="MF62" i="1"/>
  <c r="KZ62" i="1"/>
  <c r="JT62" i="1"/>
  <c r="NK62" i="1"/>
  <c r="ME62" i="1"/>
  <c r="KY62" i="1"/>
  <c r="JS62" i="1"/>
  <c r="NJ62" i="1"/>
  <c r="MD62" i="1"/>
  <c r="KX62" i="1"/>
  <c r="JR62" i="1"/>
  <c r="NI62" i="1"/>
  <c r="MC62" i="1"/>
  <c r="KW62" i="1"/>
  <c r="JQ62" i="1"/>
  <c r="NH62" i="1"/>
  <c r="MB62" i="1"/>
  <c r="KV62" i="1"/>
  <c r="JP62" i="1"/>
  <c r="NG62" i="1"/>
  <c r="MA62" i="1"/>
  <c r="KU62" i="1"/>
  <c r="JO62" i="1"/>
  <c r="NF62" i="1"/>
  <c r="LZ62" i="1"/>
  <c r="KT62" i="1"/>
  <c r="NE62" i="1"/>
  <c r="LY62" i="1"/>
  <c r="KS62" i="1"/>
  <c r="OC62" i="1"/>
  <c r="NY62" i="1"/>
  <c r="NU62" i="1"/>
  <c r="MO62" i="1"/>
  <c r="LV62" i="1"/>
  <c r="KB62" i="1"/>
  <c r="OD62" i="1"/>
  <c r="LR62" i="1"/>
  <c r="NB62" i="1"/>
  <c r="KQ62" i="1"/>
  <c r="MW62" i="1"/>
  <c r="KL62" i="1"/>
  <c r="MT62" i="1"/>
  <c r="KI62" i="1"/>
  <c r="MS62" i="1"/>
  <c r="KH62" i="1"/>
  <c r="MX62" i="1"/>
  <c r="KF62" i="1"/>
  <c r="MV62" i="1"/>
  <c r="KE62" i="1"/>
  <c r="MU62" i="1"/>
  <c r="KD62" i="1"/>
  <c r="MR62" i="1"/>
  <c r="KC62" i="1"/>
  <c r="MQ62" i="1"/>
  <c r="KA62" i="1"/>
  <c r="MP62" i="1"/>
  <c r="MN62" i="1"/>
  <c r="MM62" i="1"/>
  <c r="LX62" i="1"/>
  <c r="LW62" i="1"/>
  <c r="LU62" i="1"/>
  <c r="LT62" i="1"/>
  <c r="LS62" i="1"/>
  <c r="LQ62" i="1"/>
  <c r="LP62" i="1"/>
  <c r="LO62" i="1"/>
  <c r="LN62" i="1"/>
  <c r="LM62" i="1"/>
  <c r="LL62" i="1"/>
  <c r="OB62" i="1"/>
  <c r="LK62" i="1"/>
  <c r="OA62" i="1"/>
  <c r="LJ62" i="1"/>
  <c r="NZ62" i="1"/>
  <c r="LI62" i="1"/>
  <c r="NX62" i="1"/>
  <c r="LH62" i="1"/>
  <c r="NW62" i="1"/>
  <c r="LG62" i="1"/>
  <c r="NV62" i="1"/>
  <c r="KR62" i="1"/>
  <c r="NT62" i="1"/>
  <c r="KP62" i="1"/>
  <c r="NS62" i="1"/>
  <c r="KO62" i="1"/>
  <c r="ND62" i="1"/>
  <c r="KN62" i="1"/>
  <c r="NC62" i="1"/>
  <c r="KM62" i="1"/>
  <c r="NA62" i="1"/>
  <c r="KK62" i="1"/>
  <c r="MZ62" i="1"/>
  <c r="KJ62" i="1"/>
  <c r="MY62" i="1"/>
  <c r="KG62" i="1"/>
  <c r="IN62" i="1"/>
  <c r="IO63" i="1"/>
  <c r="EW63" i="1"/>
  <c r="IJ63" i="1"/>
  <c r="II63" i="1"/>
  <c r="IH63" i="1"/>
  <c r="IG63" i="1"/>
  <c r="AD63" i="1"/>
  <c r="IS63" i="1"/>
  <c r="FB63" i="1"/>
  <c r="IP63" i="1"/>
  <c r="IR63" i="1"/>
  <c r="IQ63" i="1"/>
  <c r="AG63" i="1"/>
  <c r="AF63" i="1"/>
  <c r="AE63" i="1"/>
  <c r="G63" i="1" a="1"/>
  <c r="G63" i="1" s="1"/>
  <c r="BX63" i="1" s="1"/>
  <c r="GL62" i="1"/>
  <c r="EO62" i="1"/>
  <c r="EN62" i="1"/>
  <c r="GM62" i="1"/>
  <c r="GK62" i="1"/>
  <c r="AB62" i="1"/>
  <c r="AL117" i="4"/>
  <c r="AZ117" i="4"/>
  <c r="AY119" i="4"/>
  <c r="AK119" i="4"/>
  <c r="AS117" i="4"/>
  <c r="AR117" i="4"/>
  <c r="A12" i="1"/>
  <c r="BQ708" i="4" l="1"/>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EO63" i="1"/>
  <c r="EN63" i="1"/>
  <c r="GL63" i="1"/>
  <c r="GM63" i="1"/>
  <c r="GK63" i="1"/>
  <c r="AB63" i="1"/>
  <c r="IN63" i="1"/>
  <c r="NN63" i="1"/>
  <c r="MH63" i="1"/>
  <c r="LB63" i="1"/>
  <c r="JV63" i="1"/>
  <c r="NM63" i="1"/>
  <c r="MG63" i="1"/>
  <c r="LA63" i="1"/>
  <c r="JU63" i="1"/>
  <c r="NL63" i="1"/>
  <c r="MF63" i="1"/>
  <c r="KZ63" i="1"/>
  <c r="JT63" i="1"/>
  <c r="NK63" i="1"/>
  <c r="ME63" i="1"/>
  <c r="KY63" i="1"/>
  <c r="JS63" i="1"/>
  <c r="NJ63" i="1"/>
  <c r="MD63" i="1"/>
  <c r="KX63" i="1"/>
  <c r="JR63" i="1"/>
  <c r="NI63" i="1"/>
  <c r="MC63" i="1"/>
  <c r="KW63" i="1"/>
  <c r="JQ63" i="1"/>
  <c r="NH63" i="1"/>
  <c r="MB63" i="1"/>
  <c r="KV63" i="1"/>
  <c r="JP63" i="1"/>
  <c r="NG63" i="1"/>
  <c r="MA63" i="1"/>
  <c r="KU63" i="1"/>
  <c r="JO63" i="1"/>
  <c r="NF63" i="1"/>
  <c r="LZ63" i="1"/>
  <c r="KT63" i="1"/>
  <c r="NE63" i="1"/>
  <c r="LY63" i="1"/>
  <c r="KS63" i="1"/>
  <c r="ND63" i="1"/>
  <c r="LX63" i="1"/>
  <c r="KR63" i="1"/>
  <c r="NC63" i="1"/>
  <c r="LW63" i="1"/>
  <c r="KQ63" i="1"/>
  <c r="NB63" i="1"/>
  <c r="LV63" i="1"/>
  <c r="KP63" i="1"/>
  <c r="NA63" i="1"/>
  <c r="LU63" i="1"/>
  <c r="KO63" i="1"/>
  <c r="NY63" i="1"/>
  <c r="MS63" i="1"/>
  <c r="LM63" i="1"/>
  <c r="KG63" i="1"/>
  <c r="NU63" i="1"/>
  <c r="MO63" i="1"/>
  <c r="LI63" i="1"/>
  <c r="KC63" i="1"/>
  <c r="NQ63" i="1"/>
  <c r="MK63" i="1"/>
  <c r="LE63" i="1"/>
  <c r="JY63" i="1"/>
  <c r="NZ63" i="1"/>
  <c r="LK63" i="1"/>
  <c r="NT63" i="1"/>
  <c r="LF63" i="1"/>
  <c r="LT63" i="1"/>
  <c r="LN63" i="1"/>
  <c r="NX63" i="1"/>
  <c r="LD63" i="1"/>
  <c r="NS63" i="1"/>
  <c r="KM63" i="1"/>
  <c r="NR63" i="1"/>
  <c r="KL63" i="1"/>
  <c r="MY63" i="1"/>
  <c r="KH63" i="1"/>
  <c r="MX63" i="1"/>
  <c r="MW63" i="1"/>
  <c r="MV63" i="1"/>
  <c r="MU63" i="1"/>
  <c r="MT63" i="1"/>
  <c r="MP63" i="1"/>
  <c r="MN63" i="1"/>
  <c r="MM63" i="1"/>
  <c r="MJ63" i="1"/>
  <c r="MI63" i="1"/>
  <c r="JZ63" i="1"/>
  <c r="OD63" i="1"/>
  <c r="JX63" i="1"/>
  <c r="OC63" i="1"/>
  <c r="JW63" i="1"/>
  <c r="OB63" i="1"/>
  <c r="OA63" i="1"/>
  <c r="NW63" i="1"/>
  <c r="NV63" i="1"/>
  <c r="NP63" i="1"/>
  <c r="NO63" i="1"/>
  <c r="MZ63" i="1"/>
  <c r="MR63" i="1"/>
  <c r="MQ63" i="1"/>
  <c r="ML63" i="1"/>
  <c r="LS63" i="1"/>
  <c r="LR63" i="1"/>
  <c r="LQ63" i="1"/>
  <c r="LP63" i="1"/>
  <c r="LO63" i="1"/>
  <c r="LL63" i="1"/>
  <c r="LJ63" i="1"/>
  <c r="LH63" i="1"/>
  <c r="LG63" i="1"/>
  <c r="LC63" i="1"/>
  <c r="KN63" i="1"/>
  <c r="KK63" i="1"/>
  <c r="KJ63" i="1"/>
  <c r="KI63" i="1"/>
  <c r="KF63" i="1"/>
  <c r="KE63" i="1"/>
  <c r="KD63" i="1"/>
  <c r="KB63" i="1"/>
  <c r="KA63" i="1"/>
  <c r="JN62" i="1"/>
  <c r="GB62" i="1"/>
  <c r="GT62" i="1"/>
  <c r="GS62" i="1"/>
  <c r="AL118" i="4"/>
  <c r="AZ118" i="4"/>
  <c r="AK120" i="4"/>
  <c r="AY120" i="4"/>
  <c r="AR118" i="4"/>
  <c r="AS118" i="4"/>
  <c r="BL5" i="1"/>
  <c r="BL70" i="1" s="1"/>
  <c r="BH5" i="1"/>
  <c r="BH70" i="1" s="1"/>
  <c r="BF5" i="1"/>
  <c r="BF70" i="1" s="1"/>
  <c r="BC5" i="1"/>
  <c r="BC70" i="1" s="1"/>
  <c r="BS773" i="4" l="1"/>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B375" i="4" s="1"/>
  <c r="H375" i="4"/>
  <c r="B374" i="4"/>
  <c r="B310" i="4"/>
  <c r="BR773" i="4"/>
  <c r="BY773" i="4"/>
  <c r="CF773" i="4"/>
  <c r="CG708" i="4"/>
  <c r="CH708" i="4"/>
  <c r="BZ708" i="4"/>
  <c r="CA708" i="4"/>
  <c r="BT773" i="4"/>
  <c r="CA773" i="4"/>
  <c r="CH773" i="4"/>
  <c r="BS708" i="4"/>
  <c r="BT708" i="4"/>
  <c r="JN63" i="1"/>
  <c r="GB63" i="1"/>
  <c r="GS63" i="1"/>
  <c r="GT63" i="1"/>
  <c r="AL119" i="4"/>
  <c r="AZ119" i="4"/>
  <c r="AK121" i="4"/>
  <c r="AY121" i="4"/>
  <c r="AR119" i="4"/>
  <c r="AS119" i="4"/>
  <c r="BL6" i="1"/>
  <c r="BH6" i="1"/>
  <c r="BF6" i="1"/>
  <c r="BC6" i="1"/>
  <c r="BW311" i="4" l="1"/>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L9" i="1"/>
  <c r="BH9" i="1"/>
  <c r="BC9" i="1"/>
  <c r="BF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AJ73" i="1"/>
  <c r="AJ74" i="1" s="1"/>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B315" i="4" s="1"/>
  <c r="A380" i="4"/>
  <c r="G379" i="4"/>
  <c r="B379" i="4" s="1"/>
  <c r="H379" i="4"/>
  <c r="BT712" i="4"/>
  <c r="BS712" i="4"/>
  <c r="AL123" i="4"/>
  <c r="AZ123" i="4"/>
  <c r="AK125" i="4"/>
  <c r="AY125" i="4"/>
  <c r="AS123" i="4"/>
  <c r="AR123" i="4"/>
  <c r="EK5" i="1"/>
  <c r="EK70" i="1" s="1"/>
  <c r="EJ5" i="1"/>
  <c r="EJ70" i="1" s="1"/>
  <c r="AM5" i="1"/>
  <c r="AM70" i="1" s="1"/>
  <c r="A381" i="4" l="1"/>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B316" i="4" s="1"/>
  <c r="F715" i="4"/>
  <c r="BZ778" i="4"/>
  <c r="CG778" i="4"/>
  <c r="BS778" i="4"/>
  <c r="BS713" i="4"/>
  <c r="BT713" i="4"/>
  <c r="CH713" i="4"/>
  <c r="CG713" i="4"/>
  <c r="BR379" i="4"/>
  <c r="BY379" i="4"/>
  <c r="CF379" i="4"/>
  <c r="G779" i="4"/>
  <c r="AZ124" i="4"/>
  <c r="AL124" i="4"/>
  <c r="AY126" i="4"/>
  <c r="AK126" i="4"/>
  <c r="AS124" i="4"/>
  <c r="AR124" i="4"/>
  <c r="EJ6" i="1"/>
  <c r="EK6" i="1"/>
  <c r="AM6" i="1"/>
  <c r="CH714" i="4" l="1"/>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B381" i="4" s="1"/>
  <c r="H381" i="4"/>
  <c r="AL125" i="4"/>
  <c r="AZ125" i="4"/>
  <c r="AY127" i="4"/>
  <c r="AK127" i="4"/>
  <c r="AR125" i="4"/>
  <c r="AS125" i="4"/>
  <c r="EK9" i="1"/>
  <c r="EJ9" i="1"/>
  <c r="AJ9" i="1"/>
  <c r="CA780" i="4" l="1"/>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EM5" i="1"/>
  <c r="EM70" i="1" s="1"/>
  <c r="EL5" i="1"/>
  <c r="EL70" i="1" s="1"/>
  <c r="G61" i="4"/>
  <c r="G57" i="4"/>
  <c r="G58" i="4" s="1"/>
  <c r="G59" i="4" s="1"/>
  <c r="G53" i="4"/>
  <c r="G54" i="4" s="1"/>
  <c r="G55" i="4" s="1"/>
  <c r="G45" i="4"/>
  <c r="EV5" i="1"/>
  <c r="EV70" i="1" s="1"/>
  <c r="EU5" i="1"/>
  <c r="EU70" i="1" s="1"/>
  <c r="CF5" i="1"/>
  <c r="CF70"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EL6" i="1"/>
  <c r="EM6" i="1"/>
  <c r="EU6" i="1"/>
  <c r="EV6" i="1"/>
  <c r="CF6" i="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EM9" i="1"/>
  <c r="EL9" i="1"/>
  <c r="EV9" i="1"/>
  <c r="EU9" i="1"/>
  <c r="CF9" i="1"/>
  <c r="I46" i="4"/>
  <c r="H46" i="4"/>
  <c r="GB45" i="1" l="1"/>
  <c r="GB46" i="1"/>
  <c r="CG385" i="4"/>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GD47" i="1" s="1"/>
  <c r="J46" i="4"/>
  <c r="J45" i="4"/>
  <c r="GC44" i="1" s="1"/>
  <c r="J44" i="4"/>
  <c r="GC43" i="1" s="1"/>
  <c r="IW5" i="1"/>
  <c r="IW70" i="1" s="1"/>
  <c r="BS786" i="4" l="1"/>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GC46" i="1"/>
  <c r="GC45" i="1"/>
  <c r="GC24" i="1"/>
  <c r="GC56" i="1"/>
  <c r="GC55" i="1"/>
  <c r="GC57" i="1"/>
  <c r="GC58" i="1"/>
  <c r="GC59" i="1"/>
  <c r="GC60" i="1"/>
  <c r="GC61" i="1"/>
  <c r="GC62" i="1"/>
  <c r="GC63" i="1"/>
  <c r="GC51" i="1"/>
  <c r="GC52" i="1"/>
  <c r="GC53" i="1"/>
  <c r="GC54" i="1"/>
  <c r="GC19" i="1"/>
  <c r="GC18" i="1"/>
  <c r="J60" i="4"/>
  <c r="J61" i="4"/>
  <c r="J62" i="4"/>
  <c r="K44" i="4"/>
  <c r="GD43" i="1" s="1"/>
  <c r="J52" i="4"/>
  <c r="J56" i="4" s="1"/>
  <c r="K45" i="4"/>
  <c r="J53" i="4"/>
  <c r="J57" i="4" s="1"/>
  <c r="K55" i="4"/>
  <c r="K59" i="4" s="1"/>
  <c r="J54" i="4"/>
  <c r="J58" i="4" s="1"/>
  <c r="K46" i="4"/>
  <c r="IW6" i="1"/>
  <c r="BT787" i="4" l="1"/>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GU19" i="1"/>
  <c r="GD44" i="1"/>
  <c r="GD46" i="1"/>
  <c r="GD45" i="1"/>
  <c r="GD24" i="1"/>
  <c r="GU51" i="1"/>
  <c r="GU52" i="1"/>
  <c r="GU18" i="1"/>
  <c r="GU53" i="1"/>
  <c r="GU54" i="1"/>
  <c r="GU55" i="1"/>
  <c r="GU56" i="1"/>
  <c r="GU57" i="1"/>
  <c r="GU58" i="1"/>
  <c r="GU59" i="1"/>
  <c r="GU60" i="1"/>
  <c r="GU61" i="1"/>
  <c r="GU62" i="1"/>
  <c r="GU63" i="1"/>
  <c r="GD56" i="1"/>
  <c r="GD55" i="1"/>
  <c r="GD57" i="1"/>
  <c r="GD58" i="1"/>
  <c r="GD59" i="1"/>
  <c r="GD60" i="1"/>
  <c r="GD61" i="1"/>
  <c r="GD62" i="1"/>
  <c r="GD63" i="1"/>
  <c r="GD51" i="1"/>
  <c r="GD52" i="1"/>
  <c r="GD53" i="1"/>
  <c r="GD54" i="1"/>
  <c r="GD19" i="1"/>
  <c r="GD18" i="1"/>
  <c r="AL130" i="4"/>
  <c r="AZ130" i="4"/>
  <c r="AS130" i="4"/>
  <c r="AR130" i="4"/>
  <c r="K53" i="4"/>
  <c r="K57" i="4" s="1"/>
  <c r="K52" i="4"/>
  <c r="K56" i="4" s="1"/>
  <c r="K61" i="4"/>
  <c r="K54" i="4"/>
  <c r="K58" i="4" s="1"/>
  <c r="K62" i="4"/>
  <c r="IW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326" i="4" s="1"/>
  <c r="BT389" i="4"/>
  <c r="CA389" i="4"/>
  <c r="CH389" i="4"/>
  <c r="I390" i="4"/>
  <c r="I789" i="4"/>
  <c r="BZ723" i="4"/>
  <c r="CA723" i="4"/>
  <c r="BT723" i="4"/>
  <c r="BS723" i="4"/>
  <c r="CH723" i="4"/>
  <c r="CG723" i="4"/>
  <c r="CH724" i="4" l="1"/>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327" i="4" s="1"/>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Y790" i="4" l="1"/>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B392" i="4" s="1"/>
  <c r="H392" i="4"/>
  <c r="EA5" i="1"/>
  <c r="EA70" i="1" s="1"/>
  <c r="DZ5" i="1"/>
  <c r="DZ70" i="1" s="1"/>
  <c r="DY5" i="1"/>
  <c r="DY70" i="1" s="1"/>
  <c r="DX5" i="1"/>
  <c r="DX70" i="1" s="1"/>
  <c r="DV5" i="1"/>
  <c r="CD727" i="4" l="1"/>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B393" i="4" s="1"/>
  <c r="H393" i="4"/>
  <c r="BZ726" i="4"/>
  <c r="CA726" i="4"/>
  <c r="BS327" i="4"/>
  <c r="BT327" i="4"/>
  <c r="BZ327" i="4"/>
  <c r="CA327" i="4"/>
  <c r="AZ131" i="4"/>
  <c r="AL131" i="4"/>
  <c r="AS131" i="4"/>
  <c r="AR131" i="4"/>
  <c r="DY6" i="1"/>
  <c r="DZ6" i="1"/>
  <c r="EA6" i="1"/>
  <c r="DX6" i="1"/>
  <c r="DV70" i="1"/>
  <c r="DV6" i="1"/>
  <c r="H63" i="4"/>
  <c r="H61" i="4"/>
  <c r="CD329" i="4" l="1"/>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EA9" i="1"/>
  <c r="DZ9" i="1"/>
  <c r="DY9" i="1"/>
  <c r="DX9" i="1"/>
  <c r="DV9" i="1"/>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B395" i="4" s="1"/>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A397" i="4" l="1"/>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B397" i="4" s="1"/>
  <c r="H397" i="4"/>
  <c r="B396" i="4"/>
  <c r="AZ132" i="4"/>
  <c r="AL132" i="4"/>
  <c r="AS132" i="4"/>
  <c r="AR132" i="4"/>
  <c r="IM5" i="1"/>
  <c r="IM70" i="1" s="1"/>
  <c r="BQ732" i="4" l="1"/>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334" i="4" s="1"/>
  <c r="BZ731" i="4"/>
  <c r="CA731" i="4"/>
  <c r="BR397" i="4"/>
  <c r="BY397" i="4"/>
  <c r="CF397" i="4"/>
  <c r="G797" i="4"/>
  <c r="CG731" i="4"/>
  <c r="CH731" i="4"/>
  <c r="AZ133" i="4"/>
  <c r="AL133" i="4"/>
  <c r="AR133" i="4"/>
  <c r="AS133" i="4"/>
  <c r="IM6" i="1"/>
  <c r="FZ5" i="1"/>
  <c r="FZ70" i="1" s="1"/>
  <c r="BY398" i="4" l="1"/>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IM9" i="1"/>
  <c r="H54" i="4"/>
  <c r="H58" i="4" s="1"/>
  <c r="H62" i="4"/>
  <c r="FZ6" i="1"/>
  <c r="GX5" i="1"/>
  <c r="GX70" i="1" s="1"/>
  <c r="BZ5" i="1"/>
  <c r="BZ70"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400" i="4" s="1"/>
  <c r="BR798" i="4"/>
  <c r="BY798" i="4"/>
  <c r="CF798" i="4"/>
  <c r="GX6" i="1"/>
  <c r="BZ6" i="1"/>
  <c r="BQ336" i="4" l="1"/>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337" i="4" s="1"/>
  <c r="BZ335" i="4"/>
  <c r="CA335" i="4"/>
  <c r="B336" i="4"/>
  <c r="CG400" i="4"/>
  <c r="BZ400" i="4"/>
  <c r="BS400" i="4"/>
  <c r="H800" i="4"/>
  <c r="BW735" i="4"/>
  <c r="BY735" i="4" s="1"/>
  <c r="CD735" i="4"/>
  <c r="CF735" i="4" s="1"/>
  <c r="BP735" i="4"/>
  <c r="BR735" i="4" s="1"/>
  <c r="B735" i="4"/>
  <c r="BX735" i="4"/>
  <c r="CE735" i="4"/>
  <c r="BQ735" i="4"/>
  <c r="GX9" i="1"/>
  <c r="BZ9" i="1"/>
  <c r="BZ735" i="4" l="1"/>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338" i="4" s="1"/>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OE5" i="1"/>
  <c r="OE70" i="1" s="1"/>
  <c r="A340" i="4" l="1"/>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OE9" i="1"/>
  <c r="ET5" i="1"/>
  <c r="ET70" i="1" s="1"/>
  <c r="ER5" i="1"/>
  <c r="ER70" i="1" s="1"/>
  <c r="EQ5" i="1"/>
  <c r="EQ70"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ET6" i="1"/>
  <c r="EQ6" i="1"/>
  <c r="ER6" i="1"/>
  <c r="A10" i="1"/>
  <c r="GD5" i="1"/>
  <c r="GD70" i="1" s="1"/>
  <c r="GC5" i="1"/>
  <c r="GC70" i="1" s="1"/>
  <c r="GA5" i="1"/>
  <c r="ES5" i="1"/>
  <c r="ES70" i="1" s="1"/>
  <c r="IU5" i="1"/>
  <c r="IU70" i="1" s="1"/>
  <c r="JG5" i="1"/>
  <c r="JG6" i="1" s="1"/>
  <c r="IX5" i="1"/>
  <c r="IX70" i="1" s="1"/>
  <c r="CG739" i="4" l="1"/>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406" i="4" s="1"/>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GA70" i="1"/>
  <c r="GA6" i="1"/>
  <c r="ET9" i="1"/>
  <c r="ER9" i="1"/>
  <c r="EQ9" i="1"/>
  <c r="GD6" i="1"/>
  <c r="GC6" i="1"/>
  <c r="ES6" i="1"/>
  <c r="JG70" i="1"/>
  <c r="JG9" i="1"/>
  <c r="IU6" i="1"/>
  <c r="IX6" i="1"/>
  <c r="CG341" i="4" l="1"/>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B407" i="4" s="1"/>
  <c r="H407" i="4"/>
  <c r="CA341" i="4"/>
  <c r="BZ341" i="4"/>
  <c r="BS406" i="4"/>
  <c r="BZ406" i="4"/>
  <c r="CG406" i="4"/>
  <c r="H806" i="4"/>
  <c r="BS341" i="4"/>
  <c r="BT341" i="4"/>
  <c r="BW348" i="4"/>
  <c r="CD348" i="4"/>
  <c r="E352" i="4"/>
  <c r="BP348" i="4"/>
  <c r="E748" i="4"/>
  <c r="BQ342" i="4"/>
  <c r="CE342" i="4"/>
  <c r="BX342" i="4"/>
  <c r="F343" i="4"/>
  <c r="F742" i="4"/>
  <c r="GD9" i="1"/>
  <c r="GC9" i="1"/>
  <c r="ES9" i="1"/>
  <c r="IU9" i="1"/>
  <c r="IX9" i="1"/>
  <c r="BY407" i="4" l="1"/>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B408" i="4" s="1"/>
  <c r="H408" i="4"/>
  <c r="BS806" i="4"/>
  <c r="BZ806" i="4"/>
  <c r="CG806" i="4"/>
  <c r="BQ742" i="4"/>
  <c r="BX742" i="4"/>
  <c r="CE742" i="4"/>
  <c r="BZ342" i="4"/>
  <c r="CA342" i="4"/>
  <c r="BR806" i="4"/>
  <c r="CF806" i="4"/>
  <c r="BY806" i="4"/>
  <c r="CG342" i="4"/>
  <c r="CH342" i="4"/>
  <c r="CG741" i="4"/>
  <c r="CH741" i="4"/>
  <c r="BZ407" i="4"/>
  <c r="CG407" i="4"/>
  <c r="BS407" i="4"/>
  <c r="H807" i="4"/>
  <c r="DW5" i="1"/>
  <c r="DW70" i="1" s="1"/>
  <c r="IO5" i="1"/>
  <c r="IO70" i="1" s="1"/>
  <c r="IK5" i="1"/>
  <c r="IK70" i="1" s="1"/>
  <c r="CW5" i="1"/>
  <c r="CW70" i="1" s="1"/>
  <c r="EP5" i="1"/>
  <c r="EP70" i="1" s="1"/>
  <c r="A410" i="4" l="1"/>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DW6" i="1"/>
  <c r="IO6" i="1"/>
  <c r="IK6" i="1"/>
  <c r="CW6" i="1"/>
  <c r="EP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DW9" i="1"/>
  <c r="IO9" i="1"/>
  <c r="IK9" i="1"/>
  <c r="CW9" i="1"/>
  <c r="EP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B5" i="1"/>
  <c r="BB70" i="1" s="1"/>
  <c r="BA5" i="1"/>
  <c r="BA70"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A6" i="1"/>
  <c r="BB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B9" i="1"/>
  <c r="BA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I5" i="1"/>
  <c r="BI70" i="1" s="1"/>
  <c r="BG5" i="1"/>
  <c r="BG70" i="1" s="1"/>
  <c r="BK5" i="1"/>
  <c r="BK70" i="1" s="1"/>
  <c r="BD5" i="1"/>
  <c r="BD70" i="1" s="1"/>
  <c r="A7" i="1"/>
  <c r="B24" i="1" s="1"/>
  <c r="AS24" i="1" s="1"/>
  <c r="IQ9" i="1"/>
  <c r="IP9" i="1"/>
  <c r="IL9" i="1"/>
  <c r="GP9" i="1"/>
  <c r="GM9" i="1"/>
  <c r="GL9" i="1"/>
  <c r="GK9" i="1"/>
  <c r="A9" i="1"/>
  <c r="AS45" i="1" l="1"/>
  <c r="AS26" i="1"/>
  <c r="AS47" i="1" s="1"/>
  <c r="AS25" i="1"/>
  <c r="AS46" i="1" s="1"/>
  <c r="AS27" i="1"/>
  <c r="AS28" i="1"/>
  <c r="AS29" i="1"/>
  <c r="AS30" i="1"/>
  <c r="AS31" i="1"/>
  <c r="AS32" i="1"/>
  <c r="AS33" i="1"/>
  <c r="AS34" i="1"/>
  <c r="AS35" i="1"/>
  <c r="AS36" i="1"/>
  <c r="AS37" i="1"/>
  <c r="AS38" i="1"/>
  <c r="AS39" i="1"/>
  <c r="AS40" i="1"/>
  <c r="AS41" i="1"/>
  <c r="AS42" i="1"/>
  <c r="AS43" i="1"/>
  <c r="AS44"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I24" i="1"/>
  <c r="CH24" i="1"/>
  <c r="CG24" i="1"/>
  <c r="JC24" i="1"/>
  <c r="AM24" i="1"/>
  <c r="JB24" i="1"/>
  <c r="AL24" i="1"/>
  <c r="JA24" i="1"/>
  <c r="IZ24" i="1"/>
  <c r="GP24" i="1"/>
  <c r="GO24" i="1"/>
  <c r="HN24" i="1"/>
  <c r="CQ24" i="1"/>
  <c r="B51" i="1"/>
  <c r="B18" i="1"/>
  <c r="AS18" i="1" s="1"/>
  <c r="G9" i="1"/>
  <c r="B11" i="1"/>
  <c r="FB11" i="1" s="1"/>
  <c r="B10" i="1"/>
  <c r="B12" i="1"/>
  <c r="AS12" i="1" s="1"/>
  <c r="BI6" i="1"/>
  <c r="BG6" i="1"/>
  <c r="BK6" i="1"/>
  <c r="BD6" i="1"/>
  <c r="CD384" i="4" l="1"/>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G51" i="1"/>
  <c r="AS51" i="1"/>
  <c r="BP774" i="4"/>
  <c r="BW774" i="4"/>
  <c r="CD774" i="4"/>
  <c r="BP387" i="4"/>
  <c r="CD387" i="4"/>
  <c r="E391" i="4"/>
  <c r="BW387" i="4"/>
  <c r="E787" i="4"/>
  <c r="BP381" i="4"/>
  <c r="BW381" i="4"/>
  <c r="E385" i="4"/>
  <c r="CD381" i="4"/>
  <c r="E781" i="4"/>
  <c r="AS19" i="1"/>
  <c r="BW378" i="4"/>
  <c r="CD378" i="4"/>
  <c r="E382" i="4"/>
  <c r="BP378" i="4"/>
  <c r="E778" i="4"/>
  <c r="CD780" i="4"/>
  <c r="BP780" i="4"/>
  <c r="BW780" i="4"/>
  <c r="IT10" i="1"/>
  <c r="IT12" i="1"/>
  <c r="AR12" i="1"/>
  <c r="IT11" i="1"/>
  <c r="AR11" i="1"/>
  <c r="HN18" i="1"/>
  <c r="JC51" i="1"/>
  <c r="CQ44" i="1"/>
  <c r="CQ32" i="1"/>
  <c r="CQ40" i="1"/>
  <c r="CQ25" i="1"/>
  <c r="CQ30" i="1"/>
  <c r="CQ29" i="1"/>
  <c r="CQ35" i="1"/>
  <c r="CQ34" i="1"/>
  <c r="CQ28" i="1"/>
  <c r="CQ27" i="1"/>
  <c r="CQ39" i="1"/>
  <c r="CQ38" i="1"/>
  <c r="CQ33" i="1"/>
  <c r="CQ37" i="1"/>
  <c r="CQ36" i="1"/>
  <c r="CQ41" i="1"/>
  <c r="CQ31" i="1"/>
  <c r="CQ42" i="1"/>
  <c r="CQ26" i="1"/>
  <c r="CQ47" i="1" s="1"/>
  <c r="CQ43" i="1"/>
  <c r="HM24" i="1" a="1"/>
  <c r="HM24" i="1" s="1"/>
  <c r="HN32" i="1"/>
  <c r="HM32" i="1" s="1" a="1"/>
  <c r="HM32" i="1" s="1"/>
  <c r="HN28" i="1"/>
  <c r="HM28" i="1" s="1" a="1"/>
  <c r="HM28" i="1" s="1"/>
  <c r="HN29" i="1"/>
  <c r="HM29" i="1" s="1" a="1"/>
  <c r="HM29" i="1" s="1"/>
  <c r="HN38" i="1"/>
  <c r="HM38" i="1" s="1" a="1"/>
  <c r="HM38" i="1" s="1"/>
  <c r="HN30" i="1"/>
  <c r="HM30" i="1" s="1" a="1"/>
  <c r="HM30" i="1" s="1"/>
  <c r="HN33" i="1"/>
  <c r="HM33" i="1" s="1" a="1"/>
  <c r="HM33" i="1" s="1"/>
  <c r="HN44" i="1"/>
  <c r="HM44" i="1" s="1" a="1"/>
  <c r="HM44" i="1" s="1"/>
  <c r="HN34" i="1"/>
  <c r="HM34" i="1" s="1" a="1"/>
  <c r="HM34" i="1" s="1"/>
  <c r="HN25" i="1"/>
  <c r="HM25" i="1" s="1" a="1"/>
  <c r="HM25" i="1" s="1"/>
  <c r="HN27" i="1"/>
  <c r="HM27" i="1" s="1" a="1"/>
  <c r="HM27" i="1" s="1"/>
  <c r="HN43" i="1"/>
  <c r="HM43" i="1" s="1" a="1"/>
  <c r="HM43" i="1" s="1"/>
  <c r="HN41" i="1"/>
  <c r="HM41" i="1" s="1" a="1"/>
  <c r="HM41" i="1" s="1"/>
  <c r="HN36" i="1"/>
  <c r="HM36" i="1" s="1" a="1"/>
  <c r="HM36" i="1" s="1"/>
  <c r="HN42" i="1"/>
  <c r="HM42" i="1" s="1" a="1"/>
  <c r="HM42" i="1" s="1"/>
  <c r="HN37" i="1"/>
  <c r="HM37" i="1" s="1" a="1"/>
  <c r="HM37" i="1" s="1"/>
  <c r="HN39" i="1"/>
  <c r="HM39" i="1" s="1" a="1"/>
  <c r="HM39" i="1" s="1"/>
  <c r="HN35" i="1"/>
  <c r="HM35" i="1" s="1" a="1"/>
  <c r="HM35" i="1" s="1"/>
  <c r="HN26" i="1"/>
  <c r="HN31" i="1"/>
  <c r="HM31" i="1" s="1" a="1"/>
  <c r="HM31" i="1" s="1"/>
  <c r="HN40" i="1"/>
  <c r="HM40" i="1" s="1" a="1"/>
  <c r="HM40" i="1" s="1"/>
  <c r="GO35" i="1"/>
  <c r="GO40" i="1"/>
  <c r="GO32" i="1"/>
  <c r="GO44" i="1"/>
  <c r="GO30" i="1"/>
  <c r="GO37" i="1"/>
  <c r="GO33" i="1"/>
  <c r="GO28" i="1"/>
  <c r="GO29" i="1"/>
  <c r="GO25" i="1"/>
  <c r="GO27" i="1"/>
  <c r="GO26" i="1"/>
  <c r="GO47" i="1" s="1"/>
  <c r="GO41" i="1"/>
  <c r="GO42" i="1"/>
  <c r="GO31" i="1"/>
  <c r="GO38" i="1"/>
  <c r="GO43" i="1"/>
  <c r="GO39" i="1"/>
  <c r="GO34" i="1"/>
  <c r="GO36" i="1"/>
  <c r="GP32" i="1"/>
  <c r="GP43" i="1"/>
  <c r="GP37" i="1"/>
  <c r="GP40" i="1"/>
  <c r="GP26" i="1"/>
  <c r="GP47" i="1" s="1"/>
  <c r="GP28" i="1"/>
  <c r="GP39" i="1"/>
  <c r="GP31" i="1"/>
  <c r="GP27" i="1"/>
  <c r="GP29" i="1"/>
  <c r="GP25" i="1"/>
  <c r="GP34" i="1"/>
  <c r="GP36" i="1"/>
  <c r="GP41" i="1"/>
  <c r="GP42" i="1"/>
  <c r="GP35" i="1"/>
  <c r="GP33" i="1"/>
  <c r="GP38" i="1"/>
  <c r="GP44" i="1"/>
  <c r="GP30" i="1"/>
  <c r="CI51" i="1"/>
  <c r="IZ37" i="1"/>
  <c r="IZ38" i="1"/>
  <c r="IZ29" i="1"/>
  <c r="IZ27" i="1"/>
  <c r="IZ28" i="1"/>
  <c r="IZ34" i="1"/>
  <c r="IZ35" i="1"/>
  <c r="IZ30" i="1"/>
  <c r="IZ25" i="1"/>
  <c r="IZ41" i="1"/>
  <c r="IZ31" i="1"/>
  <c r="IZ42" i="1"/>
  <c r="IZ43" i="1"/>
  <c r="IZ44" i="1"/>
  <c r="IZ26" i="1"/>
  <c r="IZ47" i="1" s="1"/>
  <c r="IZ32" i="1"/>
  <c r="IZ39" i="1"/>
  <c r="IZ36" i="1"/>
  <c r="IZ33" i="1"/>
  <c r="IZ40" i="1"/>
  <c r="JA37" i="1"/>
  <c r="JA29" i="1"/>
  <c r="JA35" i="1"/>
  <c r="JA27" i="1"/>
  <c r="JA28" i="1"/>
  <c r="JA31" i="1"/>
  <c r="JA33" i="1"/>
  <c r="JA34" i="1"/>
  <c r="JA44" i="1"/>
  <c r="JA30" i="1"/>
  <c r="JA25" i="1"/>
  <c r="JA32" i="1"/>
  <c r="JA41" i="1"/>
  <c r="JA40" i="1"/>
  <c r="JA42" i="1"/>
  <c r="JA43" i="1"/>
  <c r="JA26" i="1"/>
  <c r="JA47" i="1" s="1"/>
  <c r="JA39" i="1"/>
  <c r="JA36" i="1"/>
  <c r="JA38" i="1"/>
  <c r="AL34" i="1"/>
  <c r="AL37" i="1"/>
  <c r="AL27" i="1"/>
  <c r="AL33" i="1"/>
  <c r="AL38" i="1"/>
  <c r="AL30" i="1"/>
  <c r="AL25" i="1"/>
  <c r="AL28" i="1"/>
  <c r="AL32" i="1"/>
  <c r="AL29" i="1"/>
  <c r="AL40" i="1"/>
  <c r="AL42" i="1"/>
  <c r="AL41" i="1"/>
  <c r="AL26" i="1"/>
  <c r="AL47" i="1" s="1"/>
  <c r="AL44" i="1"/>
  <c r="AL39" i="1"/>
  <c r="AL35" i="1"/>
  <c r="AL36" i="1"/>
  <c r="AL43" i="1"/>
  <c r="AL31" i="1"/>
  <c r="JB32" i="1"/>
  <c r="JB38" i="1"/>
  <c r="JB27" i="1"/>
  <c r="JB28" i="1"/>
  <c r="JB33" i="1"/>
  <c r="JB34" i="1"/>
  <c r="JB26" i="1"/>
  <c r="JB47" i="1" s="1"/>
  <c r="JB30" i="1"/>
  <c r="JB35" i="1"/>
  <c r="JB25" i="1"/>
  <c r="JB29" i="1"/>
  <c r="JB44" i="1"/>
  <c r="JB31" i="1"/>
  <c r="JB40" i="1"/>
  <c r="JB42" i="1"/>
  <c r="JB37" i="1"/>
  <c r="JB43" i="1"/>
  <c r="JB39" i="1"/>
  <c r="JB36" i="1"/>
  <c r="JB41" i="1"/>
  <c r="AM27" i="1"/>
  <c r="AM36" i="1"/>
  <c r="AM33" i="1"/>
  <c r="AM38" i="1"/>
  <c r="AM26" i="1"/>
  <c r="AM47" i="1" s="1"/>
  <c r="AM30" i="1"/>
  <c r="AM34" i="1"/>
  <c r="AM25" i="1"/>
  <c r="AM28" i="1"/>
  <c r="AM29" i="1"/>
  <c r="AM40" i="1"/>
  <c r="AM41" i="1"/>
  <c r="AM43" i="1"/>
  <c r="AM39" i="1"/>
  <c r="AM44" i="1"/>
  <c r="AM32" i="1"/>
  <c r="AM35" i="1"/>
  <c r="AM37" i="1"/>
  <c r="AM31" i="1"/>
  <c r="AM42" i="1"/>
  <c r="JC28" i="1"/>
  <c r="JC27" i="1"/>
  <c r="JC29" i="1"/>
  <c r="JC32" i="1"/>
  <c r="JC33" i="1"/>
  <c r="JC26" i="1"/>
  <c r="JC47" i="1" s="1"/>
  <c r="JC34" i="1"/>
  <c r="JC31" i="1"/>
  <c r="JC30" i="1"/>
  <c r="JC25" i="1"/>
  <c r="JC44" i="1"/>
  <c r="JC37" i="1"/>
  <c r="JC39" i="1"/>
  <c r="JC43" i="1"/>
  <c r="JC36" i="1"/>
  <c r="JC35" i="1"/>
  <c r="JC38" i="1"/>
  <c r="JC42" i="1"/>
  <c r="JC40" i="1"/>
  <c r="JC41" i="1"/>
  <c r="CI35" i="1"/>
  <c r="CI33" i="1"/>
  <c r="CI29" i="1"/>
  <c r="CI25" i="1"/>
  <c r="CI37" i="1"/>
  <c r="CI28" i="1"/>
  <c r="CI30" i="1"/>
  <c r="CI27" i="1"/>
  <c r="CI44" i="1"/>
  <c r="CI38" i="1"/>
  <c r="CI32" i="1"/>
  <c r="CI31" i="1"/>
  <c r="CI42" i="1"/>
  <c r="CI43" i="1"/>
  <c r="CI41" i="1"/>
  <c r="CI26" i="1"/>
  <c r="CI47" i="1" s="1"/>
  <c r="CI36" i="1"/>
  <c r="CI34" i="1"/>
  <c r="CI39" i="1"/>
  <c r="CI40" i="1"/>
  <c r="HN45" i="1"/>
  <c r="HM45" i="1" s="1" a="1"/>
  <c r="HM45" i="1" s="1"/>
  <c r="AL51" i="1"/>
  <c r="AM51" i="1"/>
  <c r="CH51" i="1"/>
  <c r="CQ51" i="1"/>
  <c r="IZ51" i="1"/>
  <c r="GP51" i="1"/>
  <c r="HN51" i="1"/>
  <c r="HM51" i="1" s="1" a="1"/>
  <c r="HM51" i="1" s="1"/>
  <c r="GO51" i="1"/>
  <c r="JA51" i="1"/>
  <c r="JB51" i="1"/>
  <c r="CQ18" i="1"/>
  <c r="CI18" i="1"/>
  <c r="CH18" i="1"/>
  <c r="CG18" i="1"/>
  <c r="AM18" i="1"/>
  <c r="AL18" i="1"/>
  <c r="GB12" i="1"/>
  <c r="OF12" i="1"/>
  <c r="GB10" i="1"/>
  <c r="OF10" i="1"/>
  <c r="GB11" i="1"/>
  <c r="OF11" i="1"/>
  <c r="NL10" i="1"/>
  <c r="MF10" i="1"/>
  <c r="KZ10" i="1"/>
  <c r="JT10" i="1"/>
  <c r="IM10" i="1"/>
  <c r="HG10" i="1"/>
  <c r="ET10" i="1"/>
  <c r="DN10" i="1"/>
  <c r="CH10" i="1"/>
  <c r="BB10" i="1"/>
  <c r="KK10" i="1"/>
  <c r="HW10" i="1"/>
  <c r="MI10" i="1"/>
  <c r="EV10" i="1"/>
  <c r="NK10" i="1"/>
  <c r="ME10" i="1"/>
  <c r="KY10" i="1"/>
  <c r="JS10" i="1"/>
  <c r="IL10" i="1"/>
  <c r="HF10" i="1"/>
  <c r="FY10" i="1"/>
  <c r="ES10" i="1"/>
  <c r="DM10" i="1"/>
  <c r="CG10" i="1"/>
  <c r="BA10" i="1"/>
  <c r="HX10" i="1"/>
  <c r="GD10" i="1"/>
  <c r="GC10" i="1"/>
  <c r="NJ10" i="1"/>
  <c r="MD10" i="1"/>
  <c r="KX10" i="1"/>
  <c r="JR10" i="1"/>
  <c r="IK10" i="1"/>
  <c r="HE10" i="1"/>
  <c r="ER10" i="1"/>
  <c r="DL10" i="1"/>
  <c r="CF10" i="1"/>
  <c r="OC10" i="1"/>
  <c r="AL10" i="1"/>
  <c r="MV10" i="1"/>
  <c r="HJ10" i="1"/>
  <c r="NI10" i="1"/>
  <c r="MC10" i="1"/>
  <c r="KW10" i="1"/>
  <c r="JQ10" i="1"/>
  <c r="IJ10" i="1"/>
  <c r="HD10" i="1"/>
  <c r="EQ10" i="1"/>
  <c r="DK10" i="1"/>
  <c r="LQ10" i="1"/>
  <c r="CY10" i="1"/>
  <c r="LP10" i="1"/>
  <c r="LA10" i="1"/>
  <c r="NH10" i="1"/>
  <c r="MB10" i="1"/>
  <c r="KV10" i="1"/>
  <c r="JP10" i="1"/>
  <c r="II10" i="1"/>
  <c r="HC10" i="1"/>
  <c r="EP10" i="1"/>
  <c r="DJ10" i="1"/>
  <c r="MW10" i="1"/>
  <c r="EE10" i="1"/>
  <c r="KJ10" i="1"/>
  <c r="MH10" i="1"/>
  <c r="NG10" i="1"/>
  <c r="MA10" i="1"/>
  <c r="KU10" i="1"/>
  <c r="JO10" i="1"/>
  <c r="IH10" i="1"/>
  <c r="HB10" i="1"/>
  <c r="EO10" i="1"/>
  <c r="DI10" i="1"/>
  <c r="NF10" i="1"/>
  <c r="LZ10" i="1"/>
  <c r="KT10" i="1"/>
  <c r="JN10" i="1"/>
  <c r="IG10" i="1"/>
  <c r="HA10" i="1"/>
  <c r="EN10" i="1"/>
  <c r="DH10" i="1"/>
  <c r="DP10" i="1"/>
  <c r="EU10" i="1"/>
  <c r="NE10" i="1"/>
  <c r="LY10" i="1"/>
  <c r="KS10" i="1"/>
  <c r="JM10" i="1"/>
  <c r="IF10" i="1"/>
  <c r="GZ10" i="1"/>
  <c r="EM10" i="1"/>
  <c r="DG10" i="1"/>
  <c r="NQ10" i="1"/>
  <c r="HI10" i="1"/>
  <c r="MG10" i="1"/>
  <c r="HH10" i="1"/>
  <c r="ND10" i="1"/>
  <c r="LX10" i="1"/>
  <c r="KR10" i="1"/>
  <c r="IE10" i="1"/>
  <c r="GY10" i="1"/>
  <c r="FR10" i="1"/>
  <c r="EL10" i="1"/>
  <c r="DF10" i="1"/>
  <c r="BZ10" i="1"/>
  <c r="MK10" i="1"/>
  <c r="JV10" i="1"/>
  <c r="NC10" i="1"/>
  <c r="LW10" i="1"/>
  <c r="KQ10" i="1"/>
  <c r="JK10" i="1"/>
  <c r="ID10" i="1"/>
  <c r="GX10" i="1"/>
  <c r="FQ10" i="1"/>
  <c r="EK10" i="1"/>
  <c r="DE10" i="1"/>
  <c r="ED10" i="1"/>
  <c r="JW10" i="1"/>
  <c r="NB10" i="1"/>
  <c r="LV10" i="1"/>
  <c r="KP10" i="1"/>
  <c r="JJ10" i="1"/>
  <c r="IC10" i="1"/>
  <c r="EJ10" i="1"/>
  <c r="DD10" i="1"/>
  <c r="BX10" i="1"/>
  <c r="AP10" i="1"/>
  <c r="IP10" i="1"/>
  <c r="NA10" i="1"/>
  <c r="LU10" i="1"/>
  <c r="KO10" i="1"/>
  <c r="JI10" i="1"/>
  <c r="IB10" i="1"/>
  <c r="DC10" i="1"/>
  <c r="AO10" i="1"/>
  <c r="NN10" i="1"/>
  <c r="BC10" i="1"/>
  <c r="MZ10" i="1"/>
  <c r="LT10" i="1"/>
  <c r="KN10" i="1"/>
  <c r="IA10" i="1"/>
  <c r="GU10" i="1"/>
  <c r="DB10" i="1"/>
  <c r="AQ10" i="1"/>
  <c r="CX10" i="1"/>
  <c r="DQ10" i="1"/>
  <c r="OE10" i="1"/>
  <c r="MY10" i="1"/>
  <c r="LS10" i="1"/>
  <c r="KM10" i="1"/>
  <c r="JG10" i="1"/>
  <c r="HZ10" i="1"/>
  <c r="GT10" i="1"/>
  <c r="EG10" i="1"/>
  <c r="DA10" i="1"/>
  <c r="AN10" i="1"/>
  <c r="JD10" i="1"/>
  <c r="LE10" i="1"/>
  <c r="IO10" i="1"/>
  <c r="JU10" i="1"/>
  <c r="OD10" i="1"/>
  <c r="MX10" i="1"/>
  <c r="LR10" i="1"/>
  <c r="KL10" i="1"/>
  <c r="JF10" i="1"/>
  <c r="HY10" i="1"/>
  <c r="GS10" i="1"/>
  <c r="EF10" i="1"/>
  <c r="CZ10" i="1"/>
  <c r="AM10" i="1"/>
  <c r="LC10" i="1"/>
  <c r="JE10" i="1"/>
  <c r="OB10" i="1"/>
  <c r="OA10" i="1"/>
  <c r="MU10" i="1"/>
  <c r="LO10" i="1"/>
  <c r="KI10" i="1"/>
  <c r="HV10" i="1"/>
  <c r="GP10" i="1"/>
  <c r="EC10" i="1"/>
  <c r="CW10" i="1"/>
  <c r="CI10" i="1"/>
  <c r="NZ10" i="1"/>
  <c r="MT10" i="1"/>
  <c r="LN10" i="1"/>
  <c r="KH10" i="1"/>
  <c r="HU10" i="1"/>
  <c r="GO10" i="1"/>
  <c r="EB10" i="1"/>
  <c r="NY10" i="1"/>
  <c r="MS10" i="1"/>
  <c r="LM10" i="1"/>
  <c r="KG10" i="1"/>
  <c r="HT10" i="1"/>
  <c r="GN10" i="1"/>
  <c r="EA10" i="1"/>
  <c r="NX10" i="1"/>
  <c r="MR10" i="1"/>
  <c r="LL10" i="1"/>
  <c r="KF10" i="1"/>
  <c r="HS10" i="1"/>
  <c r="GM10" i="1"/>
  <c r="DZ10" i="1"/>
  <c r="NW10" i="1"/>
  <c r="MQ10" i="1"/>
  <c r="LK10" i="1"/>
  <c r="KE10" i="1"/>
  <c r="HR10" i="1"/>
  <c r="GL10" i="1"/>
  <c r="DY10" i="1"/>
  <c r="NV10" i="1"/>
  <c r="MP10" i="1"/>
  <c r="LJ10" i="1"/>
  <c r="KD10" i="1"/>
  <c r="IX10" i="1"/>
  <c r="HQ10" i="1"/>
  <c r="GK10" i="1"/>
  <c r="DX10" i="1"/>
  <c r="BL10" i="1"/>
  <c r="NU10" i="1"/>
  <c r="MO10" i="1"/>
  <c r="LI10" i="1"/>
  <c r="KC10" i="1"/>
  <c r="IW10" i="1"/>
  <c r="HP10" i="1"/>
  <c r="DW10" i="1"/>
  <c r="CQ10" i="1"/>
  <c r="NT10" i="1"/>
  <c r="MN10" i="1"/>
  <c r="LH10" i="1"/>
  <c r="KB10" i="1"/>
  <c r="HO10" i="1"/>
  <c r="FB10" i="1"/>
  <c r="DV10" i="1"/>
  <c r="NS10" i="1"/>
  <c r="MM10" i="1"/>
  <c r="LG10" i="1"/>
  <c r="KA10" i="1"/>
  <c r="IU10" i="1"/>
  <c r="HN10" i="1"/>
  <c r="DU10" i="1"/>
  <c r="NR10" i="1"/>
  <c r="ML10" i="1"/>
  <c r="LF10" i="1"/>
  <c r="JZ10" i="1"/>
  <c r="DT10" i="1"/>
  <c r="BH10" i="1"/>
  <c r="JY10" i="1"/>
  <c r="HL10" i="1"/>
  <c r="DS10" i="1"/>
  <c r="NO10" i="1"/>
  <c r="LB10" i="1"/>
  <c r="NM10" i="1"/>
  <c r="IN10" i="1"/>
  <c r="DO10" i="1"/>
  <c r="NP10" i="1"/>
  <c r="MJ10" i="1"/>
  <c r="LD10" i="1"/>
  <c r="JX10" i="1"/>
  <c r="IQ10" i="1"/>
  <c r="HK10" i="1"/>
  <c r="DR10" i="1"/>
  <c r="BF10" i="1"/>
  <c r="NR11" i="1"/>
  <c r="ML11" i="1"/>
  <c r="LF11" i="1"/>
  <c r="JZ11" i="1"/>
  <c r="DS11" i="1"/>
  <c r="ID11" i="1"/>
  <c r="DX11" i="1"/>
  <c r="MO11" i="1"/>
  <c r="NQ11" i="1"/>
  <c r="MK11" i="1"/>
  <c r="LE11" i="1"/>
  <c r="JY11" i="1"/>
  <c r="HL11" i="1"/>
  <c r="DR11" i="1"/>
  <c r="BF11" i="1"/>
  <c r="JK11" i="1"/>
  <c r="GL11" i="1"/>
  <c r="NP11" i="1"/>
  <c r="MJ11" i="1"/>
  <c r="LD11" i="1"/>
  <c r="JX11" i="1"/>
  <c r="IQ11" i="1"/>
  <c r="HK11" i="1"/>
  <c r="DQ11" i="1"/>
  <c r="FQ11" i="1"/>
  <c r="LI11" i="1"/>
  <c r="BH11" i="1"/>
  <c r="NO11" i="1"/>
  <c r="MI11" i="1"/>
  <c r="LC11" i="1"/>
  <c r="JW11" i="1"/>
  <c r="IP11" i="1"/>
  <c r="HJ11" i="1"/>
  <c r="GD11" i="1"/>
  <c r="EV11" i="1"/>
  <c r="DP11" i="1"/>
  <c r="GX11" i="1"/>
  <c r="HR11" i="1"/>
  <c r="KB11" i="1"/>
  <c r="NN11" i="1"/>
  <c r="MH11" i="1"/>
  <c r="LB11" i="1"/>
  <c r="JV11" i="1"/>
  <c r="IO11" i="1"/>
  <c r="HI11" i="1"/>
  <c r="GC11" i="1"/>
  <c r="EU11" i="1"/>
  <c r="DO11" i="1"/>
  <c r="CI11" i="1"/>
  <c r="BC11" i="1"/>
  <c r="EJ11" i="1"/>
  <c r="MQ11" i="1"/>
  <c r="NT11" i="1"/>
  <c r="NS11" i="1"/>
  <c r="NM11" i="1"/>
  <c r="MG11" i="1"/>
  <c r="LA11" i="1"/>
  <c r="JU11" i="1"/>
  <c r="IN11" i="1"/>
  <c r="HH11" i="1"/>
  <c r="ET11" i="1"/>
  <c r="DN11" i="1"/>
  <c r="CH11" i="1"/>
  <c r="BB11" i="1"/>
  <c r="NC11" i="1"/>
  <c r="KE11" i="1"/>
  <c r="NL11" i="1"/>
  <c r="MF11" i="1"/>
  <c r="KZ11" i="1"/>
  <c r="JT11" i="1"/>
  <c r="IM11" i="1"/>
  <c r="HG11" i="1"/>
  <c r="ES11" i="1"/>
  <c r="DM11" i="1"/>
  <c r="CG11" i="1"/>
  <c r="BA11" i="1"/>
  <c r="AQ11" i="1"/>
  <c r="BL11" i="1"/>
  <c r="NK11" i="1"/>
  <c r="ME11" i="1"/>
  <c r="KY11" i="1"/>
  <c r="JS11" i="1"/>
  <c r="IL11" i="1"/>
  <c r="HF11" i="1"/>
  <c r="FY11" i="1"/>
  <c r="ER11" i="1"/>
  <c r="DL11" i="1"/>
  <c r="CF11" i="1"/>
  <c r="AN11" i="1"/>
  <c r="LW11" i="1"/>
  <c r="DT11" i="1"/>
  <c r="NJ11" i="1"/>
  <c r="MD11" i="1"/>
  <c r="KX11" i="1"/>
  <c r="JR11" i="1"/>
  <c r="IK11" i="1"/>
  <c r="HE11" i="1"/>
  <c r="EQ11" i="1"/>
  <c r="DK11" i="1"/>
  <c r="AM11" i="1"/>
  <c r="HO11" i="1"/>
  <c r="NI11" i="1"/>
  <c r="MC11" i="1"/>
  <c r="KW11" i="1"/>
  <c r="JQ11" i="1"/>
  <c r="IJ11" i="1"/>
  <c r="HD11" i="1"/>
  <c r="EP11" i="1"/>
  <c r="DJ11" i="1"/>
  <c r="AL11" i="1"/>
  <c r="IW11" i="1"/>
  <c r="DU11" i="1"/>
  <c r="NH11" i="1"/>
  <c r="MB11" i="1"/>
  <c r="KV11" i="1"/>
  <c r="JP11" i="1"/>
  <c r="II11" i="1"/>
  <c r="HC11" i="1"/>
  <c r="EO11" i="1"/>
  <c r="DI11" i="1"/>
  <c r="NW11" i="1"/>
  <c r="KC11" i="1"/>
  <c r="MN11" i="1"/>
  <c r="NG11" i="1"/>
  <c r="MA11" i="1"/>
  <c r="KU11" i="1"/>
  <c r="JO11" i="1"/>
  <c r="IH11" i="1"/>
  <c r="HB11" i="1"/>
  <c r="EN11" i="1"/>
  <c r="DH11" i="1"/>
  <c r="DV11" i="1"/>
  <c r="NF11" i="1"/>
  <c r="LZ11" i="1"/>
  <c r="KT11" i="1"/>
  <c r="JN11" i="1"/>
  <c r="IG11" i="1"/>
  <c r="HA11" i="1"/>
  <c r="EM11" i="1"/>
  <c r="DG11" i="1"/>
  <c r="HP11" i="1"/>
  <c r="IU11" i="1"/>
  <c r="NE11" i="1"/>
  <c r="LY11" i="1"/>
  <c r="KS11" i="1"/>
  <c r="JM11" i="1"/>
  <c r="IF11" i="1"/>
  <c r="GZ11" i="1"/>
  <c r="EL11" i="1"/>
  <c r="DF11" i="1"/>
  <c r="BZ11" i="1"/>
  <c r="KQ11" i="1"/>
  <c r="LH11" i="1"/>
  <c r="ND11" i="1"/>
  <c r="LX11" i="1"/>
  <c r="KR11" i="1"/>
  <c r="IE11" i="1"/>
  <c r="GY11" i="1"/>
  <c r="FR11" i="1"/>
  <c r="EK11" i="1"/>
  <c r="DE11" i="1"/>
  <c r="NU11" i="1"/>
  <c r="DD11" i="1"/>
  <c r="BX11" i="1"/>
  <c r="MM11" i="1"/>
  <c r="NB11" i="1"/>
  <c r="LV11" i="1"/>
  <c r="KP11" i="1"/>
  <c r="JJ11" i="1"/>
  <c r="IC11" i="1"/>
  <c r="DC11" i="1"/>
  <c r="LG11" i="1"/>
  <c r="NA11" i="1"/>
  <c r="LU11" i="1"/>
  <c r="KO11" i="1"/>
  <c r="JI11" i="1"/>
  <c r="IB11" i="1"/>
  <c r="DB11" i="1"/>
  <c r="MZ11" i="1"/>
  <c r="LT11" i="1"/>
  <c r="KN11" i="1"/>
  <c r="IA11" i="1"/>
  <c r="GU11" i="1"/>
  <c r="EG11" i="1"/>
  <c r="DA11" i="1"/>
  <c r="OE11" i="1"/>
  <c r="MY11" i="1"/>
  <c r="LS11" i="1"/>
  <c r="KM11" i="1"/>
  <c r="JG11" i="1"/>
  <c r="HZ11" i="1"/>
  <c r="GT11" i="1"/>
  <c r="EF11" i="1"/>
  <c r="CZ11" i="1"/>
  <c r="OD11" i="1"/>
  <c r="MX11" i="1"/>
  <c r="LR11" i="1"/>
  <c r="KL11" i="1"/>
  <c r="JF11" i="1"/>
  <c r="HY11" i="1"/>
  <c r="GS11" i="1"/>
  <c r="EE11" i="1"/>
  <c r="CY11" i="1"/>
  <c r="KA11" i="1"/>
  <c r="OC11" i="1"/>
  <c r="MW11" i="1"/>
  <c r="LQ11" i="1"/>
  <c r="KK11" i="1"/>
  <c r="JE11" i="1"/>
  <c r="HX11" i="1"/>
  <c r="ED11" i="1"/>
  <c r="CX11" i="1"/>
  <c r="OB11" i="1"/>
  <c r="MV11" i="1"/>
  <c r="LP11" i="1"/>
  <c r="KJ11" i="1"/>
  <c r="JD11" i="1"/>
  <c r="HW11" i="1"/>
  <c r="EC11" i="1"/>
  <c r="CW11" i="1"/>
  <c r="OA11" i="1"/>
  <c r="MU11" i="1"/>
  <c r="LO11" i="1"/>
  <c r="KI11" i="1"/>
  <c r="HV11" i="1"/>
  <c r="GP11" i="1"/>
  <c r="EB11" i="1"/>
  <c r="NZ11" i="1"/>
  <c r="MT11" i="1"/>
  <c r="LN11" i="1"/>
  <c r="KH11" i="1"/>
  <c r="HU11" i="1"/>
  <c r="GO11" i="1"/>
  <c r="EA11" i="1"/>
  <c r="NY11" i="1"/>
  <c r="MS11" i="1"/>
  <c r="LM11" i="1"/>
  <c r="KG11" i="1"/>
  <c r="HT11" i="1"/>
  <c r="GN11" i="1"/>
  <c r="DZ11" i="1"/>
  <c r="NX11" i="1"/>
  <c r="MR11" i="1"/>
  <c r="LL11" i="1"/>
  <c r="KF11" i="1"/>
  <c r="HS11" i="1"/>
  <c r="GM11" i="1"/>
  <c r="DY11" i="1"/>
  <c r="LK11" i="1"/>
  <c r="HN11" i="1"/>
  <c r="NV11" i="1"/>
  <c r="MP11" i="1"/>
  <c r="LJ11" i="1"/>
  <c r="KD11" i="1"/>
  <c r="IX11" i="1"/>
  <c r="HQ11" i="1"/>
  <c r="GK11" i="1"/>
  <c r="DW11" i="1"/>
  <c r="CQ11" i="1"/>
  <c r="IJ12" i="1"/>
  <c r="II12" i="1"/>
  <c r="IH12" i="1"/>
  <c r="GS12" i="1"/>
  <c r="GT12" i="1"/>
  <c r="DA12" i="1"/>
  <c r="CZ12" i="1"/>
  <c r="CY12" i="1"/>
  <c r="CX12" i="1"/>
  <c r="DB12" i="1"/>
  <c r="DI12" i="1"/>
  <c r="DH12" i="1"/>
  <c r="DG12" i="1"/>
  <c r="DF12" i="1"/>
  <c r="DE12" i="1"/>
  <c r="DD12" i="1"/>
  <c r="DC12" i="1"/>
  <c r="DM12" i="1"/>
  <c r="DL12" i="1"/>
  <c r="DK12" i="1"/>
  <c r="DJ12" i="1"/>
  <c r="DU12" i="1"/>
  <c r="DT12" i="1"/>
  <c r="DS12" i="1"/>
  <c r="DR12" i="1"/>
  <c r="DQ12" i="1"/>
  <c r="DP12" i="1"/>
  <c r="DO12" i="1"/>
  <c r="DN12" i="1"/>
  <c r="ED12" i="1"/>
  <c r="EE12" i="1"/>
  <c r="EG12" i="1"/>
  <c r="EF12" i="1"/>
  <c r="EC12" i="1"/>
  <c r="EB12" i="1"/>
  <c r="GU12" i="1"/>
  <c r="IN12" i="1"/>
  <c r="GN12" i="1"/>
  <c r="JN12" i="1"/>
  <c r="NQ12" i="1"/>
  <c r="MK12" i="1"/>
  <c r="NP12" i="1"/>
  <c r="MJ12" i="1"/>
  <c r="LX12" i="1"/>
  <c r="NO12" i="1"/>
  <c r="MI12" i="1"/>
  <c r="NN12" i="1"/>
  <c r="MH12" i="1"/>
  <c r="NM12" i="1"/>
  <c r="MG12" i="1"/>
  <c r="NL12" i="1"/>
  <c r="MF12" i="1"/>
  <c r="ND12" i="1"/>
  <c r="NK12" i="1"/>
  <c r="ME12" i="1"/>
  <c r="NJ12" i="1"/>
  <c r="MD12" i="1"/>
  <c r="MM12" i="1"/>
  <c r="NI12" i="1"/>
  <c r="MC12" i="1"/>
  <c r="NH12" i="1"/>
  <c r="MB12" i="1"/>
  <c r="NR12" i="1"/>
  <c r="NG12" i="1"/>
  <c r="MA12" i="1"/>
  <c r="NS12" i="1"/>
  <c r="NF12" i="1"/>
  <c r="LZ12" i="1"/>
  <c r="NE12" i="1"/>
  <c r="LY12" i="1"/>
  <c r="NC12" i="1"/>
  <c r="LW12" i="1"/>
  <c r="NB12" i="1"/>
  <c r="LV12" i="1"/>
  <c r="NA12" i="1"/>
  <c r="LU12" i="1"/>
  <c r="MZ12" i="1"/>
  <c r="LT12" i="1"/>
  <c r="MY12" i="1"/>
  <c r="LS12" i="1"/>
  <c r="OD12" i="1"/>
  <c r="MX12" i="1"/>
  <c r="LR12" i="1"/>
  <c r="OC12" i="1"/>
  <c r="MW12" i="1"/>
  <c r="LQ12" i="1"/>
  <c r="OB12" i="1"/>
  <c r="MV12" i="1"/>
  <c r="LP12" i="1"/>
  <c r="OA12" i="1"/>
  <c r="MU12" i="1"/>
  <c r="LO12" i="1"/>
  <c r="NZ12" i="1"/>
  <c r="MT12" i="1"/>
  <c r="LN12" i="1"/>
  <c r="NY12" i="1"/>
  <c r="MS12" i="1"/>
  <c r="LM12" i="1"/>
  <c r="NX12" i="1"/>
  <c r="MR12" i="1"/>
  <c r="LL12" i="1"/>
  <c r="NW12" i="1"/>
  <c r="MQ12" i="1"/>
  <c r="LK12" i="1"/>
  <c r="ML12" i="1"/>
  <c r="NV12" i="1"/>
  <c r="MP12" i="1"/>
  <c r="LJ12" i="1"/>
  <c r="NU12" i="1"/>
  <c r="MO12" i="1"/>
  <c r="LI12" i="1"/>
  <c r="MN12" i="1"/>
  <c r="NT12" i="1"/>
  <c r="LH12" i="1"/>
  <c r="KS12" i="1"/>
  <c r="KR12" i="1"/>
  <c r="KQ12" i="1"/>
  <c r="KP12" i="1"/>
  <c r="KN12" i="1"/>
  <c r="KM12" i="1"/>
  <c r="KK12" i="1"/>
  <c r="KL12" i="1"/>
  <c r="KH12" i="1"/>
  <c r="JY12" i="1"/>
  <c r="JU12" i="1"/>
  <c r="KG12" i="1"/>
  <c r="KD12" i="1"/>
  <c r="LC12" i="1"/>
  <c r="KF12" i="1"/>
  <c r="JT12" i="1"/>
  <c r="KE12" i="1"/>
  <c r="LA12" i="1"/>
  <c r="JW12" i="1"/>
  <c r="KC12" i="1"/>
  <c r="KB12" i="1"/>
  <c r="LG12" i="1"/>
  <c r="KA12" i="1"/>
  <c r="LF12" i="1"/>
  <c r="JZ12" i="1"/>
  <c r="LE12" i="1"/>
  <c r="LD12" i="1"/>
  <c r="JX12" i="1"/>
  <c r="LB12" i="1"/>
  <c r="JV12" i="1"/>
  <c r="KZ12" i="1"/>
  <c r="JQ12" i="1"/>
  <c r="JP12" i="1"/>
  <c r="KX12" i="1"/>
  <c r="KW12" i="1"/>
  <c r="JS12" i="1"/>
  <c r="KY12" i="1"/>
  <c r="KV12" i="1"/>
  <c r="KO12" i="1"/>
  <c r="JR12" i="1"/>
  <c r="KU12" i="1"/>
  <c r="KT12" i="1"/>
  <c r="KJ12" i="1"/>
  <c r="KI12" i="1"/>
  <c r="IF12" i="1"/>
  <c r="JO12" i="1"/>
  <c r="HZ12" i="1"/>
  <c r="HX12" i="1"/>
  <c r="HW12" i="1"/>
  <c r="HV12" i="1"/>
  <c r="HL12" i="1"/>
  <c r="HK12" i="1"/>
  <c r="HJ12" i="1"/>
  <c r="HI12" i="1"/>
  <c r="HH12" i="1"/>
  <c r="HG12" i="1"/>
  <c r="HF12" i="1"/>
  <c r="IB12" i="1"/>
  <c r="IA12" i="1"/>
  <c r="HY12" i="1"/>
  <c r="HU12" i="1"/>
  <c r="HT12" i="1"/>
  <c r="HS12" i="1"/>
  <c r="HR12" i="1"/>
  <c r="HQ12" i="1"/>
  <c r="HP12" i="1"/>
  <c r="HO12" i="1"/>
  <c r="HE12" i="1"/>
  <c r="HD12" i="1"/>
  <c r="HC12" i="1"/>
  <c r="HB12" i="1"/>
  <c r="HA12" i="1"/>
  <c r="GZ12" i="1"/>
  <c r="EN12" i="1"/>
  <c r="EO12" i="1"/>
  <c r="JE12" i="1"/>
  <c r="JD12" i="1"/>
  <c r="JF12" i="1"/>
  <c r="GO12" i="1"/>
  <c r="FY12" i="1"/>
  <c r="AN12" i="1"/>
  <c r="IC12" i="1"/>
  <c r="ID12" i="1"/>
  <c r="IE12" i="1"/>
  <c r="IG12" i="1"/>
  <c r="GY12" i="1"/>
  <c r="HN12" i="1"/>
  <c r="AP12" i="1"/>
  <c r="AO12" i="1"/>
  <c r="AQ12" i="1"/>
  <c r="FR12" i="1"/>
  <c r="BX12" i="1"/>
  <c r="FQ12" i="1"/>
  <c r="JM12" i="1"/>
  <c r="JK12" i="1"/>
  <c r="JJ12" i="1"/>
  <c r="JI12" i="1"/>
  <c r="DX12" i="1"/>
  <c r="DW12" i="1"/>
  <c r="IX12" i="1"/>
  <c r="EK12" i="1"/>
  <c r="BZ12" i="1"/>
  <c r="EU12" i="1"/>
  <c r="GD12" i="1"/>
  <c r="BH12" i="1"/>
  <c r="EQ12" i="1"/>
  <c r="CF12" i="1"/>
  <c r="AX12" i="1"/>
  <c r="ES12" i="1"/>
  <c r="AW12" i="1"/>
  <c r="GX12" i="1"/>
  <c r="AV12" i="1"/>
  <c r="GP12" i="1"/>
  <c r="DZ12" i="1"/>
  <c r="BF12" i="1"/>
  <c r="AU12" i="1"/>
  <c r="GM12" i="1"/>
  <c r="AT12" i="1"/>
  <c r="GL12" i="1"/>
  <c r="EA12" i="1"/>
  <c r="CQ12" i="1"/>
  <c r="EP12" i="1"/>
  <c r="EL12" i="1"/>
  <c r="GK12" i="1"/>
  <c r="JG12" i="1"/>
  <c r="ET12" i="1"/>
  <c r="ER12" i="1"/>
  <c r="FB12" i="1"/>
  <c r="DY12" i="1"/>
  <c r="EV12" i="1"/>
  <c r="BB12" i="1"/>
  <c r="IO12" i="1"/>
  <c r="GC12" i="1"/>
  <c r="IU12" i="1"/>
  <c r="BC12" i="1"/>
  <c r="EM12" i="1"/>
  <c r="OE12" i="1"/>
  <c r="DV12" i="1"/>
  <c r="CW12" i="1"/>
  <c r="BL12" i="1"/>
  <c r="IW12" i="1"/>
  <c r="EJ12" i="1"/>
  <c r="AM12" i="1"/>
  <c r="IK12" i="1"/>
  <c r="IL12" i="1"/>
  <c r="IQ12" i="1"/>
  <c r="IM12" i="1"/>
  <c r="IP12" i="1"/>
  <c r="BA12" i="1"/>
  <c r="BG9" i="1"/>
  <c r="BG11" i="1" s="1"/>
  <c r="BI9" i="1"/>
  <c r="BI10" i="1" s="1"/>
  <c r="BK9" i="1"/>
  <c r="BK10" i="1" s="1"/>
  <c r="BD9" i="1"/>
  <c r="BD10" i="1" s="1"/>
  <c r="GF5" i="1"/>
  <c r="GE5" i="1"/>
  <c r="AZ5" i="1"/>
  <c r="AY5" i="1"/>
  <c r="CP5" i="1"/>
  <c r="CO5" i="1"/>
  <c r="HM18" i="1" l="1" a="1"/>
  <c r="HM18" i="1" s="1"/>
  <c r="HN19" i="1"/>
  <c r="HM19" i="1" s="1" a="1"/>
  <c r="HM19"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S63" i="1"/>
  <c r="AS60" i="1"/>
  <c r="AS57" i="1"/>
  <c r="AS55" i="1"/>
  <c r="AS53" i="1"/>
  <c r="AS61" i="1"/>
  <c r="AS59" i="1"/>
  <c r="AS54" i="1"/>
  <c r="AS62" i="1"/>
  <c r="AS58" i="1"/>
  <c r="AS52" i="1"/>
  <c r="AS56" i="1"/>
  <c r="CH815" i="4"/>
  <c r="BT815" i="4"/>
  <c r="CA815" i="4"/>
  <c r="BT416" i="4"/>
  <c r="I417" i="4"/>
  <c r="CA416" i="4"/>
  <c r="CH416" i="4"/>
  <c r="I816" i="4"/>
  <c r="BP784" i="4"/>
  <c r="CD784" i="4"/>
  <c r="BW784" i="4"/>
  <c r="BP388" i="4"/>
  <c r="BW388" i="4"/>
  <c r="E392" i="4"/>
  <c r="CD388" i="4"/>
  <c r="E788" i="4"/>
  <c r="CG815" i="4"/>
  <c r="BS815" i="4"/>
  <c r="BZ815" i="4"/>
  <c r="HM26" i="1" a="1"/>
  <c r="HM26" i="1" s="1"/>
  <c r="HN47" i="1"/>
  <c r="HM47" i="1" s="1" a="1"/>
  <c r="HM47" i="1" s="1"/>
  <c r="HN46" i="1"/>
  <c r="HM46" i="1" s="1" a="1"/>
  <c r="HM46" i="1" s="1"/>
  <c r="AL46" i="1"/>
  <c r="AL45" i="1"/>
  <c r="AM46" i="1"/>
  <c r="AM45" i="1"/>
  <c r="CG46" i="1"/>
  <c r="CG45" i="1"/>
  <c r="CH46" i="1"/>
  <c r="CH45" i="1"/>
  <c r="CI46" i="1"/>
  <c r="CI45" i="1"/>
  <c r="CQ46" i="1"/>
  <c r="CQ45" i="1"/>
  <c r="HN53" i="1"/>
  <c r="HM53" i="1" s="1" a="1"/>
  <c r="HM53" i="1" s="1"/>
  <c r="HN56" i="1"/>
  <c r="HM56" i="1" s="1" a="1"/>
  <c r="HM56" i="1" s="1"/>
  <c r="HN62" i="1"/>
  <c r="HM62" i="1" s="1" a="1"/>
  <c r="HM62" i="1" s="1"/>
  <c r="HN60" i="1"/>
  <c r="HM60" i="1" s="1" a="1"/>
  <c r="HM60" i="1" s="1"/>
  <c r="HN52" i="1"/>
  <c r="HM52" i="1" s="1" a="1"/>
  <c r="HM52" i="1" s="1"/>
  <c r="HN54" i="1"/>
  <c r="HM54" i="1" s="1" a="1"/>
  <c r="HM54" i="1" s="1"/>
  <c r="HN61" i="1"/>
  <c r="HM61" i="1" s="1" a="1"/>
  <c r="HM61" i="1" s="1"/>
  <c r="HN58" i="1"/>
  <c r="HM58" i="1" s="1" a="1"/>
  <c r="HM58" i="1" s="1"/>
  <c r="HN55" i="1"/>
  <c r="HM55" i="1" s="1" a="1"/>
  <c r="HM55" i="1" s="1"/>
  <c r="HN63" i="1"/>
  <c r="HM63" i="1" s="1" a="1"/>
  <c r="HM63" i="1" s="1"/>
  <c r="HN59" i="1"/>
  <c r="HM59" i="1" s="1" a="1"/>
  <c r="HM59" i="1" s="1"/>
  <c r="HN57" i="1"/>
  <c r="HM57" i="1" s="1" a="1"/>
  <c r="HM57" i="1" s="1"/>
  <c r="AL58" i="1"/>
  <c r="AL62" i="1"/>
  <c r="AL63" i="1"/>
  <c r="AL57" i="1"/>
  <c r="AL59" i="1"/>
  <c r="AL56" i="1"/>
  <c r="AL61" i="1"/>
  <c r="AL60" i="1"/>
  <c r="AL55" i="1"/>
  <c r="AM63" i="1"/>
  <c r="AM58" i="1"/>
  <c r="AM62" i="1"/>
  <c r="AM57" i="1"/>
  <c r="AM56" i="1"/>
  <c r="AM59" i="1"/>
  <c r="AM61" i="1"/>
  <c r="AM60" i="1"/>
  <c r="AM55" i="1"/>
  <c r="CG59" i="1"/>
  <c r="CG55" i="1"/>
  <c r="CG56" i="1"/>
  <c r="CG61" i="1"/>
  <c r="CG63" i="1"/>
  <c r="CG58" i="1"/>
  <c r="CG60" i="1"/>
  <c r="CG62" i="1"/>
  <c r="CG57" i="1"/>
  <c r="CH61" i="1"/>
  <c r="CH55" i="1"/>
  <c r="CH56" i="1"/>
  <c r="CH58" i="1"/>
  <c r="CH63" i="1"/>
  <c r="CH60" i="1"/>
  <c r="CH57" i="1"/>
  <c r="CH62" i="1"/>
  <c r="CH59" i="1"/>
  <c r="CI57" i="1"/>
  <c r="CI63" i="1"/>
  <c r="CI55" i="1"/>
  <c r="CI61" i="1"/>
  <c r="CI59" i="1"/>
  <c r="CI56" i="1"/>
  <c r="CI60" i="1"/>
  <c r="CI58" i="1"/>
  <c r="CI62" i="1"/>
  <c r="CQ57" i="1"/>
  <c r="CQ63" i="1"/>
  <c r="CQ55" i="1"/>
  <c r="CQ60" i="1"/>
  <c r="CQ59" i="1"/>
  <c r="CQ56" i="1"/>
  <c r="CQ62" i="1"/>
  <c r="CQ61" i="1"/>
  <c r="CQ58" i="1"/>
  <c r="AL52" i="1"/>
  <c r="AL19" i="1"/>
  <c r="AL54" i="1"/>
  <c r="AL53" i="1"/>
  <c r="AM19" i="1"/>
  <c r="AM52" i="1"/>
  <c r="AM54" i="1"/>
  <c r="AM53" i="1"/>
  <c r="CG19" i="1"/>
  <c r="CG52" i="1"/>
  <c r="CG53" i="1"/>
  <c r="CG54" i="1"/>
  <c r="CH53" i="1"/>
  <c r="CH52" i="1"/>
  <c r="CH19" i="1"/>
  <c r="CH54" i="1"/>
  <c r="CI19" i="1"/>
  <c r="CI54" i="1"/>
  <c r="CI52" i="1"/>
  <c r="CI53" i="1"/>
  <c r="CQ53" i="1"/>
  <c r="CQ19" i="1"/>
  <c r="CQ52" i="1"/>
  <c r="CQ54" i="1"/>
  <c r="BG10" i="1"/>
  <c r="BK11" i="1"/>
  <c r="BD11" i="1"/>
  <c r="BI11" i="1"/>
  <c r="BI12" i="1"/>
  <c r="BK12" i="1"/>
  <c r="BG12" i="1"/>
  <c r="BD12" i="1"/>
  <c r="AY70" i="1"/>
  <c r="AZ70" i="1"/>
  <c r="CO70" i="1"/>
  <c r="CP70" i="1"/>
  <c r="GE70" i="1"/>
  <c r="GF70" i="1"/>
  <c r="GF6" i="1"/>
  <c r="GE6" i="1"/>
  <c r="AY6" i="1"/>
  <c r="AZ6" i="1"/>
  <c r="CO6" i="1"/>
  <c r="CP6" i="1"/>
  <c r="CD791" i="4" l="1"/>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GF9" i="1"/>
  <c r="GE9" i="1"/>
  <c r="AY9" i="1"/>
  <c r="AZ9" i="1"/>
  <c r="CP9" i="1"/>
  <c r="CO9" i="1"/>
  <c r="BS817" i="4" l="1"/>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B419" i="4" s="1"/>
  <c r="H419" i="4"/>
  <c r="BW399" i="4"/>
  <c r="CD399" i="4"/>
  <c r="BP399" i="4"/>
  <c r="E403" i="4"/>
  <c r="E799" i="4"/>
  <c r="BP393" i="4"/>
  <c r="BW393" i="4"/>
  <c r="CD393" i="4"/>
  <c r="E397" i="4"/>
  <c r="E793" i="4"/>
  <c r="BR817" i="4"/>
  <c r="CF817" i="4"/>
  <c r="BY817" i="4"/>
  <c r="BT817" i="4"/>
  <c r="CH817" i="4"/>
  <c r="CA817" i="4"/>
  <c r="CA418" i="4"/>
  <c r="BT418" i="4"/>
  <c r="CH418" i="4"/>
  <c r="I419" i="4"/>
  <c r="I818" i="4"/>
  <c r="CO10" i="1"/>
  <c r="CO11" i="1"/>
  <c r="AZ11" i="1"/>
  <c r="CP10" i="1"/>
  <c r="CP11" i="1"/>
  <c r="AY11" i="1"/>
  <c r="GF11" i="1"/>
  <c r="GF10" i="1"/>
  <c r="GE11" i="1"/>
  <c r="GE10" i="1"/>
  <c r="AY12" i="1"/>
  <c r="AZ12" i="1"/>
  <c r="GF12" i="1"/>
  <c r="GE12" i="1"/>
  <c r="CO12" i="1"/>
  <c r="CP12" i="1"/>
  <c r="CD793" i="4" l="1"/>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B420" i="4" s="1"/>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JC5" i="1"/>
  <c r="A422" i="4" l="1"/>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JC70" i="1"/>
  <c r="JC6" i="1"/>
  <c r="JH5" i="1"/>
  <c r="HM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JC9" i="1"/>
  <c r="JH70" i="1"/>
  <c r="HM70" i="1"/>
  <c r="JH6" i="1"/>
  <c r="GW5" i="1"/>
  <c r="GV5" i="1"/>
  <c r="CA821" i="4" l="1"/>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JC11" i="1"/>
  <c r="JC10" i="1"/>
  <c r="JC12" i="1"/>
  <c r="JH9" i="1"/>
  <c r="GV70" i="1"/>
  <c r="GW70" i="1"/>
  <c r="HM9" i="1"/>
  <c r="GV6" i="1"/>
  <c r="GW6" i="1"/>
  <c r="B423" i="4" l="1"/>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HM11" i="1"/>
  <c r="HM10" i="1"/>
  <c r="JH11" i="1"/>
  <c r="JH10" i="1"/>
  <c r="JH12" i="1"/>
  <c r="HM12" i="1"/>
  <c r="GW9" i="1"/>
  <c r="GV9" i="1"/>
  <c r="B424" i="4" l="1"/>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GW10" i="1"/>
  <c r="GW11" i="1"/>
  <c r="GV11" i="1"/>
  <c r="GV10" i="1"/>
  <c r="GV12" i="1"/>
  <c r="GW12" i="1"/>
  <c r="BS425" i="4" l="1"/>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FX5" i="1"/>
  <c r="FW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FW70" i="1"/>
  <c r="FX70" i="1"/>
  <c r="FX6" i="1"/>
  <c r="FX9" i="1" s="1"/>
  <c r="FW6" i="1"/>
  <c r="CG826" i="4" l="1"/>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FX10" i="1"/>
  <c r="FX11" i="1"/>
  <c r="FW9" i="1"/>
  <c r="IP5" i="1"/>
  <c r="IP70" i="1" s="1"/>
  <c r="FC5" i="1"/>
  <c r="B428" i="4" l="1"/>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FW10" i="1"/>
  <c r="FW11" i="1"/>
  <c r="FX12" i="1"/>
  <c r="FW12" i="1"/>
  <c r="FC70" i="1"/>
  <c r="FC6" i="1"/>
  <c r="CH5" i="1"/>
  <c r="CG5" i="1"/>
  <c r="B429" i="4" l="1"/>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FC9" i="1"/>
  <c r="B430" i="4" l="1"/>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FC11" i="1"/>
  <c r="FC10" i="1"/>
  <c r="FC12" i="1"/>
  <c r="GL5" i="1"/>
  <c r="GL70" i="1" s="1"/>
  <c r="BP830" i="4" l="1"/>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E5" i="1"/>
  <c r="CD5" i="1"/>
  <c r="CN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D70" i="1"/>
  <c r="CE70" i="1"/>
  <c r="CN70" i="1"/>
  <c r="CD6" i="1"/>
  <c r="CE6" i="1"/>
  <c r="CN6" i="1"/>
  <c r="IL5" i="1"/>
  <c r="EI5" i="1"/>
  <c r="F28" i="3"/>
  <c r="E28" i="3"/>
  <c r="C28" i="3"/>
  <c r="B28"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E9" i="1"/>
  <c r="CD9" i="1"/>
  <c r="CN9" i="1"/>
  <c r="EI70" i="1"/>
  <c r="IL70" i="1"/>
  <c r="EI6" i="1"/>
  <c r="IQ5" i="1"/>
  <c r="BY833" i="4" l="1"/>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D11" i="1"/>
  <c r="CD10" i="1"/>
  <c r="CE10" i="1"/>
  <c r="CE11" i="1"/>
  <c r="CN11" i="1"/>
  <c r="CN10" i="1"/>
  <c r="CD12" i="1"/>
  <c r="CE12" i="1"/>
  <c r="CN12" i="1"/>
  <c r="EI9" i="1"/>
  <c r="IQ70" i="1"/>
  <c r="IR5" i="1"/>
  <c r="IS5" i="1"/>
  <c r="GI5" i="1"/>
  <c r="CH834" i="4" l="1"/>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EI11" i="1"/>
  <c r="EI10" i="1"/>
  <c r="EI12" i="1"/>
  <c r="IR70" i="1"/>
  <c r="GI70" i="1"/>
  <c r="IS70" i="1"/>
  <c r="IR6" i="1"/>
  <c r="IS6" i="1"/>
  <c r="GI6" i="1"/>
  <c r="GJ5" i="1"/>
  <c r="B436" i="4" l="1"/>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IS9" i="1"/>
  <c r="IR9" i="1"/>
  <c r="GI9" i="1"/>
  <c r="GJ70" i="1"/>
  <c r="GJ6" i="1"/>
  <c r="BW5" i="1"/>
  <c r="JL5" i="1"/>
  <c r="F46" i="3"/>
  <c r="F45" i="3"/>
  <c r="F44" i="3"/>
  <c r="F31" i="3"/>
  <c r="F30" i="3"/>
  <c r="F29" i="3"/>
  <c r="F27" i="3"/>
  <c r="F26" i="3"/>
  <c r="E46" i="3"/>
  <c r="E45" i="3"/>
  <c r="E44" i="3"/>
  <c r="E31" i="3"/>
  <c r="E30" i="3"/>
  <c r="E29" i="3"/>
  <c r="E27" i="3"/>
  <c r="E26" i="3"/>
  <c r="I438" i="4" l="1"/>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GI11" i="1"/>
  <c r="GI10" i="1"/>
  <c r="IR11" i="1"/>
  <c r="IR10" i="1"/>
  <c r="IS11" i="1"/>
  <c r="IS10" i="1"/>
  <c r="GI12" i="1"/>
  <c r="IR12" i="1"/>
  <c r="IS12" i="1"/>
  <c r="GJ9" i="1"/>
  <c r="BW70" i="1"/>
  <c r="JL70" i="1"/>
  <c r="BW6" i="1"/>
  <c r="JL6" i="1"/>
  <c r="A70" i="1"/>
  <c r="A6" i="1"/>
  <c r="B7" i="1" s="1"/>
  <c r="A5" i="1"/>
  <c r="CV5" i="1"/>
  <c r="CU5" i="1"/>
  <c r="CG837" i="4" l="1"/>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IT7" i="1"/>
  <c r="AR7" i="1"/>
  <c r="GB7" i="1"/>
  <c r="OF7" i="1"/>
  <c r="GJ10" i="1"/>
  <c r="GJ11" i="1"/>
  <c r="IJ7" i="1"/>
  <c r="II7" i="1"/>
  <c r="IH7" i="1"/>
  <c r="EO7" i="1"/>
  <c r="EN7" i="1"/>
  <c r="GS7" i="1"/>
  <c r="GT7" i="1"/>
  <c r="DI7" i="1"/>
  <c r="DH7" i="1"/>
  <c r="DG7" i="1"/>
  <c r="DF7" i="1"/>
  <c r="DE7" i="1"/>
  <c r="DD7" i="1"/>
  <c r="DC7" i="1"/>
  <c r="DB7" i="1"/>
  <c r="DA7" i="1"/>
  <c r="CZ7" i="1"/>
  <c r="CY7" i="1"/>
  <c r="CX7" i="1"/>
  <c r="DU7" i="1"/>
  <c r="DT7" i="1"/>
  <c r="DS7" i="1"/>
  <c r="DR7" i="1"/>
  <c r="DQ7" i="1"/>
  <c r="DP7" i="1"/>
  <c r="DO7" i="1"/>
  <c r="DN7" i="1"/>
  <c r="DM7" i="1"/>
  <c r="DL7" i="1"/>
  <c r="DK7" i="1"/>
  <c r="DJ7" i="1"/>
  <c r="EG7" i="1"/>
  <c r="EF7" i="1"/>
  <c r="EE7" i="1"/>
  <c r="ED7" i="1"/>
  <c r="EC7" i="1"/>
  <c r="EB7" i="1"/>
  <c r="GU7" i="1"/>
  <c r="IN7" i="1"/>
  <c r="GN7" i="1"/>
  <c r="JN7" i="1"/>
  <c r="NG7" i="1"/>
  <c r="MA7" i="1"/>
  <c r="LN7" i="1"/>
  <c r="NF7" i="1"/>
  <c r="LZ7" i="1"/>
  <c r="NE7" i="1"/>
  <c r="LY7" i="1"/>
  <c r="NH7" i="1"/>
  <c r="ND7" i="1"/>
  <c r="LX7" i="1"/>
  <c r="MB7" i="1"/>
  <c r="NC7" i="1"/>
  <c r="LW7" i="1"/>
  <c r="NB7" i="1"/>
  <c r="LV7" i="1"/>
  <c r="MC7" i="1"/>
  <c r="NA7" i="1"/>
  <c r="LU7" i="1"/>
  <c r="NI7" i="1"/>
  <c r="MZ7" i="1"/>
  <c r="LT7" i="1"/>
  <c r="MY7" i="1"/>
  <c r="LS7" i="1"/>
  <c r="OD7" i="1"/>
  <c r="MX7" i="1"/>
  <c r="LR7" i="1"/>
  <c r="OC7" i="1"/>
  <c r="MW7" i="1"/>
  <c r="LQ7" i="1"/>
  <c r="OB7" i="1"/>
  <c r="MV7" i="1"/>
  <c r="LP7" i="1"/>
  <c r="OA7" i="1"/>
  <c r="MU7" i="1"/>
  <c r="LO7" i="1"/>
  <c r="MT7" i="1"/>
  <c r="NZ7" i="1"/>
  <c r="NY7" i="1"/>
  <c r="MS7" i="1"/>
  <c r="LM7" i="1"/>
  <c r="NX7" i="1"/>
  <c r="MR7" i="1"/>
  <c r="LL7" i="1"/>
  <c r="NW7" i="1"/>
  <c r="MQ7" i="1"/>
  <c r="LK7" i="1"/>
  <c r="NV7" i="1"/>
  <c r="MP7" i="1"/>
  <c r="LJ7" i="1"/>
  <c r="NU7" i="1"/>
  <c r="MO7" i="1"/>
  <c r="LI7" i="1"/>
  <c r="NT7" i="1"/>
  <c r="MN7" i="1"/>
  <c r="LH7" i="1"/>
  <c r="NS7" i="1"/>
  <c r="MM7" i="1"/>
  <c r="NR7" i="1"/>
  <c r="ML7" i="1"/>
  <c r="NQ7" i="1"/>
  <c r="MK7" i="1"/>
  <c r="NP7" i="1"/>
  <c r="MJ7" i="1"/>
  <c r="NO7" i="1"/>
  <c r="MI7" i="1"/>
  <c r="NN7" i="1"/>
  <c r="MH7" i="1"/>
  <c r="NM7" i="1"/>
  <c r="MG7" i="1"/>
  <c r="NL7" i="1"/>
  <c r="MF7" i="1"/>
  <c r="NK7" i="1"/>
  <c r="ME7" i="1"/>
  <c r="MD7" i="1"/>
  <c r="NJ7" i="1"/>
  <c r="KK7" i="1"/>
  <c r="KJ7" i="1"/>
  <c r="KI7" i="1"/>
  <c r="KH7" i="1"/>
  <c r="KF7" i="1"/>
  <c r="KE7" i="1"/>
  <c r="KC7" i="1"/>
  <c r="KD7" i="1"/>
  <c r="LF7" i="1"/>
  <c r="JZ7" i="1"/>
  <c r="LE7" i="1"/>
  <c r="JY7" i="1"/>
  <c r="JV7" i="1"/>
  <c r="LD7" i="1"/>
  <c r="JX7" i="1"/>
  <c r="LC7" i="1"/>
  <c r="JW7" i="1"/>
  <c r="JQ7" i="1"/>
  <c r="LB7" i="1"/>
  <c r="KS7" i="1"/>
  <c r="LA7" i="1"/>
  <c r="JU7" i="1"/>
  <c r="KZ7" i="1"/>
  <c r="JT7" i="1"/>
  <c r="KY7" i="1"/>
  <c r="JS7" i="1"/>
  <c r="KX7" i="1"/>
  <c r="KW7" i="1"/>
  <c r="KR7" i="1"/>
  <c r="JR7" i="1"/>
  <c r="KV7" i="1"/>
  <c r="JP7" i="1"/>
  <c r="KU7" i="1"/>
  <c r="KT7" i="1"/>
  <c r="KQ7" i="1"/>
  <c r="KP7" i="1"/>
  <c r="KO7" i="1"/>
  <c r="KL7" i="1"/>
  <c r="KG7" i="1"/>
  <c r="KB7" i="1"/>
  <c r="KA7" i="1"/>
  <c r="LG7" i="1"/>
  <c r="KN7" i="1"/>
  <c r="KM7" i="1"/>
  <c r="IF7" i="1"/>
  <c r="JO7" i="1"/>
  <c r="IB7" i="1"/>
  <c r="IA7" i="1"/>
  <c r="HZ7" i="1"/>
  <c r="HF7" i="1"/>
  <c r="HY7" i="1"/>
  <c r="HG7" i="1"/>
  <c r="HX7" i="1"/>
  <c r="HW7" i="1"/>
  <c r="HK7" i="1"/>
  <c r="HV7" i="1"/>
  <c r="HI7" i="1"/>
  <c r="HH7" i="1"/>
  <c r="HJ7" i="1"/>
  <c r="HL7" i="1"/>
  <c r="HT7" i="1"/>
  <c r="HO7" i="1"/>
  <c r="HP7" i="1"/>
  <c r="HU7" i="1"/>
  <c r="HS7" i="1"/>
  <c r="HQ7" i="1"/>
  <c r="HR7" i="1"/>
  <c r="HB7" i="1"/>
  <c r="HC7" i="1"/>
  <c r="HA7" i="1"/>
  <c r="HE7" i="1"/>
  <c r="HD7" i="1"/>
  <c r="GZ7" i="1"/>
  <c r="JF7" i="1"/>
  <c r="JE7" i="1"/>
  <c r="JD7" i="1"/>
  <c r="GO18" i="1"/>
  <c r="FY7" i="1"/>
  <c r="AN7" i="1"/>
  <c r="IG7" i="1"/>
  <c r="ID7" i="1"/>
  <c r="IE7" i="1"/>
  <c r="IC7" i="1"/>
  <c r="GY7" i="1"/>
  <c r="AQ7" i="1"/>
  <c r="AP7" i="1"/>
  <c r="AO7" i="1"/>
  <c r="AO51" i="1" s="1"/>
  <c r="FR7" i="1"/>
  <c r="FQ7" i="1"/>
  <c r="JM7" i="1"/>
  <c r="JK7" i="1"/>
  <c r="JJ7" i="1"/>
  <c r="JI7" i="1"/>
  <c r="GJ12" i="1"/>
  <c r="BH7" i="1"/>
  <c r="BL7" i="1"/>
  <c r="BC7" i="1"/>
  <c r="BF7" i="1"/>
  <c r="EK7" i="1"/>
  <c r="EJ7" i="1"/>
  <c r="EM7" i="1"/>
  <c r="EL7" i="1"/>
  <c r="CF7" i="1"/>
  <c r="EV7" i="1"/>
  <c r="EU7" i="1"/>
  <c r="IW7" i="1"/>
  <c r="EA7" i="1"/>
  <c r="DZ7" i="1"/>
  <c r="DY7" i="1"/>
  <c r="DX7" i="1"/>
  <c r="IM7" i="1"/>
  <c r="DV7" i="1"/>
  <c r="GX7" i="1"/>
  <c r="OE7" i="1"/>
  <c r="BZ7" i="1"/>
  <c r="ET7" i="1"/>
  <c r="CP7" i="1"/>
  <c r="CN7" i="1"/>
  <c r="CO7" i="1"/>
  <c r="ER7" i="1"/>
  <c r="EQ7" i="1"/>
  <c r="BW9" i="1"/>
  <c r="JL9" i="1"/>
  <c r="GC7" i="1"/>
  <c r="GD7" i="1"/>
  <c r="ES7" i="1"/>
  <c r="IU7" i="1"/>
  <c r="JG7" i="1"/>
  <c r="IX7" i="1"/>
  <c r="DW7" i="1"/>
  <c r="IK7" i="1"/>
  <c r="IO7" i="1"/>
  <c r="EP7" i="1"/>
  <c r="CW7" i="1"/>
  <c r="BB7" i="1"/>
  <c r="BA7" i="1"/>
  <c r="BI7" i="1"/>
  <c r="BG7" i="1"/>
  <c r="BD7" i="1"/>
  <c r="BK7" i="1"/>
  <c r="GW7" i="1"/>
  <c r="BW7" i="1"/>
  <c r="BW24" i="1" s="1"/>
  <c r="FB7" i="1"/>
  <c r="GV7" i="1"/>
  <c r="FW7" i="1"/>
  <c r="GF7" i="1"/>
  <c r="EW7" i="1"/>
  <c r="IQ7" i="1"/>
  <c r="AY7" i="1"/>
  <c r="GM7" i="1"/>
  <c r="EI7" i="1"/>
  <c r="IL7" i="1"/>
  <c r="CD7" i="1"/>
  <c r="IP7" i="1"/>
  <c r="GP18" i="1"/>
  <c r="GE7" i="1"/>
  <c r="CE7" i="1"/>
  <c r="JH7" i="1"/>
  <c r="JC18" i="1"/>
  <c r="HM7" i="1"/>
  <c r="FC7" i="1"/>
  <c r="IR7" i="1"/>
  <c r="GK7" i="1"/>
  <c r="GL7" i="1"/>
  <c r="FX7" i="1"/>
  <c r="JL7" i="1"/>
  <c r="JL24" i="1" s="1"/>
  <c r="GI7" i="1"/>
  <c r="AZ7" i="1"/>
  <c r="IS7" i="1"/>
  <c r="GJ7" i="1"/>
  <c r="CU6" i="1"/>
  <c r="CV6" i="1"/>
  <c r="BS439" i="4" l="1"/>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24" i="1"/>
  <c r="AP51" i="1"/>
  <c r="AR18" i="1"/>
  <c r="AR51" i="1"/>
  <c r="BW37" i="1"/>
  <c r="BW26" i="1"/>
  <c r="BW47" i="1" s="1"/>
  <c r="BW28" i="1"/>
  <c r="BW33" i="1"/>
  <c r="BW34" i="1"/>
  <c r="BW31" i="1"/>
  <c r="BW35" i="1"/>
  <c r="BW43" i="1"/>
  <c r="BW38" i="1"/>
  <c r="BW40" i="1"/>
  <c r="BW30" i="1"/>
  <c r="BW32" i="1"/>
  <c r="BW25" i="1"/>
  <c r="BW27" i="1"/>
  <c r="BW42" i="1"/>
  <c r="BW41" i="1"/>
  <c r="BW29" i="1"/>
  <c r="BW44" i="1"/>
  <c r="BW36" i="1"/>
  <c r="BW39" i="1"/>
  <c r="JL43" i="1"/>
  <c r="JL35" i="1"/>
  <c r="JL37" i="1"/>
  <c r="JL27" i="1"/>
  <c r="JL44" i="1"/>
  <c r="JL33" i="1"/>
  <c r="JL34" i="1"/>
  <c r="JL40" i="1"/>
  <c r="JL38" i="1"/>
  <c r="JL25" i="1"/>
  <c r="JL32" i="1"/>
  <c r="JL30" i="1"/>
  <c r="JL36" i="1"/>
  <c r="JL42" i="1"/>
  <c r="JL28" i="1"/>
  <c r="JL41" i="1"/>
  <c r="JL31" i="1"/>
  <c r="JL29" i="1"/>
  <c r="JL26" i="1"/>
  <c r="JL47" i="1" s="1"/>
  <c r="JL39" i="1"/>
  <c r="GI24" i="1"/>
  <c r="CF24" i="1"/>
  <c r="CW24" i="1"/>
  <c r="EL24" i="1"/>
  <c r="FX24" i="1"/>
  <c r="EP24" i="1"/>
  <c r="EM24" i="1"/>
  <c r="IK24" i="1"/>
  <c r="EK24" i="1"/>
  <c r="OF24" i="1"/>
  <c r="EJ24" i="1"/>
  <c r="BF24" i="1"/>
  <c r="BC24" i="1"/>
  <c r="ES24" i="1"/>
  <c r="BL24" i="1"/>
  <c r="GE24" i="1"/>
  <c r="JJ24" i="1"/>
  <c r="JK24" i="1"/>
  <c r="JM24" i="1"/>
  <c r="CD24" i="1"/>
  <c r="FQ24" i="1"/>
  <c r="IU24" i="1"/>
  <c r="CE24" i="1"/>
  <c r="CN24" i="1"/>
  <c r="JG24" i="1"/>
  <c r="EI24" i="1"/>
  <c r="BZ24" i="1"/>
  <c r="IC24" i="1"/>
  <c r="EQ24" i="1"/>
  <c r="OE24" i="1"/>
  <c r="FR24" i="1"/>
  <c r="CO24" i="1"/>
  <c r="CP24" i="1"/>
  <c r="GF24" i="1"/>
  <c r="FW24" i="1"/>
  <c r="ID24" i="1"/>
  <c r="AO24" i="1"/>
  <c r="ET24" i="1"/>
  <c r="IE24" i="1"/>
  <c r="IM24" i="1"/>
  <c r="IX24" i="1"/>
  <c r="JC46" i="1"/>
  <c r="JC45" i="1"/>
  <c r="GW24" i="1"/>
  <c r="IF24" i="1"/>
  <c r="FC24" i="1"/>
  <c r="BH24" i="1"/>
  <c r="BD24" i="1"/>
  <c r="JH24" i="1"/>
  <c r="ER24" i="1"/>
  <c r="IW24" i="1"/>
  <c r="GP46" i="1"/>
  <c r="GP45" i="1"/>
  <c r="GO46" i="1"/>
  <c r="GO45" i="1"/>
  <c r="GJ24" i="1"/>
  <c r="EU24" i="1"/>
  <c r="BG24" i="1"/>
  <c r="BI24" i="1"/>
  <c r="BA24" i="1"/>
  <c r="EV24" i="1"/>
  <c r="JI24" i="1"/>
  <c r="BK24" i="1"/>
  <c r="BB24" i="1"/>
  <c r="JL51" i="1"/>
  <c r="BW51" i="1"/>
  <c r="JC61" i="1"/>
  <c r="JC57" i="1"/>
  <c r="JC62" i="1"/>
  <c r="JC59" i="1"/>
  <c r="JC55" i="1"/>
  <c r="JC58" i="1"/>
  <c r="JC56" i="1"/>
  <c r="JC60" i="1"/>
  <c r="JC63" i="1"/>
  <c r="GO59" i="1"/>
  <c r="GO60" i="1"/>
  <c r="GO57" i="1"/>
  <c r="GO58" i="1"/>
  <c r="GO63" i="1"/>
  <c r="GO62" i="1"/>
  <c r="GO56" i="1"/>
  <c r="GO55" i="1"/>
  <c r="GO61" i="1"/>
  <c r="GP60" i="1"/>
  <c r="GP57" i="1"/>
  <c r="GP59" i="1"/>
  <c r="GP62" i="1"/>
  <c r="GP61" i="1"/>
  <c r="GP55" i="1"/>
  <c r="GP56" i="1"/>
  <c r="GP63" i="1"/>
  <c r="GP58" i="1"/>
  <c r="BH18" i="1"/>
  <c r="BH51" i="1"/>
  <c r="GP52" i="1"/>
  <c r="GP53" i="1"/>
  <c r="GP54" i="1"/>
  <c r="JK18" i="1"/>
  <c r="JK51" i="1"/>
  <c r="OE18" i="1"/>
  <c r="OE51" i="1"/>
  <c r="IU18" i="1"/>
  <c r="IU51" i="1"/>
  <c r="JM18" i="1"/>
  <c r="JM51" i="1"/>
  <c r="CO18" i="1"/>
  <c r="CO51" i="1"/>
  <c r="ET18" i="1"/>
  <c r="ET51" i="1"/>
  <c r="BZ18" i="1"/>
  <c r="BZ51" i="1"/>
  <c r="GO53" i="1"/>
  <c r="GO52" i="1"/>
  <c r="GO54" i="1"/>
  <c r="IF18" i="1"/>
  <c r="IF51" i="1"/>
  <c r="EQ18" i="1"/>
  <c r="EQ51" i="1"/>
  <c r="AO18" i="1"/>
  <c r="GW18" i="1"/>
  <c r="GW51" i="1"/>
  <c r="BD18" i="1"/>
  <c r="BD51" i="1"/>
  <c r="AQ18" i="1"/>
  <c r="AQ51" i="1"/>
  <c r="FW18" i="1"/>
  <c r="FW51" i="1"/>
  <c r="ID18" i="1"/>
  <c r="ID51" i="1"/>
  <c r="GJ18" i="1"/>
  <c r="GJ51" i="1"/>
  <c r="IW18" i="1"/>
  <c r="IW51" i="1"/>
  <c r="FQ18" i="1"/>
  <c r="FQ51" i="1"/>
  <c r="CN18" i="1"/>
  <c r="CN51" i="1"/>
  <c r="CP18" i="1"/>
  <c r="CP51" i="1"/>
  <c r="AN18" i="1"/>
  <c r="AN51" i="1"/>
  <c r="BK18" i="1"/>
  <c r="BK51" i="1"/>
  <c r="BG18" i="1"/>
  <c r="BG51" i="1"/>
  <c r="BI18" i="1"/>
  <c r="BI51" i="1"/>
  <c r="EU18" i="1"/>
  <c r="EU51" i="1"/>
  <c r="ES18" i="1"/>
  <c r="ES51" i="1"/>
  <c r="CD18" i="1"/>
  <c r="CD51" i="1"/>
  <c r="EI18" i="1"/>
  <c r="EI51" i="1"/>
  <c r="AZ18" i="1"/>
  <c r="AZ51" i="1"/>
  <c r="BA18" i="1"/>
  <c r="BA51" i="1"/>
  <c r="EV18" i="1"/>
  <c r="EV51" i="1"/>
  <c r="AY18" i="1"/>
  <c r="AY51" i="1"/>
  <c r="AP18" i="1"/>
  <c r="IM18" i="1"/>
  <c r="IM51" i="1"/>
  <c r="CF18" i="1"/>
  <c r="CF51" i="1"/>
  <c r="GE18" i="1"/>
  <c r="GE51" i="1"/>
  <c r="EL18" i="1"/>
  <c r="EL51" i="1"/>
  <c r="CE18" i="1"/>
  <c r="CE51" i="1"/>
  <c r="ER18" i="1"/>
  <c r="ER51" i="1"/>
  <c r="IC18" i="1"/>
  <c r="IC51" i="1"/>
  <c r="IE18" i="1"/>
  <c r="IE51" i="1"/>
  <c r="CW18" i="1"/>
  <c r="CW51" i="1"/>
  <c r="FX18" i="1"/>
  <c r="FX51" i="1"/>
  <c r="EP18" i="1"/>
  <c r="EP51" i="1"/>
  <c r="EM18" i="1"/>
  <c r="EM51" i="1"/>
  <c r="JH18" i="1"/>
  <c r="JH51" i="1"/>
  <c r="FR18" i="1"/>
  <c r="FR51" i="1"/>
  <c r="GF18" i="1"/>
  <c r="GF51" i="1"/>
  <c r="JI18" i="1"/>
  <c r="JI51" i="1"/>
  <c r="JJ18" i="1"/>
  <c r="JJ51" i="1"/>
  <c r="BB18" i="1"/>
  <c r="BB51" i="1"/>
  <c r="IK18" i="1"/>
  <c r="IK51" i="1"/>
  <c r="EK18" i="1"/>
  <c r="EK51" i="1"/>
  <c r="GI18" i="1"/>
  <c r="GI51" i="1"/>
  <c r="BF18" i="1"/>
  <c r="BF51" i="1"/>
  <c r="JC52" i="1"/>
  <c r="JC54" i="1"/>
  <c r="JC53" i="1"/>
  <c r="EJ18" i="1"/>
  <c r="EJ51" i="1"/>
  <c r="FC18" i="1"/>
  <c r="FC51" i="1"/>
  <c r="IX18" i="1"/>
  <c r="IX51" i="1"/>
  <c r="BC18" i="1"/>
  <c r="BC51" i="1"/>
  <c r="OF18" i="1"/>
  <c r="OF51" i="1"/>
  <c r="JG18" i="1"/>
  <c r="JG51" i="1"/>
  <c r="BL18" i="1"/>
  <c r="BL51" i="1"/>
  <c r="JL10" i="1"/>
  <c r="JL11" i="1"/>
  <c r="BW10" i="1"/>
  <c r="BW11" i="1"/>
  <c r="GV19" i="1"/>
  <c r="JC19" i="1"/>
  <c r="GP19" i="1"/>
  <c r="GO19" i="1"/>
  <c r="JL18" i="1"/>
  <c r="BW18" i="1"/>
  <c r="JL12" i="1"/>
  <c r="BW12" i="1"/>
  <c r="CV9" i="1"/>
  <c r="CU9" i="1"/>
  <c r="CU7" i="1"/>
  <c r="CU24" i="1" s="1"/>
  <c r="CV7" i="1"/>
  <c r="CV24" i="1" s="1"/>
  <c r="B26" i="3"/>
  <c r="BV5" i="1"/>
  <c r="BW440" i="4" l="1"/>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R63" i="1"/>
  <c r="AR59" i="1"/>
  <c r="AR52" i="1"/>
  <c r="AR57" i="1"/>
  <c r="AR55" i="1"/>
  <c r="AR58" i="1"/>
  <c r="AR56" i="1"/>
  <c r="AR54" i="1"/>
  <c r="AR61" i="1"/>
  <c r="AR53" i="1"/>
  <c r="AR60" i="1"/>
  <c r="AR62" i="1"/>
  <c r="AR19" i="1"/>
  <c r="BI30" i="1"/>
  <c r="BI29" i="1"/>
  <c r="BI44" i="1"/>
  <c r="BI25" i="1"/>
  <c r="BI46" i="1" s="1"/>
  <c r="BI28" i="1"/>
  <c r="BI35" i="1"/>
  <c r="BI34" i="1"/>
  <c r="BI27" i="1"/>
  <c r="BI39" i="1"/>
  <c r="BI42" i="1"/>
  <c r="BI43" i="1"/>
  <c r="BI31" i="1"/>
  <c r="BI32" i="1"/>
  <c r="BI36" i="1"/>
  <c r="BI26" i="1"/>
  <c r="BI47" i="1" s="1"/>
  <c r="BI40" i="1"/>
  <c r="BI33" i="1"/>
  <c r="BI41" i="1"/>
  <c r="BI37" i="1"/>
  <c r="BI38" i="1"/>
  <c r="AN46" i="1"/>
  <c r="AN47" i="1"/>
  <c r="AY32" i="1"/>
  <c r="AY28" i="1"/>
  <c r="AY27" i="1"/>
  <c r="AY35" i="1"/>
  <c r="AY39" i="1"/>
  <c r="AY30" i="1"/>
  <c r="AY25" i="1"/>
  <c r="AY46" i="1" s="1"/>
  <c r="AY29" i="1"/>
  <c r="AY38" i="1"/>
  <c r="AY36" i="1"/>
  <c r="AY42" i="1"/>
  <c r="AY40" i="1"/>
  <c r="AY41" i="1"/>
  <c r="AY37" i="1"/>
  <c r="AY26" i="1"/>
  <c r="AY47" i="1" s="1"/>
  <c r="AY34" i="1"/>
  <c r="AY31" i="1"/>
  <c r="AY33" i="1"/>
  <c r="BF34" i="1"/>
  <c r="BF40" i="1"/>
  <c r="BF27" i="1"/>
  <c r="BF32" i="1"/>
  <c r="BF44" i="1"/>
  <c r="BF36" i="1"/>
  <c r="BF33" i="1"/>
  <c r="BF29" i="1"/>
  <c r="BF30" i="1"/>
  <c r="BF25" i="1"/>
  <c r="BF46" i="1" s="1"/>
  <c r="BF28" i="1"/>
  <c r="BF43" i="1"/>
  <c r="BF37" i="1"/>
  <c r="BF41" i="1"/>
  <c r="BF39" i="1"/>
  <c r="BF26" i="1"/>
  <c r="BF47" i="1" s="1"/>
  <c r="BF42" i="1"/>
  <c r="BF38" i="1"/>
  <c r="BF31" i="1"/>
  <c r="BF35" i="1"/>
  <c r="BG32" i="1"/>
  <c r="BG33" i="1"/>
  <c r="BG30" i="1"/>
  <c r="BG29" i="1"/>
  <c r="BG25" i="1"/>
  <c r="BG46" i="1" s="1"/>
  <c r="BG28" i="1"/>
  <c r="BG35" i="1"/>
  <c r="BG40" i="1"/>
  <c r="BG39" i="1"/>
  <c r="BG44" i="1"/>
  <c r="BG27" i="1"/>
  <c r="BG38" i="1"/>
  <c r="BG42" i="1"/>
  <c r="BG34" i="1"/>
  <c r="BG31" i="1"/>
  <c r="BG36" i="1"/>
  <c r="BG37" i="1"/>
  <c r="BG26" i="1"/>
  <c r="BG47" i="1" s="1"/>
  <c r="BG43" i="1"/>
  <c r="BG41" i="1"/>
  <c r="IM31" i="1"/>
  <c r="IM43" i="1"/>
  <c r="IM44" i="1"/>
  <c r="IM29" i="1"/>
  <c r="IM37" i="1"/>
  <c r="IM42" i="1"/>
  <c r="IM25" i="1"/>
  <c r="IM46" i="1" s="1"/>
  <c r="IM28" i="1"/>
  <c r="IM26" i="1"/>
  <c r="IM47" i="1" s="1"/>
  <c r="IM35" i="1"/>
  <c r="IM34" i="1"/>
  <c r="IM27" i="1"/>
  <c r="IM30" i="1"/>
  <c r="IM32" i="1"/>
  <c r="IM33" i="1"/>
  <c r="IM41" i="1"/>
  <c r="IM36" i="1"/>
  <c r="IM39" i="1"/>
  <c r="IM40" i="1"/>
  <c r="IM38" i="1"/>
  <c r="EI34" i="1"/>
  <c r="EI43" i="1"/>
  <c r="EI33" i="1"/>
  <c r="EI25" i="1"/>
  <c r="EI46" i="1" s="1"/>
  <c r="EI40" i="1"/>
  <c r="EI41" i="1"/>
  <c r="EI30" i="1"/>
  <c r="EI28" i="1"/>
  <c r="EI27" i="1"/>
  <c r="EI29" i="1"/>
  <c r="EI44" i="1"/>
  <c r="EI38" i="1"/>
  <c r="EI32" i="1"/>
  <c r="EI26" i="1"/>
  <c r="EI47" i="1" s="1"/>
  <c r="EI36" i="1"/>
  <c r="EI42" i="1"/>
  <c r="EI37" i="1"/>
  <c r="EI31" i="1"/>
  <c r="EI39" i="1"/>
  <c r="EI35" i="1"/>
  <c r="EJ26" i="1"/>
  <c r="EJ47" i="1" s="1"/>
  <c r="EJ33" i="1"/>
  <c r="EJ40" i="1"/>
  <c r="EJ31" i="1"/>
  <c r="EJ28" i="1"/>
  <c r="EJ29" i="1"/>
  <c r="EJ25" i="1"/>
  <c r="EJ46" i="1" s="1"/>
  <c r="EJ34" i="1"/>
  <c r="EJ32" i="1"/>
  <c r="EJ30" i="1"/>
  <c r="EJ35" i="1"/>
  <c r="EJ27" i="1"/>
  <c r="EJ44" i="1"/>
  <c r="EJ42" i="1"/>
  <c r="EJ37" i="1"/>
  <c r="EJ39" i="1"/>
  <c r="EJ41" i="1"/>
  <c r="EJ43" i="1"/>
  <c r="EJ36" i="1"/>
  <c r="EJ38" i="1"/>
  <c r="EU32" i="1"/>
  <c r="EU25" i="1"/>
  <c r="EU46" i="1" s="1"/>
  <c r="EU29" i="1"/>
  <c r="EU43" i="1"/>
  <c r="EU35" i="1"/>
  <c r="EU30" i="1"/>
  <c r="EU34" i="1"/>
  <c r="EU38" i="1"/>
  <c r="EU28" i="1"/>
  <c r="EU44" i="1"/>
  <c r="EU27" i="1"/>
  <c r="EU26" i="1"/>
  <c r="EU47" i="1" s="1"/>
  <c r="EU42" i="1"/>
  <c r="EU33" i="1"/>
  <c r="EU40" i="1"/>
  <c r="EU36" i="1"/>
  <c r="EU31" i="1"/>
  <c r="EU37" i="1"/>
  <c r="EU39" i="1"/>
  <c r="EU41" i="1"/>
  <c r="IE35" i="1"/>
  <c r="IE32" i="1"/>
  <c r="IE26" i="1"/>
  <c r="IE47" i="1" s="1"/>
  <c r="IE43" i="1"/>
  <c r="IE25" i="1"/>
  <c r="IE46" i="1" s="1"/>
  <c r="IE33" i="1"/>
  <c r="IE37" i="1"/>
  <c r="IE29" i="1"/>
  <c r="IE44" i="1"/>
  <c r="IE27" i="1"/>
  <c r="IE30" i="1"/>
  <c r="IE28" i="1"/>
  <c r="IE34" i="1"/>
  <c r="IE40" i="1"/>
  <c r="IE38" i="1"/>
  <c r="IE42" i="1"/>
  <c r="IE41" i="1"/>
  <c r="IE39" i="1"/>
  <c r="IE36" i="1"/>
  <c r="IE31" i="1"/>
  <c r="JG40" i="1"/>
  <c r="JG26" i="1"/>
  <c r="JG47" i="1" s="1"/>
  <c r="JG30" i="1"/>
  <c r="JG44" i="1"/>
  <c r="JG31" i="1"/>
  <c r="JG25" i="1"/>
  <c r="JG46" i="1" s="1"/>
  <c r="JG34" i="1"/>
  <c r="JG29" i="1"/>
  <c r="JG32" i="1"/>
  <c r="JG35" i="1"/>
  <c r="JG28" i="1"/>
  <c r="JG27" i="1"/>
  <c r="JG39" i="1"/>
  <c r="JG42" i="1"/>
  <c r="JG38" i="1"/>
  <c r="JG41" i="1"/>
  <c r="JG37" i="1"/>
  <c r="JG43" i="1"/>
  <c r="JG33" i="1"/>
  <c r="JG36" i="1"/>
  <c r="OF29" i="1"/>
  <c r="OF44" i="1"/>
  <c r="OF38" i="1"/>
  <c r="OF33" i="1"/>
  <c r="OF25" i="1"/>
  <c r="OF46" i="1" s="1"/>
  <c r="OF34" i="1"/>
  <c r="OF30" i="1"/>
  <c r="OF37" i="1"/>
  <c r="OF27" i="1"/>
  <c r="OF32" i="1"/>
  <c r="OF28" i="1"/>
  <c r="OF43" i="1"/>
  <c r="OF35" i="1"/>
  <c r="OF31" i="1"/>
  <c r="OF26" i="1"/>
  <c r="OF47" i="1" s="1"/>
  <c r="OF36" i="1"/>
  <c r="OF40" i="1"/>
  <c r="OF39" i="1"/>
  <c r="OF42" i="1"/>
  <c r="OF41" i="1"/>
  <c r="GJ33" i="1"/>
  <c r="GJ30" i="1"/>
  <c r="GJ26" i="1"/>
  <c r="GJ47" i="1" s="1"/>
  <c r="GJ44" i="1"/>
  <c r="GJ25" i="1"/>
  <c r="GJ46" i="1" s="1"/>
  <c r="GJ27" i="1"/>
  <c r="GJ34" i="1"/>
  <c r="GJ35" i="1"/>
  <c r="GJ28" i="1"/>
  <c r="GJ29" i="1"/>
  <c r="GJ37" i="1"/>
  <c r="GJ40" i="1"/>
  <c r="GJ36" i="1"/>
  <c r="GJ32" i="1"/>
  <c r="GJ41" i="1"/>
  <c r="GJ38" i="1"/>
  <c r="GJ31" i="1"/>
  <c r="GJ42" i="1"/>
  <c r="GJ39" i="1"/>
  <c r="GJ43" i="1"/>
  <c r="ET26" i="1"/>
  <c r="ET47" i="1" s="1"/>
  <c r="ET32" i="1"/>
  <c r="ET25" i="1"/>
  <c r="ET46" i="1" s="1"/>
  <c r="ET38" i="1"/>
  <c r="ET33" i="1"/>
  <c r="ET27" i="1"/>
  <c r="ET29" i="1"/>
  <c r="ET40" i="1"/>
  <c r="ET31" i="1"/>
  <c r="ET35" i="1"/>
  <c r="ET43" i="1"/>
  <c r="ET30" i="1"/>
  <c r="ET34" i="1"/>
  <c r="ET28" i="1"/>
  <c r="ET44" i="1"/>
  <c r="ET36" i="1"/>
  <c r="ET42" i="1"/>
  <c r="ET37" i="1"/>
  <c r="ET41" i="1"/>
  <c r="ET39" i="1"/>
  <c r="AQ34" i="1"/>
  <c r="AQ43" i="1"/>
  <c r="AQ28" i="1"/>
  <c r="AQ44" i="1"/>
  <c r="AQ25" i="1"/>
  <c r="AQ46" i="1" s="1"/>
  <c r="AQ35" i="1"/>
  <c r="AQ32" i="1"/>
  <c r="AQ30" i="1"/>
  <c r="AQ29" i="1"/>
  <c r="AQ27" i="1"/>
  <c r="AQ26" i="1"/>
  <c r="AQ47" i="1" s="1"/>
  <c r="AQ33" i="1"/>
  <c r="AQ38" i="1"/>
  <c r="AQ42" i="1"/>
  <c r="AQ37" i="1"/>
  <c r="AQ36" i="1"/>
  <c r="AQ31" i="1"/>
  <c r="AQ41" i="1"/>
  <c r="AQ40" i="1"/>
  <c r="AQ39" i="1"/>
  <c r="EK33" i="1"/>
  <c r="EK40" i="1"/>
  <c r="EK25" i="1"/>
  <c r="EK46" i="1" s="1"/>
  <c r="EK28" i="1"/>
  <c r="EK30" i="1"/>
  <c r="EK44" i="1"/>
  <c r="EK31" i="1"/>
  <c r="EK42" i="1"/>
  <c r="EK29" i="1"/>
  <c r="EK35" i="1"/>
  <c r="EK27" i="1"/>
  <c r="EK26" i="1"/>
  <c r="EK47" i="1" s="1"/>
  <c r="EK37" i="1"/>
  <c r="EK41" i="1"/>
  <c r="EK34" i="1"/>
  <c r="EK43" i="1"/>
  <c r="EK39" i="1"/>
  <c r="EK32" i="1"/>
  <c r="EK38" i="1"/>
  <c r="EK36" i="1"/>
  <c r="CN31" i="1"/>
  <c r="CN37" i="1"/>
  <c r="CN33" i="1"/>
  <c r="CN34" i="1"/>
  <c r="CN29" i="1"/>
  <c r="CN26" i="1"/>
  <c r="CN47" i="1" s="1"/>
  <c r="CN38" i="1"/>
  <c r="CN28" i="1"/>
  <c r="CN30" i="1"/>
  <c r="CN43" i="1"/>
  <c r="CN27" i="1"/>
  <c r="CN32" i="1"/>
  <c r="CN35" i="1"/>
  <c r="CN25" i="1"/>
  <c r="CN46" i="1" s="1"/>
  <c r="CN36" i="1"/>
  <c r="CN39" i="1"/>
  <c r="CN41" i="1"/>
  <c r="CN40" i="1"/>
  <c r="CN42" i="1"/>
  <c r="CN44" i="1"/>
  <c r="IK29" i="1"/>
  <c r="IK43" i="1"/>
  <c r="IK31" i="1"/>
  <c r="IK44" i="1"/>
  <c r="IK28" i="1"/>
  <c r="IK35" i="1"/>
  <c r="IK25" i="1"/>
  <c r="IK46" i="1" s="1"/>
  <c r="IK34" i="1"/>
  <c r="IK27" i="1"/>
  <c r="IK30" i="1"/>
  <c r="IK32" i="1"/>
  <c r="IK26" i="1"/>
  <c r="IK47" i="1" s="1"/>
  <c r="IK38" i="1"/>
  <c r="IK41" i="1"/>
  <c r="IK40" i="1"/>
  <c r="IK42" i="1"/>
  <c r="IK33" i="1"/>
  <c r="IK36" i="1"/>
  <c r="IK37" i="1"/>
  <c r="IK39" i="1"/>
  <c r="ID28" i="1"/>
  <c r="ID32" i="1"/>
  <c r="ID34" i="1"/>
  <c r="ID35" i="1"/>
  <c r="ID37" i="1"/>
  <c r="ID26" i="1"/>
  <c r="ID47" i="1" s="1"/>
  <c r="ID30" i="1"/>
  <c r="ID33" i="1"/>
  <c r="ID27" i="1"/>
  <c r="ID25" i="1"/>
  <c r="ID46" i="1" s="1"/>
  <c r="ID36" i="1"/>
  <c r="ID29" i="1"/>
  <c r="ID44" i="1"/>
  <c r="ID38" i="1"/>
  <c r="ID43" i="1"/>
  <c r="ID39" i="1"/>
  <c r="ID40" i="1"/>
  <c r="ID42" i="1"/>
  <c r="ID41" i="1"/>
  <c r="ID31" i="1"/>
  <c r="CE44" i="1"/>
  <c r="CE40" i="1"/>
  <c r="CE30" i="1"/>
  <c r="CE33" i="1"/>
  <c r="CE34" i="1"/>
  <c r="CE38" i="1"/>
  <c r="CE26" i="1"/>
  <c r="CE47" i="1" s="1"/>
  <c r="CE35" i="1"/>
  <c r="CE32" i="1"/>
  <c r="CE39" i="1"/>
  <c r="CE27" i="1"/>
  <c r="CE28" i="1"/>
  <c r="CE29" i="1"/>
  <c r="CE31" i="1"/>
  <c r="CE42" i="1"/>
  <c r="CE43" i="1"/>
  <c r="CE41" i="1"/>
  <c r="CE37" i="1"/>
  <c r="CE25" i="1"/>
  <c r="CE46" i="1" s="1"/>
  <c r="CE36" i="1"/>
  <c r="EM31" i="1"/>
  <c r="EM37" i="1"/>
  <c r="EM28" i="1"/>
  <c r="EM32" i="1"/>
  <c r="EM35" i="1"/>
  <c r="EM27" i="1"/>
  <c r="EM30" i="1"/>
  <c r="EM29" i="1"/>
  <c r="EM34" i="1"/>
  <c r="EM41" i="1"/>
  <c r="EM26" i="1"/>
  <c r="EM47" i="1" s="1"/>
  <c r="EM43" i="1"/>
  <c r="EM39" i="1"/>
  <c r="EM25" i="1"/>
  <c r="EM46" i="1" s="1"/>
  <c r="EM44" i="1"/>
  <c r="EM33" i="1"/>
  <c r="EM38" i="1"/>
  <c r="EM40" i="1"/>
  <c r="EM36" i="1"/>
  <c r="EM42" i="1"/>
  <c r="IW44" i="1"/>
  <c r="IW37" i="1"/>
  <c r="IW30" i="1"/>
  <c r="IW32" i="1"/>
  <c r="IW25" i="1"/>
  <c r="IW46" i="1" s="1"/>
  <c r="IW35" i="1"/>
  <c r="IW29" i="1"/>
  <c r="IW28" i="1"/>
  <c r="IW27" i="1"/>
  <c r="IW40" i="1"/>
  <c r="IW43" i="1"/>
  <c r="IW42" i="1"/>
  <c r="IW41" i="1"/>
  <c r="IW36" i="1"/>
  <c r="IW38" i="1"/>
  <c r="IW26" i="1"/>
  <c r="IW47" i="1" s="1"/>
  <c r="IW39" i="1"/>
  <c r="IW34" i="1"/>
  <c r="IW31" i="1"/>
  <c r="IW33" i="1"/>
  <c r="FW35" i="1"/>
  <c r="FW44" i="1"/>
  <c r="FW34" i="1"/>
  <c r="FW29" i="1"/>
  <c r="FW37" i="1"/>
  <c r="FW38" i="1"/>
  <c r="FW39" i="1"/>
  <c r="FW30" i="1"/>
  <c r="FW28" i="1"/>
  <c r="FW27" i="1"/>
  <c r="FW25" i="1"/>
  <c r="FW46" i="1" s="1"/>
  <c r="FW40" i="1"/>
  <c r="FW26" i="1"/>
  <c r="FW47" i="1" s="1"/>
  <c r="FW42" i="1"/>
  <c r="FW33" i="1"/>
  <c r="FW36" i="1"/>
  <c r="FW41" i="1"/>
  <c r="FW32" i="1"/>
  <c r="FW43" i="1"/>
  <c r="FW31" i="1"/>
  <c r="IU34" i="1"/>
  <c r="IU40" i="1"/>
  <c r="IU27" i="1"/>
  <c r="IU44" i="1"/>
  <c r="IU33" i="1"/>
  <c r="IU30" i="1"/>
  <c r="IU32" i="1"/>
  <c r="IU25" i="1"/>
  <c r="IU46" i="1" s="1"/>
  <c r="IU29" i="1"/>
  <c r="IU28" i="1"/>
  <c r="IU39" i="1"/>
  <c r="IU37" i="1"/>
  <c r="IU36" i="1"/>
  <c r="IU38" i="1"/>
  <c r="IU31" i="1"/>
  <c r="IU43" i="1"/>
  <c r="IU42" i="1"/>
  <c r="IU41" i="1"/>
  <c r="IU26" i="1"/>
  <c r="IU47" i="1" s="1"/>
  <c r="IU35" i="1"/>
  <c r="EP37" i="1"/>
  <c r="EP44" i="1"/>
  <c r="EP38" i="1"/>
  <c r="EP33" i="1"/>
  <c r="EP32" i="1"/>
  <c r="EP27" i="1"/>
  <c r="EP25" i="1"/>
  <c r="EP46" i="1" s="1"/>
  <c r="EP30" i="1"/>
  <c r="EP34" i="1"/>
  <c r="EP28" i="1"/>
  <c r="EP29" i="1"/>
  <c r="EP43" i="1"/>
  <c r="EP40" i="1"/>
  <c r="EP39" i="1"/>
  <c r="EP42" i="1"/>
  <c r="EP31" i="1"/>
  <c r="EP41" i="1"/>
  <c r="EP35" i="1"/>
  <c r="EP36" i="1"/>
  <c r="EP26" i="1"/>
  <c r="EP47" i="1" s="1"/>
  <c r="ER28" i="1"/>
  <c r="ER40" i="1"/>
  <c r="ER26" i="1"/>
  <c r="ER47" i="1" s="1"/>
  <c r="ER31" i="1"/>
  <c r="ER32" i="1"/>
  <c r="ER33" i="1"/>
  <c r="ER27" i="1"/>
  <c r="ER25" i="1"/>
  <c r="ER46" i="1" s="1"/>
  <c r="ER30" i="1"/>
  <c r="ER39" i="1"/>
  <c r="ER42" i="1"/>
  <c r="ER41" i="1"/>
  <c r="ER34" i="1"/>
  <c r="ER44" i="1"/>
  <c r="ER35" i="1"/>
  <c r="ER36" i="1"/>
  <c r="ER38" i="1"/>
  <c r="ER43" i="1"/>
  <c r="ER29" i="1"/>
  <c r="ER37" i="1"/>
  <c r="GF29" i="1"/>
  <c r="GF27" i="1"/>
  <c r="GF34" i="1"/>
  <c r="GF30" i="1"/>
  <c r="GF28" i="1"/>
  <c r="GF31" i="1"/>
  <c r="GF25" i="1"/>
  <c r="GF46" i="1" s="1"/>
  <c r="GF26" i="1"/>
  <c r="GF47" i="1" s="1"/>
  <c r="GF40" i="1"/>
  <c r="GF42" i="1"/>
  <c r="GF32" i="1"/>
  <c r="GF39" i="1"/>
  <c r="GF35" i="1"/>
  <c r="GF37" i="1"/>
  <c r="GF36" i="1"/>
  <c r="GF43" i="1"/>
  <c r="GF38" i="1"/>
  <c r="GF41" i="1"/>
  <c r="GF33" i="1"/>
  <c r="GF44" i="1"/>
  <c r="FQ40" i="1"/>
  <c r="FQ26" i="1"/>
  <c r="FQ47" i="1" s="1"/>
  <c r="FQ27" i="1"/>
  <c r="FQ30" i="1"/>
  <c r="FQ44" i="1"/>
  <c r="FQ37" i="1"/>
  <c r="FQ28" i="1"/>
  <c r="FQ35" i="1"/>
  <c r="FQ25" i="1"/>
  <c r="FQ46" i="1" s="1"/>
  <c r="FQ29" i="1"/>
  <c r="FQ32" i="1"/>
  <c r="FQ39" i="1"/>
  <c r="FQ42" i="1"/>
  <c r="FQ31" i="1"/>
  <c r="FQ33" i="1"/>
  <c r="FQ34" i="1"/>
  <c r="FQ38" i="1"/>
  <c r="FQ41" i="1"/>
  <c r="FQ43" i="1"/>
  <c r="FQ36" i="1"/>
  <c r="FX37" i="1"/>
  <c r="FX29" i="1"/>
  <c r="FX38" i="1"/>
  <c r="FX30" i="1"/>
  <c r="FX27" i="1"/>
  <c r="FX32" i="1"/>
  <c r="FX35" i="1"/>
  <c r="FX25" i="1"/>
  <c r="FX46" i="1" s="1"/>
  <c r="FX40" i="1"/>
  <c r="FX26" i="1"/>
  <c r="FX47" i="1" s="1"/>
  <c r="FX36" i="1"/>
  <c r="FX41" i="1"/>
  <c r="FX33" i="1"/>
  <c r="FX42" i="1"/>
  <c r="FX34" i="1"/>
  <c r="FX44" i="1"/>
  <c r="FX39" i="1"/>
  <c r="FX28" i="1"/>
  <c r="FX43" i="1"/>
  <c r="FX31" i="1"/>
  <c r="JH32" i="1"/>
  <c r="JH44" i="1"/>
  <c r="JH40" i="1"/>
  <c r="JH30" i="1"/>
  <c r="JH42" i="1"/>
  <c r="JH34" i="1"/>
  <c r="JH25" i="1"/>
  <c r="JH46" i="1" s="1"/>
  <c r="JH29" i="1"/>
  <c r="JH35" i="1"/>
  <c r="JH31" i="1"/>
  <c r="JH27" i="1"/>
  <c r="JH28" i="1"/>
  <c r="JH36" i="1"/>
  <c r="JH41" i="1"/>
  <c r="JH37" i="1"/>
  <c r="JH38" i="1"/>
  <c r="JH43" i="1"/>
  <c r="JH33" i="1"/>
  <c r="JH39" i="1"/>
  <c r="JH26" i="1"/>
  <c r="JH47" i="1" s="1"/>
  <c r="CP28" i="1"/>
  <c r="CP27" i="1"/>
  <c r="CP36" i="1"/>
  <c r="CP30" i="1"/>
  <c r="CP40" i="1"/>
  <c r="CP32" i="1"/>
  <c r="CP25" i="1"/>
  <c r="CP46" i="1" s="1"/>
  <c r="CP29" i="1"/>
  <c r="CP39" i="1"/>
  <c r="CP33" i="1"/>
  <c r="CP38" i="1"/>
  <c r="CP37" i="1"/>
  <c r="CP34" i="1"/>
  <c r="CP43" i="1"/>
  <c r="CP44" i="1"/>
  <c r="CP41" i="1"/>
  <c r="CP35" i="1"/>
  <c r="CP42" i="1"/>
  <c r="CP31" i="1"/>
  <c r="CP26" i="1"/>
  <c r="CP47" i="1" s="1"/>
  <c r="CD25" i="1"/>
  <c r="CD46" i="1" s="1"/>
  <c r="CD43" i="1"/>
  <c r="CD41" i="1"/>
  <c r="CD30" i="1"/>
  <c r="CD34" i="1"/>
  <c r="CD44" i="1"/>
  <c r="CD38" i="1"/>
  <c r="CD33" i="1"/>
  <c r="CD26" i="1"/>
  <c r="CD47" i="1" s="1"/>
  <c r="CD28" i="1"/>
  <c r="CD27" i="1"/>
  <c r="CD29" i="1"/>
  <c r="CD40" i="1"/>
  <c r="CD42" i="1"/>
  <c r="CD39" i="1"/>
  <c r="CD37" i="1"/>
  <c r="CD35" i="1"/>
  <c r="CD31" i="1"/>
  <c r="CD36" i="1"/>
  <c r="CD32" i="1"/>
  <c r="EL25" i="1"/>
  <c r="EL46" i="1" s="1"/>
  <c r="EL28" i="1"/>
  <c r="EL44" i="1"/>
  <c r="EL31" i="1"/>
  <c r="EL27" i="1"/>
  <c r="EL30" i="1"/>
  <c r="EL29" i="1"/>
  <c r="EL42" i="1"/>
  <c r="EL37" i="1"/>
  <c r="EL41" i="1"/>
  <c r="EL34" i="1"/>
  <c r="EL43" i="1"/>
  <c r="EL40" i="1"/>
  <c r="EL39" i="1"/>
  <c r="EL32" i="1"/>
  <c r="EL38" i="1"/>
  <c r="EL33" i="1"/>
  <c r="EL35" i="1"/>
  <c r="EL26" i="1"/>
  <c r="EL47" i="1" s="1"/>
  <c r="EL36" i="1"/>
  <c r="BD35" i="1"/>
  <c r="BD34" i="1"/>
  <c r="BD32" i="1"/>
  <c r="BD37" i="1"/>
  <c r="BD40" i="1"/>
  <c r="BD43" i="1"/>
  <c r="BD31" i="1"/>
  <c r="BD27" i="1"/>
  <c r="BD33" i="1"/>
  <c r="BD30" i="1"/>
  <c r="BD44" i="1"/>
  <c r="BD29" i="1"/>
  <c r="BD28" i="1"/>
  <c r="BD26" i="1"/>
  <c r="BD47" i="1" s="1"/>
  <c r="BD39" i="1"/>
  <c r="BD41" i="1"/>
  <c r="BD42" i="1"/>
  <c r="BD36" i="1"/>
  <c r="BD25" i="1"/>
  <c r="BD46" i="1" s="1"/>
  <c r="BD38" i="1"/>
  <c r="CO35" i="1"/>
  <c r="CO38" i="1"/>
  <c r="CO26" i="1"/>
  <c r="CO47" i="1" s="1"/>
  <c r="CO29" i="1"/>
  <c r="CO28" i="1"/>
  <c r="CO30" i="1"/>
  <c r="CO27" i="1"/>
  <c r="CO34" i="1"/>
  <c r="CO32" i="1"/>
  <c r="CO25" i="1"/>
  <c r="CO46" i="1" s="1"/>
  <c r="CO36" i="1"/>
  <c r="CO43" i="1"/>
  <c r="CO39" i="1"/>
  <c r="CO33" i="1"/>
  <c r="CO31" i="1"/>
  <c r="CO37" i="1"/>
  <c r="CO44" i="1"/>
  <c r="CO41" i="1"/>
  <c r="CO40" i="1"/>
  <c r="CO42" i="1"/>
  <c r="JM44" i="1"/>
  <c r="JM27" i="1"/>
  <c r="JM34" i="1"/>
  <c r="JM33" i="1"/>
  <c r="JM38" i="1"/>
  <c r="JM25" i="1"/>
  <c r="JM46" i="1" s="1"/>
  <c r="JM28" i="1"/>
  <c r="JM32" i="1"/>
  <c r="JM30" i="1"/>
  <c r="JM29" i="1"/>
  <c r="JM37" i="1"/>
  <c r="JM42" i="1"/>
  <c r="JM36" i="1"/>
  <c r="JM41" i="1"/>
  <c r="JM35" i="1"/>
  <c r="JM31" i="1"/>
  <c r="JM26" i="1"/>
  <c r="JM47" i="1" s="1"/>
  <c r="JM39" i="1"/>
  <c r="JM43" i="1"/>
  <c r="JM40" i="1"/>
  <c r="CW44" i="1"/>
  <c r="CW37" i="1"/>
  <c r="CW29" i="1"/>
  <c r="CW27" i="1"/>
  <c r="CW32" i="1"/>
  <c r="CW28" i="1"/>
  <c r="CW40" i="1"/>
  <c r="CW33" i="1"/>
  <c r="CW25" i="1"/>
  <c r="CW46" i="1" s="1"/>
  <c r="CW30" i="1"/>
  <c r="CW35" i="1"/>
  <c r="CW34" i="1"/>
  <c r="CW43" i="1"/>
  <c r="CW26" i="1"/>
  <c r="CW47" i="1" s="1"/>
  <c r="CW42" i="1"/>
  <c r="CW38" i="1"/>
  <c r="CW41" i="1"/>
  <c r="CW31" i="1"/>
  <c r="CW39" i="1"/>
  <c r="CW36" i="1"/>
  <c r="BB38" i="1"/>
  <c r="BB25" i="1"/>
  <c r="BB46" i="1" s="1"/>
  <c r="BB30" i="1"/>
  <c r="BB35" i="1"/>
  <c r="BB32" i="1"/>
  <c r="BB40" i="1"/>
  <c r="BB33" i="1"/>
  <c r="BB27" i="1"/>
  <c r="BB37" i="1"/>
  <c r="BB29" i="1"/>
  <c r="BB28" i="1"/>
  <c r="BB44" i="1"/>
  <c r="BB34" i="1"/>
  <c r="BB26" i="1"/>
  <c r="BB47" i="1" s="1"/>
  <c r="BB39" i="1"/>
  <c r="BB43" i="1"/>
  <c r="BB41" i="1"/>
  <c r="BB36" i="1"/>
  <c r="BB42" i="1"/>
  <c r="BB31" i="1"/>
  <c r="BH40" i="1"/>
  <c r="BH39" i="1"/>
  <c r="BH30" i="1"/>
  <c r="BH35" i="1"/>
  <c r="BH25" i="1"/>
  <c r="BH46" i="1" s="1"/>
  <c r="BH28" i="1"/>
  <c r="BH44" i="1"/>
  <c r="BH34" i="1"/>
  <c r="BH29" i="1"/>
  <c r="BH27" i="1"/>
  <c r="BH32" i="1"/>
  <c r="BH42" i="1"/>
  <c r="BH43" i="1"/>
  <c r="BH31" i="1"/>
  <c r="BH36" i="1"/>
  <c r="BH26" i="1"/>
  <c r="BH47" i="1" s="1"/>
  <c r="BH33" i="1"/>
  <c r="BH41" i="1"/>
  <c r="BH37" i="1"/>
  <c r="BH38" i="1"/>
  <c r="FR44" i="1"/>
  <c r="FR32" i="1"/>
  <c r="FR28" i="1"/>
  <c r="FR40" i="1"/>
  <c r="FR25" i="1"/>
  <c r="FR46" i="1" s="1"/>
  <c r="FR37" i="1"/>
  <c r="FR30" i="1"/>
  <c r="FR27" i="1"/>
  <c r="FR29" i="1"/>
  <c r="FR34" i="1"/>
  <c r="FR35" i="1"/>
  <c r="FR33" i="1"/>
  <c r="FR41" i="1"/>
  <c r="FR31" i="1"/>
  <c r="FR38" i="1"/>
  <c r="FR43" i="1"/>
  <c r="FR42" i="1"/>
  <c r="FR36" i="1"/>
  <c r="FR39" i="1"/>
  <c r="FR26" i="1"/>
  <c r="FR47" i="1" s="1"/>
  <c r="JK31" i="1"/>
  <c r="JK29" i="1"/>
  <c r="JK33" i="1"/>
  <c r="JK35" i="1"/>
  <c r="JK28" i="1"/>
  <c r="JK43" i="1"/>
  <c r="JK37" i="1"/>
  <c r="JK27" i="1"/>
  <c r="JK34" i="1"/>
  <c r="JK36" i="1"/>
  <c r="JK44" i="1"/>
  <c r="JK25" i="1"/>
  <c r="JK46" i="1" s="1"/>
  <c r="JK30" i="1"/>
  <c r="JK32" i="1"/>
  <c r="JK40" i="1"/>
  <c r="JK42" i="1"/>
  <c r="JK41" i="1"/>
  <c r="JK26" i="1"/>
  <c r="JK47" i="1" s="1"/>
  <c r="JK38" i="1"/>
  <c r="JK39" i="1"/>
  <c r="CF30" i="1"/>
  <c r="CF33" i="1"/>
  <c r="CF26" i="1"/>
  <c r="CF47" i="1" s="1"/>
  <c r="CF40" i="1"/>
  <c r="CF42" i="1"/>
  <c r="CF34" i="1"/>
  <c r="CF38" i="1"/>
  <c r="CF35" i="1"/>
  <c r="CF27" i="1"/>
  <c r="CF29" i="1"/>
  <c r="CF28" i="1"/>
  <c r="CF32" i="1"/>
  <c r="CF25" i="1"/>
  <c r="CF46" i="1" s="1"/>
  <c r="CF41" i="1"/>
  <c r="CF37" i="1"/>
  <c r="CF44" i="1"/>
  <c r="CF31" i="1"/>
  <c r="CF43" i="1"/>
  <c r="CF36" i="1"/>
  <c r="CF39" i="1"/>
  <c r="CU43" i="1"/>
  <c r="CU26" i="1"/>
  <c r="CU47" i="1" s="1"/>
  <c r="CU37" i="1"/>
  <c r="CU35" i="1"/>
  <c r="CU27" i="1"/>
  <c r="CU33" i="1"/>
  <c r="CU28" i="1"/>
  <c r="CU25" i="1"/>
  <c r="CU30" i="1"/>
  <c r="CU32" i="1"/>
  <c r="CU29" i="1"/>
  <c r="CU40" i="1"/>
  <c r="CU36" i="1"/>
  <c r="CU42" i="1"/>
  <c r="CU44" i="1"/>
  <c r="CU39" i="1"/>
  <c r="CU38" i="1"/>
  <c r="CU31" i="1"/>
  <c r="CU41" i="1"/>
  <c r="CU34" i="1"/>
  <c r="BK30" i="1"/>
  <c r="BK28" i="1"/>
  <c r="BK26" i="1"/>
  <c r="BK47" i="1" s="1"/>
  <c r="BK31" i="1"/>
  <c r="BK37" i="1"/>
  <c r="BK27" i="1"/>
  <c r="BK29" i="1"/>
  <c r="BK35" i="1"/>
  <c r="BK32" i="1"/>
  <c r="BK44" i="1"/>
  <c r="BK39" i="1"/>
  <c r="BK42" i="1"/>
  <c r="BK34" i="1"/>
  <c r="BK36" i="1"/>
  <c r="BK40" i="1"/>
  <c r="BK33" i="1"/>
  <c r="BK25" i="1"/>
  <c r="BK46" i="1" s="1"/>
  <c r="BK41" i="1"/>
  <c r="BK38" i="1"/>
  <c r="BK43" i="1"/>
  <c r="FC32" i="1"/>
  <c r="FC35" i="1"/>
  <c r="FC25" i="1"/>
  <c r="FC46" i="1" s="1"/>
  <c r="FC30" i="1"/>
  <c r="FC27" i="1"/>
  <c r="FC31" i="1"/>
  <c r="FC38" i="1"/>
  <c r="FC40" i="1"/>
  <c r="FC28" i="1"/>
  <c r="FC29" i="1"/>
  <c r="FC34" i="1"/>
  <c r="FC43" i="1"/>
  <c r="FC36" i="1"/>
  <c r="FC39" i="1"/>
  <c r="FC33" i="1"/>
  <c r="FC26" i="1"/>
  <c r="FC47" i="1" s="1"/>
  <c r="FC44" i="1"/>
  <c r="FC42" i="1"/>
  <c r="FC41" i="1"/>
  <c r="FC37" i="1"/>
  <c r="OE31" i="1"/>
  <c r="OE40" i="1"/>
  <c r="OE29" i="1"/>
  <c r="OE44" i="1"/>
  <c r="OE33" i="1"/>
  <c r="OE30" i="1"/>
  <c r="OE25" i="1"/>
  <c r="OE46" i="1" s="1"/>
  <c r="OE34" i="1"/>
  <c r="OE27" i="1"/>
  <c r="OE37" i="1"/>
  <c r="OE38" i="1"/>
  <c r="OE32" i="1"/>
  <c r="OE35" i="1"/>
  <c r="OE28" i="1"/>
  <c r="OE42" i="1"/>
  <c r="OE36" i="1"/>
  <c r="OE26" i="1"/>
  <c r="OE47" i="1" s="1"/>
  <c r="OE43" i="1"/>
  <c r="OE41" i="1"/>
  <c r="OE39" i="1"/>
  <c r="JJ33" i="1"/>
  <c r="JJ29" i="1"/>
  <c r="JJ31" i="1"/>
  <c r="JJ35" i="1"/>
  <c r="JJ27" i="1"/>
  <c r="JJ37" i="1"/>
  <c r="JJ28" i="1"/>
  <c r="JJ41" i="1"/>
  <c r="JJ44" i="1"/>
  <c r="JJ32" i="1"/>
  <c r="JJ25" i="1"/>
  <c r="JJ46" i="1" s="1"/>
  <c r="JJ30" i="1"/>
  <c r="JJ43" i="1"/>
  <c r="JJ34" i="1"/>
  <c r="JJ39" i="1"/>
  <c r="JJ40" i="1"/>
  <c r="JJ42" i="1"/>
  <c r="JJ38" i="1"/>
  <c r="JJ26" i="1"/>
  <c r="JJ47" i="1" s="1"/>
  <c r="JJ36" i="1"/>
  <c r="GI29" i="1"/>
  <c r="GI30" i="1"/>
  <c r="GI37" i="1"/>
  <c r="GI33" i="1"/>
  <c r="GI31" i="1"/>
  <c r="GI44" i="1"/>
  <c r="GI43" i="1"/>
  <c r="GI25" i="1"/>
  <c r="GI46" i="1" s="1"/>
  <c r="GI32" i="1"/>
  <c r="GI27" i="1"/>
  <c r="GI35" i="1"/>
  <c r="GI42" i="1"/>
  <c r="GI40" i="1"/>
  <c r="GI36" i="1"/>
  <c r="GI41" i="1"/>
  <c r="GI28" i="1"/>
  <c r="GI38" i="1"/>
  <c r="GI26" i="1"/>
  <c r="GI47" i="1" s="1"/>
  <c r="GI39" i="1"/>
  <c r="GI34" i="1"/>
  <c r="JI25" i="1"/>
  <c r="JI46" i="1" s="1"/>
  <c r="JI29" i="1"/>
  <c r="JI33" i="1"/>
  <c r="JI31" i="1"/>
  <c r="JI35" i="1"/>
  <c r="JI32" i="1"/>
  <c r="JI27" i="1"/>
  <c r="JI28" i="1"/>
  <c r="JI44" i="1"/>
  <c r="JI34" i="1"/>
  <c r="JI30" i="1"/>
  <c r="JI26" i="1"/>
  <c r="JI47" i="1" s="1"/>
  <c r="JI38" i="1"/>
  <c r="JI36" i="1"/>
  <c r="JI37" i="1"/>
  <c r="JI43" i="1"/>
  <c r="JI39" i="1"/>
  <c r="JI40" i="1"/>
  <c r="JI42" i="1"/>
  <c r="JI41" i="1"/>
  <c r="IF26" i="1"/>
  <c r="IF47" i="1" s="1"/>
  <c r="IF43" i="1"/>
  <c r="IF32" i="1"/>
  <c r="IF25" i="1"/>
  <c r="IF46" i="1" s="1"/>
  <c r="IF33" i="1"/>
  <c r="IF37" i="1"/>
  <c r="IF44" i="1"/>
  <c r="IF27" i="1"/>
  <c r="IF40" i="1"/>
  <c r="IF30" i="1"/>
  <c r="IF29" i="1"/>
  <c r="IF28" i="1"/>
  <c r="IF35" i="1"/>
  <c r="IF42" i="1"/>
  <c r="IF38" i="1"/>
  <c r="IF34" i="1"/>
  <c r="IF41" i="1"/>
  <c r="IF39" i="1"/>
  <c r="IF31" i="1"/>
  <c r="IF36" i="1"/>
  <c r="GE25" i="1"/>
  <c r="GE46" i="1" s="1"/>
  <c r="GE40" i="1"/>
  <c r="GE29" i="1"/>
  <c r="GE27" i="1"/>
  <c r="GE30" i="1"/>
  <c r="GE34" i="1"/>
  <c r="GE28" i="1"/>
  <c r="GE32" i="1"/>
  <c r="GE43" i="1"/>
  <c r="GE31" i="1"/>
  <c r="GE26" i="1"/>
  <c r="GE47" i="1" s="1"/>
  <c r="GE42" i="1"/>
  <c r="GE44" i="1"/>
  <c r="GE35" i="1"/>
  <c r="GE37" i="1"/>
  <c r="GE36" i="1"/>
  <c r="GE41" i="1"/>
  <c r="GE39" i="1"/>
  <c r="GE38" i="1"/>
  <c r="GE33" i="1"/>
  <c r="EV33" i="1"/>
  <c r="EV25" i="1"/>
  <c r="EV46" i="1" s="1"/>
  <c r="EV27" i="1"/>
  <c r="EV29" i="1"/>
  <c r="EV35" i="1"/>
  <c r="EV30" i="1"/>
  <c r="EV44" i="1"/>
  <c r="EV38" i="1"/>
  <c r="EV34" i="1"/>
  <c r="EV28" i="1"/>
  <c r="EV32" i="1"/>
  <c r="EV26" i="1"/>
  <c r="EV47" i="1" s="1"/>
  <c r="EV42" i="1"/>
  <c r="EV31" i="1"/>
  <c r="EV43" i="1"/>
  <c r="EV37" i="1"/>
  <c r="EV40" i="1"/>
  <c r="EV36" i="1"/>
  <c r="EV39" i="1"/>
  <c r="EV41" i="1"/>
  <c r="GW34" i="1"/>
  <c r="GW40" i="1"/>
  <c r="GW37" i="1"/>
  <c r="GW30" i="1"/>
  <c r="GW44" i="1"/>
  <c r="GW32" i="1"/>
  <c r="GW35" i="1"/>
  <c r="GW27" i="1"/>
  <c r="GW28" i="1"/>
  <c r="GW29" i="1"/>
  <c r="GW25" i="1"/>
  <c r="GW46" i="1" s="1"/>
  <c r="GW36" i="1"/>
  <c r="GW42" i="1"/>
  <c r="GW38" i="1"/>
  <c r="GW41" i="1"/>
  <c r="GW33" i="1"/>
  <c r="GW43" i="1"/>
  <c r="GW26" i="1"/>
  <c r="GW47" i="1" s="1"/>
  <c r="GW39" i="1"/>
  <c r="GW31" i="1"/>
  <c r="EQ44" i="1"/>
  <c r="EQ33" i="1"/>
  <c r="EQ28" i="1"/>
  <c r="EQ38" i="1"/>
  <c r="EQ26" i="1"/>
  <c r="EQ47" i="1" s="1"/>
  <c r="EQ32" i="1"/>
  <c r="EQ27" i="1"/>
  <c r="EQ25" i="1"/>
  <c r="EQ46" i="1" s="1"/>
  <c r="EQ30" i="1"/>
  <c r="EQ29" i="1"/>
  <c r="EQ35" i="1"/>
  <c r="EQ37" i="1"/>
  <c r="EQ31" i="1"/>
  <c r="EQ42" i="1"/>
  <c r="EQ39" i="1"/>
  <c r="EQ34" i="1"/>
  <c r="EQ41" i="1"/>
  <c r="EQ40" i="1"/>
  <c r="EQ36" i="1"/>
  <c r="EQ43" i="1"/>
  <c r="BL26" i="1"/>
  <c r="BL47" i="1" s="1"/>
  <c r="BL27" i="1"/>
  <c r="BL29" i="1"/>
  <c r="BL37" i="1"/>
  <c r="BL35" i="1"/>
  <c r="BL31" i="1"/>
  <c r="BL32" i="1"/>
  <c r="BL44" i="1"/>
  <c r="BL25" i="1"/>
  <c r="BL46" i="1" s="1"/>
  <c r="BL28" i="1"/>
  <c r="BL34" i="1"/>
  <c r="BL39" i="1"/>
  <c r="BL36" i="1"/>
  <c r="BL33" i="1"/>
  <c r="BL41" i="1"/>
  <c r="BL40" i="1"/>
  <c r="BL42" i="1"/>
  <c r="BL38" i="1"/>
  <c r="BL43" i="1"/>
  <c r="BL30" i="1"/>
  <c r="CV26" i="1"/>
  <c r="CV47" i="1" s="1"/>
  <c r="CV31" i="1"/>
  <c r="CV37" i="1"/>
  <c r="CV29" i="1"/>
  <c r="CV27" i="1"/>
  <c r="CV40" i="1"/>
  <c r="CV28" i="1"/>
  <c r="CV32" i="1"/>
  <c r="CV25" i="1"/>
  <c r="CV30" i="1"/>
  <c r="CV35" i="1"/>
  <c r="CV36" i="1"/>
  <c r="CV38" i="1"/>
  <c r="CV43" i="1"/>
  <c r="CV33" i="1"/>
  <c r="CV44" i="1"/>
  <c r="CV42" i="1"/>
  <c r="CV41" i="1"/>
  <c r="CV39" i="1"/>
  <c r="CV34" i="1"/>
  <c r="BA34" i="1"/>
  <c r="BA25" i="1"/>
  <c r="BA46" i="1" s="1"/>
  <c r="BA30" i="1"/>
  <c r="BA32" i="1"/>
  <c r="BA35" i="1"/>
  <c r="BA40" i="1"/>
  <c r="BA27" i="1"/>
  <c r="BA29" i="1"/>
  <c r="BA28" i="1"/>
  <c r="BA44" i="1"/>
  <c r="BA38" i="1"/>
  <c r="BA41" i="1"/>
  <c r="BA39" i="1"/>
  <c r="BA37" i="1"/>
  <c r="BA26" i="1"/>
  <c r="BA47" i="1" s="1"/>
  <c r="BA31" i="1"/>
  <c r="BA33" i="1"/>
  <c r="BA43" i="1"/>
  <c r="BA36" i="1"/>
  <c r="BA42" i="1"/>
  <c r="IC38" i="1"/>
  <c r="IC32" i="1"/>
  <c r="IC28" i="1"/>
  <c r="IC37" i="1"/>
  <c r="IC35" i="1"/>
  <c r="IC31" i="1"/>
  <c r="IC26" i="1"/>
  <c r="IC47" i="1" s="1"/>
  <c r="IC33" i="1"/>
  <c r="IC25" i="1"/>
  <c r="IC46" i="1" s="1"/>
  <c r="IC27" i="1"/>
  <c r="IC29" i="1"/>
  <c r="IC44" i="1"/>
  <c r="IC34" i="1"/>
  <c r="IC43" i="1"/>
  <c r="IC39" i="1"/>
  <c r="IC40" i="1"/>
  <c r="IC42" i="1"/>
  <c r="IC30" i="1"/>
  <c r="IC36" i="1"/>
  <c r="IC41" i="1"/>
  <c r="ES31" i="1"/>
  <c r="ES32" i="1"/>
  <c r="ES26" i="1"/>
  <c r="ES47" i="1" s="1"/>
  <c r="ES38" i="1"/>
  <c r="ES33" i="1"/>
  <c r="ES25" i="1"/>
  <c r="ES46" i="1" s="1"/>
  <c r="ES27" i="1"/>
  <c r="ES29" i="1"/>
  <c r="ES35" i="1"/>
  <c r="ES30" i="1"/>
  <c r="ES44" i="1"/>
  <c r="ES28" i="1"/>
  <c r="ES34" i="1"/>
  <c r="ES41" i="1"/>
  <c r="ES36" i="1"/>
  <c r="ES37" i="1"/>
  <c r="ES39" i="1"/>
  <c r="ES43" i="1"/>
  <c r="ES40" i="1"/>
  <c r="ES42" i="1"/>
  <c r="AZ27" i="1"/>
  <c r="AZ35" i="1"/>
  <c r="AZ36" i="1"/>
  <c r="AZ30" i="1"/>
  <c r="AZ33" i="1"/>
  <c r="AZ25" i="1"/>
  <c r="AZ46" i="1" s="1"/>
  <c r="AZ29" i="1"/>
  <c r="AZ28" i="1"/>
  <c r="AZ32" i="1"/>
  <c r="AZ42" i="1"/>
  <c r="AZ38" i="1"/>
  <c r="AZ40" i="1"/>
  <c r="AZ41" i="1"/>
  <c r="AZ39" i="1"/>
  <c r="AZ37" i="1"/>
  <c r="AZ26" i="1"/>
  <c r="AZ47" i="1" s="1"/>
  <c r="AZ31" i="1"/>
  <c r="AZ34" i="1"/>
  <c r="IX37" i="1"/>
  <c r="IX26" i="1"/>
  <c r="IX47" i="1" s="1"/>
  <c r="IX31" i="1"/>
  <c r="IX25" i="1"/>
  <c r="IX46" i="1" s="1"/>
  <c r="IX32" i="1"/>
  <c r="IX38" i="1"/>
  <c r="IX33" i="1"/>
  <c r="IX29" i="1"/>
  <c r="IX28" i="1"/>
  <c r="IX27" i="1"/>
  <c r="IX35" i="1"/>
  <c r="IX34" i="1"/>
  <c r="IX39" i="1"/>
  <c r="IX43" i="1"/>
  <c r="IX41" i="1"/>
  <c r="IX40" i="1"/>
  <c r="IX36" i="1"/>
  <c r="IX44" i="1"/>
  <c r="IX42" i="1"/>
  <c r="IX30" i="1"/>
  <c r="BZ31" i="1"/>
  <c r="BZ29" i="1"/>
  <c r="BZ28" i="1"/>
  <c r="BZ35" i="1"/>
  <c r="BZ44" i="1"/>
  <c r="BZ40" i="1"/>
  <c r="BZ25" i="1"/>
  <c r="BZ46" i="1" s="1"/>
  <c r="BZ30" i="1"/>
  <c r="BZ27" i="1"/>
  <c r="BZ32" i="1"/>
  <c r="BZ42" i="1"/>
  <c r="BZ37" i="1"/>
  <c r="BZ34" i="1"/>
  <c r="BZ41" i="1"/>
  <c r="BZ33" i="1"/>
  <c r="BZ38" i="1"/>
  <c r="BZ43" i="1"/>
  <c r="BZ39" i="1"/>
  <c r="BZ36" i="1"/>
  <c r="BZ26" i="1"/>
  <c r="BZ47" i="1" s="1"/>
  <c r="BC25" i="1"/>
  <c r="BC46" i="1" s="1"/>
  <c r="BC30" i="1"/>
  <c r="BC39" i="1"/>
  <c r="BC35" i="1"/>
  <c r="BC32" i="1"/>
  <c r="BC40" i="1"/>
  <c r="BC26" i="1"/>
  <c r="BC47" i="1" s="1"/>
  <c r="BC37" i="1"/>
  <c r="BC33" i="1"/>
  <c r="BC29" i="1"/>
  <c r="BC31" i="1"/>
  <c r="BC28" i="1"/>
  <c r="BC27" i="1"/>
  <c r="BC38" i="1"/>
  <c r="BC34" i="1"/>
  <c r="BC44" i="1"/>
  <c r="BC42" i="1"/>
  <c r="BC41" i="1"/>
  <c r="BC43" i="1"/>
  <c r="BC36" i="1"/>
  <c r="JJ45" i="1"/>
  <c r="IM45" i="1"/>
  <c r="FQ45" i="1"/>
  <c r="IE45" i="1"/>
  <c r="ER45" i="1"/>
  <c r="CF45" i="1"/>
  <c r="IU45" i="1"/>
  <c r="CW45" i="1"/>
  <c r="BI45" i="1"/>
  <c r="AN45" i="1"/>
  <c r="JI45" i="1"/>
  <c r="AP45" i="1"/>
  <c r="IW45" i="1"/>
  <c r="FC45" i="1"/>
  <c r="OE45" i="1"/>
  <c r="GF45" i="1"/>
  <c r="AY45" i="1"/>
  <c r="GJ45" i="1"/>
  <c r="BL45" i="1"/>
  <c r="JK19" i="1"/>
  <c r="JK45" i="1"/>
  <c r="ES45" i="1"/>
  <c r="EQ45" i="1"/>
  <c r="IF45" i="1"/>
  <c r="BG45" i="1"/>
  <c r="FR45" i="1"/>
  <c r="EV45" i="1"/>
  <c r="ID45" i="1"/>
  <c r="AO46" i="1"/>
  <c r="AO45" i="1"/>
  <c r="EU45" i="1"/>
  <c r="IC45" i="1"/>
  <c r="BF45" i="1"/>
  <c r="CE45" i="1"/>
  <c r="EL45" i="1"/>
  <c r="IK45" i="1"/>
  <c r="JG45" i="1"/>
  <c r="BB45" i="1"/>
  <c r="JH19" i="1"/>
  <c r="JH45" i="1"/>
  <c r="BA45" i="1"/>
  <c r="FW19" i="1"/>
  <c r="FW45" i="1"/>
  <c r="GI45" i="1"/>
  <c r="BZ45" i="1"/>
  <c r="EK45" i="1"/>
  <c r="ET45" i="1"/>
  <c r="OF45" i="1"/>
  <c r="CP45" i="1"/>
  <c r="CN45" i="1"/>
  <c r="JL45" i="1"/>
  <c r="JL46" i="1"/>
  <c r="EM19" i="1"/>
  <c r="EM45" i="1"/>
  <c r="AZ19" i="1"/>
  <c r="AZ45" i="1"/>
  <c r="AQ45" i="1"/>
  <c r="BH45" i="1"/>
  <c r="BC45" i="1"/>
  <c r="EJ45" i="1"/>
  <c r="BW46" i="1"/>
  <c r="BW45" i="1"/>
  <c r="EP45" i="1"/>
  <c r="EI45" i="1"/>
  <c r="BD45" i="1"/>
  <c r="JM45" i="1"/>
  <c r="IX19" i="1"/>
  <c r="IX45" i="1"/>
  <c r="BK45" i="1"/>
  <c r="GE45" i="1"/>
  <c r="CO45" i="1"/>
  <c r="FX45" i="1"/>
  <c r="CD45" i="1"/>
  <c r="GW45" i="1"/>
  <c r="BC19" i="1"/>
  <c r="BH19" i="1"/>
  <c r="OE19" i="1"/>
  <c r="IU19" i="1"/>
  <c r="JG19" i="1"/>
  <c r="CU51" i="1"/>
  <c r="FR19" i="1"/>
  <c r="AP19" i="1"/>
  <c r="ID19" i="1"/>
  <c r="GJ19" i="1"/>
  <c r="BB19" i="1"/>
  <c r="AY19" i="1"/>
  <c r="CV51" i="1"/>
  <c r="AQ19" i="1"/>
  <c r="IW19" i="1"/>
  <c r="OF19" i="1"/>
  <c r="BA19" i="1"/>
  <c r="CN19" i="1"/>
  <c r="JM19" i="1"/>
  <c r="EV19" i="1"/>
  <c r="IE61" i="1"/>
  <c r="IE60" i="1"/>
  <c r="IE56" i="1"/>
  <c r="IE62" i="1"/>
  <c r="IE63" i="1"/>
  <c r="IE59" i="1"/>
  <c r="IE58" i="1"/>
  <c r="IE57" i="1"/>
  <c r="IE55" i="1"/>
  <c r="ER19" i="1"/>
  <c r="ER56" i="1"/>
  <c r="ER58" i="1"/>
  <c r="ER60" i="1"/>
  <c r="ER57" i="1"/>
  <c r="ER61" i="1"/>
  <c r="ER59" i="1"/>
  <c r="ER63" i="1"/>
  <c r="ER55" i="1"/>
  <c r="ER62" i="1"/>
  <c r="CO63" i="1"/>
  <c r="CO55" i="1"/>
  <c r="CO59" i="1"/>
  <c r="CO57" i="1"/>
  <c r="CO60" i="1"/>
  <c r="CO56" i="1"/>
  <c r="CO58" i="1"/>
  <c r="CO61" i="1"/>
  <c r="CO62" i="1"/>
  <c r="IM61" i="1"/>
  <c r="IM56" i="1"/>
  <c r="IM59" i="1"/>
  <c r="IM63" i="1"/>
  <c r="IM62" i="1"/>
  <c r="IM57" i="1"/>
  <c r="IM58" i="1"/>
  <c r="IM55" i="1"/>
  <c r="IM60" i="1"/>
  <c r="FQ19" i="1"/>
  <c r="FQ60" i="1"/>
  <c r="FQ57" i="1"/>
  <c r="FQ63" i="1"/>
  <c r="FQ56" i="1"/>
  <c r="FQ62" i="1"/>
  <c r="FQ59" i="1"/>
  <c r="FQ55" i="1"/>
  <c r="FQ61" i="1"/>
  <c r="FQ58" i="1"/>
  <c r="GI58" i="1"/>
  <c r="GI63" i="1"/>
  <c r="GI59" i="1"/>
  <c r="GI56" i="1"/>
  <c r="GI60" i="1"/>
  <c r="GI62" i="1"/>
  <c r="GI61" i="1"/>
  <c r="GI55" i="1"/>
  <c r="GI57" i="1"/>
  <c r="CE62" i="1"/>
  <c r="CE61" i="1"/>
  <c r="CE63" i="1"/>
  <c r="CE57" i="1"/>
  <c r="CE58" i="1"/>
  <c r="CE59" i="1"/>
  <c r="CE60" i="1"/>
  <c r="CE55" i="1"/>
  <c r="CE56" i="1"/>
  <c r="GF57" i="1"/>
  <c r="GF55" i="1"/>
  <c r="GF56" i="1"/>
  <c r="GF58" i="1"/>
  <c r="GF60" i="1"/>
  <c r="GF61" i="1"/>
  <c r="GF63" i="1"/>
  <c r="GF62" i="1"/>
  <c r="GF59" i="1"/>
  <c r="IU62" i="1"/>
  <c r="IU58" i="1"/>
  <c r="IU57" i="1"/>
  <c r="IU63" i="1"/>
  <c r="IU56" i="1"/>
  <c r="IU60" i="1"/>
  <c r="IU61" i="1"/>
  <c r="IU55" i="1"/>
  <c r="IU59" i="1"/>
  <c r="BL61" i="1"/>
  <c r="BL60" i="1"/>
  <c r="BL59" i="1"/>
  <c r="BL62" i="1"/>
  <c r="BL58" i="1"/>
  <c r="BL63" i="1"/>
  <c r="BL56" i="1"/>
  <c r="BL55" i="1"/>
  <c r="BL57" i="1"/>
  <c r="AP56" i="1"/>
  <c r="AP63" i="1"/>
  <c r="AP55" i="1"/>
  <c r="AP59" i="1"/>
  <c r="AP62" i="1"/>
  <c r="AP61" i="1"/>
  <c r="AP58" i="1"/>
  <c r="AP60" i="1"/>
  <c r="AP57" i="1"/>
  <c r="IW62" i="1"/>
  <c r="IW61" i="1"/>
  <c r="IW56" i="1"/>
  <c r="IW63" i="1"/>
  <c r="IW55" i="1"/>
  <c r="IW60" i="1"/>
  <c r="IW58" i="1"/>
  <c r="IW59" i="1"/>
  <c r="IW57" i="1"/>
  <c r="BG19" i="1"/>
  <c r="BG63" i="1"/>
  <c r="BG62" i="1"/>
  <c r="BG57" i="1"/>
  <c r="BG58" i="1"/>
  <c r="BG61" i="1"/>
  <c r="BG55" i="1"/>
  <c r="BG59" i="1"/>
  <c r="BG56" i="1"/>
  <c r="BG60" i="1"/>
  <c r="BW59" i="1"/>
  <c r="BW58" i="1"/>
  <c r="BW61" i="1"/>
  <c r="BW55" i="1"/>
  <c r="BW60" i="1"/>
  <c r="BW63" i="1"/>
  <c r="BW62" i="1"/>
  <c r="BW57" i="1"/>
  <c r="BW56" i="1"/>
  <c r="BZ58" i="1"/>
  <c r="BZ55" i="1"/>
  <c r="BZ60" i="1"/>
  <c r="BZ57" i="1"/>
  <c r="BZ56" i="1"/>
  <c r="BZ61" i="1"/>
  <c r="BZ62" i="1"/>
  <c r="BZ63" i="1"/>
  <c r="BZ59" i="1"/>
  <c r="BB59" i="1"/>
  <c r="BB55" i="1"/>
  <c r="BB57" i="1"/>
  <c r="BB61" i="1"/>
  <c r="BB56" i="1"/>
  <c r="BB63" i="1"/>
  <c r="BB60" i="1"/>
  <c r="BB58" i="1"/>
  <c r="BB62" i="1"/>
  <c r="FR57" i="1"/>
  <c r="FR56" i="1"/>
  <c r="FR62" i="1"/>
  <c r="FR60" i="1"/>
  <c r="FR59" i="1"/>
  <c r="FR55" i="1"/>
  <c r="FR61" i="1"/>
  <c r="FR63" i="1"/>
  <c r="FR58" i="1"/>
  <c r="OE61" i="1"/>
  <c r="OE63" i="1"/>
  <c r="OE60" i="1"/>
  <c r="OE62" i="1"/>
  <c r="OE59" i="1"/>
  <c r="OE56" i="1"/>
  <c r="OE57" i="1"/>
  <c r="OE58" i="1"/>
  <c r="OE55" i="1"/>
  <c r="EK60" i="1"/>
  <c r="EK61" i="1"/>
  <c r="EK59" i="1"/>
  <c r="EK57" i="1"/>
  <c r="EK55" i="1"/>
  <c r="EK56" i="1"/>
  <c r="EK63" i="1"/>
  <c r="EK58" i="1"/>
  <c r="EK62" i="1"/>
  <c r="JG55" i="1"/>
  <c r="JG57" i="1"/>
  <c r="JG56" i="1"/>
  <c r="JG60" i="1"/>
  <c r="JG59" i="1"/>
  <c r="JG62" i="1"/>
  <c r="JG58" i="1"/>
  <c r="JG63" i="1"/>
  <c r="JG61" i="1"/>
  <c r="AY57" i="1"/>
  <c r="AY62" i="1"/>
  <c r="AY56" i="1"/>
  <c r="AY63" i="1"/>
  <c r="AY59" i="1"/>
  <c r="AY55" i="1"/>
  <c r="AY61" i="1"/>
  <c r="AY60" i="1"/>
  <c r="AY58" i="1"/>
  <c r="GJ56" i="1"/>
  <c r="GJ57" i="1"/>
  <c r="GJ60" i="1"/>
  <c r="GJ55" i="1"/>
  <c r="GJ61" i="1"/>
  <c r="GJ63" i="1"/>
  <c r="GJ62" i="1"/>
  <c r="GJ59" i="1"/>
  <c r="GJ58" i="1"/>
  <c r="EQ62" i="1"/>
  <c r="EQ56" i="1"/>
  <c r="EQ58" i="1"/>
  <c r="EQ60" i="1"/>
  <c r="EQ57" i="1"/>
  <c r="EQ61" i="1"/>
  <c r="EQ59" i="1"/>
  <c r="EQ55" i="1"/>
  <c r="EQ63" i="1"/>
  <c r="EL19" i="1"/>
  <c r="EL59" i="1"/>
  <c r="EL61" i="1"/>
  <c r="EL55" i="1"/>
  <c r="EL57" i="1"/>
  <c r="EL56" i="1"/>
  <c r="EL58" i="1"/>
  <c r="EL63" i="1"/>
  <c r="EL60" i="1"/>
  <c r="EL62" i="1"/>
  <c r="CP19" i="1"/>
  <c r="CP61" i="1"/>
  <c r="CP63" i="1"/>
  <c r="CP55" i="1"/>
  <c r="CP60" i="1"/>
  <c r="CP58" i="1"/>
  <c r="CP59" i="1"/>
  <c r="CP56" i="1"/>
  <c r="CP57" i="1"/>
  <c r="CP62" i="1"/>
  <c r="CF19" i="1"/>
  <c r="CF59" i="1"/>
  <c r="CF60" i="1"/>
  <c r="CF55" i="1"/>
  <c r="CF56" i="1"/>
  <c r="CF61" i="1"/>
  <c r="CF63" i="1"/>
  <c r="CF58" i="1"/>
  <c r="CF62" i="1"/>
  <c r="CF57" i="1"/>
  <c r="JK62" i="1"/>
  <c r="JK61" i="1"/>
  <c r="JK63" i="1"/>
  <c r="JK55" i="1"/>
  <c r="JK60" i="1"/>
  <c r="JK57" i="1"/>
  <c r="JK59" i="1"/>
  <c r="JK56" i="1"/>
  <c r="JK58" i="1"/>
  <c r="AO57" i="1"/>
  <c r="AO56" i="1"/>
  <c r="AO63" i="1"/>
  <c r="AO59" i="1"/>
  <c r="AO55" i="1"/>
  <c r="AO61" i="1"/>
  <c r="AO60" i="1"/>
  <c r="AO58" i="1"/>
  <c r="AO62" i="1"/>
  <c r="IF56" i="1"/>
  <c r="IF58" i="1"/>
  <c r="IF63" i="1"/>
  <c r="IF62" i="1"/>
  <c r="IF60" i="1"/>
  <c r="IF59" i="1"/>
  <c r="IF57" i="1"/>
  <c r="IF55" i="1"/>
  <c r="IF61" i="1"/>
  <c r="BK19" i="1"/>
  <c r="BK57" i="1"/>
  <c r="BK55" i="1"/>
  <c r="BK59" i="1"/>
  <c r="BK60" i="1"/>
  <c r="BK56" i="1"/>
  <c r="BK62" i="1"/>
  <c r="BK61" i="1"/>
  <c r="BK58" i="1"/>
  <c r="BK63" i="1"/>
  <c r="CO19" i="1"/>
  <c r="OF61" i="1"/>
  <c r="OF63" i="1"/>
  <c r="OF59" i="1"/>
  <c r="OF62" i="1"/>
  <c r="OF56" i="1"/>
  <c r="OF58" i="1"/>
  <c r="OF57" i="1"/>
  <c r="OF55" i="1"/>
  <c r="OF60" i="1"/>
  <c r="EV60" i="1"/>
  <c r="EV61" i="1"/>
  <c r="EV63" i="1"/>
  <c r="EV55" i="1"/>
  <c r="EV59" i="1"/>
  <c r="EV62" i="1"/>
  <c r="EV56" i="1"/>
  <c r="EV57" i="1"/>
  <c r="EV58" i="1"/>
  <c r="ID57" i="1"/>
  <c r="ID55" i="1"/>
  <c r="ID58" i="1"/>
  <c r="ID61" i="1"/>
  <c r="ID62" i="1"/>
  <c r="ID56" i="1"/>
  <c r="ID63" i="1"/>
  <c r="ID59" i="1"/>
  <c r="ID60" i="1"/>
  <c r="CW56" i="1"/>
  <c r="CW59" i="1"/>
  <c r="CW55" i="1"/>
  <c r="CW58" i="1"/>
  <c r="CW62" i="1"/>
  <c r="CW63" i="1"/>
  <c r="CW60" i="1"/>
  <c r="CW61" i="1"/>
  <c r="CW57" i="1"/>
  <c r="BF19" i="1"/>
  <c r="BF60" i="1"/>
  <c r="BF63" i="1"/>
  <c r="BF62" i="1"/>
  <c r="BF58" i="1"/>
  <c r="BF61" i="1"/>
  <c r="BF56" i="1"/>
  <c r="BF57" i="1"/>
  <c r="BF55" i="1"/>
  <c r="BF59" i="1"/>
  <c r="CE19" i="1"/>
  <c r="IC57" i="1"/>
  <c r="IC60" i="1"/>
  <c r="IC58" i="1"/>
  <c r="IC61" i="1"/>
  <c r="IC55" i="1"/>
  <c r="IC62" i="1"/>
  <c r="IC56" i="1"/>
  <c r="IC63" i="1"/>
  <c r="IC59" i="1"/>
  <c r="BC59" i="1"/>
  <c r="BC55" i="1"/>
  <c r="BC63" i="1"/>
  <c r="BC61" i="1"/>
  <c r="BC60" i="1"/>
  <c r="BC56" i="1"/>
  <c r="BC58" i="1"/>
  <c r="BC62" i="1"/>
  <c r="BC57" i="1"/>
  <c r="JH56" i="1"/>
  <c r="JH60" i="1"/>
  <c r="JH58" i="1"/>
  <c r="JH62" i="1"/>
  <c r="JH61" i="1"/>
  <c r="JH63" i="1"/>
  <c r="JH59" i="1"/>
  <c r="JH57" i="1"/>
  <c r="JH55" i="1"/>
  <c r="BA56" i="1"/>
  <c r="BA60" i="1"/>
  <c r="BA59" i="1"/>
  <c r="BA55" i="1"/>
  <c r="BA61" i="1"/>
  <c r="BA63" i="1"/>
  <c r="BA57" i="1"/>
  <c r="BA62" i="1"/>
  <c r="BA58" i="1"/>
  <c r="FW62" i="1"/>
  <c r="FW61" i="1"/>
  <c r="FW58" i="1"/>
  <c r="FW57" i="1"/>
  <c r="FW60" i="1"/>
  <c r="FW56" i="1"/>
  <c r="FW55" i="1"/>
  <c r="FW59" i="1"/>
  <c r="FW63" i="1"/>
  <c r="BI58" i="1"/>
  <c r="BI56" i="1"/>
  <c r="BI57" i="1"/>
  <c r="BI55" i="1"/>
  <c r="BI59" i="1"/>
  <c r="BI63" i="1"/>
  <c r="BI60" i="1"/>
  <c r="BI61" i="1"/>
  <c r="BI62" i="1"/>
  <c r="IX55" i="1"/>
  <c r="IX63" i="1"/>
  <c r="IX56" i="1"/>
  <c r="IX60" i="1"/>
  <c r="IX58" i="1"/>
  <c r="IX61" i="1"/>
  <c r="IX59" i="1"/>
  <c r="IX62" i="1"/>
  <c r="IX57" i="1"/>
  <c r="EM59" i="1"/>
  <c r="EM55" i="1"/>
  <c r="EM57" i="1"/>
  <c r="EM56" i="1"/>
  <c r="EM63" i="1"/>
  <c r="EM58" i="1"/>
  <c r="EM60" i="1"/>
  <c r="EM62" i="1"/>
  <c r="EM61" i="1"/>
  <c r="AZ62" i="1"/>
  <c r="AZ56" i="1"/>
  <c r="AZ59" i="1"/>
  <c r="AZ55" i="1"/>
  <c r="AZ61" i="1"/>
  <c r="AZ60" i="1"/>
  <c r="AZ58" i="1"/>
  <c r="AZ63" i="1"/>
  <c r="AZ57" i="1"/>
  <c r="AQ63" i="1"/>
  <c r="AQ57" i="1"/>
  <c r="AQ56" i="1"/>
  <c r="AQ61" i="1"/>
  <c r="AQ55" i="1"/>
  <c r="AQ60" i="1"/>
  <c r="AQ58" i="1"/>
  <c r="AQ62" i="1"/>
  <c r="AQ59" i="1"/>
  <c r="BH61" i="1"/>
  <c r="BH58" i="1"/>
  <c r="BH56" i="1"/>
  <c r="BH57" i="1"/>
  <c r="BH55" i="1"/>
  <c r="BH60" i="1"/>
  <c r="BH59" i="1"/>
  <c r="BH62" i="1"/>
  <c r="BH63" i="1"/>
  <c r="ES58" i="1"/>
  <c r="ES60" i="1"/>
  <c r="ES61" i="1"/>
  <c r="ES59" i="1"/>
  <c r="ES63" i="1"/>
  <c r="ES55" i="1"/>
  <c r="ES62" i="1"/>
  <c r="ES56" i="1"/>
  <c r="ES57" i="1"/>
  <c r="JL62" i="1"/>
  <c r="JL63" i="1"/>
  <c r="JL60" i="1"/>
  <c r="JL61" i="1"/>
  <c r="JL55" i="1"/>
  <c r="JL59" i="1"/>
  <c r="JL56" i="1"/>
  <c r="JL58" i="1"/>
  <c r="JL57" i="1"/>
  <c r="JI60" i="1"/>
  <c r="JI57" i="1"/>
  <c r="JI62" i="1"/>
  <c r="JI58" i="1"/>
  <c r="JI61" i="1"/>
  <c r="JI56" i="1"/>
  <c r="JI59" i="1"/>
  <c r="JI63" i="1"/>
  <c r="JI55" i="1"/>
  <c r="ET58" i="1"/>
  <c r="ET60" i="1"/>
  <c r="ET61" i="1"/>
  <c r="ET59" i="1"/>
  <c r="ET63" i="1"/>
  <c r="ET55" i="1"/>
  <c r="ET62" i="1"/>
  <c r="ET56" i="1"/>
  <c r="ET57" i="1"/>
  <c r="JJ59" i="1"/>
  <c r="JJ63" i="1"/>
  <c r="JJ56" i="1"/>
  <c r="JJ57" i="1"/>
  <c r="JJ58" i="1"/>
  <c r="JJ62" i="1"/>
  <c r="JJ61" i="1"/>
  <c r="JJ55" i="1"/>
  <c r="JJ60" i="1"/>
  <c r="BL19" i="1"/>
  <c r="FC55" i="1"/>
  <c r="FC59" i="1"/>
  <c r="FC56" i="1"/>
  <c r="FC58" i="1"/>
  <c r="FC62" i="1"/>
  <c r="FC63" i="1"/>
  <c r="FC61" i="1"/>
  <c r="FC60" i="1"/>
  <c r="FC57" i="1"/>
  <c r="EP57" i="1"/>
  <c r="EP63" i="1"/>
  <c r="EP58" i="1"/>
  <c r="EP62" i="1"/>
  <c r="EP56" i="1"/>
  <c r="EP60" i="1"/>
  <c r="EP61" i="1"/>
  <c r="EP59" i="1"/>
  <c r="EP55" i="1"/>
  <c r="EI58" i="1"/>
  <c r="EI62" i="1"/>
  <c r="EI61" i="1"/>
  <c r="EI60" i="1"/>
  <c r="EI59" i="1"/>
  <c r="EI57" i="1"/>
  <c r="EI55" i="1"/>
  <c r="EI63" i="1"/>
  <c r="EI56" i="1"/>
  <c r="BD19" i="1"/>
  <c r="BD62" i="1"/>
  <c r="BD61" i="1"/>
  <c r="BD63" i="1"/>
  <c r="BD58" i="1"/>
  <c r="BD59" i="1"/>
  <c r="BD55" i="1"/>
  <c r="BD57" i="1"/>
  <c r="BD60" i="1"/>
  <c r="BD56" i="1"/>
  <c r="EU58" i="1"/>
  <c r="EU60" i="1"/>
  <c r="EU63" i="1"/>
  <c r="EU61" i="1"/>
  <c r="EU57" i="1"/>
  <c r="EU59" i="1"/>
  <c r="EU55" i="1"/>
  <c r="EU62" i="1"/>
  <c r="EU56" i="1"/>
  <c r="IK62" i="1"/>
  <c r="IK59" i="1"/>
  <c r="IK56" i="1"/>
  <c r="IK61" i="1"/>
  <c r="IK63" i="1"/>
  <c r="IK55" i="1"/>
  <c r="IK58" i="1"/>
  <c r="IK57" i="1"/>
  <c r="IK60" i="1"/>
  <c r="AN19" i="1"/>
  <c r="AN63" i="1"/>
  <c r="AN57" i="1"/>
  <c r="AN56" i="1"/>
  <c r="AN59" i="1"/>
  <c r="AN61" i="1"/>
  <c r="AN55" i="1"/>
  <c r="AN60" i="1"/>
  <c r="AN58" i="1"/>
  <c r="AN62" i="1"/>
  <c r="GE63" i="1"/>
  <c r="GE59" i="1"/>
  <c r="GE62" i="1"/>
  <c r="GE57" i="1"/>
  <c r="GE58" i="1"/>
  <c r="GE55" i="1"/>
  <c r="GE56" i="1"/>
  <c r="GE60" i="1"/>
  <c r="GE61" i="1"/>
  <c r="CN58" i="1"/>
  <c r="CN63" i="1"/>
  <c r="CN61" i="1"/>
  <c r="CN55" i="1"/>
  <c r="CN60" i="1"/>
  <c r="CN62" i="1"/>
  <c r="CN56" i="1"/>
  <c r="CN57" i="1"/>
  <c r="CN59" i="1"/>
  <c r="JJ19" i="1"/>
  <c r="GF19" i="1"/>
  <c r="JM63" i="1"/>
  <c r="JM58" i="1"/>
  <c r="JM62" i="1"/>
  <c r="JM61" i="1"/>
  <c r="JM59" i="1"/>
  <c r="JM56" i="1"/>
  <c r="JM60" i="1"/>
  <c r="JM57" i="1"/>
  <c r="JM55" i="1"/>
  <c r="EJ62" i="1"/>
  <c r="EJ61" i="1"/>
  <c r="EJ60" i="1"/>
  <c r="EJ58" i="1"/>
  <c r="EJ59" i="1"/>
  <c r="EJ57" i="1"/>
  <c r="EJ55" i="1"/>
  <c r="EJ63" i="1"/>
  <c r="EJ56" i="1"/>
  <c r="FX55" i="1"/>
  <c r="FX61" i="1"/>
  <c r="FX58" i="1"/>
  <c r="FX57" i="1"/>
  <c r="FX60" i="1"/>
  <c r="FX56" i="1"/>
  <c r="FX59" i="1"/>
  <c r="FX63" i="1"/>
  <c r="FX62" i="1"/>
  <c r="CD56" i="1"/>
  <c r="CD57" i="1"/>
  <c r="CD58" i="1"/>
  <c r="CD63" i="1"/>
  <c r="CD62" i="1"/>
  <c r="CD61" i="1"/>
  <c r="CD55" i="1"/>
  <c r="CD59" i="1"/>
  <c r="CD60" i="1"/>
  <c r="GW55" i="1"/>
  <c r="GW56" i="1"/>
  <c r="GW60" i="1"/>
  <c r="GW62" i="1"/>
  <c r="GW59" i="1"/>
  <c r="GW63" i="1"/>
  <c r="GW58" i="1"/>
  <c r="GW61" i="1"/>
  <c r="GW57" i="1"/>
  <c r="IE19" i="1"/>
  <c r="IM19" i="1"/>
  <c r="GE19" i="1"/>
  <c r="CW19" i="1"/>
  <c r="BI52" i="1"/>
  <c r="BI53" i="1"/>
  <c r="BI54" i="1"/>
  <c r="EK52" i="1"/>
  <c r="EK54" i="1"/>
  <c r="EK53" i="1"/>
  <c r="BZ52" i="1"/>
  <c r="BZ53" i="1"/>
  <c r="BZ54" i="1"/>
  <c r="ET53" i="1"/>
  <c r="ET52" i="1"/>
  <c r="ET54" i="1"/>
  <c r="EP54" i="1"/>
  <c r="EP53" i="1"/>
  <c r="EP52" i="1"/>
  <c r="GW52" i="1"/>
  <c r="GW53" i="1"/>
  <c r="GW54" i="1"/>
  <c r="EU52" i="1"/>
  <c r="EU54" i="1"/>
  <c r="EU53" i="1"/>
  <c r="ER52" i="1"/>
  <c r="ER53" i="1"/>
  <c r="ER54" i="1"/>
  <c r="GE52" i="1"/>
  <c r="GE54" i="1"/>
  <c r="GE53" i="1"/>
  <c r="CP53" i="1"/>
  <c r="CP52" i="1"/>
  <c r="CP54" i="1"/>
  <c r="FX52" i="1"/>
  <c r="FX53" i="1"/>
  <c r="FX54" i="1"/>
  <c r="EQ19" i="1"/>
  <c r="FC19" i="1"/>
  <c r="GI52" i="1"/>
  <c r="GI53" i="1"/>
  <c r="GI54" i="1"/>
  <c r="JJ53" i="1"/>
  <c r="JJ52" i="1"/>
  <c r="JJ54" i="1"/>
  <c r="CO53" i="1"/>
  <c r="CO52" i="1"/>
  <c r="CO54" i="1"/>
  <c r="CF52" i="1"/>
  <c r="CF53" i="1"/>
  <c r="CF54" i="1"/>
  <c r="CN52" i="1"/>
  <c r="CN53" i="1"/>
  <c r="CN54" i="1"/>
  <c r="IC52" i="1"/>
  <c r="IC53" i="1"/>
  <c r="IC54" i="1"/>
  <c r="IC19" i="1"/>
  <c r="ET19" i="1"/>
  <c r="JI52" i="1"/>
  <c r="JI53" i="1"/>
  <c r="JI54" i="1"/>
  <c r="JM54" i="1"/>
  <c r="JM52" i="1"/>
  <c r="JM53" i="1"/>
  <c r="EI53" i="1"/>
  <c r="EI52" i="1"/>
  <c r="EI54" i="1"/>
  <c r="CD54" i="1"/>
  <c r="CD52" i="1"/>
  <c r="CD53" i="1"/>
  <c r="ES53" i="1"/>
  <c r="ES52" i="1"/>
  <c r="ES54" i="1"/>
  <c r="IM53" i="1"/>
  <c r="IM54" i="1"/>
  <c r="IM52" i="1"/>
  <c r="FQ52" i="1"/>
  <c r="FQ53" i="1"/>
  <c r="FQ54" i="1"/>
  <c r="EK19" i="1"/>
  <c r="BF53" i="1"/>
  <c r="BF54" i="1"/>
  <c r="BF52" i="1"/>
  <c r="GI19" i="1"/>
  <c r="GF52" i="1"/>
  <c r="GF53" i="1"/>
  <c r="GF54" i="1"/>
  <c r="IU53" i="1"/>
  <c r="IU52" i="1"/>
  <c r="IU54" i="1"/>
  <c r="BL52" i="1"/>
  <c r="BL53" i="1"/>
  <c r="BL54" i="1"/>
  <c r="AP54" i="1"/>
  <c r="AP52" i="1"/>
  <c r="AP53" i="1"/>
  <c r="IW54" i="1"/>
  <c r="IW52" i="1"/>
  <c r="IW53" i="1"/>
  <c r="ES19" i="1"/>
  <c r="IK54" i="1"/>
  <c r="IK52" i="1"/>
  <c r="IK53" i="1"/>
  <c r="BW52" i="1"/>
  <c r="BW53" i="1"/>
  <c r="BW54" i="1"/>
  <c r="FR53" i="1"/>
  <c r="FR52" i="1"/>
  <c r="FR54" i="1"/>
  <c r="OE53" i="1"/>
  <c r="OE54" i="1"/>
  <c r="OE52" i="1"/>
  <c r="GW19" i="1"/>
  <c r="EP19" i="1"/>
  <c r="IK19" i="1"/>
  <c r="JG54" i="1"/>
  <c r="JG52" i="1"/>
  <c r="JG53" i="1"/>
  <c r="AY52" i="1"/>
  <c r="AY54" i="1"/>
  <c r="AY53" i="1"/>
  <c r="GJ53" i="1"/>
  <c r="GJ54" i="1"/>
  <c r="GJ52" i="1"/>
  <c r="AO53" i="1"/>
  <c r="AO54" i="1"/>
  <c r="AO52" i="1"/>
  <c r="CE54" i="1"/>
  <c r="CE52" i="1"/>
  <c r="CE53" i="1"/>
  <c r="AN52" i="1"/>
  <c r="AN54" i="1"/>
  <c r="AN53" i="1"/>
  <c r="FX19" i="1"/>
  <c r="IF19" i="1"/>
  <c r="JK52" i="1"/>
  <c r="JK53" i="1"/>
  <c r="JK54" i="1"/>
  <c r="FC52" i="1"/>
  <c r="FC54" i="1"/>
  <c r="FC53" i="1"/>
  <c r="EQ52" i="1"/>
  <c r="EQ53" i="1"/>
  <c r="EQ54" i="1"/>
  <c r="CD19" i="1"/>
  <c r="OF53" i="1"/>
  <c r="OF54" i="1"/>
  <c r="OF52" i="1"/>
  <c r="EV53" i="1"/>
  <c r="EV54" i="1"/>
  <c r="EV52" i="1"/>
  <c r="ID52" i="1"/>
  <c r="ID54" i="1"/>
  <c r="ID53" i="1"/>
  <c r="CW52" i="1"/>
  <c r="CW53" i="1"/>
  <c r="CW54" i="1"/>
  <c r="IE53" i="1"/>
  <c r="IE54" i="1"/>
  <c r="IE52" i="1"/>
  <c r="BB52" i="1"/>
  <c r="BB53" i="1"/>
  <c r="BB54" i="1"/>
  <c r="EU19" i="1"/>
  <c r="BD52" i="1"/>
  <c r="BD53" i="1"/>
  <c r="BD54" i="1"/>
  <c r="EJ54" i="1"/>
  <c r="EJ53" i="1"/>
  <c r="EJ52" i="1"/>
  <c r="BK52" i="1"/>
  <c r="BK53" i="1"/>
  <c r="BK54" i="1"/>
  <c r="EL53" i="1"/>
  <c r="EL52" i="1"/>
  <c r="EL54" i="1"/>
  <c r="AO19" i="1"/>
  <c r="JL53" i="1"/>
  <c r="JL52" i="1"/>
  <c r="JL54" i="1"/>
  <c r="BZ19" i="1"/>
  <c r="BC52" i="1"/>
  <c r="BC53" i="1"/>
  <c r="BC54" i="1"/>
  <c r="JH52" i="1"/>
  <c r="JH53" i="1"/>
  <c r="JH54" i="1"/>
  <c r="BA52" i="1"/>
  <c r="BA53" i="1"/>
  <c r="BA54" i="1"/>
  <c r="FW52" i="1"/>
  <c r="FW53" i="1"/>
  <c r="FW54" i="1"/>
  <c r="IF54" i="1"/>
  <c r="IF53" i="1"/>
  <c r="IF52" i="1"/>
  <c r="BI19" i="1"/>
  <c r="EI19" i="1"/>
  <c r="EJ19" i="1"/>
  <c r="BG54" i="1"/>
  <c r="BG52" i="1"/>
  <c r="BG53" i="1"/>
  <c r="JI19" i="1"/>
  <c r="IX52" i="1"/>
  <c r="IX53" i="1"/>
  <c r="IX54" i="1"/>
  <c r="EM52" i="1"/>
  <c r="EM53" i="1"/>
  <c r="EM54" i="1"/>
  <c r="AZ52" i="1"/>
  <c r="AZ53" i="1"/>
  <c r="AZ54" i="1"/>
  <c r="AQ52" i="1"/>
  <c r="AQ53" i="1"/>
  <c r="AQ54" i="1"/>
  <c r="BH52" i="1"/>
  <c r="BH53" i="1"/>
  <c r="BH54" i="1"/>
  <c r="CU10" i="1"/>
  <c r="CU11" i="1"/>
  <c r="CV11" i="1"/>
  <c r="CV10" i="1"/>
  <c r="BW19" i="1"/>
  <c r="JL19" i="1"/>
  <c r="CU18" i="1"/>
  <c r="CV18" i="1"/>
  <c r="CV12" i="1"/>
  <c r="CU12" i="1"/>
  <c r="BV70" i="1"/>
  <c r="BV6" i="1"/>
  <c r="BT840" i="4" l="1"/>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V45" i="1"/>
  <c r="CV46" i="1"/>
  <c r="CU46" i="1"/>
  <c r="CU45" i="1"/>
  <c r="CV57" i="1"/>
  <c r="CV59" i="1"/>
  <c r="CV62" i="1"/>
  <c r="CV63" i="1"/>
  <c r="CV55" i="1"/>
  <c r="CV58" i="1"/>
  <c r="CV61" i="1"/>
  <c r="CV56" i="1"/>
  <c r="CV60" i="1"/>
  <c r="CU60" i="1"/>
  <c r="CU57" i="1"/>
  <c r="CU59" i="1"/>
  <c r="CU56" i="1"/>
  <c r="CU58" i="1"/>
  <c r="CU62" i="1"/>
  <c r="CU55" i="1"/>
  <c r="CU61" i="1"/>
  <c r="CU63" i="1"/>
  <c r="CV53" i="1"/>
  <c r="CV52" i="1"/>
  <c r="CV54" i="1"/>
  <c r="CU52" i="1"/>
  <c r="CU54" i="1"/>
  <c r="CU53" i="1"/>
  <c r="CV19" i="1"/>
  <c r="CU19" i="1"/>
  <c r="BV9" i="1"/>
  <c r="BV7" i="1"/>
  <c r="BV24" i="1" s="1"/>
  <c r="BU5" i="1"/>
  <c r="BZ442" i="4" l="1"/>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V37" i="1"/>
  <c r="BV28" i="1"/>
  <c r="BV33" i="1"/>
  <c r="BV29" i="1"/>
  <c r="BV34" i="1"/>
  <c r="BV31" i="1"/>
  <c r="BV38" i="1"/>
  <c r="BV27" i="1"/>
  <c r="BV30" i="1"/>
  <c r="BV32" i="1"/>
  <c r="BV35" i="1"/>
  <c r="BV25" i="1"/>
  <c r="BV39" i="1"/>
  <c r="BV36" i="1"/>
  <c r="BV26" i="1"/>
  <c r="BV47" i="1" s="1"/>
  <c r="BV42" i="1"/>
  <c r="BV44" i="1"/>
  <c r="BV41" i="1"/>
  <c r="BV40" i="1"/>
  <c r="BV43" i="1"/>
  <c r="BV51" i="1"/>
  <c r="BV10" i="1"/>
  <c r="BV11" i="1"/>
  <c r="BV18" i="1"/>
  <c r="BV12" i="1"/>
  <c r="BU70" i="1"/>
  <c r="BU6" i="1"/>
  <c r="BQ379" i="4" l="1"/>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V46" i="1"/>
  <c r="BV45" i="1"/>
  <c r="BV56" i="1"/>
  <c r="BV62" i="1"/>
  <c r="BV59" i="1"/>
  <c r="BV63" i="1"/>
  <c r="BV58" i="1"/>
  <c r="BV61" i="1"/>
  <c r="BV60" i="1"/>
  <c r="BV55" i="1"/>
  <c r="BV57" i="1"/>
  <c r="BV52" i="1"/>
  <c r="BV54" i="1"/>
  <c r="BV53" i="1"/>
  <c r="BV19" i="1"/>
  <c r="BU9" i="1"/>
  <c r="BU7" i="1"/>
  <c r="BU24" i="1" s="1"/>
  <c r="BT5" i="1"/>
  <c r="BS5" i="1"/>
  <c r="BR5" i="1"/>
  <c r="BQ5" i="1"/>
  <c r="CG444" i="4" l="1"/>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U37" i="1"/>
  <c r="BU33" i="1"/>
  <c r="BU28" i="1"/>
  <c r="BU38" i="1"/>
  <c r="BU26" i="1"/>
  <c r="BU47" i="1" s="1"/>
  <c r="BU31" i="1"/>
  <c r="BU34" i="1"/>
  <c r="BU27" i="1"/>
  <c r="BU29" i="1"/>
  <c r="BU30" i="1"/>
  <c r="BU32" i="1"/>
  <c r="BU35" i="1"/>
  <c r="BU25" i="1"/>
  <c r="BU40" i="1"/>
  <c r="BU41" i="1"/>
  <c r="BU39" i="1"/>
  <c r="BU43" i="1"/>
  <c r="BU44" i="1"/>
  <c r="BU42" i="1"/>
  <c r="BU36" i="1"/>
  <c r="BU51" i="1"/>
  <c r="BU10" i="1"/>
  <c r="BU11" i="1"/>
  <c r="BU18" i="1"/>
  <c r="BU12" i="1"/>
  <c r="BS70" i="1"/>
  <c r="BQ70" i="1"/>
  <c r="BT70" i="1"/>
  <c r="BR70" i="1"/>
  <c r="BR6" i="1"/>
  <c r="BQ6" i="1"/>
  <c r="BS6" i="1"/>
  <c r="BT6" i="1"/>
  <c r="EH5" i="1"/>
  <c r="OH5" i="1"/>
  <c r="OG5" i="1"/>
  <c r="IY5" i="1"/>
  <c r="IV5" i="1"/>
  <c r="JB5" i="1"/>
  <c r="JA5" i="1"/>
  <c r="IZ5" i="1"/>
  <c r="FV5" i="1"/>
  <c r="FU5" i="1"/>
  <c r="FT5" i="1"/>
  <c r="FS5" i="1"/>
  <c r="FP5" i="1"/>
  <c r="FO5" i="1"/>
  <c r="FN5" i="1"/>
  <c r="FM5" i="1"/>
  <c r="FL5" i="1"/>
  <c r="FK5" i="1"/>
  <c r="FJ5" i="1"/>
  <c r="FI5" i="1"/>
  <c r="FG5" i="1"/>
  <c r="FF5" i="1"/>
  <c r="FE5" i="1"/>
  <c r="FD5" i="1"/>
  <c r="GR5" i="1"/>
  <c r="GQ5" i="1"/>
  <c r="GH5" i="1"/>
  <c r="GG5" i="1"/>
  <c r="CT5" i="1"/>
  <c r="CS5" i="1"/>
  <c r="CR5" i="1"/>
  <c r="CQ5" i="1"/>
  <c r="CM5" i="1"/>
  <c r="CL5" i="1"/>
  <c r="CK5" i="1"/>
  <c r="CJ5" i="1"/>
  <c r="CI5" i="1"/>
  <c r="AX5" i="1"/>
  <c r="AW5" i="1"/>
  <c r="AV5" i="1"/>
  <c r="AU5" i="1"/>
  <c r="AT5" i="1"/>
  <c r="BJ5" i="1"/>
  <c r="BE5" i="1"/>
  <c r="BM5" i="1"/>
  <c r="GP5" i="1"/>
  <c r="FB5" i="1"/>
  <c r="FA5" i="1"/>
  <c r="EZ5" i="1"/>
  <c r="EY5" i="1"/>
  <c r="EX5" i="1"/>
  <c r="EW5" i="1"/>
  <c r="CC5" i="1"/>
  <c r="CB5" i="1"/>
  <c r="CA5" i="1"/>
  <c r="BY5" i="1"/>
  <c r="CH6" i="1"/>
  <c r="CG6" i="1"/>
  <c r="BP5" i="1"/>
  <c r="BO5" i="1"/>
  <c r="BN5" i="1"/>
  <c r="GM5" i="1"/>
  <c r="GK5" i="1"/>
  <c r="AL5" i="1"/>
  <c r="BS445" i="4" l="1"/>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U46" i="1"/>
  <c r="BU45" i="1"/>
  <c r="BU56" i="1"/>
  <c r="BU62" i="1"/>
  <c r="BU58" i="1"/>
  <c r="BU63" i="1"/>
  <c r="BU59" i="1"/>
  <c r="BU61" i="1"/>
  <c r="BU60" i="1"/>
  <c r="BU55" i="1"/>
  <c r="BU57" i="1"/>
  <c r="BU52" i="1"/>
  <c r="BU54" i="1"/>
  <c r="BU53" i="1"/>
  <c r="BU19" i="1"/>
  <c r="BR9" i="1"/>
  <c r="BR7" i="1"/>
  <c r="BR24" i="1" s="1"/>
  <c r="BS9" i="1"/>
  <c r="BS7" i="1"/>
  <c r="BS24" i="1" s="1"/>
  <c r="BT9" i="1"/>
  <c r="BT7" i="1"/>
  <c r="BT24" i="1" s="1"/>
  <c r="BQ9" i="1"/>
  <c r="BQ7" i="1"/>
  <c r="BQ24" i="1" s="1"/>
  <c r="BP6" i="1"/>
  <c r="CB70" i="1"/>
  <c r="BN6" i="1"/>
  <c r="BY70" i="1"/>
  <c r="BO6" i="1"/>
  <c r="FJ70" i="1"/>
  <c r="FI6" i="1"/>
  <c r="FK70" i="1"/>
  <c r="EH70" i="1"/>
  <c r="FL6" i="1"/>
  <c r="CA70" i="1"/>
  <c r="CC6" i="1"/>
  <c r="FJ6" i="1"/>
  <c r="FK6" i="1"/>
  <c r="CA6" i="1"/>
  <c r="CB6" i="1"/>
  <c r="EH6" i="1"/>
  <c r="BY6" i="1"/>
  <c r="CC70" i="1"/>
  <c r="BP70" i="1"/>
  <c r="CH70" i="1"/>
  <c r="CG70" i="1"/>
  <c r="CG446" i="4" l="1"/>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T34" i="1"/>
  <c r="BT37" i="1"/>
  <c r="BT28" i="1"/>
  <c r="BT33" i="1"/>
  <c r="BT38" i="1"/>
  <c r="BT26" i="1"/>
  <c r="BT47" i="1" s="1"/>
  <c r="BT31" i="1"/>
  <c r="BT27" i="1"/>
  <c r="BT29" i="1"/>
  <c r="BT30" i="1"/>
  <c r="BT35" i="1"/>
  <c r="BT25" i="1"/>
  <c r="BT32" i="1"/>
  <c r="BT41" i="1"/>
  <c r="BT40" i="1"/>
  <c r="BT39" i="1"/>
  <c r="BT42" i="1"/>
  <c r="BT43" i="1"/>
  <c r="BT44" i="1"/>
  <c r="BT36" i="1"/>
  <c r="BS37" i="1"/>
  <c r="BS34" i="1"/>
  <c r="BS29" i="1"/>
  <c r="BS28" i="1"/>
  <c r="BS33" i="1"/>
  <c r="BS26" i="1"/>
  <c r="BS47" i="1" s="1"/>
  <c r="BS27" i="1"/>
  <c r="BS35" i="1"/>
  <c r="BS30" i="1"/>
  <c r="BS25" i="1"/>
  <c r="BS32" i="1"/>
  <c r="BS41" i="1"/>
  <c r="BS31" i="1"/>
  <c r="BS36" i="1"/>
  <c r="BS40" i="1"/>
  <c r="BS39" i="1"/>
  <c r="BS42" i="1"/>
  <c r="BS43" i="1"/>
  <c r="BS38" i="1"/>
  <c r="BS44" i="1"/>
  <c r="BQ30" i="1"/>
  <c r="BQ25" i="1"/>
  <c r="BQ32" i="1"/>
  <c r="BQ37" i="1"/>
  <c r="BQ43" i="1"/>
  <c r="BQ34" i="1"/>
  <c r="BQ29" i="1"/>
  <c r="BQ44" i="1"/>
  <c r="BQ33" i="1"/>
  <c r="BQ38" i="1"/>
  <c r="BQ40" i="1"/>
  <c r="BQ42" i="1"/>
  <c r="BQ28" i="1"/>
  <c r="BQ27" i="1"/>
  <c r="BQ26" i="1"/>
  <c r="BQ47" i="1" s="1"/>
  <c r="BQ41" i="1"/>
  <c r="BQ35" i="1"/>
  <c r="BQ31" i="1"/>
  <c r="BQ39" i="1"/>
  <c r="BQ36" i="1"/>
  <c r="BR25" i="1"/>
  <c r="BR43" i="1"/>
  <c r="BR37" i="1"/>
  <c r="BR33" i="1"/>
  <c r="BR40" i="1"/>
  <c r="BR29" i="1"/>
  <c r="BR31" i="1"/>
  <c r="BR38" i="1"/>
  <c r="BR28" i="1"/>
  <c r="BR32" i="1"/>
  <c r="BR34" i="1"/>
  <c r="BR27" i="1"/>
  <c r="BR30" i="1"/>
  <c r="BR36" i="1"/>
  <c r="BR41" i="1"/>
  <c r="BR35" i="1"/>
  <c r="BR26" i="1"/>
  <c r="BR47" i="1" s="1"/>
  <c r="BR42" i="1"/>
  <c r="BR39" i="1"/>
  <c r="BR44" i="1"/>
  <c r="BT51" i="1"/>
  <c r="BS51" i="1"/>
  <c r="BQ51" i="1"/>
  <c r="BR51" i="1"/>
  <c r="BQ11" i="1"/>
  <c r="BQ10" i="1"/>
  <c r="BS11" i="1"/>
  <c r="BS10" i="1"/>
  <c r="BT11" i="1"/>
  <c r="BT10" i="1"/>
  <c r="BR10" i="1"/>
  <c r="BR11" i="1"/>
  <c r="BT18" i="1"/>
  <c r="BQ18" i="1"/>
  <c r="BS18" i="1"/>
  <c r="BR18" i="1"/>
  <c r="BT12" i="1"/>
  <c r="BS12" i="1"/>
  <c r="BR12" i="1"/>
  <c r="BQ12" i="1"/>
  <c r="BP9" i="1"/>
  <c r="BP7" i="1"/>
  <c r="BP24" i="1" s="1"/>
  <c r="CA9" i="1"/>
  <c r="CA7" i="1"/>
  <c r="CA24" i="1" s="1"/>
  <c r="FJ9" i="1"/>
  <c r="FJ7" i="1"/>
  <c r="FJ24" i="1" s="1"/>
  <c r="FK9" i="1"/>
  <c r="FK7" i="1"/>
  <c r="FK24" i="1" s="1"/>
  <c r="CC9" i="1"/>
  <c r="CC7" i="1"/>
  <c r="CC24" i="1" s="1"/>
  <c r="BN9" i="1"/>
  <c r="BN7" i="1"/>
  <c r="BN24" i="1" s="1"/>
  <c r="BO9" i="1"/>
  <c r="BO7" i="1"/>
  <c r="BO24" i="1" s="1"/>
  <c r="EH9" i="1"/>
  <c r="EH7" i="1"/>
  <c r="EH24" i="1" s="1"/>
  <c r="CB9" i="1"/>
  <c r="CB7" i="1"/>
  <c r="CB24" i="1" s="1"/>
  <c r="BY9" i="1"/>
  <c r="BY7" i="1"/>
  <c r="BY24" i="1" s="1"/>
  <c r="AJ24" i="1" s="1"/>
  <c r="FL9" i="1"/>
  <c r="FL7" i="1"/>
  <c r="FL24" i="1" s="1"/>
  <c r="FI9" i="1"/>
  <c r="FI7" i="1"/>
  <c r="FI24" i="1" s="1"/>
  <c r="BO70" i="1"/>
  <c r="BN70" i="1"/>
  <c r="BP846" i="4" l="1"/>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C31" i="1"/>
  <c r="CC25" i="1"/>
  <c r="CC43" i="1"/>
  <c r="CC30" i="1"/>
  <c r="CC34" i="1"/>
  <c r="CC38" i="1"/>
  <c r="CC29" i="1"/>
  <c r="CC28" i="1"/>
  <c r="CC27" i="1"/>
  <c r="CC32" i="1"/>
  <c r="CC40" i="1"/>
  <c r="CC44" i="1"/>
  <c r="CC42" i="1"/>
  <c r="CC39" i="1"/>
  <c r="CC35" i="1"/>
  <c r="CC41" i="1"/>
  <c r="CC37" i="1"/>
  <c r="CC36" i="1"/>
  <c r="CC33" i="1"/>
  <c r="CC26" i="1"/>
  <c r="CC47" i="1" s="1"/>
  <c r="BP29" i="1"/>
  <c r="BP35" i="1"/>
  <c r="BP44" i="1"/>
  <c r="BP25" i="1"/>
  <c r="BP37" i="1"/>
  <c r="BP43" i="1"/>
  <c r="BP34" i="1"/>
  <c r="BP36" i="1"/>
  <c r="BP40" i="1"/>
  <c r="BP28" i="1"/>
  <c r="BP30" i="1"/>
  <c r="BP27" i="1"/>
  <c r="BP41" i="1"/>
  <c r="BP38" i="1"/>
  <c r="BP26" i="1"/>
  <c r="BP47" i="1" s="1"/>
  <c r="BP31" i="1"/>
  <c r="BP32" i="1"/>
  <c r="BP33" i="1"/>
  <c r="BP42" i="1"/>
  <c r="BP39" i="1"/>
  <c r="FI34" i="1"/>
  <c r="FI33" i="1"/>
  <c r="FI40" i="1"/>
  <c r="FI27" i="1"/>
  <c r="FI32" i="1"/>
  <c r="FI25" i="1"/>
  <c r="FI29" i="1"/>
  <c r="FI44" i="1"/>
  <c r="FI43" i="1"/>
  <c r="FI30" i="1"/>
  <c r="FI35" i="1"/>
  <c r="FI26" i="1"/>
  <c r="FI47" i="1" s="1"/>
  <c r="FI28" i="1"/>
  <c r="FI41" i="1"/>
  <c r="FI31" i="1"/>
  <c r="FI38" i="1"/>
  <c r="FI39" i="1"/>
  <c r="FI37" i="1"/>
  <c r="FI42" i="1"/>
  <c r="FI36" i="1"/>
  <c r="FL25" i="1"/>
  <c r="FL35" i="1"/>
  <c r="FL39" i="1"/>
  <c r="FL30" i="1"/>
  <c r="FL29" i="1"/>
  <c r="FL44" i="1"/>
  <c r="FL33" i="1"/>
  <c r="FL37" i="1"/>
  <c r="FL28" i="1"/>
  <c r="FL27" i="1"/>
  <c r="FL43" i="1"/>
  <c r="FL40" i="1"/>
  <c r="FL41" i="1"/>
  <c r="FL42" i="1"/>
  <c r="FL34" i="1"/>
  <c r="FL32" i="1"/>
  <c r="FL31" i="1"/>
  <c r="FL26" i="1"/>
  <c r="FL47" i="1" s="1"/>
  <c r="FL36" i="1"/>
  <c r="FL38" i="1"/>
  <c r="FK37" i="1"/>
  <c r="FK35" i="1"/>
  <c r="FK30" i="1"/>
  <c r="FK33" i="1"/>
  <c r="FK34" i="1"/>
  <c r="FK44" i="1"/>
  <c r="FK28" i="1"/>
  <c r="FK25" i="1"/>
  <c r="FK27" i="1"/>
  <c r="FK41" i="1"/>
  <c r="FK43" i="1"/>
  <c r="FK40" i="1"/>
  <c r="FK39" i="1"/>
  <c r="FK38" i="1"/>
  <c r="FK32" i="1"/>
  <c r="FK31" i="1"/>
  <c r="FK29" i="1"/>
  <c r="FK26" i="1"/>
  <c r="FK47" i="1" s="1"/>
  <c r="FK42" i="1"/>
  <c r="FK36" i="1"/>
  <c r="BY34" i="1"/>
  <c r="BY31" i="1"/>
  <c r="BY29" i="1"/>
  <c r="BY41" i="1"/>
  <c r="BY35" i="1"/>
  <c r="BY40" i="1"/>
  <c r="BY27" i="1"/>
  <c r="BY28" i="1"/>
  <c r="BY30" i="1"/>
  <c r="BY44" i="1"/>
  <c r="BY32" i="1"/>
  <c r="BY25" i="1"/>
  <c r="AJ25" i="1" s="1"/>
  <c r="AJ26" i="1" s="1"/>
  <c r="AJ27" i="1" s="1"/>
  <c r="AJ28" i="1" s="1"/>
  <c r="AJ29" i="1" s="1"/>
  <c r="BY37" i="1"/>
  <c r="BY26" i="1"/>
  <c r="BY47" i="1" s="1"/>
  <c r="BY42" i="1"/>
  <c r="BY38" i="1"/>
  <c r="BY33" i="1"/>
  <c r="BY43" i="1"/>
  <c r="BY39" i="1"/>
  <c r="BY36" i="1"/>
  <c r="CB39" i="1"/>
  <c r="CB31" i="1"/>
  <c r="CB25" i="1"/>
  <c r="CB32" i="1"/>
  <c r="CB27" i="1"/>
  <c r="CB34" i="1"/>
  <c r="CB43" i="1"/>
  <c r="CB30" i="1"/>
  <c r="CB28" i="1"/>
  <c r="CB37" i="1"/>
  <c r="CB35" i="1"/>
  <c r="CB38" i="1"/>
  <c r="CB33" i="1"/>
  <c r="CB26" i="1"/>
  <c r="CB47" i="1" s="1"/>
  <c r="CB36" i="1"/>
  <c r="CB44" i="1"/>
  <c r="CB40" i="1"/>
  <c r="CB42" i="1"/>
  <c r="CB41" i="1"/>
  <c r="CB29" i="1"/>
  <c r="FJ27" i="1"/>
  <c r="FJ38" i="1"/>
  <c r="FJ32" i="1"/>
  <c r="FJ33" i="1"/>
  <c r="FJ42" i="1"/>
  <c r="FJ37" i="1"/>
  <c r="FJ25" i="1"/>
  <c r="FJ29" i="1"/>
  <c r="FJ35" i="1"/>
  <c r="FJ30" i="1"/>
  <c r="FJ44" i="1"/>
  <c r="FJ34" i="1"/>
  <c r="FJ40" i="1"/>
  <c r="FJ28" i="1"/>
  <c r="FJ36" i="1"/>
  <c r="FJ43" i="1"/>
  <c r="FJ41" i="1"/>
  <c r="FJ39" i="1"/>
  <c r="FJ31" i="1"/>
  <c r="FJ26" i="1"/>
  <c r="FJ47" i="1" s="1"/>
  <c r="CA28" i="1"/>
  <c r="CA40" i="1"/>
  <c r="CA35" i="1"/>
  <c r="CA27" i="1"/>
  <c r="CA25" i="1"/>
  <c r="CA30" i="1"/>
  <c r="CA34" i="1"/>
  <c r="CA32" i="1"/>
  <c r="CA33" i="1"/>
  <c r="CA41" i="1"/>
  <c r="CA26" i="1"/>
  <c r="CA47" i="1" s="1"/>
  <c r="CA38" i="1"/>
  <c r="CA43" i="1"/>
  <c r="CA39" i="1"/>
  <c r="CA36" i="1"/>
  <c r="CA37" i="1"/>
  <c r="CA31" i="1"/>
  <c r="CA44" i="1"/>
  <c r="CA42" i="1"/>
  <c r="CA29" i="1"/>
  <c r="EH38" i="1"/>
  <c r="EH27" i="1"/>
  <c r="EH34" i="1"/>
  <c r="EH33" i="1"/>
  <c r="EH35" i="1"/>
  <c r="EH28" i="1"/>
  <c r="EH32" i="1"/>
  <c r="EH25" i="1"/>
  <c r="EH29" i="1"/>
  <c r="EH30" i="1"/>
  <c r="EH36" i="1"/>
  <c r="EH44" i="1"/>
  <c r="EH26" i="1"/>
  <c r="EH47" i="1" s="1"/>
  <c r="EH43" i="1"/>
  <c r="EH37" i="1"/>
  <c r="EH42" i="1"/>
  <c r="EH31" i="1"/>
  <c r="EH41" i="1"/>
  <c r="EH40" i="1"/>
  <c r="EH39" i="1"/>
  <c r="BO35" i="1"/>
  <c r="BO44" i="1"/>
  <c r="BO37" i="1"/>
  <c r="BO25" i="1"/>
  <c r="BO29" i="1"/>
  <c r="BO34" i="1"/>
  <c r="BO33" i="1"/>
  <c r="BO42" i="1"/>
  <c r="BO28" i="1"/>
  <c r="BO30" i="1"/>
  <c r="BO27" i="1"/>
  <c r="BO36" i="1"/>
  <c r="BO26" i="1"/>
  <c r="BO47" i="1" s="1"/>
  <c r="BO32" i="1"/>
  <c r="BO41" i="1"/>
  <c r="BO40" i="1"/>
  <c r="BO38" i="1"/>
  <c r="BO43" i="1"/>
  <c r="BO31" i="1"/>
  <c r="BO39" i="1"/>
  <c r="BN27" i="1"/>
  <c r="BN35" i="1"/>
  <c r="BN44" i="1"/>
  <c r="BN29" i="1"/>
  <c r="BN31" i="1"/>
  <c r="BN37" i="1"/>
  <c r="BN38" i="1"/>
  <c r="BN25" i="1"/>
  <c r="BN28" i="1"/>
  <c r="BN30" i="1"/>
  <c r="BN39" i="1"/>
  <c r="BN36" i="1"/>
  <c r="BN42" i="1"/>
  <c r="BN34" i="1"/>
  <c r="BN40" i="1"/>
  <c r="BN26" i="1"/>
  <c r="BN47" i="1" s="1"/>
  <c r="BN32" i="1"/>
  <c r="BN33" i="1"/>
  <c r="BN41" i="1"/>
  <c r="BN43" i="1"/>
  <c r="BQ45" i="1"/>
  <c r="BQ46" i="1"/>
  <c r="BT46" i="1"/>
  <c r="BT45" i="1"/>
  <c r="BR46" i="1"/>
  <c r="BR45" i="1"/>
  <c r="BS46" i="1"/>
  <c r="BS45" i="1"/>
  <c r="FK51" i="1"/>
  <c r="FI51" i="1"/>
  <c r="CA51" i="1"/>
  <c r="FL51" i="1"/>
  <c r="BY51" i="1"/>
  <c r="BP51" i="1"/>
  <c r="CB51" i="1"/>
  <c r="FJ51" i="1"/>
  <c r="EH51" i="1"/>
  <c r="BO51" i="1"/>
  <c r="BN51" i="1"/>
  <c r="CC51" i="1"/>
  <c r="BR62" i="1"/>
  <c r="BR59" i="1"/>
  <c r="BR55" i="1"/>
  <c r="BR57" i="1"/>
  <c r="BR56" i="1"/>
  <c r="BR63" i="1"/>
  <c r="BR58" i="1"/>
  <c r="BR61" i="1"/>
  <c r="BR60" i="1"/>
  <c r="BS63" i="1"/>
  <c r="BS55" i="1"/>
  <c r="BS57" i="1"/>
  <c r="BS59" i="1"/>
  <c r="BS62" i="1"/>
  <c r="BS56" i="1"/>
  <c r="BS58" i="1"/>
  <c r="BS61" i="1"/>
  <c r="BS60" i="1"/>
  <c r="BQ59" i="1"/>
  <c r="BQ55" i="1"/>
  <c r="BQ57" i="1"/>
  <c r="BQ58" i="1"/>
  <c r="BQ62" i="1"/>
  <c r="BQ60" i="1"/>
  <c r="BQ56" i="1"/>
  <c r="BQ63" i="1"/>
  <c r="BQ61" i="1"/>
  <c r="BT57" i="1"/>
  <c r="BT58" i="1"/>
  <c r="BT59" i="1"/>
  <c r="BT56" i="1"/>
  <c r="BT62" i="1"/>
  <c r="BT63" i="1"/>
  <c r="BT61" i="1"/>
  <c r="BT60" i="1"/>
  <c r="BT55" i="1"/>
  <c r="BR52" i="1"/>
  <c r="BR53" i="1"/>
  <c r="BR54" i="1"/>
  <c r="BS53" i="1"/>
  <c r="BS52" i="1"/>
  <c r="BS54" i="1"/>
  <c r="BQ53" i="1"/>
  <c r="BQ52" i="1"/>
  <c r="BQ54" i="1"/>
  <c r="BT53" i="1"/>
  <c r="BT52" i="1"/>
  <c r="BT54" i="1"/>
  <c r="BO10" i="1"/>
  <c r="BO11" i="1"/>
  <c r="BN11" i="1"/>
  <c r="BN10" i="1"/>
  <c r="CC10" i="1"/>
  <c r="CC11" i="1"/>
  <c r="FI11" i="1"/>
  <c r="FI10" i="1"/>
  <c r="FK11" i="1"/>
  <c r="FK10" i="1"/>
  <c r="FL10" i="1"/>
  <c r="FL11" i="1"/>
  <c r="CA11" i="1"/>
  <c r="CA10" i="1"/>
  <c r="FJ11" i="1"/>
  <c r="FJ10" i="1"/>
  <c r="BY11" i="1"/>
  <c r="BY10" i="1"/>
  <c r="CB11" i="1"/>
  <c r="CB10" i="1"/>
  <c r="BP10" i="1"/>
  <c r="BP11" i="1"/>
  <c r="EH10" i="1"/>
  <c r="EH11" i="1"/>
  <c r="BR19" i="1"/>
  <c r="BS19" i="1"/>
  <c r="BT19" i="1"/>
  <c r="BQ19" i="1"/>
  <c r="CC18" i="1"/>
  <c r="EH18" i="1"/>
  <c r="BO18" i="1"/>
  <c r="CB18" i="1"/>
  <c r="BY18" i="1"/>
  <c r="FJ18" i="1"/>
  <c r="BP18" i="1"/>
  <c r="FL18" i="1"/>
  <c r="BN18" i="1"/>
  <c r="FK18" i="1"/>
  <c r="CA18" i="1"/>
  <c r="FI18" i="1"/>
  <c r="CC12" i="1"/>
  <c r="BN12" i="1"/>
  <c r="BO12" i="1"/>
  <c r="FI12" i="1"/>
  <c r="FJ12" i="1"/>
  <c r="FL12" i="1"/>
  <c r="FK12" i="1"/>
  <c r="BY12" i="1"/>
  <c r="CB12" i="1"/>
  <c r="EH12" i="1"/>
  <c r="CA12" i="1"/>
  <c r="BP12" i="1"/>
  <c r="BS448" i="4" l="1"/>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AJ30" i="1"/>
  <c r="AJ31" i="1" s="1"/>
  <c r="AJ32" i="1" s="1"/>
  <c r="AJ33" i="1" s="1"/>
  <c r="AJ34" i="1" s="1"/>
  <c r="AJ35" i="1" s="1"/>
  <c r="AJ36" i="1" s="1"/>
  <c r="AJ37" i="1" s="1"/>
  <c r="AJ38" i="1" s="1"/>
  <c r="AJ39" i="1" s="1"/>
  <c r="AJ40" i="1" s="1"/>
  <c r="AJ41" i="1" s="1"/>
  <c r="AJ42" i="1" s="1"/>
  <c r="AJ43" i="1" s="1"/>
  <c r="AJ44" i="1" s="1"/>
  <c r="AJ45" i="1" s="1"/>
  <c r="FI46" i="1"/>
  <c r="FI45" i="1"/>
  <c r="CA46" i="1"/>
  <c r="CA45" i="1"/>
  <c r="BN46" i="1"/>
  <c r="BN45" i="1"/>
  <c r="FL46" i="1"/>
  <c r="FL45" i="1"/>
  <c r="FK46" i="1"/>
  <c r="FK45" i="1"/>
  <c r="BP46" i="1"/>
  <c r="BP45" i="1"/>
  <c r="FJ46" i="1"/>
  <c r="FJ45" i="1"/>
  <c r="AJ18" i="1"/>
  <c r="BY46" i="1"/>
  <c r="BY45" i="1"/>
  <c r="CB46" i="1"/>
  <c r="CB45" i="1"/>
  <c r="BO46" i="1"/>
  <c r="BO45" i="1"/>
  <c r="EH46" i="1"/>
  <c r="EH45" i="1"/>
  <c r="CC46" i="1"/>
  <c r="CC45" i="1"/>
  <c r="AJ51" i="1"/>
  <c r="BP60" i="1"/>
  <c r="BP62" i="1"/>
  <c r="BP59" i="1"/>
  <c r="BP58" i="1"/>
  <c r="BP63" i="1"/>
  <c r="BP55" i="1"/>
  <c r="BP57" i="1"/>
  <c r="BP56" i="1"/>
  <c r="BP61" i="1"/>
  <c r="EH56" i="1"/>
  <c r="EH58" i="1"/>
  <c r="EH62" i="1"/>
  <c r="EH61" i="1"/>
  <c r="EH60" i="1"/>
  <c r="EH59" i="1"/>
  <c r="EH57" i="1"/>
  <c r="EH55" i="1"/>
  <c r="EH63" i="1"/>
  <c r="CC60" i="1"/>
  <c r="CC56" i="1"/>
  <c r="CC58" i="1"/>
  <c r="CC61" i="1"/>
  <c r="CC57" i="1"/>
  <c r="CC63" i="1"/>
  <c r="CC62" i="1"/>
  <c r="CC55" i="1"/>
  <c r="CC59" i="1"/>
  <c r="FI59" i="1"/>
  <c r="FI57" i="1"/>
  <c r="FI61" i="1"/>
  <c r="FI60" i="1"/>
  <c r="FI58" i="1"/>
  <c r="FI56" i="1"/>
  <c r="FI62" i="1"/>
  <c r="FI63" i="1"/>
  <c r="FI55" i="1"/>
  <c r="CA59" i="1"/>
  <c r="CA55" i="1"/>
  <c r="CA60" i="1"/>
  <c r="CA58" i="1"/>
  <c r="CA57" i="1"/>
  <c r="CA61" i="1"/>
  <c r="CA56" i="1"/>
  <c r="CA63" i="1"/>
  <c r="CA62" i="1"/>
  <c r="FK56" i="1"/>
  <c r="FK59" i="1"/>
  <c r="FK63" i="1"/>
  <c r="FK58" i="1"/>
  <c r="FK55" i="1"/>
  <c r="FK62" i="1"/>
  <c r="FK60" i="1"/>
  <c r="FK57" i="1"/>
  <c r="FK61" i="1"/>
  <c r="BN63" i="1"/>
  <c r="BN60" i="1"/>
  <c r="BN62" i="1"/>
  <c r="BN59" i="1"/>
  <c r="BN55" i="1"/>
  <c r="BN57" i="1"/>
  <c r="BN58" i="1"/>
  <c r="BN56" i="1"/>
  <c r="BN61" i="1"/>
  <c r="FL59" i="1"/>
  <c r="FL63" i="1"/>
  <c r="FL55" i="1"/>
  <c r="FL62" i="1"/>
  <c r="FL61" i="1"/>
  <c r="FL60" i="1"/>
  <c r="FL56" i="1"/>
  <c r="FL57" i="1"/>
  <c r="FL58" i="1"/>
  <c r="FJ57" i="1"/>
  <c r="FJ61" i="1"/>
  <c r="FJ56" i="1"/>
  <c r="FJ58" i="1"/>
  <c r="FJ62" i="1"/>
  <c r="FJ55" i="1"/>
  <c r="FJ60" i="1"/>
  <c r="FJ59" i="1"/>
  <c r="FJ63" i="1"/>
  <c r="BY55" i="1"/>
  <c r="BY63" i="1"/>
  <c r="BY58" i="1"/>
  <c r="BY60" i="1"/>
  <c r="BY61" i="1"/>
  <c r="BY57" i="1"/>
  <c r="BY59" i="1"/>
  <c r="BY56" i="1"/>
  <c r="BY62" i="1"/>
  <c r="CB60" i="1"/>
  <c r="CB63" i="1"/>
  <c r="CB58" i="1"/>
  <c r="CB61" i="1"/>
  <c r="CB56" i="1"/>
  <c r="CB57" i="1"/>
  <c r="CB62" i="1"/>
  <c r="CB59" i="1"/>
  <c r="CB55" i="1"/>
  <c r="BO60" i="1"/>
  <c r="BO62" i="1"/>
  <c r="BO59" i="1"/>
  <c r="BO56" i="1"/>
  <c r="BO55" i="1"/>
  <c r="BO57" i="1"/>
  <c r="BO58" i="1"/>
  <c r="BO63" i="1"/>
  <c r="BO61" i="1"/>
  <c r="FI52" i="1"/>
  <c r="FI53" i="1"/>
  <c r="FI54" i="1"/>
  <c r="CA52" i="1"/>
  <c r="CA53" i="1"/>
  <c r="CA54" i="1"/>
  <c r="FK52" i="1"/>
  <c r="FK54" i="1"/>
  <c r="FK53" i="1"/>
  <c r="BN54" i="1"/>
  <c r="BN53" i="1"/>
  <c r="BN52" i="1"/>
  <c r="FL52" i="1"/>
  <c r="FL54" i="1"/>
  <c r="FL53" i="1"/>
  <c r="BP53" i="1"/>
  <c r="BP52" i="1"/>
  <c r="BP54" i="1"/>
  <c r="FJ52" i="1"/>
  <c r="FJ53" i="1"/>
  <c r="FJ54" i="1"/>
  <c r="BY52" i="1"/>
  <c r="BY54" i="1"/>
  <c r="BY53" i="1"/>
  <c r="CB52" i="1"/>
  <c r="CB53" i="1"/>
  <c r="CB54" i="1"/>
  <c r="BO52" i="1"/>
  <c r="BO53" i="1"/>
  <c r="BO54" i="1"/>
  <c r="EH52" i="1"/>
  <c r="EH54" i="1"/>
  <c r="EH53" i="1"/>
  <c r="CC53" i="1"/>
  <c r="CC52" i="1"/>
  <c r="CC54" i="1"/>
  <c r="BN19" i="1"/>
  <c r="CB19" i="1"/>
  <c r="BP19" i="1"/>
  <c r="BO19" i="1"/>
  <c r="CA19" i="1"/>
  <c r="FK19" i="1"/>
  <c r="FJ19" i="1"/>
  <c r="BY19" i="1"/>
  <c r="EH19" i="1"/>
  <c r="FI19" i="1"/>
  <c r="FL19" i="1"/>
  <c r="CC19" i="1"/>
  <c r="AJ12" i="1"/>
  <c r="FD70" i="1"/>
  <c r="FV70" i="1"/>
  <c r="C46" i="3"/>
  <c r="C45" i="3"/>
  <c r="C44" i="3"/>
  <c r="C31" i="3"/>
  <c r="C30" i="3"/>
  <c r="C29" i="3"/>
  <c r="C27" i="3"/>
  <c r="C26" i="3"/>
  <c r="BP848" i="4" l="1"/>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J19" i="1"/>
  <c r="AK17" i="1"/>
  <c r="AJ52" i="1"/>
  <c r="AJ53" i="1" s="1"/>
  <c r="AJ54" i="1" s="1"/>
  <c r="AJ55" i="1" s="1"/>
  <c r="AJ56" i="1" s="1"/>
  <c r="AJ57" i="1" s="1"/>
  <c r="AJ58" i="1" s="1"/>
  <c r="AJ59" i="1" s="1"/>
  <c r="AJ60" i="1" s="1"/>
  <c r="AJ61" i="1" s="1"/>
  <c r="AJ62" i="1" s="1"/>
  <c r="AJ63" i="1" s="1"/>
  <c r="AK16" i="1"/>
  <c r="AK15" i="1"/>
  <c r="AK14" i="1"/>
  <c r="AK13" i="1"/>
  <c r="AK12" i="1"/>
  <c r="AK18" i="1"/>
  <c r="FD6" i="1"/>
  <c r="FV6" i="1"/>
  <c r="B27" i="3"/>
  <c r="B46" i="3"/>
  <c r="B45" i="3"/>
  <c r="B44" i="3"/>
  <c r="B31" i="3"/>
  <c r="B29" i="3"/>
  <c r="B30" i="3"/>
  <c r="AX70" i="1"/>
  <c r="BT450" i="4" l="1"/>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19" i="1"/>
  <c r="FD9" i="1"/>
  <c r="FD7" i="1"/>
  <c r="FD24" i="1" s="1"/>
  <c r="FV9" i="1"/>
  <c r="FV7" i="1"/>
  <c r="FV24" i="1" s="1"/>
  <c r="AX6" i="1"/>
  <c r="B451" i="4" l="1"/>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FV28" i="1"/>
  <c r="FV43" i="1"/>
  <c r="FV35" i="1"/>
  <c r="FV34" i="1"/>
  <c r="FV44" i="1"/>
  <c r="FV37" i="1"/>
  <c r="FV29" i="1"/>
  <c r="FV42" i="1"/>
  <c r="FV32" i="1"/>
  <c r="FV40" i="1"/>
  <c r="FV30" i="1"/>
  <c r="FV27" i="1"/>
  <c r="FV25" i="1"/>
  <c r="FV31" i="1"/>
  <c r="FV33" i="1"/>
  <c r="FV38" i="1"/>
  <c r="FV26" i="1"/>
  <c r="FV47" i="1" s="1"/>
  <c r="FV36" i="1"/>
  <c r="FV39" i="1"/>
  <c r="FV41" i="1"/>
  <c r="FD30" i="1"/>
  <c r="FD34" i="1"/>
  <c r="FD25" i="1"/>
  <c r="FD35" i="1"/>
  <c r="FD27" i="1"/>
  <c r="FD31" i="1"/>
  <c r="FD38" i="1"/>
  <c r="FD40" i="1"/>
  <c r="FD28" i="1"/>
  <c r="FD44" i="1"/>
  <c r="FD33" i="1"/>
  <c r="FD29" i="1"/>
  <c r="FD36" i="1"/>
  <c r="FD26" i="1"/>
  <c r="FD47" i="1" s="1"/>
  <c r="FD39" i="1"/>
  <c r="FD41" i="1"/>
  <c r="FD42" i="1"/>
  <c r="FD43" i="1"/>
  <c r="FD37" i="1"/>
  <c r="FD32" i="1"/>
  <c r="FV51" i="1"/>
  <c r="FD51" i="1"/>
  <c r="FV10" i="1"/>
  <c r="FV11" i="1"/>
  <c r="FD10" i="1"/>
  <c r="FD11" i="1"/>
  <c r="FD18" i="1"/>
  <c r="FV18" i="1"/>
  <c r="FD12" i="1"/>
  <c r="FV12" i="1"/>
  <c r="AX7" i="1"/>
  <c r="B452" i="4" l="1"/>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X24" i="1"/>
  <c r="FV45" i="1"/>
  <c r="FV46" i="1"/>
  <c r="FD46" i="1"/>
  <c r="FD45" i="1"/>
  <c r="FV59" i="1"/>
  <c r="FV63" i="1"/>
  <c r="FV55" i="1"/>
  <c r="FV62" i="1"/>
  <c r="FV61" i="1"/>
  <c r="FV58" i="1"/>
  <c r="FV57" i="1"/>
  <c r="FV60" i="1"/>
  <c r="FV56" i="1"/>
  <c r="FD63" i="1"/>
  <c r="FD59" i="1"/>
  <c r="FD57" i="1"/>
  <c r="FD55" i="1"/>
  <c r="FD61" i="1"/>
  <c r="FD58" i="1"/>
  <c r="FD60" i="1"/>
  <c r="FD56" i="1"/>
  <c r="FD62" i="1"/>
  <c r="AX18" i="1"/>
  <c r="AX51" i="1"/>
  <c r="FV54" i="1"/>
  <c r="FV52" i="1"/>
  <c r="FV53" i="1"/>
  <c r="FD52" i="1"/>
  <c r="FD53" i="1"/>
  <c r="FD54" i="1"/>
  <c r="FV19" i="1"/>
  <c r="FD19" i="1"/>
  <c r="CM70" i="1"/>
  <c r="CL70" i="1"/>
  <c r="GQ70" i="1"/>
  <c r="GR70"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X26" i="1"/>
  <c r="AX47" i="1" s="1"/>
  <c r="AX32" i="1"/>
  <c r="AX37" i="1"/>
  <c r="AX27" i="1"/>
  <c r="AX34" i="1"/>
  <c r="AX44" i="1"/>
  <c r="AX30" i="1"/>
  <c r="AX25" i="1"/>
  <c r="AX46" i="1" s="1"/>
  <c r="AX28" i="1"/>
  <c r="AX29" i="1"/>
  <c r="AX31" i="1"/>
  <c r="AX43" i="1"/>
  <c r="AX38" i="1"/>
  <c r="AX36" i="1"/>
  <c r="AX39" i="1"/>
  <c r="AX40" i="1"/>
  <c r="AX42" i="1"/>
  <c r="AX41" i="1"/>
  <c r="AX35" i="1"/>
  <c r="AX33" i="1"/>
  <c r="AX45" i="1"/>
  <c r="AX58" i="1"/>
  <c r="AX60" i="1"/>
  <c r="AX57" i="1"/>
  <c r="AX63" i="1"/>
  <c r="AX62" i="1"/>
  <c r="AX56" i="1"/>
  <c r="AX55" i="1"/>
  <c r="AX59" i="1"/>
  <c r="AX61" i="1"/>
  <c r="AX53" i="1"/>
  <c r="AX54" i="1"/>
  <c r="AX52" i="1"/>
  <c r="AX19" i="1"/>
  <c r="CL6" i="1"/>
  <c r="CM6" i="1"/>
  <c r="GQ6" i="1"/>
  <c r="GR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GR9" i="1"/>
  <c r="CM7" i="1"/>
  <c r="CM24" i="1" s="1"/>
  <c r="CL7" i="1"/>
  <c r="CL24" i="1" s="1"/>
  <c r="GQ9" i="1"/>
  <c r="GQ7" i="1"/>
  <c r="GR7" i="1"/>
  <c r="CM9" i="1"/>
  <c r="CL9" i="1"/>
  <c r="CT6" i="1"/>
  <c r="B455" i="4" l="1"/>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L25" i="1"/>
  <c r="CL35" i="1"/>
  <c r="CL44" i="1"/>
  <c r="CL38" i="1"/>
  <c r="CL29" i="1"/>
  <c r="CL31" i="1"/>
  <c r="CL26" i="1"/>
  <c r="CL47" i="1" s="1"/>
  <c r="CL28" i="1"/>
  <c r="CL30" i="1"/>
  <c r="CL37" i="1"/>
  <c r="CL27" i="1"/>
  <c r="CL42" i="1"/>
  <c r="CL41" i="1"/>
  <c r="CL39" i="1"/>
  <c r="CL33" i="1"/>
  <c r="CL34" i="1"/>
  <c r="CL36" i="1"/>
  <c r="CL32" i="1"/>
  <c r="CL40" i="1"/>
  <c r="CL43" i="1"/>
  <c r="CM37" i="1"/>
  <c r="CM31" i="1"/>
  <c r="CM29" i="1"/>
  <c r="CM38" i="1"/>
  <c r="CM26" i="1"/>
  <c r="CM47" i="1" s="1"/>
  <c r="CM43" i="1"/>
  <c r="CM28" i="1"/>
  <c r="CM30" i="1"/>
  <c r="CM27" i="1"/>
  <c r="CM34" i="1"/>
  <c r="CM25" i="1"/>
  <c r="CM42" i="1"/>
  <c r="CM35" i="1"/>
  <c r="CM32" i="1"/>
  <c r="CM41" i="1"/>
  <c r="CM36" i="1"/>
  <c r="CM39" i="1"/>
  <c r="CM33" i="1"/>
  <c r="CM44" i="1"/>
  <c r="CM40" i="1"/>
  <c r="CL51" i="1"/>
  <c r="CM51" i="1"/>
  <c r="CM11" i="1"/>
  <c r="CM10" i="1"/>
  <c r="GR10" i="1"/>
  <c r="GR11" i="1"/>
  <c r="GQ11" i="1"/>
  <c r="GQ10" i="1"/>
  <c r="CL10" i="1"/>
  <c r="CL11" i="1"/>
  <c r="CM18" i="1"/>
  <c r="CL18" i="1"/>
  <c r="GR12" i="1"/>
  <c r="GQ12" i="1"/>
  <c r="CL12" i="1"/>
  <c r="CM12" i="1"/>
  <c r="CT9" i="1"/>
  <c r="CT7" i="1"/>
  <c r="CT24" i="1" s="1"/>
  <c r="B456" i="4" l="1"/>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T44" i="1"/>
  <c r="CT34" i="1"/>
  <c r="CT31" i="1"/>
  <c r="CT29" i="1"/>
  <c r="CT26" i="1"/>
  <c r="CT47" i="1" s="1"/>
  <c r="CT37" i="1"/>
  <c r="CT27" i="1"/>
  <c r="CT28" i="1"/>
  <c r="CT25" i="1"/>
  <c r="CT30" i="1"/>
  <c r="CT32" i="1"/>
  <c r="CT39" i="1"/>
  <c r="CT40" i="1"/>
  <c r="CT36" i="1"/>
  <c r="CT41" i="1"/>
  <c r="CT43" i="1"/>
  <c r="CT33" i="1"/>
  <c r="CT42" i="1"/>
  <c r="CT35" i="1"/>
  <c r="CT38" i="1"/>
  <c r="CL46" i="1"/>
  <c r="CL45" i="1"/>
  <c r="CM45" i="1"/>
  <c r="CM46" i="1"/>
  <c r="CT51" i="1"/>
  <c r="CL60" i="1"/>
  <c r="CL59" i="1"/>
  <c r="CL63" i="1"/>
  <c r="CL62" i="1"/>
  <c r="CL58" i="1"/>
  <c r="CL61" i="1"/>
  <c r="CL55" i="1"/>
  <c r="CL56" i="1"/>
  <c r="CL57" i="1"/>
  <c r="CM63" i="1"/>
  <c r="CM62" i="1"/>
  <c r="CM57" i="1"/>
  <c r="CM58" i="1"/>
  <c r="CM61" i="1"/>
  <c r="CM55" i="1"/>
  <c r="CM60" i="1"/>
  <c r="CM59" i="1"/>
  <c r="CM56" i="1"/>
  <c r="CL53" i="1"/>
  <c r="CL54" i="1"/>
  <c r="CL52" i="1"/>
  <c r="CM54" i="1"/>
  <c r="CM52" i="1"/>
  <c r="CM53" i="1"/>
  <c r="CT11" i="1"/>
  <c r="CT10" i="1"/>
  <c r="CL19" i="1"/>
  <c r="CM19" i="1"/>
  <c r="CT18" i="1"/>
  <c r="CT12" i="1"/>
  <c r="AW70" i="1"/>
  <c r="CD856" i="4" l="1"/>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T46" i="1"/>
  <c r="CT45" i="1"/>
  <c r="CT63" i="1"/>
  <c r="CT56" i="1"/>
  <c r="CT57" i="1"/>
  <c r="CT59" i="1"/>
  <c r="CT60" i="1"/>
  <c r="CT62" i="1"/>
  <c r="CT58" i="1"/>
  <c r="CT55" i="1"/>
  <c r="CT61" i="1"/>
  <c r="CT54" i="1"/>
  <c r="CT53" i="1"/>
  <c r="CT52" i="1"/>
  <c r="CT19" i="1"/>
  <c r="AW6" i="1"/>
  <c r="OH70" i="1"/>
  <c r="JA70" i="1"/>
  <c r="BE70"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W7" i="1"/>
  <c r="OH6" i="1"/>
  <c r="JA6" i="1"/>
  <c r="BE6" i="1"/>
  <c r="BT459" i="4" l="1"/>
  <c r="CA459" i="4"/>
  <c r="CH459" i="4"/>
  <c r="I460" i="4"/>
  <c r="I859" i="4"/>
  <c r="BP459" i="4"/>
  <c r="BW459" i="4"/>
  <c r="CD459" i="4"/>
  <c r="E859" i="4"/>
  <c r="BS459" i="4"/>
  <c r="BZ459" i="4"/>
  <c r="CG459" i="4"/>
  <c r="H859" i="4"/>
  <c r="BR459" i="4"/>
  <c r="BY459" i="4"/>
  <c r="CF459" i="4"/>
  <c r="G859" i="4"/>
  <c r="A461" i="4"/>
  <c r="G460" i="4"/>
  <c r="B460" i="4" s="1"/>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W18" i="1"/>
  <c r="AW51" i="1"/>
  <c r="JA9" i="1"/>
  <c r="BE9" i="1"/>
  <c r="BE7" i="1"/>
  <c r="BE24" i="1" s="1"/>
  <c r="OH9" i="1"/>
  <c r="OH7" i="1"/>
  <c r="OH24" i="1" s="1"/>
  <c r="JB6" i="1"/>
  <c r="IZ6" i="1"/>
  <c r="FH5" i="1"/>
  <c r="AV70" i="1"/>
  <c r="AU70" i="1"/>
  <c r="AT70" i="1"/>
  <c r="BJ6" i="1"/>
  <c r="BP460" i="4" l="1"/>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OH30" i="1"/>
  <c r="OH40" i="1"/>
  <c r="OH32" i="1"/>
  <c r="OH29" i="1"/>
  <c r="OH38" i="1"/>
  <c r="OH26" i="1"/>
  <c r="OH47" i="1" s="1"/>
  <c r="OH35" i="1"/>
  <c r="OH44" i="1"/>
  <c r="OH34" i="1"/>
  <c r="OH25" i="1"/>
  <c r="OH28" i="1"/>
  <c r="OH27" i="1"/>
  <c r="OH36" i="1"/>
  <c r="OH39" i="1"/>
  <c r="OH37" i="1"/>
  <c r="OH33" i="1"/>
  <c r="OH41" i="1"/>
  <c r="OH31" i="1"/>
  <c r="OH43" i="1"/>
  <c r="OH42" i="1"/>
  <c r="BE38" i="1"/>
  <c r="BE26" i="1"/>
  <c r="BE47" i="1" s="1"/>
  <c r="BE34" i="1"/>
  <c r="BE37" i="1"/>
  <c r="BE40" i="1"/>
  <c r="BE32" i="1"/>
  <c r="BE31" i="1"/>
  <c r="BE27" i="1"/>
  <c r="BE33" i="1"/>
  <c r="BE44" i="1"/>
  <c r="BE29" i="1"/>
  <c r="BE30" i="1"/>
  <c r="BE28" i="1"/>
  <c r="BE25" i="1"/>
  <c r="BE35" i="1"/>
  <c r="BE39" i="1"/>
  <c r="BE41" i="1"/>
  <c r="BE42" i="1"/>
  <c r="BE43" i="1"/>
  <c r="BE36" i="1"/>
  <c r="AW47" i="1"/>
  <c r="AW46" i="1"/>
  <c r="AW45" i="1"/>
  <c r="OH51" i="1"/>
  <c r="BE51" i="1"/>
  <c r="AW61" i="1"/>
  <c r="AW58" i="1"/>
  <c r="AW62" i="1"/>
  <c r="AW63" i="1"/>
  <c r="AW57" i="1"/>
  <c r="AW56" i="1"/>
  <c r="AW60" i="1"/>
  <c r="AW55" i="1"/>
  <c r="AW59" i="1"/>
  <c r="AW53" i="1"/>
  <c r="AW54" i="1"/>
  <c r="AW52" i="1"/>
  <c r="AW19" i="1"/>
  <c r="OH10" i="1"/>
  <c r="OH11" i="1"/>
  <c r="BE11" i="1"/>
  <c r="BE10" i="1"/>
  <c r="JA10" i="1"/>
  <c r="JA11" i="1"/>
  <c r="BE18" i="1"/>
  <c r="OH18" i="1"/>
  <c r="JA18" i="1"/>
  <c r="OH12" i="1"/>
  <c r="BE12" i="1"/>
  <c r="JA12" i="1"/>
  <c r="IZ9" i="1"/>
  <c r="JB9" i="1"/>
  <c r="BJ9" i="1"/>
  <c r="BJ7" i="1"/>
  <c r="BJ24" i="1" s="1"/>
  <c r="EW9" i="1"/>
  <c r="BS461" i="4" l="1"/>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J34" i="1"/>
  <c r="BJ30" i="1"/>
  <c r="BJ25" i="1"/>
  <c r="BJ28" i="1"/>
  <c r="BJ44" i="1"/>
  <c r="BJ26" i="1"/>
  <c r="BJ47" i="1" s="1"/>
  <c r="BJ37" i="1"/>
  <c r="BJ27" i="1"/>
  <c r="BJ29" i="1"/>
  <c r="BJ32" i="1"/>
  <c r="BJ43" i="1"/>
  <c r="BJ42" i="1"/>
  <c r="BJ36" i="1"/>
  <c r="BJ35" i="1"/>
  <c r="BJ31" i="1"/>
  <c r="BJ33" i="1"/>
  <c r="BJ39" i="1"/>
  <c r="BJ41" i="1"/>
  <c r="BJ38" i="1"/>
  <c r="BJ40" i="1"/>
  <c r="JA46" i="1"/>
  <c r="JA45" i="1"/>
  <c r="OH45" i="1"/>
  <c r="OH46" i="1"/>
  <c r="BE46" i="1"/>
  <c r="BE45" i="1"/>
  <c r="BJ51" i="1"/>
  <c r="BE61" i="1"/>
  <c r="BE60" i="1"/>
  <c r="BE63" i="1"/>
  <c r="BE62" i="1"/>
  <c r="BE56" i="1"/>
  <c r="BE57" i="1"/>
  <c r="BE55" i="1"/>
  <c r="BE58" i="1"/>
  <c r="BE59" i="1"/>
  <c r="JA60" i="1"/>
  <c r="JA61" i="1"/>
  <c r="JA58" i="1"/>
  <c r="JA57" i="1"/>
  <c r="JA55" i="1"/>
  <c r="JA59" i="1"/>
  <c r="JA62" i="1"/>
  <c r="JA56" i="1"/>
  <c r="JA63" i="1"/>
  <c r="OH59" i="1"/>
  <c r="OH62" i="1"/>
  <c r="OH56" i="1"/>
  <c r="OH58" i="1"/>
  <c r="OH57" i="1"/>
  <c r="OH55" i="1"/>
  <c r="OH60" i="1"/>
  <c r="OH61" i="1"/>
  <c r="OH63" i="1"/>
  <c r="BE53" i="1"/>
  <c r="BE54" i="1"/>
  <c r="BE52" i="1"/>
  <c r="JA52" i="1"/>
  <c r="JA53" i="1"/>
  <c r="JA54" i="1"/>
  <c r="OH52" i="1"/>
  <c r="OH53" i="1"/>
  <c r="OH54" i="1"/>
  <c r="IZ11" i="1"/>
  <c r="IZ10" i="1"/>
  <c r="EW11" i="1"/>
  <c r="EW10" i="1"/>
  <c r="BJ10" i="1"/>
  <c r="BJ11" i="1"/>
  <c r="JB11" i="1"/>
  <c r="JB10" i="1"/>
  <c r="JA19" i="1"/>
  <c r="OH19" i="1"/>
  <c r="BE19" i="1"/>
  <c r="BJ18" i="1"/>
  <c r="IZ18" i="1"/>
  <c r="JB18" i="1"/>
  <c r="EW12" i="1"/>
  <c r="BJ12" i="1"/>
  <c r="IZ12" i="1"/>
  <c r="JB12" i="1"/>
  <c r="FN6" i="1"/>
  <c r="FN70" i="1"/>
  <c r="FM70" i="1"/>
  <c r="FM6" i="1"/>
  <c r="BT861" i="4" l="1"/>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IZ46" i="1"/>
  <c r="IZ45" i="1"/>
  <c r="JB46" i="1"/>
  <c r="JB45" i="1"/>
  <c r="BJ46" i="1"/>
  <c r="BJ45" i="1"/>
  <c r="IZ59" i="1"/>
  <c r="IZ63" i="1"/>
  <c r="IZ60" i="1"/>
  <c r="IZ58" i="1"/>
  <c r="IZ61" i="1"/>
  <c r="IZ57" i="1"/>
  <c r="IZ62" i="1"/>
  <c r="IZ55" i="1"/>
  <c r="IZ56" i="1"/>
  <c r="BJ57" i="1"/>
  <c r="BJ63" i="1"/>
  <c r="BJ55" i="1"/>
  <c r="BJ59" i="1"/>
  <c r="BJ60" i="1"/>
  <c r="BJ62" i="1"/>
  <c r="BJ61" i="1"/>
  <c r="BJ58" i="1"/>
  <c r="BJ56" i="1"/>
  <c r="JB63" i="1"/>
  <c r="JB58" i="1"/>
  <c r="JB59" i="1"/>
  <c r="JB62" i="1"/>
  <c r="JB61" i="1"/>
  <c r="JB55" i="1"/>
  <c r="JB56" i="1"/>
  <c r="JB57" i="1"/>
  <c r="JB60" i="1"/>
  <c r="JB53" i="1"/>
  <c r="JB52" i="1"/>
  <c r="JB54" i="1"/>
  <c r="IZ53" i="1"/>
  <c r="IZ52" i="1"/>
  <c r="IZ54" i="1"/>
  <c r="BJ52" i="1"/>
  <c r="BJ53" i="1"/>
  <c r="BJ54" i="1"/>
  <c r="BJ19" i="1"/>
  <c r="IZ19" i="1"/>
  <c r="JB19" i="1"/>
  <c r="FN9" i="1"/>
  <c r="FN7" i="1"/>
  <c r="FN24" i="1" s="1"/>
  <c r="FM9" i="1"/>
  <c r="FM7" i="1"/>
  <c r="FM24" i="1" s="1"/>
  <c r="CS6" i="1"/>
  <c r="CR6" i="1"/>
  <c r="CQ6" i="1"/>
  <c r="B463" i="4" l="1"/>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FN33" i="1"/>
  <c r="FN37" i="1"/>
  <c r="FN38" i="1"/>
  <c r="FN44" i="1"/>
  <c r="FN34" i="1"/>
  <c r="FN26" i="1"/>
  <c r="FN47" i="1" s="1"/>
  <c r="FN28" i="1"/>
  <c r="FN27" i="1"/>
  <c r="FN25" i="1"/>
  <c r="FN30" i="1"/>
  <c r="FN35" i="1"/>
  <c r="FN31" i="1"/>
  <c r="FN43" i="1"/>
  <c r="FN42" i="1"/>
  <c r="FN29" i="1"/>
  <c r="FN41" i="1"/>
  <c r="FN32" i="1"/>
  <c r="FN40" i="1"/>
  <c r="FN36" i="1"/>
  <c r="FN39" i="1"/>
  <c r="FM30" i="1"/>
  <c r="FM29" i="1"/>
  <c r="FM33" i="1"/>
  <c r="FM26" i="1"/>
  <c r="FM47" i="1" s="1"/>
  <c r="FM37" i="1"/>
  <c r="FM38" i="1"/>
  <c r="FM28" i="1"/>
  <c r="FM27" i="1"/>
  <c r="FM34" i="1"/>
  <c r="FM32" i="1"/>
  <c r="FM25" i="1"/>
  <c r="FM44" i="1"/>
  <c r="FM39" i="1"/>
  <c r="FM35" i="1"/>
  <c r="FM41" i="1"/>
  <c r="FM31" i="1"/>
  <c r="FM43" i="1"/>
  <c r="FM42" i="1"/>
  <c r="FM36" i="1"/>
  <c r="FM40" i="1"/>
  <c r="FM51" i="1"/>
  <c r="FN51" i="1"/>
  <c r="FM11" i="1"/>
  <c r="FM10" i="1"/>
  <c r="FN10" i="1"/>
  <c r="FN11" i="1"/>
  <c r="FN18" i="1"/>
  <c r="FM18" i="1"/>
  <c r="FM12" i="1"/>
  <c r="FN12" i="1"/>
  <c r="CS9" i="1"/>
  <c r="CS7" i="1"/>
  <c r="CS24" i="1" s="1"/>
  <c r="CR9" i="1"/>
  <c r="CR7" i="1"/>
  <c r="CR24" i="1" s="1"/>
  <c r="CJ70" i="1"/>
  <c r="CE400" i="4" l="1"/>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S30" i="1"/>
  <c r="CS38" i="1"/>
  <c r="CS44" i="1"/>
  <c r="CS25" i="1"/>
  <c r="CS32" i="1"/>
  <c r="CS40" i="1"/>
  <c r="CS31" i="1"/>
  <c r="CS37" i="1"/>
  <c r="CS29" i="1"/>
  <c r="CS34" i="1"/>
  <c r="CS28" i="1"/>
  <c r="CS27" i="1"/>
  <c r="CS35" i="1"/>
  <c r="CS33" i="1"/>
  <c r="CS36" i="1"/>
  <c r="CS43" i="1"/>
  <c r="CS39" i="1"/>
  <c r="CS26" i="1"/>
  <c r="CS47" i="1" s="1"/>
  <c r="CS42" i="1"/>
  <c r="CS41" i="1"/>
  <c r="CR38" i="1"/>
  <c r="CR44" i="1"/>
  <c r="CR43" i="1"/>
  <c r="CR30" i="1"/>
  <c r="CR32" i="1"/>
  <c r="CR25" i="1"/>
  <c r="CR40" i="1"/>
  <c r="CR29" i="1"/>
  <c r="CR34" i="1"/>
  <c r="CR28" i="1"/>
  <c r="CR27" i="1"/>
  <c r="CR39" i="1"/>
  <c r="CR36" i="1"/>
  <c r="CR37" i="1"/>
  <c r="CR33" i="1"/>
  <c r="CR41" i="1"/>
  <c r="CR31" i="1"/>
  <c r="CR35" i="1"/>
  <c r="CR42" i="1"/>
  <c r="CR26" i="1"/>
  <c r="CR47" i="1" s="1"/>
  <c r="FN46" i="1"/>
  <c r="FN45" i="1"/>
  <c r="FM46" i="1"/>
  <c r="FM45" i="1"/>
  <c r="CS51" i="1"/>
  <c r="CR51" i="1"/>
  <c r="FN55" i="1"/>
  <c r="FN58" i="1"/>
  <c r="FN62" i="1"/>
  <c r="FN60" i="1"/>
  <c r="FN63" i="1"/>
  <c r="FN57" i="1"/>
  <c r="FN56" i="1"/>
  <c r="FN61" i="1"/>
  <c r="FN59" i="1"/>
  <c r="FM60" i="1"/>
  <c r="FM63" i="1"/>
  <c r="FM59" i="1"/>
  <c r="FM55" i="1"/>
  <c r="FM58" i="1"/>
  <c r="FM62" i="1"/>
  <c r="FM57" i="1"/>
  <c r="FM61" i="1"/>
  <c r="FM56" i="1"/>
  <c r="FM52" i="1"/>
  <c r="FM54" i="1"/>
  <c r="FM53" i="1"/>
  <c r="FN54" i="1"/>
  <c r="FN53" i="1"/>
  <c r="FN52" i="1"/>
  <c r="CS10" i="1"/>
  <c r="CS11" i="1"/>
  <c r="CR10" i="1"/>
  <c r="CR11" i="1"/>
  <c r="FM19" i="1"/>
  <c r="FN19" i="1"/>
  <c r="CS18" i="1"/>
  <c r="CR18" i="1"/>
  <c r="CR12" i="1"/>
  <c r="CS12" i="1"/>
  <c r="CI70" i="1"/>
  <c r="CI6" i="1"/>
  <c r="CK70" i="1"/>
  <c r="CK6" i="1"/>
  <c r="CJ6" i="1"/>
  <c r="EY6" i="1"/>
  <c r="CD465" i="4" l="1"/>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R46" i="1"/>
  <c r="CR45" i="1"/>
  <c r="CS46" i="1"/>
  <c r="CS45" i="1"/>
  <c r="CR61" i="1"/>
  <c r="CR55" i="1"/>
  <c r="CR63" i="1"/>
  <c r="CR60" i="1"/>
  <c r="CR56" i="1"/>
  <c r="CR57" i="1"/>
  <c r="CR59" i="1"/>
  <c r="CR62" i="1"/>
  <c r="CR58" i="1"/>
  <c r="CS59" i="1"/>
  <c r="CS56" i="1"/>
  <c r="CS57" i="1"/>
  <c r="CS60" i="1"/>
  <c r="CS62" i="1"/>
  <c r="CS58" i="1"/>
  <c r="CS55" i="1"/>
  <c r="CS63" i="1"/>
  <c r="CS61" i="1"/>
  <c r="CS53" i="1"/>
  <c r="CS54" i="1"/>
  <c r="CS52" i="1"/>
  <c r="CR52" i="1"/>
  <c r="CR53" i="1"/>
  <c r="CR54" i="1"/>
  <c r="CR19" i="1"/>
  <c r="CS19" i="1"/>
  <c r="CJ9" i="1"/>
  <c r="CK9" i="1"/>
  <c r="CJ7" i="1"/>
  <c r="CJ24" i="1" s="1"/>
  <c r="CK7" i="1"/>
  <c r="CK24" i="1" s="1"/>
  <c r="CI12" i="1"/>
  <c r="EY9" i="1"/>
  <c r="EY7" i="1"/>
  <c r="EY24" i="1" s="1"/>
  <c r="EX6" i="1"/>
  <c r="EW70" i="1"/>
  <c r="EX70" i="1"/>
  <c r="EY70" i="1"/>
  <c r="CH865" i="4" l="1"/>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EY30" i="1"/>
  <c r="EY29" i="1"/>
  <c r="EY34" i="1"/>
  <c r="EY33" i="1"/>
  <c r="EY38" i="1"/>
  <c r="EY35" i="1"/>
  <c r="EY31" i="1"/>
  <c r="EY40" i="1"/>
  <c r="EY25" i="1"/>
  <c r="EY28" i="1"/>
  <c r="EY27" i="1"/>
  <c r="EY44" i="1"/>
  <c r="EY32" i="1"/>
  <c r="EY42" i="1"/>
  <c r="EY43" i="1"/>
  <c r="EY36" i="1"/>
  <c r="EY37" i="1"/>
  <c r="EY39" i="1"/>
  <c r="EY26" i="1"/>
  <c r="EY47" i="1" s="1"/>
  <c r="EY41" i="1"/>
  <c r="CK27" i="1"/>
  <c r="CK32" i="1"/>
  <c r="CK37" i="1"/>
  <c r="CK35" i="1"/>
  <c r="CK25" i="1"/>
  <c r="CK44" i="1"/>
  <c r="CK29" i="1"/>
  <c r="CK30" i="1"/>
  <c r="CK28" i="1"/>
  <c r="CK34" i="1"/>
  <c r="CK42" i="1"/>
  <c r="CK26" i="1"/>
  <c r="CK47" i="1" s="1"/>
  <c r="CK31" i="1"/>
  <c r="CK41" i="1"/>
  <c r="CK36" i="1"/>
  <c r="CK39" i="1"/>
  <c r="CK33" i="1"/>
  <c r="CK40" i="1"/>
  <c r="CK38" i="1"/>
  <c r="CK43" i="1"/>
  <c r="CJ27" i="1"/>
  <c r="CJ43" i="1"/>
  <c r="CJ35" i="1"/>
  <c r="CJ25" i="1"/>
  <c r="CJ37" i="1"/>
  <c r="CJ29" i="1"/>
  <c r="CJ44" i="1"/>
  <c r="CJ28" i="1"/>
  <c r="CJ30" i="1"/>
  <c r="CJ32" i="1"/>
  <c r="CJ34" i="1"/>
  <c r="CJ38" i="1"/>
  <c r="CJ42" i="1"/>
  <c r="CJ26" i="1"/>
  <c r="CJ47" i="1" s="1"/>
  <c r="CJ36" i="1"/>
  <c r="CJ41" i="1"/>
  <c r="CJ33" i="1"/>
  <c r="CJ39" i="1"/>
  <c r="CJ40" i="1"/>
  <c r="CJ31" i="1"/>
  <c r="EY51" i="1"/>
  <c r="CK51" i="1"/>
  <c r="CJ51" i="1"/>
  <c r="CJ11" i="1"/>
  <c r="CJ10" i="1"/>
  <c r="EY11" i="1"/>
  <c r="EY10" i="1"/>
  <c r="CK11" i="1"/>
  <c r="CK10" i="1"/>
  <c r="EY18" i="1"/>
  <c r="CK18" i="1"/>
  <c r="CJ18" i="1"/>
  <c r="CJ12" i="1"/>
  <c r="EY12" i="1"/>
  <c r="CK12" i="1"/>
  <c r="EX9" i="1"/>
  <c r="EX7" i="1"/>
  <c r="EX24" i="1" s="1"/>
  <c r="BJ70" i="1"/>
  <c r="FU70" i="1"/>
  <c r="FU6" i="1"/>
  <c r="FH70" i="1"/>
  <c r="FH6" i="1"/>
  <c r="FP70" i="1"/>
  <c r="FP6" i="1"/>
  <c r="FO70" i="1"/>
  <c r="FO6" i="1"/>
  <c r="FF70" i="1"/>
  <c r="FF6" i="1"/>
  <c r="FT70" i="1"/>
  <c r="FT6" i="1"/>
  <c r="FE70" i="1"/>
  <c r="FE6" i="1"/>
  <c r="FS70" i="1"/>
  <c r="FS6" i="1"/>
  <c r="FG70" i="1"/>
  <c r="FG6" i="1"/>
  <c r="CG467" i="4" l="1"/>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EX44" i="1"/>
  <c r="EX30" i="1"/>
  <c r="EX29" i="1"/>
  <c r="EX32" i="1"/>
  <c r="EX34" i="1"/>
  <c r="EX38" i="1"/>
  <c r="EX35" i="1"/>
  <c r="EX33" i="1"/>
  <c r="EX40" i="1"/>
  <c r="EX28" i="1"/>
  <c r="EX25" i="1"/>
  <c r="EX27" i="1"/>
  <c r="EX42" i="1"/>
  <c r="EX43" i="1"/>
  <c r="EX37" i="1"/>
  <c r="EX31" i="1"/>
  <c r="EX36" i="1"/>
  <c r="EX39" i="1"/>
  <c r="EX41" i="1"/>
  <c r="EX26" i="1"/>
  <c r="EX47" i="1" s="1"/>
  <c r="CJ46" i="1"/>
  <c r="CJ45" i="1"/>
  <c r="CK46" i="1"/>
  <c r="CK45" i="1"/>
  <c r="EY45" i="1"/>
  <c r="EY46" i="1"/>
  <c r="EX51" i="1"/>
  <c r="CJ55" i="1"/>
  <c r="CJ62" i="1"/>
  <c r="CJ59" i="1"/>
  <c r="CJ56" i="1"/>
  <c r="CJ57" i="1"/>
  <c r="CJ58" i="1"/>
  <c r="CJ63" i="1"/>
  <c r="CJ60" i="1"/>
  <c r="CJ61" i="1"/>
  <c r="CK57" i="1"/>
  <c r="CK56" i="1"/>
  <c r="CK61" i="1"/>
  <c r="CK59" i="1"/>
  <c r="CK63" i="1"/>
  <c r="CK60" i="1"/>
  <c r="CK62" i="1"/>
  <c r="CK58" i="1"/>
  <c r="CK55" i="1"/>
  <c r="EY62" i="1"/>
  <c r="EY56" i="1"/>
  <c r="EY57" i="1"/>
  <c r="EY59" i="1"/>
  <c r="EY61" i="1"/>
  <c r="EY58" i="1"/>
  <c r="EY63" i="1"/>
  <c r="EY60" i="1"/>
  <c r="EY55" i="1"/>
  <c r="CJ52" i="1"/>
  <c r="CJ54" i="1"/>
  <c r="CJ53" i="1"/>
  <c r="EY54" i="1"/>
  <c r="EY52" i="1"/>
  <c r="EY53" i="1"/>
  <c r="CK53" i="1"/>
  <c r="CK54" i="1"/>
  <c r="CK52" i="1"/>
  <c r="EX10" i="1"/>
  <c r="EX11" i="1"/>
  <c r="CJ19" i="1"/>
  <c r="CK19" i="1"/>
  <c r="EY19" i="1"/>
  <c r="EX18" i="1"/>
  <c r="EX12" i="1"/>
  <c r="FT9" i="1"/>
  <c r="FT7" i="1"/>
  <c r="FT24" i="1" s="1"/>
  <c r="FU9" i="1"/>
  <c r="FU7" i="1"/>
  <c r="FU24" i="1" s="1"/>
  <c r="FF9" i="1"/>
  <c r="FF7" i="1"/>
  <c r="FF24" i="1" s="1"/>
  <c r="FO9" i="1"/>
  <c r="FO7" i="1"/>
  <c r="FO24" i="1" s="1"/>
  <c r="FE9" i="1"/>
  <c r="FE7" i="1"/>
  <c r="FE24" i="1" s="1"/>
  <c r="FP9" i="1"/>
  <c r="FP7" i="1"/>
  <c r="FP24" i="1" s="1"/>
  <c r="FS9" i="1"/>
  <c r="FS7" i="1"/>
  <c r="FS24" i="1" s="1"/>
  <c r="FG9" i="1"/>
  <c r="FG7" i="1"/>
  <c r="FG24" i="1" s="1"/>
  <c r="FH9" i="1"/>
  <c r="FH7" i="1"/>
  <c r="FH24" i="1" s="1"/>
  <c r="B468" i="4" l="1"/>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FH28" i="1"/>
  <c r="FH31" i="1"/>
  <c r="FH26" i="1"/>
  <c r="FH47" i="1" s="1"/>
  <c r="FH27" i="1"/>
  <c r="FH44" i="1"/>
  <c r="FH25" i="1"/>
  <c r="FH34" i="1"/>
  <c r="FH30" i="1"/>
  <c r="FH35" i="1"/>
  <c r="FH36" i="1"/>
  <c r="FH38" i="1"/>
  <c r="FH39" i="1"/>
  <c r="FH33" i="1"/>
  <c r="FH32" i="1"/>
  <c r="FH41" i="1"/>
  <c r="FH40" i="1"/>
  <c r="FH43" i="1"/>
  <c r="FH29" i="1"/>
  <c r="FH37" i="1"/>
  <c r="FH42" i="1"/>
  <c r="FU27" i="1"/>
  <c r="FU25" i="1"/>
  <c r="FU31" i="1"/>
  <c r="FU35" i="1"/>
  <c r="FU43" i="1"/>
  <c r="FU34" i="1"/>
  <c r="FU37" i="1"/>
  <c r="FU44" i="1"/>
  <c r="FU30" i="1"/>
  <c r="FU28" i="1"/>
  <c r="FU29" i="1"/>
  <c r="FU33" i="1"/>
  <c r="FU38" i="1"/>
  <c r="FU26" i="1"/>
  <c r="FU47" i="1" s="1"/>
  <c r="FU40" i="1"/>
  <c r="FU39" i="1"/>
  <c r="FU42" i="1"/>
  <c r="FU41" i="1"/>
  <c r="FU32" i="1"/>
  <c r="FU36" i="1"/>
  <c r="FF32" i="1"/>
  <c r="FF35" i="1"/>
  <c r="FF31" i="1"/>
  <c r="FF38" i="1"/>
  <c r="FF28" i="1"/>
  <c r="FF40" i="1"/>
  <c r="FF33" i="1"/>
  <c r="FF37" i="1"/>
  <c r="FF26" i="1"/>
  <c r="FF47" i="1" s="1"/>
  <c r="FF27" i="1"/>
  <c r="FF29" i="1"/>
  <c r="FF25" i="1"/>
  <c r="FF30" i="1"/>
  <c r="FF36" i="1"/>
  <c r="FF39" i="1"/>
  <c r="FF42" i="1"/>
  <c r="FF44" i="1"/>
  <c r="FF41" i="1"/>
  <c r="FF43" i="1"/>
  <c r="FF34" i="1"/>
  <c r="FG38" i="1"/>
  <c r="FG40" i="1"/>
  <c r="FG28" i="1"/>
  <c r="FG39" i="1"/>
  <c r="FG32" i="1"/>
  <c r="FG33" i="1"/>
  <c r="FG26" i="1"/>
  <c r="FG47" i="1" s="1"/>
  <c r="FG27" i="1"/>
  <c r="FG35" i="1"/>
  <c r="FG25" i="1"/>
  <c r="FG29" i="1"/>
  <c r="FG30" i="1"/>
  <c r="FG34" i="1"/>
  <c r="FG36" i="1"/>
  <c r="FG44" i="1"/>
  <c r="FG43" i="1"/>
  <c r="FG41" i="1"/>
  <c r="FG31" i="1"/>
  <c r="FG37" i="1"/>
  <c r="FG42" i="1"/>
  <c r="FS28" i="1"/>
  <c r="FS26" i="1"/>
  <c r="FS47" i="1" s="1"/>
  <c r="FS27" i="1"/>
  <c r="FS25" i="1"/>
  <c r="FS35" i="1"/>
  <c r="FS37" i="1"/>
  <c r="FS29" i="1"/>
  <c r="FS32" i="1"/>
  <c r="FS30" i="1"/>
  <c r="FS33" i="1"/>
  <c r="FS34" i="1"/>
  <c r="FS31" i="1"/>
  <c r="FS43" i="1"/>
  <c r="FS38" i="1"/>
  <c r="FS39" i="1"/>
  <c r="FS36" i="1"/>
  <c r="FS41" i="1"/>
  <c r="FS44" i="1"/>
  <c r="FS40" i="1"/>
  <c r="FS42" i="1"/>
  <c r="FT25" i="1"/>
  <c r="FT28" i="1"/>
  <c r="FT31" i="1"/>
  <c r="FT34" i="1"/>
  <c r="FT37" i="1"/>
  <c r="FT27" i="1"/>
  <c r="FT43" i="1"/>
  <c r="FT29" i="1"/>
  <c r="FT30" i="1"/>
  <c r="FT32" i="1"/>
  <c r="FT44" i="1"/>
  <c r="FT39" i="1"/>
  <c r="FT33" i="1"/>
  <c r="FT38" i="1"/>
  <c r="FT36" i="1"/>
  <c r="FT26" i="1"/>
  <c r="FT47" i="1" s="1"/>
  <c r="FT40" i="1"/>
  <c r="FT42" i="1"/>
  <c r="FT41" i="1"/>
  <c r="FT35" i="1"/>
  <c r="FP30" i="1"/>
  <c r="FP34" i="1"/>
  <c r="FP26" i="1"/>
  <c r="FP47" i="1" s="1"/>
  <c r="FP32" i="1"/>
  <c r="FP28" i="1"/>
  <c r="FP40" i="1"/>
  <c r="FP27" i="1"/>
  <c r="FP25" i="1"/>
  <c r="FP29" i="1"/>
  <c r="FP44" i="1"/>
  <c r="FP37" i="1"/>
  <c r="FP38" i="1"/>
  <c r="FP31" i="1"/>
  <c r="FP33" i="1"/>
  <c r="FP42" i="1"/>
  <c r="FP35" i="1"/>
  <c r="FP39" i="1"/>
  <c r="FP41" i="1"/>
  <c r="FP36" i="1"/>
  <c r="FP43" i="1"/>
  <c r="FE35" i="1"/>
  <c r="FE31" i="1"/>
  <c r="FE38" i="1"/>
  <c r="FE28" i="1"/>
  <c r="FE32" i="1"/>
  <c r="FE29" i="1"/>
  <c r="FE25" i="1"/>
  <c r="FE30" i="1"/>
  <c r="FE27" i="1"/>
  <c r="FE26" i="1"/>
  <c r="FE47" i="1" s="1"/>
  <c r="FE36" i="1"/>
  <c r="FE39" i="1"/>
  <c r="FE44" i="1"/>
  <c r="FE42" i="1"/>
  <c r="FE33" i="1"/>
  <c r="FE40" i="1"/>
  <c r="FE43" i="1"/>
  <c r="FE37" i="1"/>
  <c r="FE34" i="1"/>
  <c r="FE41" i="1"/>
  <c r="FO34" i="1"/>
  <c r="FO26" i="1"/>
  <c r="FO47" i="1" s="1"/>
  <c r="FO28" i="1"/>
  <c r="FO40" i="1"/>
  <c r="FO30" i="1"/>
  <c r="FO44" i="1"/>
  <c r="FO27" i="1"/>
  <c r="FO25" i="1"/>
  <c r="FO35" i="1"/>
  <c r="FO29" i="1"/>
  <c r="FO38" i="1"/>
  <c r="FO31" i="1"/>
  <c r="FO33" i="1"/>
  <c r="FO42" i="1"/>
  <c r="FO41" i="1"/>
  <c r="FO37" i="1"/>
  <c r="FO32" i="1"/>
  <c r="FO36" i="1"/>
  <c r="FO39" i="1"/>
  <c r="FO43" i="1"/>
  <c r="EX45" i="1"/>
  <c r="EX46" i="1"/>
  <c r="FG51" i="1"/>
  <c r="FS51" i="1"/>
  <c r="FH51" i="1"/>
  <c r="FP51" i="1"/>
  <c r="FE51" i="1"/>
  <c r="FO51" i="1"/>
  <c r="FF51" i="1"/>
  <c r="FU51" i="1"/>
  <c r="FT51" i="1"/>
  <c r="EX58" i="1"/>
  <c r="EX61" i="1"/>
  <c r="EX55" i="1"/>
  <c r="EX63" i="1"/>
  <c r="EX62" i="1"/>
  <c r="EX56" i="1"/>
  <c r="EX57" i="1"/>
  <c r="EX60" i="1"/>
  <c r="EX59" i="1"/>
  <c r="EX54" i="1"/>
  <c r="EX53" i="1"/>
  <c r="EX52" i="1"/>
  <c r="FF11" i="1"/>
  <c r="FF10" i="1"/>
  <c r="FU11" i="1"/>
  <c r="FU10" i="1"/>
  <c r="FT10" i="1"/>
  <c r="FT11" i="1"/>
  <c r="FO11" i="1"/>
  <c r="FO10" i="1"/>
  <c r="FH11" i="1"/>
  <c r="FH10" i="1"/>
  <c r="FG11" i="1"/>
  <c r="FG10" i="1"/>
  <c r="FS11" i="1"/>
  <c r="FS10" i="1"/>
  <c r="FP10" i="1"/>
  <c r="FP11" i="1"/>
  <c r="FE11" i="1"/>
  <c r="FE10" i="1"/>
  <c r="EX19" i="1"/>
  <c r="FG18" i="1"/>
  <c r="FP18" i="1"/>
  <c r="FU18" i="1"/>
  <c r="FF18" i="1"/>
  <c r="FH18" i="1"/>
  <c r="FS18" i="1"/>
  <c r="FE18" i="1"/>
  <c r="FO18" i="1"/>
  <c r="FT18" i="1"/>
  <c r="FP12" i="1"/>
  <c r="FO12" i="1"/>
  <c r="FG12" i="1"/>
  <c r="FS12" i="1"/>
  <c r="FE12" i="1"/>
  <c r="FF12" i="1"/>
  <c r="FU12" i="1"/>
  <c r="FH12" i="1"/>
  <c r="FT12" i="1"/>
  <c r="AV6" i="1"/>
  <c r="AU6" i="1"/>
  <c r="BQ405" i="4" l="1"/>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FG46" i="1"/>
  <c r="FG45" i="1"/>
  <c r="FT46" i="1"/>
  <c r="FT45" i="1"/>
  <c r="FO46" i="1"/>
  <c r="FO45" i="1"/>
  <c r="FE46" i="1"/>
  <c r="FE45" i="1"/>
  <c r="FS46" i="1"/>
  <c r="FS45" i="1"/>
  <c r="FH45" i="1"/>
  <c r="FH46" i="1"/>
  <c r="FF46" i="1"/>
  <c r="FF45" i="1"/>
  <c r="FU46" i="1"/>
  <c r="FU45" i="1"/>
  <c r="FP45" i="1"/>
  <c r="FP46" i="1"/>
  <c r="FT62" i="1"/>
  <c r="FT59" i="1"/>
  <c r="FT61" i="1"/>
  <c r="FT63" i="1"/>
  <c r="FT55" i="1"/>
  <c r="FT58" i="1"/>
  <c r="FT57" i="1"/>
  <c r="FT60" i="1"/>
  <c r="FT56" i="1"/>
  <c r="FO63" i="1"/>
  <c r="FO58" i="1"/>
  <c r="FO60" i="1"/>
  <c r="FO57" i="1"/>
  <c r="FO56" i="1"/>
  <c r="FO62" i="1"/>
  <c r="FO61" i="1"/>
  <c r="FO59" i="1"/>
  <c r="FO55" i="1"/>
  <c r="FE63" i="1"/>
  <c r="FE57" i="1"/>
  <c r="FE55" i="1"/>
  <c r="FE59" i="1"/>
  <c r="FE56" i="1"/>
  <c r="FE60" i="1"/>
  <c r="FE61" i="1"/>
  <c r="FE62" i="1"/>
  <c r="FE58" i="1"/>
  <c r="FS56" i="1"/>
  <c r="FS60" i="1"/>
  <c r="FS62" i="1"/>
  <c r="FS55" i="1"/>
  <c r="FS59" i="1"/>
  <c r="FS61" i="1"/>
  <c r="FS63" i="1"/>
  <c r="FS57" i="1"/>
  <c r="FS58" i="1"/>
  <c r="FH62" i="1"/>
  <c r="FH59" i="1"/>
  <c r="FH63" i="1"/>
  <c r="FH58" i="1"/>
  <c r="FH56" i="1"/>
  <c r="FH61" i="1"/>
  <c r="FH60" i="1"/>
  <c r="FH57" i="1"/>
  <c r="FH55" i="1"/>
  <c r="FF55" i="1"/>
  <c r="FF63" i="1"/>
  <c r="FF59" i="1"/>
  <c r="FF61" i="1"/>
  <c r="FF58" i="1"/>
  <c r="FF60" i="1"/>
  <c r="FF62" i="1"/>
  <c r="FF56" i="1"/>
  <c r="FF57" i="1"/>
  <c r="FU62" i="1"/>
  <c r="FU59" i="1"/>
  <c r="FU55" i="1"/>
  <c r="FU63" i="1"/>
  <c r="FU61" i="1"/>
  <c r="FU58" i="1"/>
  <c r="FU57" i="1"/>
  <c r="FU60" i="1"/>
  <c r="FU56" i="1"/>
  <c r="FP58" i="1"/>
  <c r="FP60" i="1"/>
  <c r="FP57" i="1"/>
  <c r="FP63" i="1"/>
  <c r="FP56" i="1"/>
  <c r="FP62" i="1"/>
  <c r="FP61" i="1"/>
  <c r="FP59" i="1"/>
  <c r="FP55" i="1"/>
  <c r="FG63" i="1"/>
  <c r="FG59" i="1"/>
  <c r="FG56" i="1"/>
  <c r="FG58" i="1"/>
  <c r="FG61" i="1"/>
  <c r="FG62" i="1"/>
  <c r="FG60" i="1"/>
  <c r="FG57" i="1"/>
  <c r="FG55" i="1"/>
  <c r="FT52" i="1"/>
  <c r="FT53" i="1"/>
  <c r="FT54" i="1"/>
  <c r="FO53" i="1"/>
  <c r="FO54" i="1"/>
  <c r="FO52" i="1"/>
  <c r="FE53" i="1"/>
  <c r="FE54" i="1"/>
  <c r="FE52" i="1"/>
  <c r="FS52" i="1"/>
  <c r="FS53" i="1"/>
  <c r="FS54" i="1"/>
  <c r="FH53" i="1"/>
  <c r="FH52" i="1"/>
  <c r="FH54" i="1"/>
  <c r="FF54" i="1"/>
  <c r="FF52" i="1"/>
  <c r="FF53" i="1"/>
  <c r="FU52" i="1"/>
  <c r="FU53" i="1"/>
  <c r="FU54" i="1"/>
  <c r="FP54" i="1"/>
  <c r="FP53" i="1"/>
  <c r="FP52" i="1"/>
  <c r="FG52" i="1"/>
  <c r="FG53" i="1"/>
  <c r="FG54" i="1"/>
  <c r="FG19" i="1"/>
  <c r="FS19" i="1"/>
  <c r="FH19" i="1"/>
  <c r="FT19" i="1"/>
  <c r="FF19" i="1"/>
  <c r="FP19" i="1"/>
  <c r="FE19" i="1"/>
  <c r="FU19" i="1"/>
  <c r="FO19" i="1"/>
  <c r="AU7" i="1"/>
  <c r="AV7" i="1"/>
  <c r="GK70"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U24" i="1"/>
  <c r="AV18" i="1"/>
  <c r="AV51" i="1"/>
  <c r="AU18" i="1"/>
  <c r="AU51" i="1"/>
  <c r="AT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U26" i="1"/>
  <c r="AU47" i="1" s="1"/>
  <c r="AU27" i="1"/>
  <c r="AU28" i="1"/>
  <c r="AU29" i="1"/>
  <c r="AU30" i="1"/>
  <c r="AU31" i="1"/>
  <c r="AU32" i="1"/>
  <c r="AU33" i="1"/>
  <c r="AU34" i="1"/>
  <c r="AU35" i="1"/>
  <c r="AU36" i="1"/>
  <c r="AU37" i="1"/>
  <c r="AU38" i="1"/>
  <c r="AU39" i="1"/>
  <c r="AU40" i="1"/>
  <c r="AU41" i="1"/>
  <c r="AU42" i="1"/>
  <c r="AU43" i="1"/>
  <c r="AU44" i="1"/>
  <c r="AV46" i="1"/>
  <c r="AV47" i="1"/>
  <c r="AU25" i="1"/>
  <c r="AU46" i="1" s="1"/>
  <c r="AU45" i="1"/>
  <c r="AV19" i="1"/>
  <c r="AV45" i="1"/>
  <c r="AU19" i="1"/>
  <c r="AU55" i="1"/>
  <c r="AU59" i="1"/>
  <c r="AU61" i="1"/>
  <c r="AU60" i="1"/>
  <c r="AU58" i="1"/>
  <c r="AU62" i="1"/>
  <c r="AU63" i="1"/>
  <c r="AU56" i="1"/>
  <c r="AU57" i="1"/>
  <c r="AV61" i="1"/>
  <c r="AV60" i="1"/>
  <c r="AV63" i="1"/>
  <c r="AV55" i="1"/>
  <c r="AV58" i="1"/>
  <c r="AV56" i="1"/>
  <c r="AV62" i="1"/>
  <c r="AV57" i="1"/>
  <c r="AV59" i="1"/>
  <c r="AU53" i="1"/>
  <c r="AU52" i="1"/>
  <c r="AU54" i="1"/>
  <c r="AV52" i="1"/>
  <c r="AV54" i="1"/>
  <c r="AV53" i="1"/>
  <c r="AT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T18" i="1"/>
  <c r="AT51" i="1"/>
  <c r="GP70" i="1"/>
  <c r="GH6" i="1"/>
  <c r="GG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T46" i="1"/>
  <c r="AT47" i="1"/>
  <c r="AT45" i="1"/>
  <c r="AT55" i="1"/>
  <c r="AT59" i="1"/>
  <c r="AT61" i="1"/>
  <c r="AT58" i="1"/>
  <c r="AT57" i="1"/>
  <c r="AT60" i="1"/>
  <c r="AT62" i="1"/>
  <c r="AT63" i="1"/>
  <c r="AT56" i="1"/>
  <c r="AT19" i="1"/>
  <c r="AT52" i="1"/>
  <c r="AT53" i="1"/>
  <c r="AT54" i="1"/>
  <c r="GG9" i="1"/>
  <c r="GG7" i="1"/>
  <c r="GG24" i="1" s="1"/>
  <c r="GH9" i="1"/>
  <c r="GH7" i="1"/>
  <c r="GH24" i="1" s="1"/>
  <c r="GH70" i="1"/>
  <c r="GG70" i="1"/>
  <c r="BZ474" i="4" l="1"/>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GH40" i="1"/>
  <c r="GH29" i="1"/>
  <c r="GH28" i="1"/>
  <c r="GH30" i="1"/>
  <c r="GH37" i="1"/>
  <c r="GH35" i="1"/>
  <c r="GH33" i="1"/>
  <c r="GH44" i="1"/>
  <c r="GH25" i="1"/>
  <c r="GH32" i="1"/>
  <c r="GH34" i="1"/>
  <c r="GH27" i="1"/>
  <c r="GH39" i="1"/>
  <c r="GH36" i="1"/>
  <c r="GH41" i="1"/>
  <c r="GH42" i="1"/>
  <c r="GH38" i="1"/>
  <c r="GH26" i="1"/>
  <c r="GH47" i="1" s="1"/>
  <c r="GH31" i="1"/>
  <c r="GH43" i="1"/>
  <c r="GG31" i="1"/>
  <c r="GG40" i="1"/>
  <c r="GG27" i="1"/>
  <c r="GG29" i="1"/>
  <c r="GG30" i="1"/>
  <c r="GG28" i="1"/>
  <c r="GG44" i="1"/>
  <c r="GG34" i="1"/>
  <c r="GG25" i="1"/>
  <c r="GG32" i="1"/>
  <c r="GG37" i="1"/>
  <c r="GG39" i="1"/>
  <c r="GG41" i="1"/>
  <c r="GG38" i="1"/>
  <c r="GG35" i="1"/>
  <c r="GG42" i="1"/>
  <c r="GG33" i="1"/>
  <c r="GG43" i="1"/>
  <c r="GG26" i="1"/>
  <c r="GG47" i="1" s="1"/>
  <c r="GG36" i="1"/>
  <c r="GH51" i="1"/>
  <c r="GG51" i="1"/>
  <c r="GH10" i="1"/>
  <c r="GH11" i="1"/>
  <c r="GG11" i="1"/>
  <c r="GG10" i="1"/>
  <c r="GG18" i="1"/>
  <c r="GH18" i="1"/>
  <c r="GG12" i="1"/>
  <c r="GH12" i="1"/>
  <c r="IZ70" i="1"/>
  <c r="CH475" i="4" l="1"/>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GH46" i="1"/>
  <c r="GH45" i="1"/>
  <c r="GG46" i="1"/>
  <c r="GG45" i="1"/>
  <c r="GH63" i="1"/>
  <c r="GH58" i="1"/>
  <c r="GH56" i="1"/>
  <c r="GH59" i="1"/>
  <c r="GH60" i="1"/>
  <c r="GH62" i="1"/>
  <c r="GH61" i="1"/>
  <c r="GH57" i="1"/>
  <c r="GH55" i="1"/>
  <c r="GG55" i="1"/>
  <c r="GG56" i="1"/>
  <c r="GG58" i="1"/>
  <c r="GG60" i="1"/>
  <c r="GG61" i="1"/>
  <c r="GG62" i="1"/>
  <c r="GG63" i="1"/>
  <c r="GG59" i="1"/>
  <c r="GG57" i="1"/>
  <c r="GH52" i="1"/>
  <c r="GH53" i="1"/>
  <c r="GH54" i="1"/>
  <c r="GG53" i="1"/>
  <c r="GG52" i="1"/>
  <c r="GG54" i="1"/>
  <c r="GH19" i="1"/>
  <c r="GG19" i="1"/>
  <c r="BM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M9" i="1"/>
  <c r="BM7" i="1"/>
  <c r="BM24" i="1" s="1"/>
  <c r="BM70" i="1"/>
  <c r="EZ6" i="1"/>
  <c r="FA6" i="1"/>
  <c r="IV6" i="1"/>
  <c r="IY6" i="1"/>
  <c r="OG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M29" i="1"/>
  <c r="BM27" i="1"/>
  <c r="BM35" i="1"/>
  <c r="BM37" i="1"/>
  <c r="BM31" i="1"/>
  <c r="BM34" i="1"/>
  <c r="BM32" i="1"/>
  <c r="BM25" i="1"/>
  <c r="BM44" i="1"/>
  <c r="BM28" i="1"/>
  <c r="BM30" i="1"/>
  <c r="BM40" i="1"/>
  <c r="BM36" i="1"/>
  <c r="BM42" i="1"/>
  <c r="BM26" i="1"/>
  <c r="BM47" i="1" s="1"/>
  <c r="BM33" i="1"/>
  <c r="BM41" i="1"/>
  <c r="BM38" i="1"/>
  <c r="BM43" i="1"/>
  <c r="BM39" i="1"/>
  <c r="BM51" i="1"/>
  <c r="BM10" i="1"/>
  <c r="BM11" i="1"/>
  <c r="BM18" i="1"/>
  <c r="BM12" i="1"/>
  <c r="IY9" i="1"/>
  <c r="IY7" i="1"/>
  <c r="IY24" i="1" s="1"/>
  <c r="OG9" i="1"/>
  <c r="OG7" i="1"/>
  <c r="OG24" i="1" s="1"/>
  <c r="EZ9" i="1"/>
  <c r="EZ7" i="1"/>
  <c r="EZ24" i="1" s="1"/>
  <c r="FA9" i="1"/>
  <c r="FA7" i="1"/>
  <c r="FA24" i="1" s="1"/>
  <c r="IV9" i="1"/>
  <c r="IV7" i="1"/>
  <c r="IV24" i="1" s="1"/>
  <c r="EZ70" i="1"/>
  <c r="IY70" i="1"/>
  <c r="FA70" i="1"/>
  <c r="IV70" i="1"/>
  <c r="JB70" i="1"/>
  <c r="FB70" i="1"/>
  <c r="GM70" i="1"/>
  <c r="AL70" i="1"/>
  <c r="OG70" i="1"/>
  <c r="I479" i="4" l="1"/>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EZ29" i="1"/>
  <c r="EZ33" i="1"/>
  <c r="EZ38" i="1"/>
  <c r="EZ35" i="1"/>
  <c r="EZ26" i="1"/>
  <c r="EZ47" i="1" s="1"/>
  <c r="EZ32" i="1"/>
  <c r="EZ30" i="1"/>
  <c r="EZ25" i="1"/>
  <c r="EZ27" i="1"/>
  <c r="EZ28" i="1"/>
  <c r="EZ43" i="1"/>
  <c r="EZ34" i="1"/>
  <c r="EZ40" i="1"/>
  <c r="EZ39" i="1"/>
  <c r="EZ41" i="1"/>
  <c r="EZ36" i="1"/>
  <c r="EZ31" i="1"/>
  <c r="EZ42" i="1"/>
  <c r="EZ44" i="1"/>
  <c r="EZ37" i="1"/>
  <c r="IY25" i="1"/>
  <c r="IY40" i="1"/>
  <c r="IY32" i="1"/>
  <c r="IY33" i="1"/>
  <c r="IY37" i="1"/>
  <c r="IY29" i="1"/>
  <c r="IY27" i="1"/>
  <c r="IY28" i="1"/>
  <c r="IY34" i="1"/>
  <c r="IY35" i="1"/>
  <c r="IY30" i="1"/>
  <c r="IY43" i="1"/>
  <c r="IY44" i="1"/>
  <c r="IY41" i="1"/>
  <c r="IY42" i="1"/>
  <c r="IY31" i="1"/>
  <c r="IY38" i="1"/>
  <c r="IY26" i="1"/>
  <c r="IY47" i="1" s="1"/>
  <c r="IY39" i="1"/>
  <c r="IY36" i="1"/>
  <c r="OG25" i="1"/>
  <c r="OG44" i="1"/>
  <c r="OG37" i="1"/>
  <c r="OG27" i="1"/>
  <c r="OG40" i="1"/>
  <c r="OG28" i="1"/>
  <c r="OG32" i="1"/>
  <c r="OG34" i="1"/>
  <c r="OG30" i="1"/>
  <c r="OG38" i="1"/>
  <c r="OG35" i="1"/>
  <c r="OG42" i="1"/>
  <c r="OG26" i="1"/>
  <c r="OG47" i="1" s="1"/>
  <c r="OG36" i="1"/>
  <c r="OG43" i="1"/>
  <c r="OG39" i="1"/>
  <c r="OG41" i="1"/>
  <c r="OG29" i="1"/>
  <c r="OG33" i="1"/>
  <c r="OG31" i="1"/>
  <c r="IV27" i="1"/>
  <c r="IV34" i="1"/>
  <c r="IV40" i="1"/>
  <c r="IV44" i="1"/>
  <c r="IV33" i="1"/>
  <c r="IV30" i="1"/>
  <c r="IV32" i="1"/>
  <c r="IV37" i="1"/>
  <c r="IV26" i="1"/>
  <c r="IV47" i="1" s="1"/>
  <c r="IV25" i="1"/>
  <c r="IV38" i="1"/>
  <c r="IV36" i="1"/>
  <c r="IV35" i="1"/>
  <c r="IV29" i="1"/>
  <c r="IV28" i="1"/>
  <c r="IV31" i="1"/>
  <c r="IV43" i="1"/>
  <c r="IV39" i="1"/>
  <c r="IV42" i="1"/>
  <c r="IV41" i="1"/>
  <c r="FA26" i="1"/>
  <c r="FA47" i="1" s="1"/>
  <c r="FA34" i="1"/>
  <c r="FA30" i="1"/>
  <c r="FA31" i="1"/>
  <c r="FA38" i="1"/>
  <c r="FA25" i="1"/>
  <c r="FA27" i="1"/>
  <c r="FA40" i="1"/>
  <c r="FA28" i="1"/>
  <c r="FA44" i="1"/>
  <c r="FA43" i="1"/>
  <c r="FA39" i="1"/>
  <c r="FA33" i="1"/>
  <c r="FA41" i="1"/>
  <c r="FA36" i="1"/>
  <c r="FA29" i="1"/>
  <c r="FA42" i="1"/>
  <c r="FA37" i="1"/>
  <c r="FA35" i="1"/>
  <c r="FA32" i="1"/>
  <c r="BM46" i="1"/>
  <c r="BM45" i="1"/>
  <c r="IY51" i="1"/>
  <c r="IV51" i="1"/>
  <c r="FA51" i="1"/>
  <c r="EZ51" i="1"/>
  <c r="OG51" i="1"/>
  <c r="BM61" i="1"/>
  <c r="BM62" i="1"/>
  <c r="BM59" i="1"/>
  <c r="BM58" i="1"/>
  <c r="BM60" i="1"/>
  <c r="BM56" i="1"/>
  <c r="BM55" i="1"/>
  <c r="BM57" i="1"/>
  <c r="BM63" i="1"/>
  <c r="BM53" i="1"/>
  <c r="BM54" i="1"/>
  <c r="BM52" i="1"/>
  <c r="IV11" i="1"/>
  <c r="IV10" i="1"/>
  <c r="EZ11" i="1"/>
  <c r="EZ10" i="1"/>
  <c r="OG11" i="1"/>
  <c r="OG10" i="1"/>
  <c r="FA10" i="1"/>
  <c r="FA11" i="1"/>
  <c r="IY11" i="1"/>
  <c r="IY10" i="1"/>
  <c r="BM19" i="1"/>
  <c r="EZ18" i="1"/>
  <c r="IV18" i="1"/>
  <c r="OG18" i="1"/>
  <c r="FA18" i="1"/>
  <c r="IY18" i="1"/>
  <c r="AL12" i="1"/>
  <c r="FA12" i="1"/>
  <c r="OG12" i="1"/>
  <c r="EZ12" i="1"/>
  <c r="IY12" i="1"/>
  <c r="IV12" i="1"/>
  <c r="BP878" i="4" l="1"/>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FA46" i="1"/>
  <c r="FA45" i="1"/>
  <c r="OG45" i="1"/>
  <c r="OG46" i="1"/>
  <c r="EZ45" i="1"/>
  <c r="EZ46" i="1"/>
  <c r="IY46" i="1"/>
  <c r="IY45" i="1"/>
  <c r="IV46" i="1"/>
  <c r="IV45" i="1"/>
  <c r="IV62" i="1"/>
  <c r="IV59" i="1"/>
  <c r="IV63" i="1"/>
  <c r="IV56" i="1"/>
  <c r="IV57" i="1"/>
  <c r="IV55" i="1"/>
  <c r="IV60" i="1"/>
  <c r="IV61" i="1"/>
  <c r="IV58" i="1"/>
  <c r="OG63" i="1"/>
  <c r="OG59" i="1"/>
  <c r="OG62" i="1"/>
  <c r="OG56" i="1"/>
  <c r="OG58" i="1"/>
  <c r="OG57" i="1"/>
  <c r="OG61" i="1"/>
  <c r="OG55" i="1"/>
  <c r="OG60" i="1"/>
  <c r="EZ59" i="1"/>
  <c r="EZ61" i="1"/>
  <c r="EZ57" i="1"/>
  <c r="EZ63" i="1"/>
  <c r="EZ56" i="1"/>
  <c r="EZ55" i="1"/>
  <c r="EZ58" i="1"/>
  <c r="EZ60" i="1"/>
  <c r="EZ62" i="1"/>
  <c r="IY55" i="1"/>
  <c r="IY56" i="1"/>
  <c r="IY63" i="1"/>
  <c r="IY60" i="1"/>
  <c r="IY61" i="1"/>
  <c r="IY59" i="1"/>
  <c r="IY57" i="1"/>
  <c r="IY58" i="1"/>
  <c r="IY62" i="1"/>
  <c r="FA57" i="1"/>
  <c r="FA55" i="1"/>
  <c r="FA63" i="1"/>
  <c r="FA60" i="1"/>
  <c r="FA58" i="1"/>
  <c r="FA61" i="1"/>
  <c r="FA62" i="1"/>
  <c r="FA59" i="1"/>
  <c r="FA56" i="1"/>
  <c r="OG53" i="1"/>
  <c r="OG54" i="1"/>
  <c r="OG52" i="1"/>
  <c r="EZ52" i="1"/>
  <c r="EZ53" i="1"/>
  <c r="EZ54" i="1"/>
  <c r="IV53" i="1"/>
  <c r="IV54" i="1"/>
  <c r="IV52" i="1"/>
  <c r="IY52" i="1"/>
  <c r="IY53" i="1"/>
  <c r="IY54" i="1"/>
  <c r="FA53" i="1"/>
  <c r="FA52" i="1"/>
  <c r="FA54" i="1"/>
  <c r="IY19" i="1"/>
  <c r="OG19" i="1"/>
  <c r="EZ19" i="1"/>
  <c r="FA19" i="1"/>
  <c r="IV19"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GA9" i="1"/>
  <c r="GA7" i="1"/>
  <c r="CH880" i="4" l="1"/>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GA11" i="1"/>
  <c r="GA10" i="1"/>
  <c r="GA12" i="1"/>
  <c r="FZ7" i="1"/>
  <c r="FZ9" i="1"/>
  <c r="BS482" i="4" l="1"/>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FZ11" i="1"/>
  <c r="FZ10" i="1"/>
  <c r="FZ12" i="1"/>
  <c r="BZ483" i="4" l="1"/>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B494" i="4" s="1"/>
  <c r="E494" i="4"/>
  <c r="H494" i="4"/>
  <c r="CF892" i="4"/>
  <c r="BR892" i="4"/>
  <c r="BY892" i="4"/>
  <c r="CD892" i="4"/>
  <c r="BP892" i="4"/>
  <c r="BW892" i="4"/>
  <c r="BQ828" i="4"/>
  <c r="CE828" i="4"/>
  <c r="BX828" i="4"/>
  <c r="B828" i="4"/>
  <c r="BX429" i="4"/>
  <c r="CE429" i="4"/>
  <c r="BQ429" i="4"/>
  <c r="F430" i="4"/>
  <c r="F829" i="4"/>
  <c r="CG892" i="4"/>
  <c r="BS892" i="4"/>
  <c r="BZ892" i="4"/>
  <c r="CG494" i="4" l="1"/>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B534" i="4" s="1"/>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Q470" i="4" l="1"/>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B554" i="4" s="1"/>
  <c r="H554" i="4"/>
  <c r="E554" i="4"/>
  <c r="BR952" i="4"/>
  <c r="BY952" i="4"/>
  <c r="CF952" i="4"/>
  <c r="F490" i="4"/>
  <c r="BQ489" i="4"/>
  <c r="BX489" i="4"/>
  <c r="CE489" i="4"/>
  <c r="F889" i="4"/>
  <c r="BT952" i="4"/>
  <c r="CA952" i="4"/>
  <c r="CH952" i="4"/>
  <c r="BS952" i="4"/>
  <c r="BZ952" i="4"/>
  <c r="CG952" i="4"/>
  <c r="A556" i="4" l="1"/>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B564" i="4" s="1"/>
  <c r="H564" i="4"/>
  <c r="E564" i="4"/>
  <c r="BQ499" i="4"/>
  <c r="BX499" i="4"/>
  <c r="CE499" i="4"/>
  <c r="F500" i="4"/>
  <c r="F899" i="4"/>
  <c r="BS962" i="4"/>
  <c r="BZ962" i="4"/>
  <c r="CG962" i="4"/>
  <c r="I564" i="4"/>
  <c r="BT563" i="4"/>
  <c r="CA563" i="4"/>
  <c r="CH563" i="4"/>
  <c r="I963" i="4"/>
  <c r="BR564" i="4" l="1"/>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B592" i="4" s="1"/>
  <c r="H592" i="4"/>
  <c r="E592" i="4"/>
  <c r="F528" i="4"/>
  <c r="BQ527" i="4"/>
  <c r="BX527" i="4"/>
  <c r="CE527" i="4"/>
  <c r="F927" i="4"/>
  <c r="B591" i="4"/>
  <c r="BP990" i="4"/>
  <c r="BW990" i="4"/>
  <c r="CD990" i="4"/>
  <c r="BR990" i="4"/>
  <c r="BY990" i="4"/>
  <c r="CF990" i="4"/>
  <c r="CG591" i="4"/>
  <c r="BS591" i="4"/>
  <c r="BZ591" i="4"/>
  <c r="H991" i="4"/>
  <c r="F529" i="4" l="1"/>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76" i="1" l="1"/>
  <c r="AB76" i="1" s="1"/>
  <c r="AE76" i="1"/>
  <c r="AF76" i="1"/>
  <c r="AG76" i="1"/>
  <c r="B3" i="1" l="1"/>
  <c r="D4" i="1"/>
  <c r="E4" i="1"/>
  <c r="F4" i="1" l="1"/>
  <c r="BX46" i="1" l="1"/>
  <c r="CX46" i="1"/>
  <c r="CY46" i="1"/>
  <c r="CZ46" i="1"/>
  <c r="DA46" i="1"/>
  <c r="DB46" i="1"/>
  <c r="DC46" i="1"/>
  <c r="DD46" i="1"/>
  <c r="DE46" i="1"/>
  <c r="DF46" i="1"/>
  <c r="DG46" i="1"/>
  <c r="DH46" i="1"/>
  <c r="DI46" i="1"/>
  <c r="DJ46" i="1"/>
  <c r="DK46" i="1"/>
  <c r="DL46" i="1"/>
  <c r="DM46" i="1"/>
  <c r="DN46" i="1"/>
  <c r="DO46" i="1"/>
  <c r="DP46" i="1"/>
  <c r="DQ46" i="1"/>
  <c r="DR46" i="1"/>
  <c r="DS46" i="1"/>
  <c r="DT46" i="1"/>
  <c r="DU46" i="1"/>
  <c r="DV46" i="1"/>
  <c r="DW46" i="1"/>
  <c r="DX46" i="1"/>
  <c r="DY46" i="1"/>
  <c r="DZ46" i="1"/>
  <c r="EA46" i="1"/>
  <c r="EB46" i="1"/>
  <c r="EC46" i="1"/>
  <c r="ED46" i="1"/>
  <c r="EE46" i="1"/>
  <c r="EF46" i="1"/>
  <c r="EG46" i="1"/>
  <c r="EN46" i="1"/>
  <c r="EO46" i="1"/>
  <c r="FY46" i="1"/>
  <c r="FZ46" i="1"/>
  <c r="GA46" i="1"/>
  <c r="GK46" i="1"/>
  <c r="GL46" i="1"/>
  <c r="GM46" i="1"/>
  <c r="GN46" i="1"/>
  <c r="GQ46" i="1"/>
  <c r="GR46" i="1"/>
  <c r="GU46" i="1"/>
  <c r="IL46" i="1"/>
  <c r="AJ46" i="1" s="1"/>
  <c r="AJ47" i="1" s="1"/>
  <c r="IN46" i="1"/>
  <c r="JD46" i="1"/>
  <c r="JE46" i="1"/>
  <c r="JF46" i="1"/>
  <c r="AI3" i="1" l="1"/>
  <c r="AI17"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Y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AZ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A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B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X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BY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Z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A2" authorId="0" shapeId="0" xr:uid="{E78D51DF-8654-4903-B76F-F074C17EEDEC}">
      <text>
        <r>
          <rPr>
            <b/>
            <sz val="9"/>
            <color indexed="81"/>
            <rFont val="Tahoma"/>
            <family val="2"/>
          </rPr>
          <t>Michael Young:</t>
        </r>
        <r>
          <rPr>
            <sz val="9"/>
            <color indexed="81"/>
            <rFont val="Tahoma"/>
            <family val="2"/>
          </rPr>
          <t xml:space="preserve">
Control if fvp is dvp</t>
        </r>
      </text>
    </comment>
    <comment ref="CB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C2" authorId="0" shapeId="0" xr:uid="{F3BE25F0-A306-41BC-B1FE-05A4EB76F4F0}">
      <text>
        <r>
          <rPr>
            <b/>
            <sz val="9"/>
            <color indexed="81"/>
            <rFont val="Tahoma"/>
            <family val="2"/>
          </rPr>
          <t>Michael Young:</t>
        </r>
        <r>
          <rPr>
            <sz val="9"/>
            <color indexed="81"/>
            <rFont val="Tahoma"/>
            <family val="2"/>
          </rPr>
          <t xml:space="preserve">
Control if fvp is dvp</t>
        </r>
      </text>
    </comment>
    <comment ref="CD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E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F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W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X2" authorId="2" shapeId="0" xr:uid="{887CA796-D7E7-41E4-B05E-7FE960034D58}">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Y2" authorId="2" shapeId="0" xr:uid="{98A27931-F25E-43B3-898D-24303FFBE6CA}">
      <text>
        <r>
          <rPr>
            <b/>
            <sz val="9"/>
            <color indexed="81"/>
            <rFont val="Tahoma"/>
            <family val="2"/>
          </rPr>
          <t>John:</t>
        </r>
        <r>
          <rPr>
            <sz val="9"/>
            <color indexed="81"/>
            <rFont val="Tahoma"/>
            <family val="2"/>
          </rPr>
          <t xml:space="preserve">
Alter the standard feed supply adjustment options (r2)</t>
        </r>
      </text>
    </comment>
    <comment ref="DJ2" authorId="2" shapeId="0" xr:uid="{FEA73F63-F3B5-49F9-93CE-2EB894EB1B3D}">
      <text>
        <r>
          <rPr>
            <b/>
            <sz val="9"/>
            <color indexed="81"/>
            <rFont val="Tahoma"/>
            <family val="2"/>
          </rPr>
          <t>John:</t>
        </r>
        <r>
          <rPr>
            <sz val="9"/>
            <color indexed="81"/>
            <rFont val="Tahoma"/>
            <family val="2"/>
          </rPr>
          <t xml:space="preserve">
Alter the standard feed supply adjustment options (r2)</t>
        </r>
      </text>
    </comment>
    <comment ref="DK2" authorId="2" shapeId="0" xr:uid="{DF83F61B-950A-4B02-9CB3-D1835C9E0802}">
      <text>
        <r>
          <rPr>
            <b/>
            <sz val="9"/>
            <color indexed="81"/>
            <rFont val="Tahoma"/>
            <family val="2"/>
          </rPr>
          <t>John:</t>
        </r>
        <r>
          <rPr>
            <sz val="9"/>
            <color indexed="81"/>
            <rFont val="Tahoma"/>
            <family val="2"/>
          </rPr>
          <t xml:space="preserve">
Alter the standard feed supply adjustment options (r2)</t>
        </r>
      </text>
    </comment>
    <comment ref="DV2" authorId="2" shapeId="0" xr:uid="{3E66F7A9-6ECA-4889-8C83-C4100DD0E83D}">
      <text>
        <r>
          <rPr>
            <b/>
            <sz val="9"/>
            <color indexed="81"/>
            <rFont val="Tahoma"/>
            <family val="2"/>
          </rPr>
          <t>John:</t>
        </r>
        <r>
          <rPr>
            <sz val="9"/>
            <color indexed="81"/>
            <rFont val="Tahoma"/>
            <family val="2"/>
          </rPr>
          <t xml:space="preserve">
Alter the standard feed supply adjustment options (r2)</t>
        </r>
      </text>
    </comment>
    <comment ref="DW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EH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I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J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K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L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M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N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O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P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Q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R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S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T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D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Q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R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S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T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E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F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I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J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N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O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P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Q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R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GU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V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W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X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Y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F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M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N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C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ID2" authorId="0" shapeId="0" xr:uid="{CBD300F2-C140-49FF-A3D1-19531521668F}">
      <text>
        <r>
          <rPr>
            <b/>
            <sz val="9"/>
            <color indexed="81"/>
            <rFont val="Tahoma"/>
            <family val="2"/>
          </rPr>
          <t>Michael Young:</t>
        </r>
        <r>
          <rPr>
            <sz val="9"/>
            <color indexed="81"/>
            <rFont val="Tahoma"/>
            <family val="2"/>
          </rPr>
          <t xml:space="preserve">
min dams</t>
        </r>
      </text>
    </comment>
    <comment ref="IE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F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K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L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O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P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Q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R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IS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T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U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V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W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X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Y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JD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E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F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G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I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J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K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L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M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N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JO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E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I3" authorId="2" shapeId="0" xr:uid="{B954CDF6-1ABF-48D4-9FEA-F3C077148276}">
      <text>
        <r>
          <rPr>
            <b/>
            <sz val="9"/>
            <color indexed="81"/>
            <rFont val="Tahoma"/>
            <family val="2"/>
          </rPr>
          <t>John:</t>
        </r>
        <r>
          <rPr>
            <sz val="9"/>
            <color indexed="81"/>
            <rFont val="Tahoma"/>
            <family val="2"/>
          </rPr>
          <t xml:space="preserve">
Pasture type</t>
        </r>
      </text>
    </comment>
    <comment ref="JJ3" authorId="2" shapeId="0" xr:uid="{3DA988A2-87E9-45A7-B00D-99AF0DC99125}">
      <text>
        <r>
          <rPr>
            <b/>
            <sz val="9"/>
            <color indexed="81"/>
            <rFont val="Tahoma"/>
            <family val="2"/>
          </rPr>
          <t>John:</t>
        </r>
        <r>
          <rPr>
            <sz val="9"/>
            <color indexed="81"/>
            <rFont val="Tahoma"/>
            <family val="2"/>
          </rPr>
          <t xml:space="preserve">
Pasture type</t>
        </r>
      </text>
    </comment>
    <comment ref="JK3" authorId="2" shapeId="0" xr:uid="{B1BA6188-A345-4BB4-9DCF-724ACC79178E}">
      <text>
        <r>
          <rPr>
            <b/>
            <sz val="9"/>
            <color indexed="81"/>
            <rFont val="Tahoma"/>
            <family val="2"/>
          </rPr>
          <t>John:</t>
        </r>
        <r>
          <rPr>
            <sz val="9"/>
            <color indexed="81"/>
            <rFont val="Tahoma"/>
            <family val="2"/>
          </rPr>
          <t xml:space="preserve">
Pasture type</t>
        </r>
      </text>
    </comment>
    <comment ref="JL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X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BA4" authorId="0" shapeId="0" xr:uid="{233C0881-C2E6-46E8-9B55-F380130374E3}">
      <text>
        <r>
          <rPr>
            <sz val="9"/>
            <color indexed="81"/>
            <rFont val="Tahoma"/>
            <family val="2"/>
          </rPr>
          <t>LTW Pad level scalar for singles</t>
        </r>
      </text>
    </comment>
    <comment ref="BB4" authorId="0" shapeId="0" xr:uid="{4F4BE100-A741-4A0D-8DBF-2C8F18FAA110}">
      <text>
        <r>
          <rPr>
            <sz val="9"/>
            <color indexed="81"/>
            <rFont val="Tahoma"/>
            <family val="2"/>
          </rPr>
          <t xml:space="preserve">LTW Pad level scalar for multiples
</t>
        </r>
      </text>
    </comment>
    <comment ref="BC4" authorId="0" shapeId="0" xr:uid="{7861D19F-916D-408A-A538-198C929599E5}">
      <text>
        <r>
          <rPr>
            <b/>
            <sz val="9"/>
            <color indexed="81"/>
            <rFont val="Tahoma"/>
            <family val="2"/>
          </rPr>
          <t>John:</t>
        </r>
        <r>
          <rPr>
            <sz val="9"/>
            <color indexed="81"/>
            <rFont val="Tahoma"/>
            <family val="2"/>
          </rPr>
          <t xml:space="preserve">
Relative availability</t>
        </r>
      </text>
    </comment>
    <comment ref="BD4" authorId="0" shapeId="0" xr:uid="{F2BDF62F-A2C0-480F-B4A2-37C24BFCFD37}">
      <text>
        <r>
          <rPr>
            <b/>
            <sz val="9"/>
            <color indexed="81"/>
            <rFont val="Tahoma"/>
            <family val="2"/>
          </rPr>
          <t>John:</t>
        </r>
        <r>
          <rPr>
            <sz val="9"/>
            <color indexed="81"/>
            <rFont val="Tahoma"/>
            <family val="2"/>
          </rPr>
          <t xml:space="preserve">
Weaner mortality</t>
        </r>
      </text>
    </comment>
    <comment ref="BE4" authorId="0" shapeId="0" xr:uid="{D8F50781-0506-497E-A15D-0AC6218853A7}">
      <text>
        <r>
          <rPr>
            <b/>
            <sz val="9"/>
            <color indexed="81"/>
            <rFont val="Tahoma"/>
            <family val="2"/>
          </rPr>
          <t>John:</t>
        </r>
        <r>
          <rPr>
            <sz val="9"/>
            <color indexed="81"/>
            <rFont val="Tahoma"/>
            <family val="2"/>
          </rPr>
          <t xml:space="preserve">
Dam mortality</t>
        </r>
      </text>
    </comment>
    <comment ref="BF4" authorId="0" shapeId="0" xr:uid="{1E2CC5AE-FD66-4928-899F-555D857AB655}">
      <text>
        <r>
          <rPr>
            <b/>
            <sz val="9"/>
            <color indexed="81"/>
            <rFont val="Tahoma"/>
            <family val="2"/>
          </rPr>
          <t>John:</t>
        </r>
        <r>
          <rPr>
            <sz val="9"/>
            <color indexed="81"/>
            <rFont val="Tahoma"/>
            <family val="2"/>
          </rPr>
          <t xml:space="preserve">
Relative availability</t>
        </r>
      </text>
    </comment>
    <comment ref="BG4" authorId="0" shapeId="0" xr:uid="{DD1BC7DC-9510-49A0-8CF8-2ACF91E46EB3}">
      <text>
        <r>
          <rPr>
            <sz val="9"/>
            <color indexed="81"/>
            <rFont val="Tahoma"/>
            <family val="2"/>
          </rPr>
          <t>Progeny survival</t>
        </r>
      </text>
    </comment>
    <comment ref="BH4" authorId="0" shapeId="0" xr:uid="{0C4CB34C-52A2-4080-A23E-ADED3301A1F0}">
      <text>
        <r>
          <rPr>
            <b/>
            <sz val="9"/>
            <color indexed="81"/>
            <rFont val="Tahoma"/>
            <family val="2"/>
          </rPr>
          <t>John:</t>
        </r>
        <r>
          <rPr>
            <sz val="9"/>
            <color indexed="81"/>
            <rFont val="Tahoma"/>
            <family val="2"/>
          </rPr>
          <t xml:space="preserve">
Relative availability</t>
        </r>
      </text>
    </comment>
    <comment ref="BI4" authorId="0" shapeId="0" xr:uid="{3F3DB6C4-DE2F-419B-AD18-07785C231917}">
      <text>
        <r>
          <rPr>
            <sz val="9"/>
            <color indexed="81"/>
            <rFont val="Tahoma"/>
            <family val="2"/>
          </rPr>
          <t>Birth weight</t>
        </r>
      </text>
    </comment>
    <comment ref="BJ4" authorId="0" shapeId="0" xr:uid="{DA1C078D-AA81-4A78-9DFC-37E0A8AB8B86}">
      <text>
        <r>
          <rPr>
            <sz val="9"/>
            <color indexed="81"/>
            <rFont val="Tahoma"/>
            <family val="2"/>
          </rPr>
          <t>Weaning weight</t>
        </r>
      </text>
    </comment>
    <comment ref="BK4" authorId="0" shapeId="0" xr:uid="{1EC0D7CF-12F9-4F1F-8977-A8F060C09A40}">
      <text>
        <r>
          <rPr>
            <b/>
            <sz val="9"/>
            <color indexed="81"/>
            <rFont val="Tahoma"/>
            <family val="2"/>
          </rPr>
          <t>John:</t>
        </r>
        <r>
          <rPr>
            <sz val="9"/>
            <color indexed="81"/>
            <rFont val="Tahoma"/>
            <family val="2"/>
          </rPr>
          <t xml:space="preserve">
Weaner mortality</t>
        </r>
      </text>
    </comment>
    <comment ref="BL4" authorId="0" shapeId="0" xr:uid="{85ED7518-3248-46F2-BEC1-6F6D2BDF3C8C}">
      <text>
        <r>
          <rPr>
            <b/>
            <sz val="9"/>
            <color indexed="81"/>
            <rFont val="Tahoma"/>
            <family val="2"/>
          </rPr>
          <t>John:</t>
        </r>
        <r>
          <rPr>
            <sz val="9"/>
            <color indexed="81"/>
            <rFont val="Tahoma"/>
            <family val="2"/>
          </rPr>
          <t xml:space="preserve">
Relative availability</t>
        </r>
      </text>
    </comment>
    <comment ref="BM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N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O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P4" authorId="2" shapeId="0" xr:uid="{7393AF12-0094-4F60-A7AB-F5D1266D3A77}">
      <text>
        <r>
          <rPr>
            <b/>
            <sz val="9"/>
            <color indexed="81"/>
            <rFont val="Tahoma"/>
            <family val="2"/>
          </rPr>
          <t>John:</t>
        </r>
        <r>
          <rPr>
            <sz val="9"/>
            <color indexed="81"/>
            <rFont val="Tahoma"/>
            <family val="2"/>
          </rPr>
          <t xml:space="preserve">
CFW</t>
        </r>
      </text>
    </comment>
    <comment ref="BQ4" authorId="2" shapeId="0" xr:uid="{771484C3-46D6-45C5-A026-7EE24A81FF53}">
      <text>
        <r>
          <rPr>
            <b/>
            <sz val="9"/>
            <color indexed="81"/>
            <rFont val="Tahoma"/>
            <family val="2"/>
          </rPr>
          <t>John:</t>
        </r>
        <r>
          <rPr>
            <sz val="9"/>
            <color indexed="81"/>
            <rFont val="Tahoma"/>
            <family val="2"/>
          </rPr>
          <t xml:space="preserve">
FD</t>
        </r>
      </text>
    </comment>
    <comment ref="BR4" authorId="2" shapeId="0" xr:uid="{ADC52D4F-7C42-4FA7-9F09-55FB9985AC2F}">
      <text>
        <r>
          <rPr>
            <b/>
            <sz val="9"/>
            <color indexed="81"/>
            <rFont val="Tahoma"/>
            <family val="2"/>
          </rPr>
          <t>John:</t>
        </r>
        <r>
          <rPr>
            <sz val="9"/>
            <color indexed="81"/>
            <rFont val="Tahoma"/>
            <family val="2"/>
          </rPr>
          <t xml:space="preserve">
Conception</t>
        </r>
      </text>
    </comment>
    <comment ref="BS4" authorId="2" shapeId="0" xr:uid="{F27BEBBE-D2F8-4576-8FEC-B287BAC0AE61}">
      <text>
        <r>
          <rPr>
            <b/>
            <sz val="9"/>
            <color indexed="81"/>
            <rFont val="Tahoma"/>
            <family val="2"/>
          </rPr>
          <t>John:</t>
        </r>
        <r>
          <rPr>
            <sz val="9"/>
            <color indexed="81"/>
            <rFont val="Tahoma"/>
            <family val="2"/>
          </rPr>
          <t xml:space="preserve">
Litter Size</t>
        </r>
      </text>
    </comment>
    <comment ref="BT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U4" authorId="2" shapeId="0" xr:uid="{DE7CD090-09BE-40D2-9B12-1E8507B432E6}">
      <text>
        <r>
          <rPr>
            <b/>
            <sz val="9"/>
            <color indexed="81"/>
            <rFont val="Tahoma"/>
            <family val="2"/>
          </rPr>
          <t>John:</t>
        </r>
        <r>
          <rPr>
            <sz val="9"/>
            <color indexed="81"/>
            <rFont val="Tahoma"/>
            <family val="2"/>
          </rPr>
          <t xml:space="preserve">
Mortality</t>
        </r>
      </text>
    </comment>
    <comment ref="BV4" authorId="2" shapeId="0" xr:uid="{6ED1A1EE-0BDB-495F-9681-190BB4699860}">
      <text>
        <r>
          <rPr>
            <b/>
            <sz val="9"/>
            <color indexed="81"/>
            <rFont val="Tahoma"/>
            <family val="2"/>
          </rPr>
          <t>John:</t>
        </r>
        <r>
          <rPr>
            <sz val="9"/>
            <color indexed="81"/>
            <rFont val="Tahoma"/>
            <family val="2"/>
          </rPr>
          <t xml:space="preserve">
LWC (Liveweight change)</t>
        </r>
      </text>
    </comment>
    <comment ref="BW4" authorId="2" shapeId="0" xr:uid="{6D71D5CB-E7C6-4A81-9736-2A0B30A96F03}">
      <text>
        <r>
          <rPr>
            <b/>
            <sz val="9"/>
            <color indexed="81"/>
            <rFont val="Tahoma"/>
            <family val="2"/>
          </rPr>
          <t>John:</t>
        </r>
        <r>
          <rPr>
            <sz val="9"/>
            <color indexed="81"/>
            <rFont val="Tahoma"/>
            <family val="2"/>
          </rPr>
          <t xml:space="preserve">
Random</t>
        </r>
      </text>
    </comment>
    <comment ref="BY4" authorId="0" shapeId="0" xr:uid="{823CD838-0DE7-46A5-A20C-4967BBB8336D}">
      <text>
        <r>
          <rPr>
            <b/>
            <sz val="9"/>
            <color indexed="81"/>
            <rFont val="Tahoma"/>
            <family val="2"/>
          </rPr>
          <t>Michael Young:</t>
        </r>
        <r>
          <rPr>
            <sz val="9"/>
            <color indexed="81"/>
            <rFont val="Tahoma"/>
            <family val="2"/>
          </rPr>
          <t xml:space="preserve">
1:2 is weaning </t>
        </r>
      </text>
    </comment>
    <comment ref="BZ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CB4" authorId="0" shapeId="0" xr:uid="{513F7AEA-C2A1-457F-B2C9-E7D72D003C9B}">
      <text>
        <r>
          <rPr>
            <b/>
            <sz val="9"/>
            <color indexed="81"/>
            <rFont val="Tahoma"/>
            <family val="2"/>
          </rPr>
          <t>Michael Young:</t>
        </r>
        <r>
          <rPr>
            <sz val="9"/>
            <color indexed="81"/>
            <rFont val="Tahoma"/>
            <family val="2"/>
          </rPr>
          <t xml:space="preserve">
3:4 is season start FVP</t>
        </r>
      </text>
    </comment>
    <comment ref="CG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H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I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J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K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H4" authorId="2" shapeId="0" xr:uid="{2264C0C6-E70D-43D3-B87A-30EDC2A40F34}">
      <text>
        <r>
          <rPr>
            <b/>
            <sz val="9"/>
            <color indexed="81"/>
            <rFont val="Tahoma"/>
            <family val="2"/>
          </rPr>
          <t>John:</t>
        </r>
        <r>
          <rPr>
            <sz val="9"/>
            <color indexed="81"/>
            <rFont val="Tahoma"/>
            <family val="2"/>
          </rPr>
          <t xml:space="preserve">
All dams</t>
        </r>
      </text>
    </comment>
    <comment ref="EI4" authorId="2" shapeId="0" xr:uid="{0C26DBE4-BD27-4C07-A035-AB2C76262933}">
      <text>
        <r>
          <rPr>
            <b/>
            <sz val="9"/>
            <color indexed="81"/>
            <rFont val="Tahoma"/>
            <family val="2"/>
          </rPr>
          <t>John:</t>
        </r>
        <r>
          <rPr>
            <sz val="9"/>
            <color indexed="81"/>
            <rFont val="Tahoma"/>
            <family val="2"/>
          </rPr>
          <t xml:space="preserve">
All offspring</t>
        </r>
      </text>
    </comment>
    <comment ref="EJ4" authorId="2" shapeId="0" xr:uid="{ACD28C0C-AE68-4BD9-9EED-7DD6A7DC9B99}">
      <text>
        <r>
          <rPr>
            <b/>
            <sz val="9"/>
            <color indexed="81"/>
            <rFont val="Tahoma"/>
            <family val="2"/>
          </rPr>
          <t>John:</t>
        </r>
        <r>
          <rPr>
            <sz val="9"/>
            <color indexed="81"/>
            <rFont val="Tahoma"/>
            <family val="2"/>
          </rPr>
          <t xml:space="preserve">
All dams</t>
        </r>
      </text>
    </comment>
    <comment ref="EK4" authorId="2" shapeId="0" xr:uid="{92936E11-8E13-4370-BA01-5A7C64DCB7E6}">
      <text>
        <r>
          <rPr>
            <b/>
            <sz val="9"/>
            <color indexed="81"/>
            <rFont val="Tahoma"/>
            <family val="2"/>
          </rPr>
          <t>John:</t>
        </r>
        <r>
          <rPr>
            <sz val="9"/>
            <color indexed="81"/>
            <rFont val="Tahoma"/>
            <family val="2"/>
          </rPr>
          <t xml:space="preserve">
All offspring</t>
        </r>
      </text>
    </comment>
    <comment ref="EL4" authorId="2" shapeId="0" xr:uid="{47717A62-9B44-40A0-AE13-768647E9BB65}">
      <text>
        <r>
          <rPr>
            <b/>
            <sz val="9"/>
            <color indexed="81"/>
            <rFont val="Tahoma"/>
            <family val="2"/>
          </rPr>
          <t>John:</t>
        </r>
        <r>
          <rPr>
            <sz val="9"/>
            <color indexed="81"/>
            <rFont val="Tahoma"/>
            <family val="2"/>
          </rPr>
          <t xml:space="preserve">
All dams</t>
        </r>
      </text>
    </comment>
    <comment ref="EM4" authorId="2" shapeId="0" xr:uid="{824A4D46-16F9-434D-92A9-93CDBAFCFE8D}">
      <text>
        <r>
          <rPr>
            <b/>
            <sz val="9"/>
            <color indexed="81"/>
            <rFont val="Tahoma"/>
            <family val="2"/>
          </rPr>
          <t>John:</t>
        </r>
        <r>
          <rPr>
            <sz val="9"/>
            <color indexed="81"/>
            <rFont val="Tahoma"/>
            <family val="2"/>
          </rPr>
          <t xml:space="preserve">
All offspring</t>
        </r>
      </text>
    </comment>
    <comment ref="EN4" authorId="2" shapeId="0" xr:uid="{5F8D7599-9B1B-4CCD-8F76-B4A1DF99C4FD}">
      <text>
        <r>
          <rPr>
            <b/>
            <sz val="9"/>
            <color indexed="81"/>
            <rFont val="Tahoma"/>
            <family val="2"/>
          </rPr>
          <t>John:</t>
        </r>
        <r>
          <rPr>
            <sz val="9"/>
            <color indexed="81"/>
            <rFont val="Tahoma"/>
            <family val="2"/>
          </rPr>
          <t xml:space="preserve">
aStd - weanage
</t>
        </r>
      </text>
    </comment>
    <comment ref="EO4" authorId="2" shapeId="0" xr:uid="{5A621710-7CA6-4398-BEAD-82F155DBF4A7}">
      <text>
        <r>
          <rPr>
            <b/>
            <sz val="9"/>
            <color indexed="81"/>
            <rFont val="Tahoma"/>
            <family val="2"/>
          </rPr>
          <t>John:</t>
        </r>
        <r>
          <rPr>
            <sz val="9"/>
            <color indexed="81"/>
            <rFont val="Tahoma"/>
            <family val="2"/>
          </rPr>
          <t xml:space="preserve">
aStd - weanage
</t>
        </r>
      </text>
    </comment>
    <comment ref="EP4" authorId="2" shapeId="0" xr:uid="{1FD324B5-731F-4818-8775-5AB906AD49E4}">
      <text>
        <r>
          <rPr>
            <b/>
            <sz val="9"/>
            <color indexed="81"/>
            <rFont val="Tahoma"/>
            <family val="2"/>
          </rPr>
          <t>John:</t>
        </r>
        <r>
          <rPr>
            <sz val="9"/>
            <color indexed="81"/>
            <rFont val="Tahoma"/>
            <family val="2"/>
          </rPr>
          <t xml:space="preserve">
Undifferentiated dams</t>
        </r>
      </text>
    </comment>
    <comment ref="EQ4" authorId="2" shapeId="0" xr:uid="{2CCD5A21-A028-4D5C-859A-15011590E0D3}">
      <text>
        <r>
          <rPr>
            <b/>
            <sz val="9"/>
            <color indexed="81"/>
            <rFont val="Tahoma"/>
            <family val="2"/>
          </rPr>
          <t>John:</t>
        </r>
        <r>
          <rPr>
            <sz val="9"/>
            <color indexed="81"/>
            <rFont val="Tahoma"/>
            <family val="2"/>
          </rPr>
          <t xml:space="preserve">
Dry dams </t>
        </r>
      </text>
    </comment>
    <comment ref="ER4" authorId="2" shapeId="0" xr:uid="{CDF6E461-6EFD-4268-BC12-71BD89FEFDD2}">
      <text>
        <r>
          <rPr>
            <b/>
            <sz val="9"/>
            <color indexed="81"/>
            <rFont val="Tahoma"/>
            <family val="2"/>
          </rPr>
          <t>John:</t>
        </r>
        <r>
          <rPr>
            <sz val="9"/>
            <color indexed="81"/>
            <rFont val="Tahoma"/>
            <family val="2"/>
          </rPr>
          <t xml:space="preserve">
Pregnant dams</t>
        </r>
      </text>
    </comment>
    <comment ref="ES4" authorId="2" shapeId="0" xr:uid="{83A44181-CA52-4FE1-8F1C-722C4F31CE68}">
      <text>
        <r>
          <rPr>
            <b/>
            <sz val="9"/>
            <color indexed="81"/>
            <rFont val="Tahoma"/>
            <family val="2"/>
          </rPr>
          <t>John:</t>
        </r>
        <r>
          <rPr>
            <sz val="9"/>
            <color indexed="81"/>
            <rFont val="Tahoma"/>
            <family val="2"/>
          </rPr>
          <t xml:space="preserve">
Single dams</t>
        </r>
      </text>
    </comment>
    <comment ref="ET4" authorId="2" shapeId="0" xr:uid="{4B55BEE9-662E-40B1-815B-DE633A72AFC3}">
      <text>
        <r>
          <rPr>
            <b/>
            <sz val="9"/>
            <color indexed="81"/>
            <rFont val="Tahoma"/>
            <family val="2"/>
          </rPr>
          <t>John:</t>
        </r>
        <r>
          <rPr>
            <sz val="9"/>
            <color indexed="81"/>
            <rFont val="Tahoma"/>
            <family val="2"/>
          </rPr>
          <t xml:space="preserve">
Multiple dams</t>
        </r>
      </text>
    </comment>
    <comment ref="EU4" authorId="2" shapeId="0" xr:uid="{AEB5DD46-8F1F-4D43-AE86-2A2726BC7ED2}">
      <text>
        <r>
          <rPr>
            <b/>
            <sz val="9"/>
            <color indexed="81"/>
            <rFont val="Tahoma"/>
            <family val="2"/>
          </rPr>
          <t>John:</t>
        </r>
        <r>
          <rPr>
            <sz val="9"/>
            <color indexed="81"/>
            <rFont val="Tahoma"/>
            <family val="2"/>
          </rPr>
          <t xml:space="preserve">
Twin dams</t>
        </r>
      </text>
    </comment>
    <comment ref="EV4" authorId="2" shapeId="0" xr:uid="{070358F4-7D23-4E95-A2AB-E657991D714C}">
      <text>
        <r>
          <rPr>
            <b/>
            <sz val="9"/>
            <color indexed="81"/>
            <rFont val="Tahoma"/>
            <family val="2"/>
          </rPr>
          <t>John:</t>
        </r>
        <r>
          <rPr>
            <sz val="9"/>
            <color indexed="81"/>
            <rFont val="Tahoma"/>
            <family val="2"/>
          </rPr>
          <t xml:space="preserve">
Triplet dams</t>
        </r>
      </text>
    </comment>
    <comment ref="EZ4" authorId="2" shapeId="0" xr:uid="{EDBA936A-EB3F-47A4-A727-C6F9EF60B6FA}">
      <text>
        <r>
          <rPr>
            <b/>
            <sz val="9"/>
            <color indexed="81"/>
            <rFont val="Tahoma"/>
            <family val="2"/>
          </rPr>
          <t>John:</t>
        </r>
        <r>
          <rPr>
            <sz val="9"/>
            <color indexed="81"/>
            <rFont val="Tahoma"/>
            <family val="2"/>
          </rPr>
          <t xml:space="preserve">
Include BBB</t>
        </r>
      </text>
    </comment>
    <comment ref="FA4" authorId="2" shapeId="0" xr:uid="{8D9B30BF-7807-4CA4-8B4F-461542872E18}">
      <text>
        <r>
          <rPr>
            <b/>
            <sz val="9"/>
            <color indexed="81"/>
            <rFont val="Tahoma"/>
            <family val="2"/>
          </rPr>
          <t>John:</t>
        </r>
        <r>
          <rPr>
            <sz val="9"/>
            <color indexed="81"/>
            <rFont val="Tahoma"/>
            <family val="2"/>
          </rPr>
          <t xml:space="preserve">
Include BBM</t>
        </r>
      </text>
    </comment>
    <comment ref="FB4" authorId="2" shapeId="0" xr:uid="{EA5FCC71-3412-4D05-9092-E3A7BA334AF5}">
      <text>
        <r>
          <rPr>
            <b/>
            <sz val="9"/>
            <color indexed="81"/>
            <rFont val="Tahoma"/>
            <family val="2"/>
          </rPr>
          <t>John:</t>
        </r>
        <r>
          <rPr>
            <sz val="9"/>
            <color indexed="81"/>
            <rFont val="Tahoma"/>
            <family val="2"/>
          </rPr>
          <t xml:space="preserve">
Include BBT</t>
        </r>
      </text>
    </comment>
    <comment ref="FC4" authorId="2" shapeId="0" xr:uid="{FBB5830A-BD65-4BB9-B2EA-685EBA0BC799}">
      <text>
        <r>
          <rPr>
            <b/>
            <sz val="9"/>
            <color indexed="81"/>
            <rFont val="Tahoma"/>
            <family val="2"/>
          </rPr>
          <t>John:</t>
        </r>
        <r>
          <rPr>
            <sz val="9"/>
            <color indexed="81"/>
            <rFont val="Tahoma"/>
            <family val="2"/>
          </rPr>
          <t xml:space="preserve">
Include BMT</t>
        </r>
      </text>
    </comment>
    <comment ref="F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M4" authorId="2" shapeId="0" xr:uid="{FB130362-2347-4565-9BB7-6EAC49766174}">
      <text>
        <r>
          <rPr>
            <b/>
            <sz val="9"/>
            <color indexed="81"/>
            <rFont val="Tahoma"/>
            <family val="2"/>
          </rPr>
          <t>John:</t>
        </r>
        <r>
          <rPr>
            <sz val="9"/>
            <color indexed="81"/>
            <rFont val="Tahoma"/>
            <family val="2"/>
          </rPr>
          <t xml:space="preserve">
CSIRO lamb survival of multiples</t>
        </r>
      </text>
    </comment>
    <comment ref="FN4" authorId="2" shapeId="0" xr:uid="{2B3A8A1C-102C-4B66-A431-BD7DAEF939AB}">
      <text>
        <r>
          <rPr>
            <b/>
            <sz val="9"/>
            <color indexed="81"/>
            <rFont val="Tahoma"/>
            <family val="2"/>
          </rPr>
          <t>John:</t>
        </r>
        <r>
          <rPr>
            <sz val="9"/>
            <color indexed="81"/>
            <rFont val="Tahoma"/>
            <family val="2"/>
          </rPr>
          <t xml:space="preserve">
LTW lamb survival of multiples</t>
        </r>
      </text>
    </comment>
    <comment ref="FQ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R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S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T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FY4" authorId="2" shapeId="0" xr:uid="{32F4DA07-C1F5-49CA-A47F-89BD263E5FCE}">
      <text>
        <r>
          <rPr>
            <b/>
            <sz val="9"/>
            <color indexed="81"/>
            <rFont val="Tahoma"/>
            <family val="2"/>
          </rPr>
          <t>John:</t>
        </r>
        <r>
          <rPr>
            <sz val="9"/>
            <color indexed="81"/>
            <rFont val="Tahoma"/>
            <family val="2"/>
          </rPr>
          <t xml:space="preserve">
Adjust repro rate of ewe lambs</t>
        </r>
      </text>
    </comment>
    <comment ref="F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E4" authorId="2" shapeId="0" xr:uid="{6894B36D-9763-43B1-B7B3-D874B037C01A}">
      <text>
        <r>
          <rPr>
            <b/>
            <sz val="9"/>
            <color indexed="81"/>
            <rFont val="Tahoma"/>
            <family val="2"/>
          </rPr>
          <t>John:</t>
        </r>
        <r>
          <rPr>
            <sz val="9"/>
            <color indexed="81"/>
            <rFont val="Tahoma"/>
            <family val="2"/>
          </rPr>
          <t xml:space="preserve">
Singles</t>
        </r>
      </text>
    </comment>
    <comment ref="GF4" authorId="2" shapeId="0" xr:uid="{B8F6071A-7144-4766-AF63-2FB7A8DD7C68}">
      <text>
        <r>
          <rPr>
            <b/>
            <sz val="9"/>
            <color indexed="81"/>
            <rFont val="Tahoma"/>
            <family val="2"/>
          </rPr>
          <t>John:</t>
        </r>
        <r>
          <rPr>
            <sz val="9"/>
            <color indexed="81"/>
            <rFont val="Tahoma"/>
            <family val="2"/>
          </rPr>
          <t xml:space="preserve">
Multiples</t>
        </r>
      </text>
    </comment>
    <comment ref="GJ4" authorId="0" shapeId="0" xr:uid="{75BF48CE-723C-411B-9631-014B4D886458}">
      <text>
        <r>
          <rPr>
            <b/>
            <sz val="9"/>
            <color indexed="81"/>
            <rFont val="Tahoma"/>
            <family val="2"/>
          </rPr>
          <t>Michael Young:</t>
        </r>
        <r>
          <rPr>
            <sz val="9"/>
            <color indexed="81"/>
            <rFont val="Tahoma"/>
            <family val="2"/>
          </rPr>
          <t xml:space="preserve">
All pastures</t>
        </r>
      </text>
    </comment>
    <comment ref="GK4" authorId="2" shapeId="0" xr:uid="{90C07E8A-2A5C-4510-B26D-109EE346383F}">
      <text>
        <r>
          <rPr>
            <b/>
            <sz val="9"/>
            <color indexed="81"/>
            <rFont val="Tahoma"/>
            <family val="2"/>
          </rPr>
          <t>John:</t>
        </r>
        <r>
          <rPr>
            <sz val="9"/>
            <color indexed="81"/>
            <rFont val="Tahoma"/>
            <family val="2"/>
          </rPr>
          <t xml:space="preserve">
Autumn lambing included</t>
        </r>
      </text>
    </comment>
    <comment ref="GL4" authorId="2" shapeId="0" xr:uid="{DDC4B732-0724-4618-967C-94830644C7C0}">
      <text>
        <r>
          <rPr>
            <b/>
            <sz val="9"/>
            <color indexed="81"/>
            <rFont val="Tahoma"/>
            <family val="2"/>
          </rPr>
          <t>John:</t>
        </r>
        <r>
          <rPr>
            <sz val="9"/>
            <color indexed="81"/>
            <rFont val="Tahoma"/>
            <family val="2"/>
          </rPr>
          <t xml:space="preserve">
Winter lambing included</t>
        </r>
      </text>
    </comment>
    <comment ref="GM4" authorId="2" shapeId="0" xr:uid="{E5BCC9AA-3746-43B7-A671-B947067682D5}">
      <text>
        <r>
          <rPr>
            <b/>
            <sz val="9"/>
            <color indexed="81"/>
            <rFont val="Tahoma"/>
            <family val="2"/>
          </rPr>
          <t>John:</t>
        </r>
        <r>
          <rPr>
            <sz val="9"/>
            <color indexed="81"/>
            <rFont val="Tahoma"/>
            <family val="2"/>
          </rPr>
          <t xml:space="preserve">
Spring lambing included</t>
        </r>
      </text>
    </comment>
    <comment ref="GN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O4" authorId="2" shapeId="0" xr:uid="{F6A63D6B-CC6D-44BF-9483-ED1A61E96B2D}">
      <text>
        <r>
          <rPr>
            <b/>
            <sz val="9"/>
            <color indexed="81"/>
            <rFont val="Tahoma"/>
            <family val="2"/>
          </rPr>
          <t>John:</t>
        </r>
        <r>
          <rPr>
            <sz val="9"/>
            <color indexed="81"/>
            <rFont val="Tahoma"/>
            <family val="2"/>
          </rPr>
          <t xml:space="preserve">
Ewe lambs for all genotypes</t>
        </r>
      </text>
    </comment>
    <comment ref="GP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Q4" authorId="2" shapeId="0" xr:uid="{1009D4DF-56FA-4849-A964-B6F2A9D0CC8E}">
      <text>
        <r>
          <rPr>
            <b/>
            <sz val="9"/>
            <color indexed="81"/>
            <rFont val="Tahoma"/>
            <family val="2"/>
          </rPr>
          <t>John:</t>
        </r>
        <r>
          <rPr>
            <sz val="9"/>
            <color indexed="81"/>
            <rFont val="Tahoma"/>
            <family val="2"/>
          </rPr>
          <t xml:space="preserve">
0:1 is the yearlings
</t>
        </r>
      </text>
    </comment>
    <comment ref="GR4" authorId="2" shapeId="0" xr:uid="{FD1719A0-8CDF-47F4-8165-6A9FDAA90CEE}">
      <text>
        <r>
          <rPr>
            <b/>
            <sz val="9"/>
            <color indexed="81"/>
            <rFont val="Tahoma"/>
            <family val="2"/>
          </rPr>
          <t>John:</t>
        </r>
        <r>
          <rPr>
            <sz val="9"/>
            <color indexed="81"/>
            <rFont val="Tahoma"/>
            <family val="2"/>
          </rPr>
          <t xml:space="preserve">
0:1 is the yearlings
</t>
        </r>
      </text>
    </comment>
    <comment ref="GS4" authorId="2" shapeId="0" xr:uid="{C201F09B-FDE6-471C-AAE8-29AF72EADD72}">
      <text>
        <r>
          <rPr>
            <b/>
            <sz val="9"/>
            <color indexed="81"/>
            <rFont val="Tahoma"/>
            <family val="2"/>
          </rPr>
          <t>John:</t>
        </r>
        <r>
          <rPr>
            <sz val="9"/>
            <color indexed="81"/>
            <rFont val="Tahoma"/>
            <family val="2"/>
          </rPr>
          <t xml:space="preserve">
1: is maidens and older
</t>
        </r>
      </text>
    </comment>
    <comment ref="GT4" authorId="2" shapeId="0" xr:uid="{CE326799-14A2-4FBE-839D-DFEE07CFA0A6}">
      <text>
        <r>
          <rPr>
            <b/>
            <sz val="9"/>
            <color indexed="81"/>
            <rFont val="Tahoma"/>
            <family val="2"/>
          </rPr>
          <t>John:</t>
        </r>
        <r>
          <rPr>
            <sz val="9"/>
            <color indexed="81"/>
            <rFont val="Tahoma"/>
            <family val="2"/>
          </rPr>
          <t xml:space="preserve">
1: is maidens and older
</t>
        </r>
      </text>
    </comment>
    <comment ref="GU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W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Y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HF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HN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IF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IG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H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I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IJ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L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M4" authorId="0" shapeId="0" xr:uid="{45011FBE-C7D8-4383-8F68-AFF71A3E23F7}">
      <text>
        <r>
          <rPr>
            <b/>
            <sz val="9"/>
            <color indexed="81"/>
            <rFont val="Tahoma"/>
            <family val="2"/>
          </rPr>
          <t xml:space="preserve">John:
</t>
        </r>
        <r>
          <rPr>
            <sz val="9"/>
            <color indexed="81"/>
            <rFont val="Tahoma"/>
            <family val="2"/>
          </rPr>
          <t>1:2, : is maidens of all genotypes</t>
        </r>
      </text>
    </comment>
    <comment ref="IN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P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Q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R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IS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T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U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V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W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X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Y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G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I4" authorId="2" shapeId="0" xr:uid="{9FF18E70-2FD1-43CB-8641-ADCD53C9CB5A}">
      <text>
        <r>
          <rPr>
            <b/>
            <sz val="9"/>
            <color indexed="81"/>
            <rFont val="Tahoma"/>
            <family val="2"/>
          </rPr>
          <t>John:</t>
        </r>
        <r>
          <rPr>
            <sz val="9"/>
            <color indexed="81"/>
            <rFont val="Tahoma"/>
            <family val="2"/>
          </rPr>
          <t xml:space="preserve">
Feed period 1</t>
        </r>
      </text>
    </comment>
    <comment ref="JJ4" authorId="2" shapeId="0" xr:uid="{6675EA85-5679-483A-BADA-32EA95612E0C}">
      <text>
        <r>
          <rPr>
            <b/>
            <sz val="9"/>
            <color indexed="81"/>
            <rFont val="Tahoma"/>
            <family val="2"/>
          </rPr>
          <t>John:</t>
        </r>
        <r>
          <rPr>
            <sz val="9"/>
            <color indexed="81"/>
            <rFont val="Tahoma"/>
            <family val="2"/>
          </rPr>
          <t xml:space="preserve">
Feed period 4</t>
        </r>
      </text>
    </comment>
    <comment ref="JK4" authorId="2" shapeId="0" xr:uid="{CFBA63DF-C67F-4815-B1B2-876471F6D252}">
      <text>
        <r>
          <rPr>
            <b/>
            <sz val="9"/>
            <color indexed="81"/>
            <rFont val="Tahoma"/>
            <family val="2"/>
          </rPr>
          <t>John:</t>
        </r>
        <r>
          <rPr>
            <sz val="9"/>
            <color indexed="81"/>
            <rFont val="Tahoma"/>
            <family val="2"/>
          </rPr>
          <t xml:space="preserve">
Feed period 5</t>
        </r>
      </text>
    </comment>
    <comment ref="JL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GO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P7" authorId="2" shapeId="0" xr:uid="{D7264388-8177-40C5-815A-FB55CB569822}">
      <text>
        <r>
          <rPr>
            <b/>
            <sz val="9"/>
            <color indexed="81"/>
            <rFont val="Tahoma"/>
            <family val="2"/>
          </rPr>
          <t>John:</t>
        </r>
        <r>
          <rPr>
            <sz val="9"/>
            <color indexed="81"/>
            <rFont val="Tahoma"/>
            <family val="2"/>
          </rPr>
          <t xml:space="preserve">
Scan the Adults for multiples</t>
        </r>
      </text>
    </comment>
    <comment ref="AJ13"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4"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4"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4"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4"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4"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4"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4"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4"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4"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4"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EN14"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B14" authorId="2" shapeId="0" xr:uid="{3E6BD2DB-8FA8-4F7C-9F3A-DE9084E92180}">
      <text>
        <r>
          <rPr>
            <b/>
            <sz val="9"/>
            <color indexed="81"/>
            <rFont val="Tahoma"/>
            <family val="2"/>
          </rPr>
          <t>John:</t>
        </r>
        <r>
          <rPr>
            <sz val="9"/>
            <color indexed="81"/>
            <rFont val="Tahoma"/>
            <family val="2"/>
          </rPr>
          <t xml:space="preserve">
from i_dryman
</t>
        </r>
      </text>
    </comment>
    <comment ref="GU14"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15"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15"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16"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16"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17"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17"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AH18"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GQ18"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GR18"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GS18"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T18"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18"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L18"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IN18"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C21"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1"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1"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1"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2"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2"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3" authorId="2" shapeId="0" xr:uid="{0B3A2022-69E1-4B24-99A2-3514E9957D3A}">
      <text>
        <r>
          <rPr>
            <b/>
            <sz val="9"/>
            <color indexed="81"/>
            <rFont val="Tahoma"/>
            <family val="2"/>
          </rPr>
          <t>John:</t>
        </r>
        <r>
          <rPr>
            <sz val="9"/>
            <color indexed="81"/>
            <rFont val="Tahoma"/>
            <family val="2"/>
          </rPr>
          <t xml:space="preserve">
TRUE - Full run
FALSE - Preliminary trials only
Prelim trials are F33N11 to be checked by hand for bad feed supply in individual periods.</t>
        </r>
      </text>
    </comment>
    <comment ref="F23"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3"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GQ24"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GR24"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GS24"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T24"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L24"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IN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45"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45"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49"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0"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0"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Q51"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GR51"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GS51"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T51"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51"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L51"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IN51"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69"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K69"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76"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19"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19" authorId="0" shapeId="0" xr:uid="{11AECEF7-AE2F-41C4-B5DB-72D5ED769321}">
      <text>
        <r>
          <rPr>
            <b/>
            <sz val="9"/>
            <color indexed="81"/>
            <rFont val="Tahoma"/>
            <family val="2"/>
          </rPr>
          <t>John:</t>
        </r>
        <r>
          <rPr>
            <sz val="9"/>
            <color indexed="81"/>
            <rFont val="Tahoma"/>
            <family val="2"/>
          </rPr>
          <t xml:space="preserve">
FD of adult ewes 19u
</t>
        </r>
      </text>
    </comment>
    <comment ref="P19"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19"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19" authorId="0" shapeId="0" xr:uid="{7AF842BC-9CE5-4EE7-AD9E-EA2A7668B765}">
      <text>
        <r>
          <rPr>
            <b/>
            <sz val="9"/>
            <color indexed="81"/>
            <rFont val="Tahoma"/>
            <family val="2"/>
          </rPr>
          <t>John:</t>
        </r>
        <r>
          <rPr>
            <sz val="9"/>
            <color indexed="81"/>
            <rFont val="Tahoma"/>
            <family val="2"/>
          </rPr>
          <t xml:space="preserve">
Adjust proportion of drys to 12%</t>
        </r>
      </text>
    </comment>
    <comment ref="S19" authorId="0" shapeId="0" xr:uid="{63059E66-3338-4890-9DAC-E9B9EBFE9120}">
      <text>
        <r>
          <rPr>
            <b/>
            <sz val="9"/>
            <color indexed="81"/>
            <rFont val="Tahoma"/>
            <family val="2"/>
          </rPr>
          <t>John:</t>
        </r>
        <r>
          <rPr>
            <sz val="9"/>
            <color indexed="81"/>
            <rFont val="Tahoma"/>
            <family val="2"/>
          </rPr>
          <t xml:space="preserve">
Reduce reproduction to scan 128%</t>
        </r>
      </text>
    </comment>
    <comment ref="T19" authorId="0" shapeId="0" xr:uid="{C68C2E38-D2B9-4519-8AFE-43D404492F00}">
      <text>
        <r>
          <rPr>
            <b/>
            <sz val="9"/>
            <color indexed="81"/>
            <rFont val="Tahoma"/>
            <family val="2"/>
          </rPr>
          <t>John:</t>
        </r>
        <r>
          <rPr>
            <sz val="9"/>
            <color indexed="81"/>
            <rFont val="Tahoma"/>
            <family val="2"/>
          </rPr>
          <t xml:space="preserve">
Adjust single survival to 88%</t>
        </r>
      </text>
    </comment>
    <comment ref="U19" authorId="0" shapeId="0" xr:uid="{442FB012-442C-42D9-A558-A1BFD75BB0C6}">
      <text>
        <r>
          <rPr>
            <b/>
            <sz val="9"/>
            <color indexed="81"/>
            <rFont val="Tahoma"/>
            <family val="2"/>
          </rPr>
          <t>John:</t>
        </r>
        <r>
          <rPr>
            <sz val="9"/>
            <color indexed="81"/>
            <rFont val="Tahoma"/>
            <family val="2"/>
          </rPr>
          <t xml:space="preserve">
Adjust single survival to 88%</t>
        </r>
      </text>
    </comment>
    <comment ref="V19" authorId="0" shapeId="0" xr:uid="{2D03F3E9-1F13-49F4-A79C-51788BF9F49A}">
      <text>
        <r>
          <rPr>
            <b/>
            <sz val="9"/>
            <color indexed="81"/>
            <rFont val="Tahoma"/>
            <family val="2"/>
          </rPr>
          <t>John:</t>
        </r>
        <r>
          <rPr>
            <sz val="9"/>
            <color indexed="81"/>
            <rFont val="Tahoma"/>
            <family val="2"/>
          </rPr>
          <t xml:space="preserve">
Adjust single survival to 88%</t>
        </r>
      </text>
    </comment>
    <comment ref="W19"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19" authorId="0" shapeId="0" xr:uid="{3A135EBF-29F0-4814-8C84-68A69CDAA1DE}">
      <text>
        <r>
          <rPr>
            <b/>
            <sz val="9"/>
            <color indexed="81"/>
            <rFont val="Tahoma"/>
            <family val="2"/>
          </rPr>
          <t>John:</t>
        </r>
        <r>
          <rPr>
            <sz val="9"/>
            <color indexed="81"/>
            <rFont val="Tahoma"/>
            <family val="2"/>
          </rPr>
          <t xml:space="preserve">
FD of adult ewes 19.5u
</t>
        </r>
      </text>
    </comment>
    <comment ref="Z19"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19"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19" authorId="0" shapeId="0" xr:uid="{761A911B-0357-4604-981C-7DB2582DAE6E}">
      <text>
        <r>
          <rPr>
            <b/>
            <sz val="9"/>
            <color indexed="81"/>
            <rFont val="Tahoma"/>
            <family val="2"/>
          </rPr>
          <t>John:</t>
        </r>
        <r>
          <rPr>
            <sz val="9"/>
            <color indexed="81"/>
            <rFont val="Tahoma"/>
            <family val="2"/>
          </rPr>
          <t xml:space="preserve">
Adjust proportion of drys to 12%</t>
        </r>
      </text>
    </comment>
    <comment ref="AC19" authorId="0" shapeId="0" xr:uid="{E182E535-2CE5-4123-8AD5-AACA89883DB1}">
      <text>
        <r>
          <rPr>
            <b/>
            <sz val="9"/>
            <color indexed="81"/>
            <rFont val="Tahoma"/>
            <family val="2"/>
          </rPr>
          <t>John:</t>
        </r>
        <r>
          <rPr>
            <sz val="9"/>
            <color indexed="81"/>
            <rFont val="Tahoma"/>
            <family val="2"/>
          </rPr>
          <t xml:space="preserve">
Reduce reproduction to scan 128%</t>
        </r>
      </text>
    </comment>
    <comment ref="AD19" authorId="0" shapeId="0" xr:uid="{AE435FA4-8F7A-4CAB-8B73-DF1AA90A9BC1}">
      <text>
        <r>
          <rPr>
            <b/>
            <sz val="9"/>
            <color indexed="81"/>
            <rFont val="Tahoma"/>
            <family val="2"/>
          </rPr>
          <t>John:</t>
        </r>
        <r>
          <rPr>
            <sz val="9"/>
            <color indexed="81"/>
            <rFont val="Tahoma"/>
            <family val="2"/>
          </rPr>
          <t xml:space="preserve">
Adjust single survival to 88%</t>
        </r>
      </text>
    </comment>
    <comment ref="AE19" authorId="0" shapeId="0" xr:uid="{D3809841-2EF8-46FA-AA57-DF5716192164}">
      <text>
        <r>
          <rPr>
            <b/>
            <sz val="9"/>
            <color indexed="81"/>
            <rFont val="Tahoma"/>
            <family val="2"/>
          </rPr>
          <t>John:</t>
        </r>
        <r>
          <rPr>
            <sz val="9"/>
            <color indexed="81"/>
            <rFont val="Tahoma"/>
            <family val="2"/>
          </rPr>
          <t xml:space="preserve">
Adjust single survival to 88%</t>
        </r>
      </text>
    </comment>
    <comment ref="AF19" authorId="0" shapeId="0" xr:uid="{87A4E015-C418-47FF-A6F4-BC0BA11D9F6E}">
      <text>
        <r>
          <rPr>
            <b/>
            <sz val="9"/>
            <color indexed="81"/>
            <rFont val="Tahoma"/>
            <family val="2"/>
          </rPr>
          <t>John:</t>
        </r>
        <r>
          <rPr>
            <sz val="9"/>
            <color indexed="81"/>
            <rFont val="Tahoma"/>
            <family val="2"/>
          </rPr>
          <t xml:space="preserve">
Adjust single survival to 88%</t>
        </r>
      </text>
    </comment>
    <comment ref="AG19"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19" authorId="0" shapeId="0" xr:uid="{0D21D5DF-12AE-49E6-BE7F-A424B9D361E6}">
      <text>
        <r>
          <rPr>
            <b/>
            <sz val="9"/>
            <color indexed="81"/>
            <rFont val="Tahoma"/>
            <family val="2"/>
          </rPr>
          <t>John:</t>
        </r>
        <r>
          <rPr>
            <sz val="9"/>
            <color indexed="81"/>
            <rFont val="Tahoma"/>
            <family val="2"/>
          </rPr>
          <t xml:space="preserve">
FD of adult ewes 19u
</t>
        </r>
      </text>
    </comment>
    <comment ref="AJ19"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19"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19" authorId="0" shapeId="0" xr:uid="{8DB8722C-BEED-4DB0-91A1-FB59649E74F7}">
      <text>
        <r>
          <rPr>
            <b/>
            <sz val="9"/>
            <color indexed="81"/>
            <rFont val="Tahoma"/>
            <family val="2"/>
          </rPr>
          <t>John:</t>
        </r>
        <r>
          <rPr>
            <sz val="9"/>
            <color indexed="81"/>
            <rFont val="Tahoma"/>
            <family val="2"/>
          </rPr>
          <t xml:space="preserve">
Adjust proportion of drys to 12%</t>
        </r>
      </text>
    </comment>
    <comment ref="AM19" authorId="0" shapeId="0" xr:uid="{46DE0B50-C869-4A34-81E5-4C8025F0A26E}">
      <text>
        <r>
          <rPr>
            <b/>
            <sz val="9"/>
            <color indexed="81"/>
            <rFont val="Tahoma"/>
            <family val="2"/>
          </rPr>
          <t>John:</t>
        </r>
        <r>
          <rPr>
            <sz val="9"/>
            <color indexed="81"/>
            <rFont val="Tahoma"/>
            <family val="2"/>
          </rPr>
          <t xml:space="preserve">
Reduce reproduction to scan 128%</t>
        </r>
      </text>
    </comment>
    <comment ref="AN19" authorId="0" shapeId="0" xr:uid="{AA9CF30A-C000-4EC7-A7BB-4E9CF25A1BE2}">
      <text>
        <r>
          <rPr>
            <b/>
            <sz val="9"/>
            <color indexed="81"/>
            <rFont val="Tahoma"/>
            <family val="2"/>
          </rPr>
          <t>John:</t>
        </r>
        <r>
          <rPr>
            <sz val="9"/>
            <color indexed="81"/>
            <rFont val="Tahoma"/>
            <family val="2"/>
          </rPr>
          <t xml:space="preserve">
Adjust single survival to 88%</t>
        </r>
      </text>
    </comment>
    <comment ref="AO19" authorId="0" shapeId="0" xr:uid="{D28A6BA4-8B88-4A63-B3D1-986E27F7932F}">
      <text>
        <r>
          <rPr>
            <b/>
            <sz val="9"/>
            <color indexed="81"/>
            <rFont val="Tahoma"/>
            <family val="2"/>
          </rPr>
          <t>John:</t>
        </r>
        <r>
          <rPr>
            <sz val="9"/>
            <color indexed="81"/>
            <rFont val="Tahoma"/>
            <family val="2"/>
          </rPr>
          <t xml:space="preserve">
Adjust single survival to 88%</t>
        </r>
      </text>
    </comment>
    <comment ref="AP19" authorId="0" shapeId="0" xr:uid="{10CA02F0-6D9B-48D9-A3D4-E2DEED40475D}">
      <text>
        <r>
          <rPr>
            <b/>
            <sz val="9"/>
            <color indexed="81"/>
            <rFont val="Tahoma"/>
            <family val="2"/>
          </rPr>
          <t>John:</t>
        </r>
        <r>
          <rPr>
            <sz val="9"/>
            <color indexed="81"/>
            <rFont val="Tahoma"/>
            <family val="2"/>
          </rPr>
          <t xml:space="preserve">
Adjust single survival to 88%</t>
        </r>
      </text>
    </comment>
    <comment ref="AJ22"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22"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F40"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L40"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G55"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H59"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F75" authorId="0" shapeId="0" xr:uid="{EFE2403F-C7C0-4384-B247-ECB84AD5D075}">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79D77E2B-5FD8-46BF-888F-16169B5DBB3F}">
      <text>
        <r>
          <rPr>
            <b/>
            <sz val="9"/>
            <color indexed="81"/>
            <rFont val="Tahoma"/>
            <family val="2"/>
          </rPr>
          <t>John:</t>
        </r>
        <r>
          <rPr>
            <sz val="9"/>
            <color indexed="81"/>
            <rFont val="Tahoma"/>
            <family val="2"/>
          </rPr>
          <t xml:space="preserve">
Fine wool merino</t>
        </r>
      </text>
    </comment>
    <comment ref="D92" authorId="0" shapeId="0" xr:uid="{7E0CDF8D-30CB-46F1-A7E9-04457AB048B5}">
      <text>
        <r>
          <rPr>
            <b/>
            <sz val="9"/>
            <color indexed="81"/>
            <rFont val="Tahoma"/>
            <family val="2"/>
          </rPr>
          <t>John:</t>
        </r>
        <r>
          <rPr>
            <sz val="9"/>
            <color indexed="81"/>
            <rFont val="Tahoma"/>
            <family val="2"/>
          </rPr>
          <t xml:space="preserve">
BBB</t>
        </r>
      </text>
    </comment>
    <comment ref="E92" authorId="0" shapeId="0" xr:uid="{7FB7F7D3-1AC7-435B-A12F-B2AC91AC694B}">
      <text>
        <r>
          <rPr>
            <b/>
            <sz val="9"/>
            <color indexed="81"/>
            <rFont val="Tahoma"/>
            <family val="2"/>
          </rPr>
          <t>John:</t>
        </r>
        <r>
          <rPr>
            <sz val="9"/>
            <color indexed="81"/>
            <rFont val="Tahoma"/>
            <family val="2"/>
          </rPr>
          <t xml:space="preserve">
Sell 0 to 8mths</t>
        </r>
      </text>
    </comment>
    <comment ref="K92" authorId="0" shapeId="0" xr:uid="{C3D6640B-37AD-4E41-A2AE-7D60C0BE255C}">
      <text>
        <r>
          <rPr>
            <b/>
            <sz val="9"/>
            <color indexed="81"/>
            <rFont val="Tahoma"/>
            <family val="2"/>
          </rPr>
          <t>John:</t>
        </r>
        <r>
          <rPr>
            <sz val="9"/>
            <color indexed="81"/>
            <rFont val="Tahoma"/>
            <family val="2"/>
          </rPr>
          <t xml:space="preserve">
Sell any age (hopefully as a lamb)</t>
        </r>
      </text>
    </comment>
    <comment ref="M92" authorId="0" shapeId="0" xr:uid="{843C32F1-B33A-4E03-9930-12FE88BFD1A9}">
      <text>
        <r>
          <rPr>
            <b/>
            <sz val="9"/>
            <color indexed="81"/>
            <rFont val="Tahoma"/>
            <family val="2"/>
          </rPr>
          <t>John:</t>
        </r>
        <r>
          <rPr>
            <sz val="9"/>
            <color indexed="81"/>
            <rFont val="Tahoma"/>
            <family val="2"/>
          </rPr>
          <t xml:space="preserve">
Sell CFA at 5.5yo</t>
        </r>
      </text>
    </comment>
    <comment ref="C93" authorId="0" shapeId="0" xr:uid="{26525602-03D1-4AD9-A7EF-9A017E73CAB0}">
      <text>
        <r>
          <rPr>
            <b/>
            <sz val="9"/>
            <color indexed="81"/>
            <rFont val="Tahoma"/>
            <family val="2"/>
          </rPr>
          <t>John:</t>
        </r>
        <r>
          <rPr>
            <sz val="9"/>
            <color indexed="81"/>
            <rFont val="Tahoma"/>
            <family val="2"/>
          </rPr>
          <t xml:space="preserve">
Medium merino</t>
        </r>
      </text>
    </comment>
    <comment ref="E93" authorId="0" shapeId="0" xr:uid="{DB10309E-8F11-422D-B7F3-1D63DC7E2749}">
      <text>
        <r>
          <rPr>
            <b/>
            <sz val="9"/>
            <color indexed="81"/>
            <rFont val="Tahoma"/>
            <family val="2"/>
          </rPr>
          <t>John:</t>
        </r>
        <r>
          <rPr>
            <sz val="9"/>
            <color indexed="81"/>
            <rFont val="Tahoma"/>
            <family val="2"/>
          </rPr>
          <t xml:space="preserve">
Sell 8 to 15 mths</t>
        </r>
      </text>
    </comment>
    <comment ref="K93" authorId="0" shapeId="0" xr:uid="{4CD6B8E3-CFB8-4993-BD0D-494CD745EDF2}">
      <text>
        <r>
          <rPr>
            <b/>
            <sz val="9"/>
            <color indexed="81"/>
            <rFont val="Tahoma"/>
            <family val="2"/>
          </rPr>
          <t xml:space="preserve">John:
</t>
        </r>
        <r>
          <rPr>
            <sz val="9"/>
            <color indexed="81"/>
            <rFont val="Tahoma"/>
            <family val="2"/>
          </rPr>
          <t>Can't sell till hogget shearing</t>
        </r>
      </text>
    </comment>
    <comment ref="M93" authorId="0" shapeId="0" xr:uid="{76A1D5B8-88D0-4350-A4A9-F96B0BCE1650}">
      <text>
        <r>
          <rPr>
            <b/>
            <sz val="9"/>
            <color indexed="81"/>
            <rFont val="Tahoma"/>
            <family val="2"/>
          </rPr>
          <t>John:</t>
        </r>
        <r>
          <rPr>
            <sz val="9"/>
            <color indexed="81"/>
            <rFont val="Tahoma"/>
            <family val="2"/>
          </rPr>
          <t xml:space="preserve">
Sell CFA at 6.5yo</t>
        </r>
      </text>
    </comment>
    <comment ref="D94" authorId="0" shapeId="0" xr:uid="{39B785D6-592F-4BAE-A533-54411E8E8563}">
      <text>
        <r>
          <rPr>
            <b/>
            <sz val="9"/>
            <color indexed="81"/>
            <rFont val="Tahoma"/>
            <family val="2"/>
          </rPr>
          <t>John:</t>
        </r>
        <r>
          <rPr>
            <sz val="9"/>
            <color indexed="81"/>
            <rFont val="Tahoma"/>
            <family val="2"/>
          </rPr>
          <t xml:space="preserve">
BBT</t>
        </r>
      </text>
    </comment>
    <comment ref="E94" authorId="0" shapeId="0" xr:uid="{9E65433A-051C-4AB8-92B8-C9CFBB1EC95E}">
      <text>
        <r>
          <rPr>
            <b/>
            <sz val="9"/>
            <color indexed="81"/>
            <rFont val="Tahoma"/>
            <family val="2"/>
          </rPr>
          <t>John:</t>
        </r>
        <r>
          <rPr>
            <sz val="9"/>
            <color indexed="81"/>
            <rFont val="Tahoma"/>
            <family val="2"/>
          </rPr>
          <t xml:space="preserve">
Sell 15 mths to 21 mths</t>
        </r>
      </text>
    </comment>
    <comment ref="C95" authorId="0" shapeId="0" xr:uid="{F23FA1C2-3563-4D23-84CD-3ED25E3AA256}">
      <text>
        <r>
          <rPr>
            <b/>
            <sz val="9"/>
            <color indexed="81"/>
            <rFont val="Tahoma"/>
            <family val="2"/>
          </rPr>
          <t>John:</t>
        </r>
        <r>
          <rPr>
            <sz val="9"/>
            <color indexed="81"/>
            <rFont val="Tahoma"/>
            <family val="2"/>
          </rPr>
          <t xml:space="preserve">
Maternal</t>
        </r>
      </text>
    </comment>
    <comment ref="E95" authorId="0" shapeId="0" xr:uid="{8E7D5C88-700C-4D22-9D6D-44C6D0C48E8A}">
      <text>
        <r>
          <rPr>
            <b/>
            <sz val="9"/>
            <color indexed="81"/>
            <rFont val="Tahoma"/>
            <family val="2"/>
          </rPr>
          <t>John:</t>
        </r>
        <r>
          <rPr>
            <sz val="9"/>
            <color indexed="81"/>
            <rFont val="Tahoma"/>
            <family val="2"/>
          </rPr>
          <t xml:space="preserve">
Sell older</t>
        </r>
      </text>
    </comment>
    <comment ref="Q96" authorId="0" shapeId="0" xr:uid="{153A8453-AF57-4378-B3DA-C8AD3E7F4A50}">
      <text>
        <r>
          <rPr>
            <b/>
            <sz val="9"/>
            <color indexed="81"/>
            <rFont val="Tahoma"/>
            <family val="2"/>
          </rPr>
          <t>John:</t>
        </r>
        <r>
          <rPr>
            <sz val="9"/>
            <color indexed="81"/>
            <rFont val="Tahoma"/>
            <family val="2"/>
          </rPr>
          <t xml:space="preserve">
Number of levels, if not a copy of the previous level</t>
        </r>
      </text>
    </comment>
    <comment ref="W97" authorId="0" shapeId="0" xr:uid="{C3391F60-2BA8-44D9-88D9-AD92AB5D5096}">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06356993-AA6F-49EB-8215-41666067FC71}">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19"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19" authorId="0" shapeId="0" xr:uid="{350CAE4A-6C6B-448D-8E1F-39B77C5B4886}">
      <text>
        <r>
          <rPr>
            <b/>
            <sz val="9"/>
            <color indexed="81"/>
            <rFont val="Tahoma"/>
            <family val="2"/>
          </rPr>
          <t>John:</t>
        </r>
        <r>
          <rPr>
            <sz val="9"/>
            <color indexed="81"/>
            <rFont val="Tahoma"/>
            <family val="2"/>
          </rPr>
          <t xml:space="preserve">
FD of adult ewes 19u
</t>
        </r>
      </text>
    </comment>
    <comment ref="P19"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19"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19" authorId="0" shapeId="0" xr:uid="{6CCC2E52-49C5-428B-AE8A-8C985D8D548F}">
      <text>
        <r>
          <rPr>
            <b/>
            <sz val="9"/>
            <color indexed="81"/>
            <rFont val="Tahoma"/>
            <family val="2"/>
          </rPr>
          <t>John:</t>
        </r>
        <r>
          <rPr>
            <sz val="9"/>
            <color indexed="81"/>
            <rFont val="Tahoma"/>
            <family val="2"/>
          </rPr>
          <t xml:space="preserve">
Adjust proportion of drys to 12%</t>
        </r>
      </text>
    </comment>
    <comment ref="S19" authorId="0" shapeId="0" xr:uid="{19FBA712-2696-4A97-8177-A45A1DF5D789}">
      <text>
        <r>
          <rPr>
            <b/>
            <sz val="9"/>
            <color indexed="81"/>
            <rFont val="Tahoma"/>
            <family val="2"/>
          </rPr>
          <t>John:</t>
        </r>
        <r>
          <rPr>
            <sz val="9"/>
            <color indexed="81"/>
            <rFont val="Tahoma"/>
            <family val="2"/>
          </rPr>
          <t xml:space="preserve">
Reduce reproduction to scan 128%</t>
        </r>
      </text>
    </comment>
    <comment ref="T19" authorId="0" shapeId="0" xr:uid="{F404DD80-72F1-4444-953D-D7F19EF71220}">
      <text>
        <r>
          <rPr>
            <b/>
            <sz val="9"/>
            <color indexed="81"/>
            <rFont val="Tahoma"/>
            <family val="2"/>
          </rPr>
          <t>John:</t>
        </r>
        <r>
          <rPr>
            <sz val="9"/>
            <color indexed="81"/>
            <rFont val="Tahoma"/>
            <family val="2"/>
          </rPr>
          <t xml:space="preserve">
Adjust single survival to 88%</t>
        </r>
      </text>
    </comment>
    <comment ref="U19" authorId="0" shapeId="0" xr:uid="{7F878649-8C84-4DFD-9210-1BD89F8AF573}">
      <text>
        <r>
          <rPr>
            <b/>
            <sz val="9"/>
            <color indexed="81"/>
            <rFont val="Tahoma"/>
            <family val="2"/>
          </rPr>
          <t>John:</t>
        </r>
        <r>
          <rPr>
            <sz val="9"/>
            <color indexed="81"/>
            <rFont val="Tahoma"/>
            <family val="2"/>
          </rPr>
          <t xml:space="preserve">
Adjust single survival to 88%</t>
        </r>
      </text>
    </comment>
    <comment ref="V19" authorId="0" shapeId="0" xr:uid="{5D6A0C83-1670-4EBE-90CA-0F8FF6766A6D}">
      <text>
        <r>
          <rPr>
            <b/>
            <sz val="9"/>
            <color indexed="81"/>
            <rFont val="Tahoma"/>
            <family val="2"/>
          </rPr>
          <t>John:</t>
        </r>
        <r>
          <rPr>
            <sz val="9"/>
            <color indexed="81"/>
            <rFont val="Tahoma"/>
            <family val="2"/>
          </rPr>
          <t xml:space="preserve">
Adjust single survival to 88%</t>
        </r>
      </text>
    </comment>
    <comment ref="W19"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19" authorId="0" shapeId="0" xr:uid="{8A313C6B-497C-4EE8-8476-8F664CE30671}">
      <text>
        <r>
          <rPr>
            <b/>
            <sz val="9"/>
            <color indexed="81"/>
            <rFont val="Tahoma"/>
            <family val="2"/>
          </rPr>
          <t>John:</t>
        </r>
        <r>
          <rPr>
            <sz val="9"/>
            <color indexed="81"/>
            <rFont val="Tahoma"/>
            <family val="2"/>
          </rPr>
          <t xml:space="preserve">
FD of adult ewes 19.5u
</t>
        </r>
      </text>
    </comment>
    <comment ref="Z19"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19"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19" authorId="0" shapeId="0" xr:uid="{F816D970-C188-49A7-A957-EF20E08CE934}">
      <text>
        <r>
          <rPr>
            <b/>
            <sz val="9"/>
            <color indexed="81"/>
            <rFont val="Tahoma"/>
            <family val="2"/>
          </rPr>
          <t>John:</t>
        </r>
        <r>
          <rPr>
            <sz val="9"/>
            <color indexed="81"/>
            <rFont val="Tahoma"/>
            <family val="2"/>
          </rPr>
          <t xml:space="preserve">
Adjust proportion of drys to 12%</t>
        </r>
      </text>
    </comment>
    <comment ref="AC19" authorId="0" shapeId="0" xr:uid="{A3C1A63C-04B5-46FC-9A2A-3F47A5897527}">
      <text>
        <r>
          <rPr>
            <b/>
            <sz val="9"/>
            <color indexed="81"/>
            <rFont val="Tahoma"/>
            <family val="2"/>
          </rPr>
          <t>John:</t>
        </r>
        <r>
          <rPr>
            <sz val="9"/>
            <color indexed="81"/>
            <rFont val="Tahoma"/>
            <family val="2"/>
          </rPr>
          <t xml:space="preserve">
Reduce reproduction to scan 128%</t>
        </r>
      </text>
    </comment>
    <comment ref="AD19" authorId="0" shapeId="0" xr:uid="{47FF5521-C4B4-4D7C-91FF-BF13FEAE81FB}">
      <text>
        <r>
          <rPr>
            <b/>
            <sz val="9"/>
            <color indexed="81"/>
            <rFont val="Tahoma"/>
            <family val="2"/>
          </rPr>
          <t>John:</t>
        </r>
        <r>
          <rPr>
            <sz val="9"/>
            <color indexed="81"/>
            <rFont val="Tahoma"/>
            <family val="2"/>
          </rPr>
          <t xml:space="preserve">
Adjust single survival to 88%</t>
        </r>
      </text>
    </comment>
    <comment ref="AE19" authorId="0" shapeId="0" xr:uid="{0E918004-C607-41AA-82B1-4E21E2021B7B}">
      <text>
        <r>
          <rPr>
            <b/>
            <sz val="9"/>
            <color indexed="81"/>
            <rFont val="Tahoma"/>
            <family val="2"/>
          </rPr>
          <t>John:</t>
        </r>
        <r>
          <rPr>
            <sz val="9"/>
            <color indexed="81"/>
            <rFont val="Tahoma"/>
            <family val="2"/>
          </rPr>
          <t xml:space="preserve">
Adjust single survival to 88%</t>
        </r>
      </text>
    </comment>
    <comment ref="AF19" authorId="0" shapeId="0" xr:uid="{6E215EC9-7D65-4ABE-A9C5-CEC9C41197AE}">
      <text>
        <r>
          <rPr>
            <b/>
            <sz val="9"/>
            <color indexed="81"/>
            <rFont val="Tahoma"/>
            <family val="2"/>
          </rPr>
          <t>John:</t>
        </r>
        <r>
          <rPr>
            <sz val="9"/>
            <color indexed="81"/>
            <rFont val="Tahoma"/>
            <family val="2"/>
          </rPr>
          <t xml:space="preserve">
Adjust single survival to 88%</t>
        </r>
      </text>
    </comment>
    <comment ref="AG19"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19" authorId="0" shapeId="0" xr:uid="{B798D583-C57E-483B-A7D1-C8B49B73C741}">
      <text>
        <r>
          <rPr>
            <b/>
            <sz val="9"/>
            <color indexed="81"/>
            <rFont val="Tahoma"/>
            <family val="2"/>
          </rPr>
          <t>John:</t>
        </r>
        <r>
          <rPr>
            <sz val="9"/>
            <color indexed="81"/>
            <rFont val="Tahoma"/>
            <family val="2"/>
          </rPr>
          <t xml:space="preserve">
FD of adult ewes 19u
</t>
        </r>
      </text>
    </comment>
    <comment ref="AJ19"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19"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19" authorId="0" shapeId="0" xr:uid="{74552C91-3A98-40BF-9893-AABBFFE4B3D9}">
      <text>
        <r>
          <rPr>
            <b/>
            <sz val="9"/>
            <color indexed="81"/>
            <rFont val="Tahoma"/>
            <family val="2"/>
          </rPr>
          <t>John:</t>
        </r>
        <r>
          <rPr>
            <sz val="9"/>
            <color indexed="81"/>
            <rFont val="Tahoma"/>
            <family val="2"/>
          </rPr>
          <t xml:space="preserve">
Adjust proportion of drys to 12%</t>
        </r>
      </text>
    </comment>
    <comment ref="AM19" authorId="0" shapeId="0" xr:uid="{A8551A6A-3BCB-4F44-925A-CD4C64E4AF0A}">
      <text>
        <r>
          <rPr>
            <b/>
            <sz val="9"/>
            <color indexed="81"/>
            <rFont val="Tahoma"/>
            <family val="2"/>
          </rPr>
          <t>John:</t>
        </r>
        <r>
          <rPr>
            <sz val="9"/>
            <color indexed="81"/>
            <rFont val="Tahoma"/>
            <family val="2"/>
          </rPr>
          <t xml:space="preserve">
Reduce reproduction to scan 128%</t>
        </r>
      </text>
    </comment>
    <comment ref="AN19" authorId="0" shapeId="0" xr:uid="{940731F3-E415-442A-82C3-6068F8606A7C}">
      <text>
        <r>
          <rPr>
            <b/>
            <sz val="9"/>
            <color indexed="81"/>
            <rFont val="Tahoma"/>
            <family val="2"/>
          </rPr>
          <t>John:</t>
        </r>
        <r>
          <rPr>
            <sz val="9"/>
            <color indexed="81"/>
            <rFont val="Tahoma"/>
            <family val="2"/>
          </rPr>
          <t xml:space="preserve">
Adjust single survival to 88%</t>
        </r>
      </text>
    </comment>
    <comment ref="AO19" authorId="0" shapeId="0" xr:uid="{1892FF49-A267-4408-B44C-FDDA84D2EA27}">
      <text>
        <r>
          <rPr>
            <b/>
            <sz val="9"/>
            <color indexed="81"/>
            <rFont val="Tahoma"/>
            <family val="2"/>
          </rPr>
          <t>John:</t>
        </r>
        <r>
          <rPr>
            <sz val="9"/>
            <color indexed="81"/>
            <rFont val="Tahoma"/>
            <family val="2"/>
          </rPr>
          <t xml:space="preserve">
Adjust single survival to 88%</t>
        </r>
      </text>
    </comment>
    <comment ref="AP19" authorId="0" shapeId="0" xr:uid="{C3288E78-787F-459E-8799-A6F899783802}">
      <text>
        <r>
          <rPr>
            <b/>
            <sz val="9"/>
            <color indexed="81"/>
            <rFont val="Tahoma"/>
            <family val="2"/>
          </rPr>
          <t>John:</t>
        </r>
        <r>
          <rPr>
            <sz val="9"/>
            <color indexed="81"/>
            <rFont val="Tahoma"/>
            <family val="2"/>
          </rPr>
          <t xml:space="preserve">
Adjust single survival to 88%</t>
        </r>
      </text>
    </comment>
    <comment ref="AJ22"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22"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F40"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L40"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G55"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H59"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F75"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3DB76265-3C5C-466B-8D66-34C1D5965729}">
      <text>
        <r>
          <rPr>
            <b/>
            <sz val="9"/>
            <color indexed="81"/>
            <rFont val="Tahoma"/>
            <family val="2"/>
          </rPr>
          <t>John:</t>
        </r>
        <r>
          <rPr>
            <sz val="9"/>
            <color indexed="81"/>
            <rFont val="Tahoma"/>
            <family val="2"/>
          </rPr>
          <t xml:space="preserve">
Fine wool merino</t>
        </r>
      </text>
    </comment>
    <comment ref="D92" authorId="0" shapeId="0" xr:uid="{A9CEB269-9673-4FDF-A85C-7C05D2F43988}">
      <text>
        <r>
          <rPr>
            <b/>
            <sz val="9"/>
            <color indexed="81"/>
            <rFont val="Tahoma"/>
            <family val="2"/>
          </rPr>
          <t>John:</t>
        </r>
        <r>
          <rPr>
            <sz val="9"/>
            <color indexed="81"/>
            <rFont val="Tahoma"/>
            <family val="2"/>
          </rPr>
          <t xml:space="preserve">
BBB</t>
        </r>
      </text>
    </comment>
    <comment ref="E92" authorId="0" shapeId="0" xr:uid="{9D875F7B-8F45-4932-B083-382A683FFB05}">
      <text>
        <r>
          <rPr>
            <b/>
            <sz val="9"/>
            <color indexed="81"/>
            <rFont val="Tahoma"/>
            <family val="2"/>
          </rPr>
          <t>John:</t>
        </r>
        <r>
          <rPr>
            <sz val="9"/>
            <color indexed="81"/>
            <rFont val="Tahoma"/>
            <family val="2"/>
          </rPr>
          <t xml:space="preserve">
Sell 0 to 8mths</t>
        </r>
      </text>
    </comment>
    <comment ref="K92" authorId="0" shapeId="0" xr:uid="{F096738D-9A15-40FF-9E87-DB5D52B677EF}">
      <text>
        <r>
          <rPr>
            <b/>
            <sz val="9"/>
            <color indexed="81"/>
            <rFont val="Tahoma"/>
            <family val="2"/>
          </rPr>
          <t>John:</t>
        </r>
        <r>
          <rPr>
            <sz val="9"/>
            <color indexed="81"/>
            <rFont val="Tahoma"/>
            <family val="2"/>
          </rPr>
          <t xml:space="preserve">
Sell any age (hopefully as a lamb)</t>
        </r>
      </text>
    </comment>
    <comment ref="M92" authorId="0" shapeId="0" xr:uid="{31D6DDAF-BF94-4E91-B2CA-E97638C58509}">
      <text>
        <r>
          <rPr>
            <b/>
            <sz val="9"/>
            <color indexed="81"/>
            <rFont val="Tahoma"/>
            <family val="2"/>
          </rPr>
          <t>John:</t>
        </r>
        <r>
          <rPr>
            <sz val="9"/>
            <color indexed="81"/>
            <rFont val="Tahoma"/>
            <family val="2"/>
          </rPr>
          <t xml:space="preserve">
Sell CFA at 5.5yo</t>
        </r>
      </text>
    </comment>
    <comment ref="C93" authorId="0" shapeId="0" xr:uid="{45FB17AB-E753-427C-A650-3B37CB813D95}">
      <text>
        <r>
          <rPr>
            <b/>
            <sz val="9"/>
            <color indexed="81"/>
            <rFont val="Tahoma"/>
            <family val="2"/>
          </rPr>
          <t>John:</t>
        </r>
        <r>
          <rPr>
            <sz val="9"/>
            <color indexed="81"/>
            <rFont val="Tahoma"/>
            <family val="2"/>
          </rPr>
          <t xml:space="preserve">
Medium merino</t>
        </r>
      </text>
    </comment>
    <comment ref="E93" authorId="0" shapeId="0" xr:uid="{FAD92512-2DC6-4A82-B4E0-5A130D4474CF}">
      <text>
        <r>
          <rPr>
            <b/>
            <sz val="9"/>
            <color indexed="81"/>
            <rFont val="Tahoma"/>
            <family val="2"/>
          </rPr>
          <t>John:</t>
        </r>
        <r>
          <rPr>
            <sz val="9"/>
            <color indexed="81"/>
            <rFont val="Tahoma"/>
            <family val="2"/>
          </rPr>
          <t xml:space="preserve">
Sell 8 to 15 mths</t>
        </r>
      </text>
    </comment>
    <comment ref="K93" authorId="0" shapeId="0" xr:uid="{87DF12F1-B5D1-421B-9311-4BD245C27F97}">
      <text>
        <r>
          <rPr>
            <b/>
            <sz val="9"/>
            <color indexed="81"/>
            <rFont val="Tahoma"/>
            <family val="2"/>
          </rPr>
          <t xml:space="preserve">John:
</t>
        </r>
        <r>
          <rPr>
            <sz val="9"/>
            <color indexed="81"/>
            <rFont val="Tahoma"/>
            <family val="2"/>
          </rPr>
          <t>Can't sell till hogget shearing</t>
        </r>
      </text>
    </comment>
    <comment ref="M93" authorId="0" shapeId="0" xr:uid="{1072BB36-8DF3-4BEE-A629-485BD1F043D2}">
      <text>
        <r>
          <rPr>
            <b/>
            <sz val="9"/>
            <color indexed="81"/>
            <rFont val="Tahoma"/>
            <family val="2"/>
          </rPr>
          <t>John:</t>
        </r>
        <r>
          <rPr>
            <sz val="9"/>
            <color indexed="81"/>
            <rFont val="Tahoma"/>
            <family val="2"/>
          </rPr>
          <t xml:space="preserve">
Sell CFA at 6.5yo</t>
        </r>
      </text>
    </comment>
    <comment ref="D94" authorId="0" shapeId="0" xr:uid="{02E5E433-D48D-4795-971D-B7645446779E}">
      <text>
        <r>
          <rPr>
            <b/>
            <sz val="9"/>
            <color indexed="81"/>
            <rFont val="Tahoma"/>
            <family val="2"/>
          </rPr>
          <t>John:</t>
        </r>
        <r>
          <rPr>
            <sz val="9"/>
            <color indexed="81"/>
            <rFont val="Tahoma"/>
            <family val="2"/>
          </rPr>
          <t xml:space="preserve">
BBT</t>
        </r>
      </text>
    </comment>
    <comment ref="E94" authorId="0" shapeId="0" xr:uid="{2E878A4F-AAC3-41A2-8C99-967C11353ACF}">
      <text>
        <r>
          <rPr>
            <b/>
            <sz val="9"/>
            <color indexed="81"/>
            <rFont val="Tahoma"/>
            <family val="2"/>
          </rPr>
          <t>John:</t>
        </r>
        <r>
          <rPr>
            <sz val="9"/>
            <color indexed="81"/>
            <rFont val="Tahoma"/>
            <family val="2"/>
          </rPr>
          <t xml:space="preserve">
Sell 15 mths to 21 mths</t>
        </r>
      </text>
    </comment>
    <comment ref="C95" authorId="0" shapeId="0" xr:uid="{43B6FBDB-09EE-468A-9B93-5EA7D775D949}">
      <text>
        <r>
          <rPr>
            <b/>
            <sz val="9"/>
            <color indexed="81"/>
            <rFont val="Tahoma"/>
            <family val="2"/>
          </rPr>
          <t>John:</t>
        </r>
        <r>
          <rPr>
            <sz val="9"/>
            <color indexed="81"/>
            <rFont val="Tahoma"/>
            <family val="2"/>
          </rPr>
          <t xml:space="preserve">
Maternal</t>
        </r>
      </text>
    </comment>
    <comment ref="E95" authorId="0" shapeId="0" xr:uid="{58683116-FCC6-470A-B89E-D460EACD70CA}">
      <text>
        <r>
          <rPr>
            <b/>
            <sz val="9"/>
            <color indexed="81"/>
            <rFont val="Tahoma"/>
            <family val="2"/>
          </rPr>
          <t>John:</t>
        </r>
        <r>
          <rPr>
            <sz val="9"/>
            <color indexed="81"/>
            <rFont val="Tahoma"/>
            <family val="2"/>
          </rPr>
          <t xml:space="preserve">
Sell older</t>
        </r>
      </text>
    </comment>
    <comment ref="Q96" authorId="0" shapeId="0" xr:uid="{E3B2F7F3-3486-478F-9893-4877CE62DD46}">
      <text>
        <r>
          <rPr>
            <b/>
            <sz val="9"/>
            <color indexed="81"/>
            <rFont val="Tahoma"/>
            <family val="2"/>
          </rPr>
          <t>John:</t>
        </r>
        <r>
          <rPr>
            <sz val="9"/>
            <color indexed="81"/>
            <rFont val="Tahoma"/>
            <family val="2"/>
          </rPr>
          <t xml:space="preserve">
Number of levels, if not a copy of the previous level</t>
        </r>
      </text>
    </comment>
    <comment ref="W97" authorId="0" shapeId="0" xr:uid="{7EB6C740-7163-448A-9181-D9BE564C9B3A}">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D86CA620-8A4C-4647-8E00-FC89764B060E}">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19"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19" authorId="0" shapeId="0" xr:uid="{BD4CDCD3-8ED1-4D3E-A388-00849A35600F}">
      <text>
        <r>
          <rPr>
            <b/>
            <sz val="9"/>
            <color indexed="81"/>
            <rFont val="Tahoma"/>
            <family val="2"/>
          </rPr>
          <t>John:</t>
        </r>
        <r>
          <rPr>
            <sz val="9"/>
            <color indexed="81"/>
            <rFont val="Tahoma"/>
            <family val="2"/>
          </rPr>
          <t xml:space="preserve">
FD of adult ewes 19u
</t>
        </r>
      </text>
    </comment>
    <comment ref="P19"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19"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19" authorId="0" shapeId="0" xr:uid="{8390C887-7E5D-4E0F-85EB-2B9750BBFCE4}">
      <text>
        <r>
          <rPr>
            <b/>
            <sz val="9"/>
            <color indexed="81"/>
            <rFont val="Tahoma"/>
            <family val="2"/>
          </rPr>
          <t>John:</t>
        </r>
        <r>
          <rPr>
            <sz val="9"/>
            <color indexed="81"/>
            <rFont val="Tahoma"/>
            <family val="2"/>
          </rPr>
          <t xml:space="preserve">
Adjust proportion of drys to 12%</t>
        </r>
      </text>
    </comment>
    <comment ref="S19" authorId="0" shapeId="0" xr:uid="{2A8F43ED-7210-476F-A129-2DB4483FD3D8}">
      <text>
        <r>
          <rPr>
            <b/>
            <sz val="9"/>
            <color indexed="81"/>
            <rFont val="Tahoma"/>
            <family val="2"/>
          </rPr>
          <t>John:</t>
        </r>
        <r>
          <rPr>
            <sz val="9"/>
            <color indexed="81"/>
            <rFont val="Tahoma"/>
            <family val="2"/>
          </rPr>
          <t xml:space="preserve">
Reduce reproduction to scan 128%</t>
        </r>
      </text>
    </comment>
    <comment ref="T19" authorId="0" shapeId="0" xr:uid="{97BE888C-0D2F-4C66-B47B-1FAD57061389}">
      <text>
        <r>
          <rPr>
            <b/>
            <sz val="9"/>
            <color indexed="81"/>
            <rFont val="Tahoma"/>
            <family val="2"/>
          </rPr>
          <t>John:</t>
        </r>
        <r>
          <rPr>
            <sz val="9"/>
            <color indexed="81"/>
            <rFont val="Tahoma"/>
            <family val="2"/>
          </rPr>
          <t xml:space="preserve">
Adjust single survival to 88%</t>
        </r>
      </text>
    </comment>
    <comment ref="U19" authorId="0" shapeId="0" xr:uid="{B942AD7F-9EE5-4F06-BDB1-AFFBEB091C06}">
      <text>
        <r>
          <rPr>
            <b/>
            <sz val="9"/>
            <color indexed="81"/>
            <rFont val="Tahoma"/>
            <family val="2"/>
          </rPr>
          <t>John:</t>
        </r>
        <r>
          <rPr>
            <sz val="9"/>
            <color indexed="81"/>
            <rFont val="Tahoma"/>
            <family val="2"/>
          </rPr>
          <t xml:space="preserve">
Adjust single survival to 88%</t>
        </r>
      </text>
    </comment>
    <comment ref="V19" authorId="0" shapeId="0" xr:uid="{4EF6EF9F-11DA-4F6F-ACF1-AFF4FA79F779}">
      <text>
        <r>
          <rPr>
            <b/>
            <sz val="9"/>
            <color indexed="81"/>
            <rFont val="Tahoma"/>
            <family val="2"/>
          </rPr>
          <t>John:</t>
        </r>
        <r>
          <rPr>
            <sz val="9"/>
            <color indexed="81"/>
            <rFont val="Tahoma"/>
            <family val="2"/>
          </rPr>
          <t xml:space="preserve">
Adjust single survival to 88%</t>
        </r>
      </text>
    </comment>
    <comment ref="W19"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19" authorId="0" shapeId="0" xr:uid="{297A00D4-4ABF-4A39-AAB5-4C977A644F4B}">
      <text>
        <r>
          <rPr>
            <b/>
            <sz val="9"/>
            <color indexed="81"/>
            <rFont val="Tahoma"/>
            <family val="2"/>
          </rPr>
          <t>John:</t>
        </r>
        <r>
          <rPr>
            <sz val="9"/>
            <color indexed="81"/>
            <rFont val="Tahoma"/>
            <family val="2"/>
          </rPr>
          <t xml:space="preserve">
FD of adult ewes 19.5u
</t>
        </r>
      </text>
    </comment>
    <comment ref="Z19"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19"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19" authorId="0" shapeId="0" xr:uid="{004FE27E-3FFF-4276-A228-F701D4CCB59C}">
      <text>
        <r>
          <rPr>
            <b/>
            <sz val="9"/>
            <color indexed="81"/>
            <rFont val="Tahoma"/>
            <family val="2"/>
          </rPr>
          <t>John:</t>
        </r>
        <r>
          <rPr>
            <sz val="9"/>
            <color indexed="81"/>
            <rFont val="Tahoma"/>
            <family val="2"/>
          </rPr>
          <t xml:space="preserve">
Adjust proportion of drys to 12%</t>
        </r>
      </text>
    </comment>
    <comment ref="AC19" authorId="0" shapeId="0" xr:uid="{793A226D-6574-4C15-A244-641883C67BAE}">
      <text>
        <r>
          <rPr>
            <b/>
            <sz val="9"/>
            <color indexed="81"/>
            <rFont val="Tahoma"/>
            <family val="2"/>
          </rPr>
          <t>John:</t>
        </r>
        <r>
          <rPr>
            <sz val="9"/>
            <color indexed="81"/>
            <rFont val="Tahoma"/>
            <family val="2"/>
          </rPr>
          <t xml:space="preserve">
Reduce reproduction to scan 128%</t>
        </r>
      </text>
    </comment>
    <comment ref="AD19" authorId="0" shapeId="0" xr:uid="{D80D8591-D6D0-475B-AEE0-8B167772A624}">
      <text>
        <r>
          <rPr>
            <b/>
            <sz val="9"/>
            <color indexed="81"/>
            <rFont val="Tahoma"/>
            <family val="2"/>
          </rPr>
          <t>John:</t>
        </r>
        <r>
          <rPr>
            <sz val="9"/>
            <color indexed="81"/>
            <rFont val="Tahoma"/>
            <family val="2"/>
          </rPr>
          <t xml:space="preserve">
Adjust single survival to 88%</t>
        </r>
      </text>
    </comment>
    <comment ref="AE19" authorId="0" shapeId="0" xr:uid="{873CD540-63DD-476D-9B20-9C950056C2FF}">
      <text>
        <r>
          <rPr>
            <b/>
            <sz val="9"/>
            <color indexed="81"/>
            <rFont val="Tahoma"/>
            <family val="2"/>
          </rPr>
          <t>John:</t>
        </r>
        <r>
          <rPr>
            <sz val="9"/>
            <color indexed="81"/>
            <rFont val="Tahoma"/>
            <family val="2"/>
          </rPr>
          <t xml:space="preserve">
Adjust single survival to 88%</t>
        </r>
      </text>
    </comment>
    <comment ref="AF19" authorId="0" shapeId="0" xr:uid="{D8835CB0-3C2C-4E2B-B292-AF09F06A2093}">
      <text>
        <r>
          <rPr>
            <b/>
            <sz val="9"/>
            <color indexed="81"/>
            <rFont val="Tahoma"/>
            <family val="2"/>
          </rPr>
          <t>John:</t>
        </r>
        <r>
          <rPr>
            <sz val="9"/>
            <color indexed="81"/>
            <rFont val="Tahoma"/>
            <family val="2"/>
          </rPr>
          <t xml:space="preserve">
Adjust single survival to 88%</t>
        </r>
      </text>
    </comment>
    <comment ref="AG19"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19" authorId="0" shapeId="0" xr:uid="{D5888315-68DA-4CB6-9881-1A0BCED50623}">
      <text>
        <r>
          <rPr>
            <b/>
            <sz val="9"/>
            <color indexed="81"/>
            <rFont val="Tahoma"/>
            <family val="2"/>
          </rPr>
          <t>John:</t>
        </r>
        <r>
          <rPr>
            <sz val="9"/>
            <color indexed="81"/>
            <rFont val="Tahoma"/>
            <family val="2"/>
          </rPr>
          <t xml:space="preserve">
FD of adult ewes 19u
</t>
        </r>
      </text>
    </comment>
    <comment ref="AJ19"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19"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19" authorId="0" shapeId="0" xr:uid="{1FA1C296-2181-4539-89E6-CBF2A66C26AC}">
      <text>
        <r>
          <rPr>
            <b/>
            <sz val="9"/>
            <color indexed="81"/>
            <rFont val="Tahoma"/>
            <family val="2"/>
          </rPr>
          <t>John:</t>
        </r>
        <r>
          <rPr>
            <sz val="9"/>
            <color indexed="81"/>
            <rFont val="Tahoma"/>
            <family val="2"/>
          </rPr>
          <t xml:space="preserve">
Adjust proportion of drys to 12%</t>
        </r>
      </text>
    </comment>
    <comment ref="AM19" authorId="0" shapeId="0" xr:uid="{1ACC53EA-E454-469F-ACFF-E27DE64EF7C2}">
      <text>
        <r>
          <rPr>
            <b/>
            <sz val="9"/>
            <color indexed="81"/>
            <rFont val="Tahoma"/>
            <family val="2"/>
          </rPr>
          <t>John:</t>
        </r>
        <r>
          <rPr>
            <sz val="9"/>
            <color indexed="81"/>
            <rFont val="Tahoma"/>
            <family val="2"/>
          </rPr>
          <t xml:space="preserve">
Reduce reproduction to scan 128%</t>
        </r>
      </text>
    </comment>
    <comment ref="AN19" authorId="0" shapeId="0" xr:uid="{E50CB5D1-6D5F-48FC-AA31-A09194A93D91}">
      <text>
        <r>
          <rPr>
            <b/>
            <sz val="9"/>
            <color indexed="81"/>
            <rFont val="Tahoma"/>
            <family val="2"/>
          </rPr>
          <t>John:</t>
        </r>
        <r>
          <rPr>
            <sz val="9"/>
            <color indexed="81"/>
            <rFont val="Tahoma"/>
            <family val="2"/>
          </rPr>
          <t xml:space="preserve">
Adjust single survival to 88%</t>
        </r>
      </text>
    </comment>
    <comment ref="AO19" authorId="0" shapeId="0" xr:uid="{C3A2CB2A-A599-430F-96E4-EB4641684D46}">
      <text>
        <r>
          <rPr>
            <b/>
            <sz val="9"/>
            <color indexed="81"/>
            <rFont val="Tahoma"/>
            <family val="2"/>
          </rPr>
          <t>John:</t>
        </r>
        <r>
          <rPr>
            <sz val="9"/>
            <color indexed="81"/>
            <rFont val="Tahoma"/>
            <family val="2"/>
          </rPr>
          <t xml:space="preserve">
Adjust single survival to 88%</t>
        </r>
      </text>
    </comment>
    <comment ref="AP19" authorId="0" shapeId="0" xr:uid="{D2CD3B03-B949-41AD-8A9C-CBA4358D6752}">
      <text>
        <r>
          <rPr>
            <b/>
            <sz val="9"/>
            <color indexed="81"/>
            <rFont val="Tahoma"/>
            <family val="2"/>
          </rPr>
          <t>John:</t>
        </r>
        <r>
          <rPr>
            <sz val="9"/>
            <color indexed="81"/>
            <rFont val="Tahoma"/>
            <family val="2"/>
          </rPr>
          <t xml:space="preserve">
Adjust single survival to 88%</t>
        </r>
      </text>
    </comment>
    <comment ref="AJ22"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22"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F40"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L40"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G55"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H59"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F75"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413E5F14-4AF1-4A8A-9D22-0D32A6176EDA}">
      <text>
        <r>
          <rPr>
            <b/>
            <sz val="9"/>
            <color indexed="81"/>
            <rFont val="Tahoma"/>
            <family val="2"/>
          </rPr>
          <t>John:</t>
        </r>
        <r>
          <rPr>
            <sz val="9"/>
            <color indexed="81"/>
            <rFont val="Tahoma"/>
            <family val="2"/>
          </rPr>
          <t xml:space="preserve">
Fine wool merino</t>
        </r>
      </text>
    </comment>
    <comment ref="D92" authorId="0" shapeId="0" xr:uid="{BCFDA45C-04D7-4F1C-812A-4550AE6EDD37}">
      <text>
        <r>
          <rPr>
            <b/>
            <sz val="9"/>
            <color indexed="81"/>
            <rFont val="Tahoma"/>
            <family val="2"/>
          </rPr>
          <t>John:</t>
        </r>
        <r>
          <rPr>
            <sz val="9"/>
            <color indexed="81"/>
            <rFont val="Tahoma"/>
            <family val="2"/>
          </rPr>
          <t xml:space="preserve">
BBB</t>
        </r>
      </text>
    </comment>
    <comment ref="E92" authorId="0" shapeId="0" xr:uid="{D36BE712-19E6-462F-BAA0-48B6A81F215E}">
      <text>
        <r>
          <rPr>
            <b/>
            <sz val="9"/>
            <color indexed="81"/>
            <rFont val="Tahoma"/>
            <family val="2"/>
          </rPr>
          <t>John:</t>
        </r>
        <r>
          <rPr>
            <sz val="9"/>
            <color indexed="81"/>
            <rFont val="Tahoma"/>
            <family val="2"/>
          </rPr>
          <t xml:space="preserve">
Sell 0 to 8mths</t>
        </r>
      </text>
    </comment>
    <comment ref="K92" authorId="0" shapeId="0" xr:uid="{D1FCC2D3-1DA7-4AD4-ABED-048885AF0872}">
      <text>
        <r>
          <rPr>
            <b/>
            <sz val="9"/>
            <color indexed="81"/>
            <rFont val="Tahoma"/>
            <family val="2"/>
          </rPr>
          <t>John:</t>
        </r>
        <r>
          <rPr>
            <sz val="9"/>
            <color indexed="81"/>
            <rFont val="Tahoma"/>
            <family val="2"/>
          </rPr>
          <t xml:space="preserve">
Sell any age (hopefully as a lamb)</t>
        </r>
      </text>
    </comment>
    <comment ref="M92" authorId="0" shapeId="0" xr:uid="{FD1ECCB3-217C-463E-97C5-DA00DA696103}">
      <text>
        <r>
          <rPr>
            <b/>
            <sz val="9"/>
            <color indexed="81"/>
            <rFont val="Tahoma"/>
            <family val="2"/>
          </rPr>
          <t>John:</t>
        </r>
        <r>
          <rPr>
            <sz val="9"/>
            <color indexed="81"/>
            <rFont val="Tahoma"/>
            <family val="2"/>
          </rPr>
          <t xml:space="preserve">
Sell CFA at 5.5yo</t>
        </r>
      </text>
    </comment>
    <comment ref="C93" authorId="0" shapeId="0" xr:uid="{95FC3FF6-0738-4AD7-81BE-D28D0D6DBBEE}">
      <text>
        <r>
          <rPr>
            <b/>
            <sz val="9"/>
            <color indexed="81"/>
            <rFont val="Tahoma"/>
            <family val="2"/>
          </rPr>
          <t>John:</t>
        </r>
        <r>
          <rPr>
            <sz val="9"/>
            <color indexed="81"/>
            <rFont val="Tahoma"/>
            <family val="2"/>
          </rPr>
          <t xml:space="preserve">
Medium merino</t>
        </r>
      </text>
    </comment>
    <comment ref="E93" authorId="0" shapeId="0" xr:uid="{F32EF213-235C-4918-948C-1D903F8A2B1C}">
      <text>
        <r>
          <rPr>
            <b/>
            <sz val="9"/>
            <color indexed="81"/>
            <rFont val="Tahoma"/>
            <family val="2"/>
          </rPr>
          <t>John:</t>
        </r>
        <r>
          <rPr>
            <sz val="9"/>
            <color indexed="81"/>
            <rFont val="Tahoma"/>
            <family val="2"/>
          </rPr>
          <t xml:space="preserve">
Sell 8 to 15 mths</t>
        </r>
      </text>
    </comment>
    <comment ref="K93" authorId="0" shapeId="0" xr:uid="{0D75E9A0-0F66-470B-96D2-8FBA71B4A521}">
      <text>
        <r>
          <rPr>
            <b/>
            <sz val="9"/>
            <color indexed="81"/>
            <rFont val="Tahoma"/>
            <family val="2"/>
          </rPr>
          <t xml:space="preserve">John:
</t>
        </r>
        <r>
          <rPr>
            <sz val="9"/>
            <color indexed="81"/>
            <rFont val="Tahoma"/>
            <family val="2"/>
          </rPr>
          <t>Can't sell till hogget shearing</t>
        </r>
      </text>
    </comment>
    <comment ref="M93" authorId="0" shapeId="0" xr:uid="{3144FBAD-7924-4756-ACA6-E08C34A66B2A}">
      <text>
        <r>
          <rPr>
            <b/>
            <sz val="9"/>
            <color indexed="81"/>
            <rFont val="Tahoma"/>
            <family val="2"/>
          </rPr>
          <t>John:</t>
        </r>
        <r>
          <rPr>
            <sz val="9"/>
            <color indexed="81"/>
            <rFont val="Tahoma"/>
            <family val="2"/>
          </rPr>
          <t xml:space="preserve">
Sell CFA at 6.5yo</t>
        </r>
      </text>
    </comment>
    <comment ref="D94" authorId="0" shapeId="0" xr:uid="{B0471BED-AA48-4773-98F4-654AEE2EE460}">
      <text>
        <r>
          <rPr>
            <b/>
            <sz val="9"/>
            <color indexed="81"/>
            <rFont val="Tahoma"/>
            <family val="2"/>
          </rPr>
          <t>John:</t>
        </r>
        <r>
          <rPr>
            <sz val="9"/>
            <color indexed="81"/>
            <rFont val="Tahoma"/>
            <family val="2"/>
          </rPr>
          <t xml:space="preserve">
BBT</t>
        </r>
      </text>
    </comment>
    <comment ref="E94" authorId="0" shapeId="0" xr:uid="{2A3B1448-55AD-45E4-A8CF-CEA6434F7172}">
      <text>
        <r>
          <rPr>
            <b/>
            <sz val="9"/>
            <color indexed="81"/>
            <rFont val="Tahoma"/>
            <family val="2"/>
          </rPr>
          <t>John:</t>
        </r>
        <r>
          <rPr>
            <sz val="9"/>
            <color indexed="81"/>
            <rFont val="Tahoma"/>
            <family val="2"/>
          </rPr>
          <t xml:space="preserve">
Sell 15 mths to 21 mths</t>
        </r>
      </text>
    </comment>
    <comment ref="C95" authorId="0" shapeId="0" xr:uid="{C88AA643-DE81-4B37-B5F7-3004211546B6}">
      <text>
        <r>
          <rPr>
            <b/>
            <sz val="9"/>
            <color indexed="81"/>
            <rFont val="Tahoma"/>
            <family val="2"/>
          </rPr>
          <t>John:</t>
        </r>
        <r>
          <rPr>
            <sz val="9"/>
            <color indexed="81"/>
            <rFont val="Tahoma"/>
            <family val="2"/>
          </rPr>
          <t xml:space="preserve">
Maternal</t>
        </r>
      </text>
    </comment>
    <comment ref="E95" authorId="0" shapeId="0" xr:uid="{CD0977DC-2B77-403C-A49A-DA238CFF379C}">
      <text>
        <r>
          <rPr>
            <b/>
            <sz val="9"/>
            <color indexed="81"/>
            <rFont val="Tahoma"/>
            <family val="2"/>
          </rPr>
          <t>John:</t>
        </r>
        <r>
          <rPr>
            <sz val="9"/>
            <color indexed="81"/>
            <rFont val="Tahoma"/>
            <family val="2"/>
          </rPr>
          <t xml:space="preserve">
Sell older</t>
        </r>
      </text>
    </comment>
    <comment ref="Q96" authorId="0" shapeId="0" xr:uid="{5EDECF90-64A7-4E9D-A964-9ED89F50D8FE}">
      <text>
        <r>
          <rPr>
            <b/>
            <sz val="9"/>
            <color indexed="81"/>
            <rFont val="Tahoma"/>
            <family val="2"/>
          </rPr>
          <t>John:</t>
        </r>
        <r>
          <rPr>
            <sz val="9"/>
            <color indexed="81"/>
            <rFont val="Tahoma"/>
            <family val="2"/>
          </rPr>
          <t xml:space="preserve">
Number of levels, if not a copy of the previous level</t>
        </r>
      </text>
    </comment>
    <comment ref="W97" authorId="0" shapeId="0" xr:uid="{EA5216B1-8CD9-44E0-9EFB-D8CFA7B80F3D}">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480F59F9-088B-4D34-808A-7565B3ABEB1C}">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7"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5"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5"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5"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5"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5"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5"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5"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3"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3"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3"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3"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3"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3"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3"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<sst xmlns="http://schemas.openxmlformats.org/spreadsheetml/2006/main" count="17437" uniqueCount="1239">
  <si>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</si>
  <si>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</si>
  <si>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</si>
  <si>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</si>
  <si>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</si>
  <si>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</si>
  <si>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</si>
  <si>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</si>
  <si>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</si>
  <si>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</si>
  <si>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</si>
  <si>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</si>
  <si>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</si>
  <si>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</si>
  <si>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</si>
  <si>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</si>
  <si>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</si>
  <si>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</si>
  <si>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</si>
  <si>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</si>
  <si>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</si>
  <si>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</si>
  <si>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</si>
  <si>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</si>
  <si>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</si>
  <si>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</si>
  <si>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</si>
  <si>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</si>
  <si>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</si>
  <si>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</si>
  <si>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</si>
  <si>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</si>
  <si>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</si>
  <si>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</si>
  <si>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</si>
  <si>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</si>
  <si>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</si>
  <si>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</si>
  <si>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</si>
  <si>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</si>
  <si>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</si>
  <si>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</si>
  <si>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</si>
  <si>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</si>
  <si>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</si>
  <si>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</si>
  <si>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</si>
  <si>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</si>
  <si>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</si>
  <si>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</si>
  <si>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</si>
  <si>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</si>
  <si>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</si>
  <si>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</si>
  <si>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</si>
  <si>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</si>
  <si>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</si>
  <si>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</si>
  <si>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</si>
  <si>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</si>
  <si>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</si>
  <si>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</si>
  <si>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</si>
  <si>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</si>
  <si>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</si>
  <si>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</si>
  <si>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</si>
  <si>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</si>
  <si>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</si>
  <si>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</si>
  <si>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</si>
  <si>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</si>
  <si>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</si>
  <si>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</si>
  <si>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</si>
  <si>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</si>
  <si>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</si>
  <si>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</si>
  <si>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</si>
  <si>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</si>
  <si>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</si>
  <si>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</si>
  <si>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</si>
  <si>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</si>
  <si>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</si>
  <si>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</si>
  <si>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</si>
  <si>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</si>
  <si>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</si>
  <si>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</si>
  <si>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</si>
  <si>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</si>
  <si>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</si>
  <si>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</si>
  <si>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</si>
  <si>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</si>
  <si>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</si>
  <si>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</si>
  <si>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</si>
  <si>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</si>
  <si>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</si>
  <si>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</si>
  <si>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</si>
  <si>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</si>
  <si>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</si>
  <si>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</si>
  <si>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</si>
  <si>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</si>
  <si>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</si>
  <si>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</si>
  <si>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</si>
  <si>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</si>
  <si>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</si>
  <si>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</si>
  <si>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</si>
  <si>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</si>
  <si>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</si>
  <si>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</si>
  <si>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</si>
  <si>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</si>
  <si>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</si>
  <si>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</si>
  <si>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</si>
  <si>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</si>
  <si>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</si>
  <si>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</si>
  <si>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</si>
  <si>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</si>
  <si>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</si>
  <si>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</si>
  <si>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</si>
  <si>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</si>
  <si>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</si>
  <si>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</si>
  <si>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</si>
  <si>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</si>
  <si>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</si>
  <si>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</si>
  <si>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</si>
  <si>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</si>
  <si>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</si>
  <si>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</si>
  <si>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</si>
  <si>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</si>
  <si>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</si>
  <si>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</si>
  <si>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</si>
  <si>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</si>
  <si>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</si>
  <si>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</si>
  <si>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</si>
  <si>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</si>
  <si>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</si>
  <si>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</si>
  <si>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</si>
  <si>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</si>
  <si>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</si>
  <si>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</si>
  <si>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</si>
  <si>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</si>
  <si>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</si>
  <si>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</si>
  <si>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</si>
  <si>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</si>
  <si>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</si>
  <si>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</si>
  <si>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</si>
  <si>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</si>
  <si>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</si>
  <si>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</si>
  <si>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</si>
  <si>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</si>
  <si>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</si>
  <si>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</si>
  <si>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</si>
  <si>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</si>
  <si>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</si>
  <si>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</si>
  <si>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</si>
  <si>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</si>
  <si>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</si>
  <si>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</si>
  <si>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</si>
  <si>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</si>
  <si>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</si>
  <si>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</si>
  <si>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</si>
  <si>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</si>
  <si>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</si>
  <si>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</si>
  <si>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</si>
  <si>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</si>
  <si>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</si>
  <si>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</si>
  <si>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</si>
  <si>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</si>
  <si>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</si>
  <si>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</si>
  <si>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</si>
  <si>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</si>
  <si>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</si>
  <si>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</si>
  <si>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</si>
  <si>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</si>
  <si>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</si>
  <si>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</si>
  <si>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</si>
  <si>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</si>
  <si>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</si>
  <si>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</si>
  <si>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</si>
  <si>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</si>
  <si>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</si>
  <si>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</si>
  <si>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</si>
  <si>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</si>
  <si>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</si>
  <si>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</si>
  <si>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</si>
  <si>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</si>
  <si>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</si>
  <si>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</si>
  <si>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</si>
  <si>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</si>
  <si>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</si>
  <si>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</si>
  <si>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</si>
  <si>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</si>
  <si>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</si>
  <si>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</si>
  <si>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</si>
  <si>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</si>
  <si>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</si>
  <si>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</si>
  <si>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</si>
  <si>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</si>
  <si>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</si>
  <si>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</si>
  <si>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</si>
  <si>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</si>
  <si>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</si>
  <si>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</si>
  <si>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</si>
  <si>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</si>
  <si>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</si>
  <si>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</si>
  <si>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</si>
  <si>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</si>
  <si>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</si>
  <si>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</si>
  <si>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</si>
  <si>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</si>
  <si>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</si>
  <si>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</si>
  <si>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</si>
  <si>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</si>
  <si>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</si>
  <si>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</si>
  <si>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</si>
  <si>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</si>
  <si>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</si>
  <si>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</si>
  <si>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</si>
  <si>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</si>
  <si>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</si>
  <si>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</si>
  <si>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</si>
  <si>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</si>
  <si>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</si>
  <si>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</si>
  <si>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</si>
  <si>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</si>
  <si>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</si>
  <si>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</si>
  <si>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</si>
  <si>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</si>
  <si>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</si>
  <si>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</si>
  <si>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</si>
  <si>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</si>
  <si>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</si>
  <si>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</si>
  <si>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</si>
  <si>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</si>
  <si>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</si>
  <si>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</si>
  <si>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</si>
  <si>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</si>
  <si>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</si>
  <si>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</si>
  <si>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</si>
  <si>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</si>
  <si>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</si>
  <si>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</si>
  <si>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</si>
  <si>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</si>
  <si>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</si>
  <si>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</si>
  <si>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</si>
  <si>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</si>
  <si>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</si>
  <si>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</si>
  <si>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</si>
  <si>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</si>
  <si>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</si>
  <si>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</si>
  <si>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</si>
  <si>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</si>
  <si>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</si>
  <si>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</si>
  <si>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</si>
  <si>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</si>
  <si>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</si>
  <si>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</si>
  <si>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</si>
  <si>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</si>
  <si>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</si>
  <si>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</si>
  <si>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</si>
  <si>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</si>
  <si>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</si>
  <si>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</si>
  <si>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</si>
  <si>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</si>
  <si>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</si>
  <si>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</si>
  <si>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</si>
  <si>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</si>
  <si>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</si>
  <si>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</si>
  <si>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</si>
  <si>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</si>
  <si>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</si>
  <si>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</si>
  <si>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</si>
  <si>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</si>
  <si>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</si>
  <si>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</si>
  <si>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</si>
  <si>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</si>
  <si>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</si>
  <si>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</si>
  <si>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</si>
  <si>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</si>
  <si>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</si>
  <si>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</si>
  <si>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</si>
  <si>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</si>
  <si>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</si>
  <si>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</si>
  <si>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</si>
  <si>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</si>
  <si>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</si>
  <si>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</si>
  <si>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</si>
  <si>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</si>
  <si>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</si>
  <si>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</si>
  <si>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</si>
  <si>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</si>
  <si>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</si>
  <si>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</si>
  <si>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</si>
  <si>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</si>
  <si>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</si>
  <si>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</si>
  <si>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</si>
  <si>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</si>
  <si>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</si>
  <si>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</si>
  <si>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</si>
  <si>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</si>
  <si>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</si>
  <si>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</si>
  <si>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</si>
  <si>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</si>
  <si>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</si>
  <si>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</si>
  <si>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</si>
  <si>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</si>
  <si>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</si>
  <si>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</si>
  <si>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</si>
  <si>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</si>
  <si>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</si>
  <si>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</si>
  <si>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</si>
  <si>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</si>
  <si>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</si>
  <si>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</si>
  <si>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</si>
  <si>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</si>
  <si>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</si>
  <si>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</si>
  <si>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</si>
  <si>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</si>
  <si>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</si>
  <si>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</si>
  <si>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</si>
  <si>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</si>
  <si>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</si>
  <si>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</si>
  <si>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</si>
  <si>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</si>
  <si>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</si>
  <si>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</si>
  <si>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</si>
  <si>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</si>
  <si>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</si>
  <si>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</si>
  <si>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</si>
  <si>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</si>
  <si>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</si>
  <si>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</si>
  <si>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</si>
  <si>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</si>
  <si>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</si>
  <si>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</si>
  <si>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</si>
  <si>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</si>
  <si>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</si>
  <si>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</si>
  <si>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</si>
  <si>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</si>
  <si>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</si>
  <si>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</si>
  <si>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</si>
  <si>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</si>
  <si>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</si>
  <si>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</si>
  <si>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</si>
  <si>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</si>
  <si>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</si>
  <si>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</si>
  <si>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</si>
  <si>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</si>
  <si>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</si>
  <si>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</si>
  <si>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</si>
  <si>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</si>
  <si>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</si>
  <si>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</si>
  <si>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</si>
  <si>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</si>
  <si>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</si>
  <si>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</si>
  <si>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</si>
  <si>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</si>
  <si>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</si>
  <si>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</si>
  <si>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</si>
  <si>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</si>
  <si>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</si>
  <si>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</si>
  <si>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</si>
  <si>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</si>
  <si>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</si>
  <si>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</si>
  <si>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</si>
  <si>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</si>
  <si>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</si>
  <si>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</si>
  <si>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</si>
  <si>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</si>
  <si>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</si>
  <si>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</si>
  <si>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</si>
  <si>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</si>
  <si>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</si>
  <si>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</si>
  <si>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</si>
  <si>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</si>
  <si>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</si>
  <si>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</si>
  <si>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</si>
  <si>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</si>
  <si>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</si>
  <si>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</si>
  <si>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</si>
  <si>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</si>
  <si>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</si>
  <si>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</si>
  <si>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</si>
  <si>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</si>
  <si>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</si>
  <si>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</si>
  <si>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</si>
  <si>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</si>
  <si>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</si>
  <si>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</si>
  <si>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</si>
  <si>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</si>
  <si>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</si>
  <si>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</si>
  <si>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</si>
  <si>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</si>
  <si>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</si>
  <si>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</si>
  <si>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</si>
  <si>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</si>
  <si>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</si>
  <si>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</si>
  <si>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</si>
  <si>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</si>
  <si>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</si>
  <si>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</si>
  <si>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</si>
  <si>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</si>
  <si>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</si>
  <si>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</si>
  <si>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</si>
  <si>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</si>
  <si>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</si>
  <si>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</si>
  <si>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</si>
  <si>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</si>
  <si>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</si>
  <si>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</si>
  <si>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</si>
  <si>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</si>
  <si>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</si>
  <si>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</si>
  <si>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</si>
  <si>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</si>
  <si>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</si>
  <si>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</si>
  <si>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</si>
  <si>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</si>
  <si>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</si>
  <si>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</si>
  <si>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</si>
  <si>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</si>
  <si>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</si>
  <si>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</si>
  <si>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</si>
  <si>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</si>
  <si>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</si>
  <si>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</si>
  <si>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</si>
  <si>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</si>
  <si>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</si>
  <si>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</si>
  <si>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</si>
  <si>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</si>
  <si>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</si>
  <si>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</si>
  <si>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</si>
  <si>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</si>
  <si>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</si>
  <si>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</si>
  <si>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</si>
  <si>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</si>
  <si>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</si>
  <si>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</si>
  <si>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</si>
  <si>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</si>
  <si>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</si>
  <si>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</si>
  <si>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</si>
  <si>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</si>
  <si>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</si>
  <si>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</si>
  <si>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</si>
  <si>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</si>
  <si>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</si>
  <si>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</si>
  <si>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</si>
  <si>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</si>
  <si>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</si>
  <si>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</si>
  <si>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</si>
  <si>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</si>
  <si>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</si>
  <si>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</si>
  <si>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</si>
  <si>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</si>
  <si>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</si>
  <si>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</si>
  <si>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</si>
  <si>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</si>
  <si>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</si>
  <si>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</si>
  <si>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</si>
  <si>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</si>
  <si>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</si>
  <si>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</si>
  <si>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</si>
  <si>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</si>
  <si>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</si>
  <si>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</si>
  <si>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</si>
  <si>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</si>
  <si>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</si>
  <si>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</si>
  <si>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</si>
  <si>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</si>
  <si>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</si>
  <si>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</si>
  <si>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</si>
  <si>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</si>
  <si>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</si>
  <si>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</si>
  <si>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</si>
  <si>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</si>
  <si>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</si>
  <si>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</si>
  <si>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</si>
  <si>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</si>
  <si>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</si>
  <si>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</si>
  <si>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</si>
  <si>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</si>
  <si>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</si>
  <si>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</si>
  <si>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</si>
  <si>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</si>
  <si>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</si>
  <si>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</si>
  <si>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</si>
  <si>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</si>
  <si>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</si>
  <si>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</si>
  <si>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</si>
  <si>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</si>
  <si>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</si>
  <si>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</si>
  <si>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</si>
  <si>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</si>
  <si>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</si>
  <si>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</si>
  <si>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</si>
  <si>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</si>
  <si>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</si>
  <si>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</si>
  <si>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</si>
  <si>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</si>
  <si>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</si>
  <si>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</si>
  <si>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</si>
  <si>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</si>
  <si>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</si>
  <si>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</si>
  <si>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</si>
  <si>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</si>
  <si>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</si>
  <si>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</si>
  <si>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</si>
  <si>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</si>
  <si>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</si>
  <si>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</si>
  <si>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</si>
  <si>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</si>
  <si>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</si>
  <si>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</si>
  <si>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</si>
  <si>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</si>
  <si>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</si>
  <si>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</si>
  <si>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</si>
  <si>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</si>
  <si>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</si>
  <si>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</si>
  <si>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</si>
  <si>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</si>
  <si>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</si>
  <si>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</si>
  <si>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</si>
  <si>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</si>
  <si>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</si>
  <si>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</si>
  <si>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</si>
  <si>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</si>
  <si>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</si>
  <si>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</si>
  <si>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</si>
  <si>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</si>
  <si>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</si>
  <si>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</si>
  <si>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</si>
  <si>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</si>
  <si>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</si>
  <si>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</si>
  <si>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</si>
  <si>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</si>
  <si>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</si>
  <si>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</si>
  <si>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</si>
  <si>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</si>
  <si>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</si>
  <si>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</si>
  <si>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</si>
  <si>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</si>
  <si>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</si>
  <si>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</si>
  <si>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</si>
  <si>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</si>
  <si>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</si>
  <si>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</si>
  <si>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</si>
  <si>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</si>
  <si>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</si>
  <si>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</si>
  <si>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</si>
  <si>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</si>
  <si>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</si>
  <si>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</si>
  <si>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</si>
  <si>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</si>
  <si>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</si>
  <si>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</si>
  <si>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</si>
  <si>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</si>
  <si>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</si>
  <si>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</si>
  <si>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</si>
  <si>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</si>
  <si>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</si>
  <si>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</si>
  <si>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</si>
  <si>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</si>
  <si>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</si>
  <si>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</si>
  <si>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</si>
  <si>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</si>
  <si>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</si>
  <si>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</si>
  <si>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</si>
  <si>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</si>
  <si>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</si>
  <si>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</si>
  <si>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</si>
  <si>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</si>
  <si>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</si>
  <si>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</si>
  <si>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</si>
  <si>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</si>
  <si>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</si>
  <si>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</si>
  <si>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</si>
  <si>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</si>
  <si>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</si>
  <si>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</si>
  <si>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</si>
  <si>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</si>
  <si>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</si>
  <si>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</si>
  <si>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</si>
  <si>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</si>
  <si>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</si>
  <si>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</si>
  <si>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</si>
  <si>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</si>
  <si>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</si>
  <si>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</si>
  <si>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</si>
  <si>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</si>
  <si>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</si>
  <si>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</si>
  <si>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</si>
  <si>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</si>
  <si>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</si>
  <si>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</si>
  <si>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</si>
  <si>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</si>
  <si>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</si>
  <si>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</si>
  <si>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</si>
  <si>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</si>
  <si>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</si>
  <si>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</si>
  <si>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</si>
  <si>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</si>
  <si>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</si>
  <si>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</si>
  <si>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</si>
  <si>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</si>
  <si>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</si>
  <si>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</si>
  <si>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</si>
  <si>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</si>
  <si>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</si>
  <si>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</si>
  <si>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</si>
  <si>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</si>
  <si>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</si>
  <si>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</si>
  <si>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</si>
  <si>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</si>
  <si>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</si>
  <si>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</si>
  <si>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</si>
  <si>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</si>
  <si>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</si>
  <si>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</si>
  <si>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</si>
  <si>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</si>
  <si>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</si>
  <si>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</si>
  <si>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</si>
  <si>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</si>
  <si>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</si>
  <si>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</si>
  <si>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</si>
  <si>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</si>
  <si>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</si>
  <si>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</si>
  <si>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</si>
  <si>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</si>
  <si>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</si>
  <si>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</si>
  <si>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</si>
  <si>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</si>
  <si>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</si>
  <si>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</si>
  <si>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</si>
  <si>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</si>
  <si>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</si>
  <si>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</si>
  <si>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</si>
  <si>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</si>
  <si>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</si>
  <si>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</si>
  <si>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</si>
  <si>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</si>
  <si>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</si>
  <si>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</si>
  <si>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</si>
  <si>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</si>
  <si>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</si>
  <si>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</si>
  <si>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</si>
  <si>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</si>
  <si>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</si>
  <si>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</si>
  <si>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</si>
  <si>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</si>
  <si>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</si>
  <si>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</si>
  <si>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</si>
  <si>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</si>
  <si>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</si>
  <si>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</si>
  <si>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</si>
  <si>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</si>
  <si>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</si>
  <si>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</si>
  <si>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</si>
  <si>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</si>
  <si>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</si>
  <si>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</si>
  <si>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</si>
  <si>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</si>
  <si>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</si>
  <si>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</si>
  <si>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</si>
  <si>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</si>
  <si>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</si>
  <si>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</si>
  <si>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</si>
  <si>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</si>
  <si>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</si>
  <si>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</si>
  <si>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</si>
  <si>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</si>
  <si>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</si>
  <si>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</si>
  <si>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</si>
  <si>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</si>
  <si>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</si>
  <si>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</si>
  <si>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</si>
  <si>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</si>
  <si>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</si>
  <si>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</si>
  <si>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</si>
  <si>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</si>
  <si>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</si>
  <si>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</si>
  <si>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</si>
  <si>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</si>
  <si>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</si>
  <si>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</si>
  <si>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</si>
  <si>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</si>
  <si>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</si>
  <si>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</si>
  <si>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</si>
  <si>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</si>
  <si>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</si>
  <si>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</si>
  <si>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</si>
  <si>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</si>
  <si>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</si>
  <si>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</si>
  <si>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</si>
  <si>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</si>
  <si>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</si>
  <si>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</si>
  <si>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</si>
  <si>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</si>
  <si>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</si>
  <si>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</si>
  <si>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</si>
  <si>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</si>
  <si>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</si>
  <si>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</si>
  <si>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</si>
  <si>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</si>
  <si>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</si>
  <si>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</si>
  <si>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</si>
  <si>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</si>
  <si>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</si>
  <si>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</si>
  <si>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</si>
  <si>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</si>
  <si>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</si>
  <si>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</si>
  <si>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</si>
  <si>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</si>
  <si>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</si>
  <si>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</si>
  <si>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</si>
  <si>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</si>
  <si>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</si>
  <si>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</si>
  <si>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</si>
  <si>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</si>
  <si>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</si>
  <si>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</si>
  <si>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</si>
  <si>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</si>
  <si>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</si>
  <si>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</si>
  <si>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</si>
  <si>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</si>
  <si>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</si>
  <si>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</si>
  <si>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</si>
  <si>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</si>
  <si>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</si>
  <si>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</si>
  <si>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</si>
  <si>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</si>
  <si>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</si>
  <si>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Medium</t>
  </si>
  <si>
    <t>Maternal</t>
  </si>
  <si>
    <t>BBB</t>
  </si>
  <si>
    <t>BBT</t>
  </si>
  <si>
    <t>Lamb</t>
  </si>
  <si>
    <t>Hgt</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</si>
  <si>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</si>
  <si>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</si>
  <si>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</si>
  <si>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</si>
  <si>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</si>
  <si>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</si>
  <si>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</si>
  <si>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</si>
  <si>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</si>
  <si>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</si>
  <si>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</si>
  <si>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</si>
  <si>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</si>
  <si>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</si>
  <si>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</si>
  <si>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</si>
  <si>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</si>
  <si>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</si>
  <si>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</si>
  <si>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</si>
  <si>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</si>
  <si>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</si>
  <si>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</si>
  <si>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</si>
  <si>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</si>
  <si>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</si>
  <si>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</si>
  <si>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</si>
  <si>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</si>
  <si>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</si>
  <si>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</si>
  <si>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</si>
  <si>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</si>
  <si>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</si>
  <si>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</si>
  <si>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</si>
  <si>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</si>
  <si>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</si>
  <si>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</si>
  <si>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</si>
  <si>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</si>
  <si>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</si>
  <si>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</si>
  <si>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</si>
  <si>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</si>
  <si>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</si>
  <si>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</si>
  <si>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</si>
  <si>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</si>
  <si>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</si>
  <si>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</si>
  <si>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</si>
  <si>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</si>
  <si>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</si>
  <si>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</si>
  <si>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</si>
  <si>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</si>
  <si>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</si>
  <si>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</si>
  <si>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</si>
  <si>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</si>
  <si>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</si>
  <si>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</si>
  <si>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</si>
  <si>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</si>
  <si>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</si>
  <si>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</si>
  <si>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</si>
  <si>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</si>
  <si>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</si>
  <si>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</si>
  <si>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</si>
  <si>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</si>
  <si>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</si>
  <si>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</si>
  <si>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</si>
  <si>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</si>
  <si>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</si>
  <si>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</si>
  <si>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</si>
  <si>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</si>
  <si>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</si>
  <si>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</si>
  <si>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</si>
  <si>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</si>
  <si>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</si>
  <si>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</si>
  <si>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</si>
  <si>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</si>
  <si>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</si>
  <si>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</si>
  <si>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</si>
  <si>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</si>
  <si>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</si>
  <si>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</si>
  <si>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</si>
  <si>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</si>
  <si>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</si>
  <si>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</si>
  <si>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Ewe Lambs Mating age offset (days)</t>
  </si>
  <si>
    <t>Joining Age</t>
  </si>
  <si>
    <t>Timing</t>
  </si>
  <si>
    <t>Index</t>
  </si>
  <si>
    <t>FS Ajustment level</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</si>
  <si>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</si>
  <si>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</si>
  <si>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</si>
  <si>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</si>
  <si>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</si>
  <si>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</si>
  <si>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</si>
  <si>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</si>
  <si>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</si>
  <si>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</si>
  <si>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</si>
  <si>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</si>
  <si>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</si>
  <si>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</si>
  <si>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</si>
  <si>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</si>
  <si>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</si>
  <si>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</si>
  <si>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</si>
  <si>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r>
      <t xml:space="preserve">Feed supply adjustment - Strategic. </t>
    </r>
    <r>
      <rPr>
        <b/>
        <sz val="9.9"/>
        <color rgb="FF0000CC"/>
        <rFont val="Calibri"/>
        <family val="2"/>
      </rPr>
      <t>Indices vary with TOL</t>
    </r>
  </si>
  <si>
    <t>Currently not used</t>
  </si>
  <si>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</si>
  <si>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</si>
  <si>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</si>
  <si>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</si>
  <si>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</si>
  <si>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</si>
  <si>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</si>
  <si>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</si>
  <si>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</si>
  <si>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</si>
  <si>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</si>
  <si>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</si>
  <si>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</si>
  <si>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</si>
  <si>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</si>
  <si>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</si>
  <si>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</si>
  <si>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</si>
  <si>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</si>
  <si>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</si>
  <si>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</si>
  <si>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</si>
  <si>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</si>
  <si>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</si>
  <si>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</si>
  <si>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</si>
  <si>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</si>
  <si>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</si>
  <si>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</si>
  <si>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</si>
  <si>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</si>
  <si>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</si>
  <si>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</si>
  <si>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</si>
  <si>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</si>
  <si>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</si>
  <si>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</si>
  <si>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</si>
  <si>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</si>
  <si>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</si>
  <si>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</si>
  <si>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</si>
  <si>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</si>
  <si>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</si>
  <si>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</si>
  <si>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</si>
  <si>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</si>
  <si>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</si>
  <si>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</si>
  <si>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</si>
  <si>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</si>
  <si>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</si>
  <si>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</si>
  <si>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</si>
  <si>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</si>
  <si>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</si>
  <si>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</si>
  <si>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</si>
  <si>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</si>
  <si>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</si>
  <si>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</si>
  <si>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</si>
  <si>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</si>
  <si>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</si>
  <si>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</si>
  <si>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</si>
  <si>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</si>
  <si>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</si>
  <si>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</si>
  <si>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</si>
  <si>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</si>
  <si>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</si>
  <si>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</si>
  <si>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</si>
  <si>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</si>
  <si>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</si>
  <si>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</si>
  <si>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</si>
  <si>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</si>
  <si>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</si>
  <si>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</si>
  <si>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</si>
  <si>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</si>
  <si>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</si>
  <si>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</si>
  <si>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</si>
  <si>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</si>
  <si>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</si>
  <si>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</si>
  <si>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</si>
  <si>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</si>
  <si>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</si>
  <si>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</si>
  <si>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</si>
  <si>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</si>
  <si>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</si>
  <si>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</si>
  <si>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</si>
  <si>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</si>
  <si>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</si>
  <si>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</si>
  <si>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</si>
  <si>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</si>
  <si>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</si>
  <si>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</si>
  <si>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 xml:space="preserve">Genotype, Flock Structure </t>
    </r>
    <r>
      <rPr>
        <b/>
        <strike/>
        <sz val="11"/>
        <rFont val="Calibri"/>
        <family val="2"/>
        <scheme val="minor"/>
      </rPr>
      <t>&amp; Grazing Intensity (</t>
    </r>
    <r>
      <rPr>
        <b/>
        <strike/>
        <sz val="11"/>
        <rFont val="Calibri"/>
        <family val="2"/>
      </rPr>
      <t>Fill out GI in the TOL sheets</t>
    </r>
    <r>
      <rPr>
        <b/>
        <strike/>
        <sz val="11"/>
        <rFont val="Calibri"/>
        <family val="2"/>
        <scheme val="minor"/>
      </rPr>
      <t>)</t>
    </r>
  </si>
  <si>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</si>
  <si>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</si>
  <si>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</si>
  <si>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</si>
  <si>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</si>
  <si>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</si>
  <si>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</si>
  <si>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</si>
  <si>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</si>
  <si>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</si>
  <si>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</si>
  <si>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</si>
  <si>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</si>
  <si>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</si>
  <si>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</si>
  <si>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</si>
  <si>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</si>
  <si>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</si>
  <si>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</si>
  <si>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</si>
  <si>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</si>
  <si>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</si>
  <si>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</si>
  <si>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</si>
  <si>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</si>
  <si>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</si>
  <si>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</si>
  <si>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</si>
  <si>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</si>
  <si>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</si>
  <si>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</si>
  <si>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</si>
  <si>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</si>
  <si>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</si>
  <si>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</si>
  <si>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</si>
  <si>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</si>
  <si>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</si>
  <si>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</si>
  <si>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</si>
  <si>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</si>
  <si>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</si>
  <si>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</si>
  <si>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</si>
  <si>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</si>
  <si>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</si>
  <si>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</si>
  <si>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</si>
  <si>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</si>
  <si>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</si>
  <si>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</si>
  <si>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</si>
  <si>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</si>
  <si>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</si>
  <si>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Add sav[LTW_loops]</t>
  </si>
  <si>
    <t>Quick test create FS (with 1 loop)</t>
  </si>
  <si>
    <t>Quick test use FS (with 1 loop) Should be same as Quick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</si>
</sst>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mm\ hh:mm"/>
    <numFmt numFmtId="165" formatCode="0.0%"/>
    <numFmt numFmtId="166" formatCode="&quot;v[&quot;0&quot;]&quot;"/>
    <numFmt numFmtId="167" formatCode="&quot;LMU[&quot;0&quot;]&quot;"/>
    <numFmt numFmtId="168" formatCode="&quot;[&quot;0&quot;]&quot;"/>
    <numFmt numFmtId="169" formatCode="&quot;Spr &quot;0"/>
    <numFmt numFmtId="170" formatCode="&quot;Aut &quot;0"/>
    <numFmt numFmtId="171" formatCode="0.0"/>
    <numFmt numFmtId="172" formatCode="&quot;Win &quot;0"/>
    <numFmt numFmtId="173" formatCode="0.0000000000"/>
  </numFmts>
  <fonts count="5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9"/>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11"/>
      <color theme="0" tint="-0.499984740745262"/>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68">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9" fontId="16"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169" fontId="17" fillId="11" borderId="4" xfId="0" applyNumberFormat="1" applyFont="1" applyFill="1" applyBorder="1" applyProtection="1">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0" fontId="20" fillId="4" borderId="42" xfId="2" applyFont="1" applyBorder="1" applyAlignment="1">
      <alignment horizontal="center"/>
      <protection locked="0"/>
    </xf>
    <xf numFmtId="0" fontId="31" fillId="14" borderId="8" xfId="11" quotePrefix="1" applyFont="1" applyAlignment="1">
      <alignment horizontal="left" textRotation="90"/>
      <protection locked="0"/>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0" fontId="3" fillId="6" borderId="1" xfId="4" applyFont="1" applyBorder="1"/>
    <xf numFmtId="0" fontId="3" fillId="5" borderId="1" xfId="3" applyFont="1" applyBorder="1"/>
    <xf numFmtId="0" fontId="3" fillId="7" borderId="1" xfId="5" applyFont="1" applyBorder="1"/>
    <xf numFmtId="170" fontId="17" fillId="11" borderId="4" xfId="0" applyNumberFormat="1" applyFont="1" applyFill="1" applyBorder="1" applyProtection="1">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5" fillId="4" borderId="46" xfId="2" applyBorder="1">
      <protection locked="0"/>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5" fillId="4" borderId="49" xfId="2" applyBorder="1">
      <protection locked="0"/>
    </xf>
    <xf numFmtId="0" fontId="5" fillId="4" borderId="50" xfId="2" applyBorder="1">
      <protection locked="0"/>
    </xf>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9" fillId="0" borderId="0" xfId="0" applyFont="1" applyAlignment="1">
      <alignment horizontal="center" textRotation="90"/>
    </xf>
    <xf numFmtId="0" fontId="39" fillId="0" borderId="0" xfId="0" applyFont="1" applyAlignment="1">
      <alignment horizontal="center" vertical="center" wrapText="1"/>
    </xf>
    <xf numFmtId="0" fontId="39"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Continuous" vertical="center"/>
    </xf>
    <xf numFmtId="0" fontId="38" fillId="0" borderId="0" xfId="0" applyFont="1" applyAlignment="1">
      <alignment horizontal="centerContinuous"/>
    </xf>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9" fontId="38" fillId="4" borderId="2" xfId="15" applyFont="1" applyFill="1" applyBorder="1" applyProtection="1">
      <protection locked="0"/>
    </xf>
    <xf numFmtId="0" fontId="38" fillId="7" borderId="0" xfId="5" applyFont="1" applyBorder="1"/>
    <xf numFmtId="0" fontId="39" fillId="0" borderId="0" xfId="0" applyFont="1"/>
    <xf numFmtId="0" fontId="38" fillId="6" borderId="0" xfId="4" applyFont="1" applyBorder="1"/>
    <xf numFmtId="0" fontId="38" fillId="5" borderId="0" xfId="3" applyFont="1" applyBorder="1"/>
    <xf numFmtId="0" fontId="38" fillId="14" borderId="8" xfId="11" applyFont="1">
      <protection locked="0"/>
    </xf>
    <xf numFmtId="166" fontId="39" fillId="4" borderId="2" xfId="2" applyNumberFormat="1" applyFont="1" applyAlignment="1">
      <alignment horizontal="center"/>
      <protection locked="0"/>
    </xf>
    <xf numFmtId="0" fontId="39" fillId="0" borderId="0" xfId="0" applyFont="1" applyAlignment="1">
      <alignment horizontal="center"/>
    </xf>
    <xf numFmtId="20" fontId="39" fillId="4" borderId="2" xfId="2" quotePrefix="1" applyNumberFormat="1" applyFont="1" applyAlignment="1">
      <alignment horizontal="center"/>
      <protection locked="0"/>
    </xf>
    <xf numFmtId="20" fontId="39" fillId="0" borderId="0" xfId="0" applyNumberFormat="1" applyFont="1" applyAlignment="1">
      <alignment horizontal="center"/>
    </xf>
    <xf numFmtId="20" fontId="39" fillId="0" borderId="0" xfId="0" quotePrefix="1" applyNumberFormat="1" applyFont="1" applyAlignment="1">
      <alignment horizontal="center"/>
    </xf>
    <xf numFmtId="0" fontId="39" fillId="4" borderId="2" xfId="2" quotePrefix="1" applyFont="1" applyAlignment="1">
      <alignment horizontal="center"/>
      <protection locked="0"/>
    </xf>
    <xf numFmtId="0" fontId="39" fillId="4" borderId="2" xfId="2" applyFont="1">
      <protection locked="0"/>
    </xf>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42" fillId="0" borderId="0" xfId="0" applyFont="1"/>
    <xf numFmtId="0" fontId="43" fillId="0" borderId="0" xfId="0" applyFont="1"/>
    <xf numFmtId="0" fontId="38" fillId="21" borderId="0" xfId="18" applyFont="1" applyBorder="1"/>
    <xf numFmtId="0" fontId="38" fillId="0" borderId="0" xfId="0" applyFont="1" applyBorder="1" applyAlignment="1">
      <alignment horizontal="left"/>
    </xf>
    <xf numFmtId="0" fontId="44" fillId="0" borderId="12" xfId="0" quotePrefix="1" applyFont="1" applyBorder="1" applyAlignment="1">
      <alignment horizontal="center"/>
    </xf>
    <xf numFmtId="0" fontId="44" fillId="0" borderId="18" xfId="0" quotePrefix="1" applyFont="1" applyBorder="1" applyAlignment="1">
      <alignment horizontal="center"/>
    </xf>
    <xf numFmtId="9" fontId="44" fillId="4" borderId="13" xfId="15" quotePrefix="1" applyFont="1" applyFill="1" applyBorder="1" applyAlignment="1" applyProtection="1">
      <alignment horizontal="center"/>
      <protection locked="0"/>
    </xf>
    <xf numFmtId="165" fontId="39" fillId="9" borderId="2" xfId="15" applyNumberFormat="1" applyFont="1" applyFill="1" applyBorder="1" applyAlignment="1">
      <alignment horizontal="center"/>
    </xf>
    <xf numFmtId="0" fontId="44" fillId="0" borderId="0" xfId="0" quotePrefix="1" applyFont="1" applyBorder="1" applyAlignment="1">
      <alignment horizontal="center"/>
    </xf>
    <xf numFmtId="0" fontId="44" fillId="0" borderId="19" xfId="0" quotePrefix="1" applyFont="1" applyBorder="1" applyAlignment="1">
      <alignment horizontal="center"/>
    </xf>
    <xf numFmtId="9" fontId="44" fillId="0" borderId="16" xfId="15" quotePrefix="1" applyFont="1" applyBorder="1" applyAlignment="1">
      <alignment horizontal="center"/>
    </xf>
    <xf numFmtId="0" fontId="38" fillId="0" borderId="14" xfId="0" applyFont="1" applyBorder="1" applyAlignment="1">
      <alignment horizontal="left"/>
    </xf>
    <xf numFmtId="0" fontId="44" fillId="0" borderId="14" xfId="0" quotePrefix="1" applyFont="1" applyBorder="1" applyAlignment="1">
      <alignment horizontal="center"/>
    </xf>
    <xf numFmtId="0" fontId="44" fillId="0" borderId="20" xfId="0" quotePrefix="1" applyFont="1" applyBorder="1" applyAlignment="1">
      <alignment horizontal="center"/>
    </xf>
    <xf numFmtId="9" fontId="44" fillId="0" borderId="17" xfId="15" quotePrefix="1" applyFont="1" applyBorder="1" applyAlignment="1">
      <alignment horizontal="center"/>
    </xf>
    <xf numFmtId="165" fontId="44" fillId="4" borderId="2" xfId="15" quotePrefix="1" applyNumberFormat="1" applyFont="1" applyFill="1" applyBorder="1" applyAlignment="1" applyProtection="1">
      <alignment horizontal="center"/>
      <protection locked="0"/>
    </xf>
    <xf numFmtId="0" fontId="38" fillId="0" borderId="0" xfId="0" applyFont="1" applyAlignment="1">
      <alignment horizontal="right"/>
    </xf>
    <xf numFmtId="165" fontId="44" fillId="5" borderId="0" xfId="3" applyNumberFormat="1" applyFont="1" applyBorder="1" applyAlignment="1">
      <alignment horizontal="center"/>
    </xf>
    <xf numFmtId="165" fontId="44" fillId="6" borderId="0" xfId="4" applyNumberFormat="1" applyFont="1" applyBorder="1" applyAlignment="1">
      <alignment horizontal="center"/>
    </xf>
    <xf numFmtId="0" fontId="46" fillId="0" borderId="0" xfId="0" applyFont="1" applyAlignment="1">
      <alignment horizontal="center" textRotation="90"/>
    </xf>
    <xf numFmtId="0" fontId="47" fillId="0" borderId="0" xfId="0" applyFont="1" applyAlignment="1">
      <alignment horizontal="center" wrapText="1"/>
    </xf>
    <xf numFmtId="0" fontId="46" fillId="0" borderId="0" xfId="0" applyFont="1" applyAlignment="1">
      <alignment horizontal="center" wrapText="1"/>
    </xf>
    <xf numFmtId="165" fontId="46" fillId="20" borderId="2" xfId="15" applyNumberFormat="1" applyFont="1" applyFill="1" applyBorder="1" applyAlignment="1">
      <alignment horizontal="center"/>
    </xf>
    <xf numFmtId="165" fontId="44" fillId="4" borderId="2" xfId="2" applyNumberFormat="1" applyFont="1" applyAlignment="1">
      <alignment horizontal="center"/>
      <protection locked="0"/>
    </xf>
    <xf numFmtId="171" fontId="0" fillId="0" borderId="0" xfId="0" applyNumberFormat="1"/>
    <xf numFmtId="0" fontId="5" fillId="4" borderId="6" xfId="2" applyBorder="1">
      <protection locked="0"/>
    </xf>
    <xf numFmtId="0" fontId="48"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3" fillId="5" borderId="53" xfId="3" applyFont="1" applyBorder="1"/>
    <xf numFmtId="0" fontId="3" fillId="6" borderId="53" xfId="4" applyFont="1" applyBorder="1"/>
    <xf numFmtId="0" fontId="3" fillId="7" borderId="53" xfId="5" applyFont="1"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172" fontId="17" fillId="11" borderId="4" xfId="0" applyNumberFormat="1" applyFont="1" applyFill="1" applyBorder="1" applyProtection="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4"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51" fillId="0" borderId="0" xfId="0" applyFont="1"/>
    <xf numFmtId="0" fontId="44" fillId="0" borderId="0" xfId="0" applyFont="1"/>
    <xf numFmtId="2" fontId="44" fillId="4" borderId="2" xfId="2" applyNumberFormat="1" applyFont="1">
      <protection locked="0"/>
    </xf>
    <xf numFmtId="0" fontId="9" fillId="5" borderId="0" xfId="3" applyFont="1" applyBorder="1"/>
    <xf numFmtId="0" fontId="52" fillId="6" borderId="0" xfId="4" applyFont="1" applyBorder="1"/>
    <xf numFmtId="0" fontId="52" fillId="5" borderId="0" xfId="3" applyFont="1" applyBorder="1"/>
    <xf numFmtId="0" fontId="53" fillId="0" borderId="0" xfId="0" applyFont="1"/>
    <xf numFmtId="0" fontId="54" fillId="2" borderId="0" xfId="0" applyFont="1" applyFill="1" applyAlignment="1">
      <alignment horizontal="right" indent="2"/>
    </xf>
    <xf numFmtId="49" fontId="54" fillId="2" borderId="0" xfId="0" applyNumberFormat="1" applyFont="1" applyFill="1" applyAlignment="1">
      <alignment horizontal="right" indent="2"/>
    </xf>
    <xf numFmtId="0" fontId="54" fillId="2" borderId="0" xfId="0" applyFont="1" applyFill="1"/>
    <xf numFmtId="0" fontId="55" fillId="2" borderId="0" xfId="0" applyFont="1" applyFill="1"/>
    <xf numFmtId="0" fontId="55" fillId="2" borderId="0" xfId="0" applyFont="1" applyFill="1" applyAlignment="1">
      <alignment horizontal="right"/>
    </xf>
    <xf numFmtId="0" fontId="55" fillId="2" borderId="0" xfId="0" applyFont="1" applyFill="1" applyAlignment="1">
      <alignment horizontal="left"/>
    </xf>
    <xf numFmtId="173" fontId="54" fillId="2" borderId="0" xfId="0" applyNumberFormat="1" applyFont="1" applyFill="1" applyAlignment="1">
      <alignment horizontal="center"/>
    </xf>
    <xf numFmtId="0" fontId="56" fillId="4" borderId="2" xfId="2" applyFont="1">
      <protection locked="0"/>
    </xf>
    <xf numFmtId="0" fontId="54" fillId="2" borderId="51" xfId="0" applyFont="1" applyFill="1" applyBorder="1"/>
    <xf numFmtId="0" fontId="54" fillId="3" borderId="0" xfId="0" applyFont="1" applyFill="1"/>
    <xf numFmtId="0" fontId="0" fillId="24" borderId="0" xfId="0" applyFill="1"/>
    <xf numFmtId="0" fontId="54"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7" fillId="6" borderId="2" xfId="4" quotePrefix="1" applyNumberFormat="1" applyFont="1"/>
    <xf numFmtId="20" fontId="57"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60">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OI76"/>
  <sheetViews>
    <sheetView tabSelected="1" zoomScale="80" zoomScaleNormal="80" workbookViewId="0">
      <pane xSplit="37" ySplit="14" topLeftCell="AL15" activePane="bottomRight" state="frozen"/>
      <selection pane="topRight" activeCell="AN1" sqref="AN1"/>
      <selection pane="bottomLeft" activeCell="A15" sqref="A15"/>
      <selection pane="bottomRight" activeCell="Y25" sqref="Y25"/>
    </sheetView>
    <sheetView zoomScale="80" zoomScaleNormal="80" workbookViewId="1">
      <selection activeCell="B65" sqref="A65:XFD10248"/>
    </sheetView>
  </sheetViews>
  <sheetFormatPr defaultRowHeight="15" outlineLevelRow="1" outlineLevelCol="3"/>
  <cols>
    <col min="1" max="1" width="8.140625" customWidth="1"/>
    <col min="2" max="2" width="5.85546875" customWidth="1"/>
    <col min="4" max="4" width="10.5703125" customWidth="1"/>
    <col min="7" max="25" width="3.85546875" customWidth="1" outlineLevel="1"/>
    <col min="26" max="33" width="3.85546875" customWidth="1" outlineLevel="2"/>
    <col min="34" max="34" width="7.85546875" style="303" customWidth="1" outlineLevel="2"/>
    <col min="35" max="35" width="3.85546875" style="303" customWidth="1" outlineLevel="2"/>
    <col min="36" max="36" width="91.42578125" style="3" customWidth="1"/>
    <col min="37" max="37" width="6.140625" customWidth="1"/>
    <col min="38" max="41" width="6.28515625" customWidth="1" outlineLevel="3"/>
    <col min="42" max="42" width="8.42578125" customWidth="1" outlineLevel="3"/>
    <col min="43" max="43" width="6.28515625" customWidth="1" outlineLevel="3"/>
    <col min="44" max="44" width="8.28515625" style="303" customWidth="1" outlineLevel="3"/>
    <col min="45" max="45" width="6.85546875" style="303" customWidth="1" outlineLevel="3"/>
    <col min="46" max="76" width="6.28515625" customWidth="1" outlineLevel="3"/>
    <col min="77" max="101" width="6.28515625" customWidth="1" outlineLevel="2"/>
    <col min="102" max="183" width="6.28515625" customWidth="1" outlineLevel="1"/>
    <col min="184" max="184" width="6.28515625" style="303" customWidth="1" outlineLevel="1"/>
    <col min="185" max="186" width="6.28515625" customWidth="1" outlineLevel="1"/>
    <col min="187" max="205" width="6.28515625" customWidth="1"/>
    <col min="206" max="206" width="5.7109375" customWidth="1"/>
    <col min="207" max="207" width="6.28515625" customWidth="1"/>
    <col min="208" max="219" width="6.28515625" customWidth="1" outlineLevel="1"/>
    <col min="220" max="223" width="6.28515625" customWidth="1"/>
    <col min="224" max="235" width="6.28515625" customWidth="1" outlineLevel="1"/>
    <col min="236" max="253" width="6.28515625" customWidth="1"/>
    <col min="254" max="254" width="6.28515625" style="303" customWidth="1"/>
    <col min="255" max="319" width="6.28515625" customWidth="1"/>
    <col min="320" max="320" width="6.28515625" customWidth="1" outlineLevel="1" collapsed="1"/>
    <col min="321" max="394" width="6.28515625" customWidth="1" outlineLevel="1"/>
    <col min="395" max="395" width="6.28515625" customWidth="1"/>
    <col min="396" max="396" width="6.28515625" style="303" customWidth="1"/>
    <col min="397" max="398" width="6.28515625" customWidth="1"/>
    <col min="399" max="399" width="2.85546875" customWidth="1"/>
  </cols>
  <sheetData>
    <row r="1" spans="1:399"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326" t="s">
        <v>1</v>
      </c>
      <c r="AK1" s="8" t="s">
        <v>18</v>
      </c>
      <c r="AL1" s="4" t="s">
        <v>10</v>
      </c>
      <c r="AM1" s="4" t="s">
        <v>10</v>
      </c>
      <c r="AN1" s="4" t="s">
        <v>10</v>
      </c>
      <c r="AO1" s="4" t="s">
        <v>10</v>
      </c>
      <c r="AP1" s="4" t="s">
        <v>10</v>
      </c>
      <c r="AQ1" s="4" t="s">
        <v>10</v>
      </c>
      <c r="AR1" s="4" t="s">
        <v>10</v>
      </c>
      <c r="AS1" s="4" t="s">
        <v>10</v>
      </c>
      <c r="AT1" s="4" t="s">
        <v>10</v>
      </c>
      <c r="AU1" s="4" t="s">
        <v>10</v>
      </c>
      <c r="AV1" s="4" t="s">
        <v>10</v>
      </c>
      <c r="AW1" s="4" t="s">
        <v>10</v>
      </c>
      <c r="AX1" s="4" t="s">
        <v>10</v>
      </c>
      <c r="AY1" s="1" t="s">
        <v>0</v>
      </c>
      <c r="AZ1" s="1" t="s">
        <v>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9</v>
      </c>
      <c r="CX1" s="4" t="s">
        <v>9</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10</v>
      </c>
      <c r="EM1" s="4" t="s">
        <v>10</v>
      </c>
      <c r="EN1" s="4" t="s">
        <v>10</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9</v>
      </c>
      <c r="FE1" s="4" t="s">
        <v>10</v>
      </c>
      <c r="FF1" s="4" t="s">
        <v>0</v>
      </c>
      <c r="FG1" s="4" t="s">
        <v>11</v>
      </c>
      <c r="FH1" s="4" t="s">
        <v>0</v>
      </c>
      <c r="FI1" s="4" t="s">
        <v>0</v>
      </c>
      <c r="FJ1" s="4" t="s">
        <v>0</v>
      </c>
      <c r="FK1" s="4" t="s">
        <v>11</v>
      </c>
      <c r="FL1" s="4" t="s">
        <v>11</v>
      </c>
      <c r="FM1" s="4" t="s">
        <v>9</v>
      </c>
      <c r="FN1" s="4" t="s">
        <v>9</v>
      </c>
      <c r="FO1" s="4" t="s">
        <v>0</v>
      </c>
      <c r="FP1" s="4" t="s">
        <v>9</v>
      </c>
      <c r="FQ1" s="4" t="s">
        <v>9</v>
      </c>
      <c r="FR1" s="4" t="s">
        <v>9</v>
      </c>
      <c r="FS1" s="4" t="s">
        <v>9</v>
      </c>
      <c r="FT1" s="4" t="s">
        <v>9</v>
      </c>
      <c r="FU1" s="4" t="s">
        <v>11</v>
      </c>
      <c r="FV1" s="4" t="s">
        <v>11</v>
      </c>
      <c r="FW1" s="1" t="s">
        <v>0</v>
      </c>
      <c r="FX1" s="1" t="s">
        <v>9</v>
      </c>
      <c r="FY1" s="1" t="s">
        <v>9</v>
      </c>
      <c r="FZ1" s="1" t="s">
        <v>9</v>
      </c>
      <c r="GA1" s="1" t="s">
        <v>9</v>
      </c>
      <c r="GB1" s="1" t="s">
        <v>9</v>
      </c>
      <c r="GC1" s="1" t="s">
        <v>9</v>
      </c>
      <c r="GD1" s="1" t="s">
        <v>9</v>
      </c>
      <c r="GE1" s="1" t="s">
        <v>9</v>
      </c>
      <c r="GF1" s="1" t="s">
        <v>9</v>
      </c>
      <c r="GG1" s="4" t="s">
        <v>10</v>
      </c>
      <c r="GH1" s="4" t="s">
        <v>10</v>
      </c>
      <c r="GI1" s="4" t="s">
        <v>10</v>
      </c>
      <c r="GJ1" s="4" t="s">
        <v>10</v>
      </c>
      <c r="GK1" s="4" t="s">
        <v>10</v>
      </c>
      <c r="GL1" s="4" t="s">
        <v>10</v>
      </c>
      <c r="GM1" s="4" t="s">
        <v>10</v>
      </c>
      <c r="GN1" s="1" t="s">
        <v>9</v>
      </c>
      <c r="GO1" s="4" t="s">
        <v>10</v>
      </c>
      <c r="GP1" s="4" t="s">
        <v>10</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4" t="s">
        <v>10</v>
      </c>
      <c r="IO1" s="4" t="s">
        <v>10</v>
      </c>
      <c r="IP1" s="4" t="s">
        <v>10</v>
      </c>
      <c r="IQ1" s="4" t="s">
        <v>10</v>
      </c>
      <c r="IR1" s="4" t="s">
        <v>10</v>
      </c>
      <c r="IS1" s="4" t="s">
        <v>10</v>
      </c>
      <c r="IT1" s="4" t="s">
        <v>10</v>
      </c>
      <c r="IU1" s="4" t="s">
        <v>0</v>
      </c>
      <c r="IV1" s="4" t="s">
        <v>9</v>
      </c>
      <c r="IW1" s="4" t="s">
        <v>0</v>
      </c>
      <c r="IX1" s="4" t="s">
        <v>0</v>
      </c>
      <c r="IY1" s="4" t="s">
        <v>9</v>
      </c>
      <c r="IZ1" s="4" t="s">
        <v>10</v>
      </c>
      <c r="JA1" s="4" t="s">
        <v>10</v>
      </c>
      <c r="JB1" s="4" t="s">
        <v>10</v>
      </c>
      <c r="JC1" s="4" t="s">
        <v>10</v>
      </c>
      <c r="JD1" s="4" t="s">
        <v>0</v>
      </c>
      <c r="JE1" s="4" t="s">
        <v>0</v>
      </c>
      <c r="JF1" s="4" t="s">
        <v>0</v>
      </c>
      <c r="JG1" s="4" t="s">
        <v>0</v>
      </c>
      <c r="JH1" s="4" t="s">
        <v>0</v>
      </c>
      <c r="JI1" s="1" t="s">
        <v>0</v>
      </c>
      <c r="JJ1" s="1" t="s">
        <v>0</v>
      </c>
      <c r="JK1" s="1" t="s">
        <v>0</v>
      </c>
      <c r="JL1" s="1" t="s">
        <v>0</v>
      </c>
      <c r="JM1" s="4" t="s">
        <v>0</v>
      </c>
      <c r="JN1" s="1" t="s">
        <v>10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1" t="s">
        <v>10</v>
      </c>
      <c r="MZ1" s="1" t="s">
        <v>10</v>
      </c>
      <c r="NA1" s="1" t="s">
        <v>10</v>
      </c>
      <c r="NB1" s="1" t="s">
        <v>10</v>
      </c>
      <c r="NC1" s="1" t="s">
        <v>10</v>
      </c>
      <c r="ND1" s="1" t="s">
        <v>10</v>
      </c>
      <c r="NE1" s="1" t="s">
        <v>10</v>
      </c>
      <c r="NF1" s="1" t="s">
        <v>10</v>
      </c>
      <c r="NG1" s="1" t="s">
        <v>10</v>
      </c>
      <c r="NH1" s="1" t="s">
        <v>10</v>
      </c>
      <c r="NI1" s="1" t="s">
        <v>10</v>
      </c>
      <c r="NJ1" s="1" t="s">
        <v>10</v>
      </c>
      <c r="NK1" s="1" t="s">
        <v>10</v>
      </c>
      <c r="NL1" s="1" t="s">
        <v>10</v>
      </c>
      <c r="NM1" s="1" t="s">
        <v>10</v>
      </c>
      <c r="NN1" s="1" t="s">
        <v>10</v>
      </c>
      <c r="NO1" s="1" t="s">
        <v>10</v>
      </c>
      <c r="NP1" s="1" t="s">
        <v>10</v>
      </c>
      <c r="NQ1" s="1" t="s">
        <v>10</v>
      </c>
      <c r="NR1" s="1" t="s">
        <v>10</v>
      </c>
      <c r="NS1" s="1" t="s">
        <v>10</v>
      </c>
      <c r="NT1" s="1" t="s">
        <v>10</v>
      </c>
      <c r="NU1" s="1" t="s">
        <v>10</v>
      </c>
      <c r="NV1" s="1" t="s">
        <v>10</v>
      </c>
      <c r="NW1" s="1" t="s">
        <v>10</v>
      </c>
      <c r="NX1" s="1" t="s">
        <v>10</v>
      </c>
      <c r="NY1" s="1" t="s">
        <v>10</v>
      </c>
      <c r="NZ1" s="1" t="s">
        <v>10</v>
      </c>
      <c r="OA1" s="1" t="s">
        <v>10</v>
      </c>
      <c r="OB1" s="1" t="s">
        <v>10</v>
      </c>
      <c r="OC1" s="1" t="s">
        <v>10</v>
      </c>
      <c r="OD1" s="1" t="s">
        <v>10</v>
      </c>
      <c r="OE1" s="4" t="s">
        <v>0</v>
      </c>
      <c r="OF1" s="1" t="s">
        <v>10</v>
      </c>
      <c r="OG1" s="1" t="s">
        <v>83</v>
      </c>
      <c r="OH1" s="1" t="s">
        <v>83</v>
      </c>
      <c r="OI1" s="8" t="s">
        <v>18</v>
      </c>
    </row>
    <row r="2" spans="1:399" s="2" customFormat="1" ht="84.75" customHeight="1">
      <c r="A2" s="109"/>
      <c r="B2" s="109"/>
      <c r="C2" s="110" t="s">
        <v>70</v>
      </c>
      <c r="D2" s="109"/>
      <c r="E2" s="109"/>
      <c r="F2" s="109"/>
      <c r="G2" s="316" t="s">
        <v>602</v>
      </c>
      <c r="H2" s="316" t="s">
        <v>916</v>
      </c>
      <c r="I2" s="316" t="s">
        <v>896</v>
      </c>
      <c r="J2" s="316" t="s">
        <v>897</v>
      </c>
      <c r="K2" s="316" t="s">
        <v>934</v>
      </c>
      <c r="L2" s="316" t="s">
        <v>935</v>
      </c>
      <c r="M2" s="316" t="s">
        <v>936</v>
      </c>
      <c r="N2" s="317" t="s">
        <v>889</v>
      </c>
      <c r="O2" s="317" t="s">
        <v>890</v>
      </c>
      <c r="P2" s="317" t="s">
        <v>891</v>
      </c>
      <c r="Q2" s="317" t="s">
        <v>892</v>
      </c>
      <c r="R2" s="317" t="s">
        <v>893</v>
      </c>
      <c r="S2" s="317" t="s">
        <v>894</v>
      </c>
      <c r="T2" s="317" t="s">
        <v>895</v>
      </c>
      <c r="U2" s="34" t="s">
        <v>901</v>
      </c>
      <c r="V2" s="34" t="s">
        <v>902</v>
      </c>
      <c r="W2" s="34" t="s">
        <v>903</v>
      </c>
      <c r="X2" s="34" t="s">
        <v>904</v>
      </c>
      <c r="Y2" s="34" t="s">
        <v>905</v>
      </c>
      <c r="Z2" s="34" t="s">
        <v>906</v>
      </c>
      <c r="AA2" s="34" t="s">
        <v>1122</v>
      </c>
      <c r="AB2" s="34" t="s">
        <v>1084</v>
      </c>
      <c r="AC2" s="34" t="s">
        <v>1006</v>
      </c>
      <c r="AD2" s="34" t="s">
        <v>1092</v>
      </c>
      <c r="AE2" s="34" t="s">
        <v>899</v>
      </c>
      <c r="AF2" s="34" t="s">
        <v>898</v>
      </c>
      <c r="AG2" s="34" t="s">
        <v>900</v>
      </c>
      <c r="AH2" s="34" t="s">
        <v>1137</v>
      </c>
      <c r="AI2" s="34" t="s">
        <v>1138</v>
      </c>
      <c r="AJ2" s="327" t="s">
        <v>2</v>
      </c>
      <c r="AK2" s="40"/>
      <c r="AL2" s="152" t="s">
        <v>23</v>
      </c>
      <c r="AM2" s="152" t="s">
        <v>731</v>
      </c>
      <c r="AN2" s="152" t="s">
        <v>875</v>
      </c>
      <c r="AO2" s="152" t="s">
        <v>873</v>
      </c>
      <c r="AP2" s="152" t="s">
        <v>1205</v>
      </c>
      <c r="AQ2" s="152" t="s">
        <v>1207</v>
      </c>
      <c r="AR2" s="152" t="s">
        <v>1206</v>
      </c>
      <c r="AS2" s="152" t="s">
        <v>1235</v>
      </c>
      <c r="AT2" s="152" t="s">
        <v>694</v>
      </c>
      <c r="AU2" s="152" t="s">
        <v>25</v>
      </c>
      <c r="AV2" s="152" t="s">
        <v>26</v>
      </c>
      <c r="AW2" s="152" t="s">
        <v>514</v>
      </c>
      <c r="AX2" s="152" t="s">
        <v>201</v>
      </c>
      <c r="AY2" s="152" t="s">
        <v>382</v>
      </c>
      <c r="AZ2" s="152" t="s">
        <v>383</v>
      </c>
      <c r="BA2" s="152" t="s">
        <v>29</v>
      </c>
      <c r="BB2" s="152" t="s">
        <v>29</v>
      </c>
      <c r="BC2" s="152" t="s">
        <v>803</v>
      </c>
      <c r="BD2" s="152" t="s">
        <v>22</v>
      </c>
      <c r="BE2" s="152" t="s">
        <v>22</v>
      </c>
      <c r="BF2" s="152" t="s">
        <v>22</v>
      </c>
      <c r="BG2" s="152" t="s">
        <v>21</v>
      </c>
      <c r="BH2" s="152" t="s">
        <v>21</v>
      </c>
      <c r="BI2" s="152" t="s">
        <v>21</v>
      </c>
      <c r="BJ2" s="152" t="s">
        <v>21</v>
      </c>
      <c r="BK2" s="152" t="s">
        <v>20</v>
      </c>
      <c r="BL2" s="152" t="s">
        <v>20</v>
      </c>
      <c r="BM2" s="152" t="s">
        <v>13</v>
      </c>
      <c r="BN2" s="152" t="s">
        <v>242</v>
      </c>
      <c r="BO2" s="152" t="s">
        <v>243</v>
      </c>
      <c r="BP2" s="152" t="s">
        <v>244</v>
      </c>
      <c r="BQ2" s="152" t="s">
        <v>244</v>
      </c>
      <c r="BR2" s="152" t="s">
        <v>244</v>
      </c>
      <c r="BS2" s="152" t="s">
        <v>244</v>
      </c>
      <c r="BT2" s="152" t="s">
        <v>244</v>
      </c>
      <c r="BU2" s="152" t="s">
        <v>244</v>
      </c>
      <c r="BV2" s="152" t="s">
        <v>244</v>
      </c>
      <c r="BW2" s="152" t="s">
        <v>244</v>
      </c>
      <c r="BX2" s="152" t="s">
        <v>854</v>
      </c>
      <c r="BY2" s="152" t="s">
        <v>245</v>
      </c>
      <c r="BZ2" s="152" t="s">
        <v>245</v>
      </c>
      <c r="CA2" s="152" t="s">
        <v>246</v>
      </c>
      <c r="CB2" s="152" t="s">
        <v>247</v>
      </c>
      <c r="CC2" s="152" t="s">
        <v>248</v>
      </c>
      <c r="CD2" s="152" t="s">
        <v>349</v>
      </c>
      <c r="CE2" s="152" t="s">
        <v>350</v>
      </c>
      <c r="CF2" s="152" t="s">
        <v>675</v>
      </c>
      <c r="CG2" s="152" t="s">
        <v>240</v>
      </c>
      <c r="CH2" s="152" t="s">
        <v>241</v>
      </c>
      <c r="CI2" s="152" t="s">
        <v>36</v>
      </c>
      <c r="CJ2" s="152" t="s">
        <v>36</v>
      </c>
      <c r="CK2" s="152" t="s">
        <v>36</v>
      </c>
      <c r="CL2" s="152" t="s">
        <v>36</v>
      </c>
      <c r="CM2" s="152" t="s">
        <v>36</v>
      </c>
      <c r="CN2" s="152" t="s">
        <v>36</v>
      </c>
      <c r="CO2" s="152" t="s">
        <v>36</v>
      </c>
      <c r="CP2" s="152" t="s">
        <v>36</v>
      </c>
      <c r="CQ2" s="152" t="s">
        <v>38</v>
      </c>
      <c r="CR2" s="152" t="s">
        <v>38</v>
      </c>
      <c r="CS2" s="152" t="s">
        <v>38</v>
      </c>
      <c r="CT2" s="152" t="s">
        <v>38</v>
      </c>
      <c r="CU2" s="152" t="s">
        <v>38</v>
      </c>
      <c r="CV2" s="152" t="s">
        <v>38</v>
      </c>
      <c r="CW2" s="152" t="s">
        <v>567</v>
      </c>
      <c r="CX2" s="152" t="s">
        <v>566</v>
      </c>
      <c r="CY2" s="152" t="s">
        <v>566</v>
      </c>
      <c r="CZ2" s="152" t="s">
        <v>566</v>
      </c>
      <c r="DA2" s="152" t="s">
        <v>566</v>
      </c>
      <c r="DB2" s="152" t="s">
        <v>566</v>
      </c>
      <c r="DC2" s="152" t="s">
        <v>566</v>
      </c>
      <c r="DD2" s="152" t="s">
        <v>566</v>
      </c>
      <c r="DE2" s="152" t="s">
        <v>566</v>
      </c>
      <c r="DF2" s="152" t="s">
        <v>566</v>
      </c>
      <c r="DG2" s="152" t="s">
        <v>566</v>
      </c>
      <c r="DH2" s="152" t="s">
        <v>566</v>
      </c>
      <c r="DI2" s="152" t="s">
        <v>566</v>
      </c>
      <c r="DJ2" s="152" t="s">
        <v>566</v>
      </c>
      <c r="DK2" s="152" t="s">
        <v>566</v>
      </c>
      <c r="DL2" s="152" t="s">
        <v>566</v>
      </c>
      <c r="DM2" s="152" t="s">
        <v>566</v>
      </c>
      <c r="DN2" s="152" t="s">
        <v>566</v>
      </c>
      <c r="DO2" s="152" t="s">
        <v>566</v>
      </c>
      <c r="DP2" s="152" t="s">
        <v>566</v>
      </c>
      <c r="DQ2" s="152" t="s">
        <v>566</v>
      </c>
      <c r="DR2" s="152" t="s">
        <v>566</v>
      </c>
      <c r="DS2" s="152" t="s">
        <v>566</v>
      </c>
      <c r="DT2" s="152" t="s">
        <v>566</v>
      </c>
      <c r="DU2" s="152" t="s">
        <v>566</v>
      </c>
      <c r="DV2" s="152" t="s">
        <v>566</v>
      </c>
      <c r="DW2" s="152" t="s">
        <v>566</v>
      </c>
      <c r="DX2" s="152" t="s">
        <v>566</v>
      </c>
      <c r="DY2" s="152" t="s">
        <v>566</v>
      </c>
      <c r="DZ2" s="152" t="s">
        <v>566</v>
      </c>
      <c r="EA2" s="152" t="s">
        <v>566</v>
      </c>
      <c r="EB2" s="152" t="s">
        <v>566</v>
      </c>
      <c r="EC2" s="152" t="s">
        <v>566</v>
      </c>
      <c r="ED2" s="152" t="s">
        <v>566</v>
      </c>
      <c r="EE2" s="152" t="s">
        <v>566</v>
      </c>
      <c r="EF2" s="152" t="s">
        <v>566</v>
      </c>
      <c r="EG2" s="152" t="s">
        <v>566</v>
      </c>
      <c r="EH2" s="152" t="s">
        <v>254</v>
      </c>
      <c r="EI2" s="152" t="s">
        <v>318</v>
      </c>
      <c r="EJ2" s="152" t="s">
        <v>537</v>
      </c>
      <c r="EK2" s="152" t="s">
        <v>739</v>
      </c>
      <c r="EL2" s="152" t="s">
        <v>254</v>
      </c>
      <c r="EM2" s="152" t="s">
        <v>318</v>
      </c>
      <c r="EN2" s="152" t="s">
        <v>962</v>
      </c>
      <c r="EO2" s="152" t="s">
        <v>964</v>
      </c>
      <c r="EP2" s="152" t="s">
        <v>537</v>
      </c>
      <c r="EQ2" s="152" t="s">
        <v>537</v>
      </c>
      <c r="ER2" s="152" t="s">
        <v>537</v>
      </c>
      <c r="ES2" s="152" t="s">
        <v>537</v>
      </c>
      <c r="ET2" s="152" t="s">
        <v>537</v>
      </c>
      <c r="EU2" s="152" t="s">
        <v>537</v>
      </c>
      <c r="EV2" s="152" t="s">
        <v>537</v>
      </c>
      <c r="EW2" s="152" t="s">
        <v>35</v>
      </c>
      <c r="EX2" s="152" t="s">
        <v>35</v>
      </c>
      <c r="EY2" s="152" t="s">
        <v>35</v>
      </c>
      <c r="EZ2" s="152" t="s">
        <v>15</v>
      </c>
      <c r="FA2" s="152" t="s">
        <v>15</v>
      </c>
      <c r="FB2" s="152" t="s">
        <v>15</v>
      </c>
      <c r="FC2" s="152" t="s">
        <v>15</v>
      </c>
      <c r="FD2" s="152" t="s">
        <v>216</v>
      </c>
      <c r="FE2" s="152" t="s">
        <v>28</v>
      </c>
      <c r="FF2" s="152" t="s">
        <v>171</v>
      </c>
      <c r="FG2" s="152" t="s">
        <v>77</v>
      </c>
      <c r="FH2" s="152" t="s">
        <v>32</v>
      </c>
      <c r="FI2" s="152" t="s">
        <v>168</v>
      </c>
      <c r="FJ2" s="152" t="s">
        <v>249</v>
      </c>
      <c r="FK2" s="152" t="s">
        <v>250</v>
      </c>
      <c r="FL2" s="152" t="s">
        <v>251</v>
      </c>
      <c r="FM2" s="152" t="s">
        <v>29</v>
      </c>
      <c r="FN2" s="152" t="s">
        <v>29</v>
      </c>
      <c r="FO2" s="152" t="s">
        <v>30</v>
      </c>
      <c r="FP2" s="152" t="s">
        <v>31</v>
      </c>
      <c r="FQ2" s="152" t="s">
        <v>29</v>
      </c>
      <c r="FR2" s="152" t="s">
        <v>29</v>
      </c>
      <c r="FS2" s="152" t="s">
        <v>29</v>
      </c>
      <c r="FT2" s="152" t="s">
        <v>29</v>
      </c>
      <c r="FU2" s="152" t="s">
        <v>33</v>
      </c>
      <c r="FV2" s="152" t="s">
        <v>208</v>
      </c>
      <c r="FW2" s="152" t="s">
        <v>390</v>
      </c>
      <c r="FX2" s="152" t="s">
        <v>390</v>
      </c>
      <c r="FY2" s="152" t="s">
        <v>431</v>
      </c>
      <c r="FZ2" s="152" t="s">
        <v>431</v>
      </c>
      <c r="GA2" s="152" t="s">
        <v>431</v>
      </c>
      <c r="GB2" s="152" t="s">
        <v>431</v>
      </c>
      <c r="GC2" s="152" t="s">
        <v>431</v>
      </c>
      <c r="GD2" s="152" t="s">
        <v>431</v>
      </c>
      <c r="GE2" s="152" t="s">
        <v>385</v>
      </c>
      <c r="GF2" s="152" t="s">
        <v>385</v>
      </c>
      <c r="GG2" s="152" t="s">
        <v>17</v>
      </c>
      <c r="GH2" s="152" t="s">
        <v>16</v>
      </c>
      <c r="GI2" s="152" t="s">
        <v>296</v>
      </c>
      <c r="GJ2" s="152" t="s">
        <v>297</v>
      </c>
      <c r="GK2" s="152" t="s">
        <v>14</v>
      </c>
      <c r="GL2" s="152" t="s">
        <v>14</v>
      </c>
      <c r="GM2" s="152" t="s">
        <v>14</v>
      </c>
      <c r="GN2" s="152" t="s">
        <v>1030</v>
      </c>
      <c r="GO2" s="152" t="s">
        <v>19</v>
      </c>
      <c r="GP2" s="152" t="s">
        <v>19</v>
      </c>
      <c r="GQ2" s="152" t="s">
        <v>760</v>
      </c>
      <c r="GR2" s="152" t="s">
        <v>880</v>
      </c>
      <c r="GS2" s="152" t="s">
        <v>760</v>
      </c>
      <c r="GT2" s="152" t="s">
        <v>880</v>
      </c>
      <c r="GU2" s="152" t="s">
        <v>1044</v>
      </c>
      <c r="GV2" s="152" t="s">
        <v>374</v>
      </c>
      <c r="GW2" s="152" t="s">
        <v>375</v>
      </c>
      <c r="GX2" s="152" t="s">
        <v>876</v>
      </c>
      <c r="GY2" s="152" t="s">
        <v>973</v>
      </c>
      <c r="GZ2" s="152" t="s">
        <v>973</v>
      </c>
      <c r="HA2" s="152" t="s">
        <v>973</v>
      </c>
      <c r="HB2" s="152" t="s">
        <v>973</v>
      </c>
      <c r="HC2" s="152" t="s">
        <v>973</v>
      </c>
      <c r="HD2" s="152" t="s">
        <v>973</v>
      </c>
      <c r="HE2" s="152" t="s">
        <v>973</v>
      </c>
      <c r="HF2" s="152" t="s">
        <v>973</v>
      </c>
      <c r="HG2" s="152" t="s">
        <v>973</v>
      </c>
      <c r="HH2" s="152" t="s">
        <v>973</v>
      </c>
      <c r="HI2" s="152" t="s">
        <v>973</v>
      </c>
      <c r="HJ2" s="152" t="s">
        <v>973</v>
      </c>
      <c r="HK2" s="152" t="s">
        <v>973</v>
      </c>
      <c r="HL2" s="152" t="s">
        <v>973</v>
      </c>
      <c r="HM2" s="152" t="s">
        <v>877</v>
      </c>
      <c r="HN2" s="152" t="s">
        <v>974</v>
      </c>
      <c r="HO2" s="152" t="s">
        <v>974</v>
      </c>
      <c r="HP2" s="152" t="s">
        <v>974</v>
      </c>
      <c r="HQ2" s="152" t="s">
        <v>974</v>
      </c>
      <c r="HR2" s="152" t="s">
        <v>974</v>
      </c>
      <c r="HS2" s="152" t="s">
        <v>974</v>
      </c>
      <c r="HT2" s="152" t="s">
        <v>974</v>
      </c>
      <c r="HU2" s="152" t="s">
        <v>974</v>
      </c>
      <c r="HV2" s="152" t="s">
        <v>974</v>
      </c>
      <c r="HW2" s="152" t="s">
        <v>974</v>
      </c>
      <c r="HX2" s="152" t="s">
        <v>974</v>
      </c>
      <c r="HY2" s="152" t="s">
        <v>974</v>
      </c>
      <c r="HZ2" s="152" t="s">
        <v>974</v>
      </c>
      <c r="IA2" s="152" t="s">
        <v>974</v>
      </c>
      <c r="IB2" s="152" t="s">
        <v>974</v>
      </c>
      <c r="IC2" s="152" t="s">
        <v>881</v>
      </c>
      <c r="ID2" s="152" t="s">
        <v>885</v>
      </c>
      <c r="IE2" s="152" t="s">
        <v>882</v>
      </c>
      <c r="IF2" s="152" t="s">
        <v>884</v>
      </c>
      <c r="IG2" s="152" t="s">
        <v>884</v>
      </c>
      <c r="IH2" s="152" t="s">
        <v>884</v>
      </c>
      <c r="II2" s="152" t="s">
        <v>884</v>
      </c>
      <c r="IJ2" s="152" t="s">
        <v>884</v>
      </c>
      <c r="IK2" s="152" t="s">
        <v>416</v>
      </c>
      <c r="IL2" s="152" t="s">
        <v>323</v>
      </c>
      <c r="IM2" s="152" t="s">
        <v>323</v>
      </c>
      <c r="IN2" s="152" t="s">
        <v>1043</v>
      </c>
      <c r="IO2" s="152" t="s">
        <v>417</v>
      </c>
      <c r="IP2" s="152" t="s">
        <v>365</v>
      </c>
      <c r="IQ2" s="152" t="s">
        <v>887</v>
      </c>
      <c r="IR2" s="152" t="s">
        <v>1196</v>
      </c>
      <c r="IS2" s="152" t="s">
        <v>300</v>
      </c>
      <c r="IT2" s="152" t="s">
        <v>301</v>
      </c>
      <c r="IU2" s="152" t="s">
        <v>218</v>
      </c>
      <c r="IV2" s="152" t="s">
        <v>218</v>
      </c>
      <c r="IW2" s="152" t="s">
        <v>620</v>
      </c>
      <c r="IX2" s="152" t="s">
        <v>217</v>
      </c>
      <c r="IY2" s="152" t="s">
        <v>217</v>
      </c>
      <c r="IZ2" s="152" t="s">
        <v>80</v>
      </c>
      <c r="JA2" s="152" t="s">
        <v>120</v>
      </c>
      <c r="JB2" s="152" t="s">
        <v>81</v>
      </c>
      <c r="JC2" s="152" t="s">
        <v>379</v>
      </c>
      <c r="JD2" s="152" t="s">
        <v>913</v>
      </c>
      <c r="JE2" s="152" t="s">
        <v>914</v>
      </c>
      <c r="JF2" s="152" t="s">
        <v>915</v>
      </c>
      <c r="JG2" s="152" t="s">
        <v>687</v>
      </c>
      <c r="JH2" s="152" t="s">
        <v>376</v>
      </c>
      <c r="JI2" s="152" t="s">
        <v>275</v>
      </c>
      <c r="JJ2" s="152" t="s">
        <v>275</v>
      </c>
      <c r="JK2" s="152" t="s">
        <v>275</v>
      </c>
      <c r="JL2" s="152" t="s">
        <v>275</v>
      </c>
      <c r="JM2" s="152" t="s">
        <v>838</v>
      </c>
      <c r="JN2" s="152" t="s">
        <v>1000</v>
      </c>
      <c r="JO2" s="152" t="s">
        <v>995</v>
      </c>
      <c r="JP2" s="152" t="s">
        <v>995</v>
      </c>
      <c r="JQ2" s="152" t="s">
        <v>995</v>
      </c>
      <c r="JR2" s="152" t="s">
        <v>995</v>
      </c>
      <c r="JS2" s="152" t="s">
        <v>995</v>
      </c>
      <c r="JT2" s="152" t="s">
        <v>995</v>
      </c>
      <c r="JU2" s="152" t="s">
        <v>995</v>
      </c>
      <c r="JV2" s="152" t="s">
        <v>995</v>
      </c>
      <c r="JW2" s="152" t="s">
        <v>995</v>
      </c>
      <c r="JX2" s="152" t="s">
        <v>995</v>
      </c>
      <c r="JY2" s="152" t="s">
        <v>995</v>
      </c>
      <c r="JZ2" s="152" t="s">
        <v>995</v>
      </c>
      <c r="KA2" s="152" t="s">
        <v>995</v>
      </c>
      <c r="KB2" s="152" t="s">
        <v>995</v>
      </c>
      <c r="KC2" s="152" t="s">
        <v>995</v>
      </c>
      <c r="KD2" s="152" t="s">
        <v>995</v>
      </c>
      <c r="KE2" s="152" t="s">
        <v>995</v>
      </c>
      <c r="KF2" s="152" t="s">
        <v>995</v>
      </c>
      <c r="KG2" s="152" t="s">
        <v>995</v>
      </c>
      <c r="KH2" s="152" t="s">
        <v>995</v>
      </c>
      <c r="KI2" s="152" t="s">
        <v>995</v>
      </c>
      <c r="KJ2" s="152" t="s">
        <v>995</v>
      </c>
      <c r="KK2" s="152" t="s">
        <v>995</v>
      </c>
      <c r="KL2" s="152" t="s">
        <v>995</v>
      </c>
      <c r="KM2" s="152" t="s">
        <v>995</v>
      </c>
      <c r="KN2" s="152" t="s">
        <v>995</v>
      </c>
      <c r="KO2" s="152" t="s">
        <v>995</v>
      </c>
      <c r="KP2" s="152" t="s">
        <v>995</v>
      </c>
      <c r="KQ2" s="152" t="s">
        <v>995</v>
      </c>
      <c r="KR2" s="152" t="s">
        <v>995</v>
      </c>
      <c r="KS2" s="152" t="s">
        <v>995</v>
      </c>
      <c r="KT2" s="152" t="s">
        <v>995</v>
      </c>
      <c r="KU2" s="152" t="s">
        <v>995</v>
      </c>
      <c r="KV2" s="152" t="s">
        <v>995</v>
      </c>
      <c r="KW2" s="152" t="s">
        <v>995</v>
      </c>
      <c r="KX2" s="152" t="s">
        <v>995</v>
      </c>
      <c r="KY2" s="152" t="s">
        <v>995</v>
      </c>
      <c r="KZ2" s="152" t="s">
        <v>995</v>
      </c>
      <c r="LA2" s="152" t="s">
        <v>995</v>
      </c>
      <c r="LB2" s="152" t="s">
        <v>995</v>
      </c>
      <c r="LC2" s="152" t="s">
        <v>995</v>
      </c>
      <c r="LD2" s="152" t="s">
        <v>995</v>
      </c>
      <c r="LE2" s="152" t="s">
        <v>995</v>
      </c>
      <c r="LF2" s="152" t="s">
        <v>995</v>
      </c>
      <c r="LG2" s="152" t="s">
        <v>995</v>
      </c>
      <c r="LH2" s="152" t="s">
        <v>995</v>
      </c>
      <c r="LI2" s="152" t="s">
        <v>995</v>
      </c>
      <c r="LJ2" s="152" t="s">
        <v>995</v>
      </c>
      <c r="LK2" s="152" t="s">
        <v>995</v>
      </c>
      <c r="LL2" s="152" t="s">
        <v>995</v>
      </c>
      <c r="LM2" s="152" t="s">
        <v>995</v>
      </c>
      <c r="LN2" s="152" t="s">
        <v>995</v>
      </c>
      <c r="LO2" s="152" t="s">
        <v>995</v>
      </c>
      <c r="LP2" s="152" t="s">
        <v>995</v>
      </c>
      <c r="LQ2" s="152" t="s">
        <v>995</v>
      </c>
      <c r="LR2" s="152" t="s">
        <v>995</v>
      </c>
      <c r="LS2" s="152" t="s">
        <v>995</v>
      </c>
      <c r="LT2" s="152" t="s">
        <v>995</v>
      </c>
      <c r="LU2" s="152" t="s">
        <v>995</v>
      </c>
      <c r="LV2" s="152" t="s">
        <v>995</v>
      </c>
      <c r="LW2" s="152" t="s">
        <v>995</v>
      </c>
      <c r="LX2" s="152" t="s">
        <v>995</v>
      </c>
      <c r="LY2" s="152" t="s">
        <v>995</v>
      </c>
      <c r="LZ2" s="152" t="s">
        <v>995</v>
      </c>
      <c r="MA2" s="152" t="s">
        <v>995</v>
      </c>
      <c r="MB2" s="152" t="s">
        <v>995</v>
      </c>
      <c r="MC2" s="152" t="s">
        <v>995</v>
      </c>
      <c r="MD2" s="152" t="s">
        <v>995</v>
      </c>
      <c r="ME2" s="152" t="s">
        <v>995</v>
      </c>
      <c r="MF2" s="152" t="s">
        <v>995</v>
      </c>
      <c r="MG2" s="152" t="s">
        <v>995</v>
      </c>
      <c r="MH2" s="152" t="s">
        <v>995</v>
      </c>
      <c r="MI2" s="152" t="s">
        <v>995</v>
      </c>
      <c r="MJ2" s="152" t="s">
        <v>995</v>
      </c>
      <c r="MK2" s="152" t="s">
        <v>995</v>
      </c>
      <c r="ML2" s="152" t="s">
        <v>995</v>
      </c>
      <c r="MM2" s="152" t="s">
        <v>995</v>
      </c>
      <c r="MN2" s="152" t="s">
        <v>995</v>
      </c>
      <c r="MO2" s="152" t="s">
        <v>995</v>
      </c>
      <c r="MP2" s="152" t="s">
        <v>995</v>
      </c>
      <c r="MQ2" s="152" t="s">
        <v>995</v>
      </c>
      <c r="MR2" s="152" t="s">
        <v>995</v>
      </c>
      <c r="MS2" s="152" t="s">
        <v>995</v>
      </c>
      <c r="MT2" s="152" t="s">
        <v>995</v>
      </c>
      <c r="MU2" s="152" t="s">
        <v>995</v>
      </c>
      <c r="MV2" s="152" t="s">
        <v>995</v>
      </c>
      <c r="MW2" s="152" t="s">
        <v>995</v>
      </c>
      <c r="MX2" s="152" t="s">
        <v>995</v>
      </c>
      <c r="MY2" s="152" t="s">
        <v>995</v>
      </c>
      <c r="MZ2" s="152" t="s">
        <v>995</v>
      </c>
      <c r="NA2" s="152" t="s">
        <v>995</v>
      </c>
      <c r="NB2" s="152" t="s">
        <v>995</v>
      </c>
      <c r="NC2" s="152" t="s">
        <v>995</v>
      </c>
      <c r="ND2" s="152" t="s">
        <v>995</v>
      </c>
      <c r="NE2" s="152" t="s">
        <v>995</v>
      </c>
      <c r="NF2" s="152" t="s">
        <v>995</v>
      </c>
      <c r="NG2" s="152" t="s">
        <v>995</v>
      </c>
      <c r="NH2" s="152" t="s">
        <v>995</v>
      </c>
      <c r="NI2" s="152" t="s">
        <v>995</v>
      </c>
      <c r="NJ2" s="152" t="s">
        <v>995</v>
      </c>
      <c r="NK2" s="152" t="s">
        <v>995</v>
      </c>
      <c r="NL2" s="152" t="s">
        <v>995</v>
      </c>
      <c r="NM2" s="152" t="s">
        <v>995</v>
      </c>
      <c r="NN2" s="152" t="s">
        <v>995</v>
      </c>
      <c r="NO2" s="152" t="s">
        <v>995</v>
      </c>
      <c r="NP2" s="152" t="s">
        <v>995</v>
      </c>
      <c r="NQ2" s="152" t="s">
        <v>995</v>
      </c>
      <c r="NR2" s="152" t="s">
        <v>995</v>
      </c>
      <c r="NS2" s="152" t="s">
        <v>995</v>
      </c>
      <c r="NT2" s="152" t="s">
        <v>995</v>
      </c>
      <c r="NU2" s="152" t="s">
        <v>995</v>
      </c>
      <c r="NV2" s="152" t="s">
        <v>995</v>
      </c>
      <c r="NW2" s="152" t="s">
        <v>995</v>
      </c>
      <c r="NX2" s="152" t="s">
        <v>995</v>
      </c>
      <c r="NY2" s="152" t="s">
        <v>995</v>
      </c>
      <c r="NZ2" s="152" t="s">
        <v>995</v>
      </c>
      <c r="OA2" s="152" t="s">
        <v>995</v>
      </c>
      <c r="OB2" s="152" t="s">
        <v>995</v>
      </c>
      <c r="OC2" s="152" t="s">
        <v>995</v>
      </c>
      <c r="OD2" s="152" t="s">
        <v>995</v>
      </c>
      <c r="OE2" s="152" t="s">
        <v>523</v>
      </c>
      <c r="OF2" s="152"/>
      <c r="OG2" s="152"/>
      <c r="OH2" s="152"/>
      <c r="OI2" s="153" t="s">
        <v>197</v>
      </c>
    </row>
    <row r="3" spans="1:399" s="2" customFormat="1" ht="42" customHeight="1">
      <c r="A3" s="87">
        <v>10</v>
      </c>
      <c r="B3" s="86">
        <f>COUNTIFS($C$5:$C$70,$A3,$D$5:$D$70,TRUE)</f>
        <v>0</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311" t="e">
        <f>SUM(#REF!)</f>
        <v>#REF!</v>
      </c>
      <c r="AJ3" s="327" t="s">
        <v>3</v>
      </c>
      <c r="AK3" s="34"/>
      <c r="AL3" s="34"/>
      <c r="AM3" s="34"/>
      <c r="AN3" s="34"/>
      <c r="AO3" s="34"/>
      <c r="AP3" s="34"/>
      <c r="AQ3" s="34"/>
      <c r="AR3" s="34"/>
      <c r="AS3" s="34"/>
      <c r="AT3" s="34"/>
      <c r="AU3" s="34"/>
      <c r="AV3" s="34"/>
      <c r="AW3" s="34"/>
      <c r="AX3" s="34"/>
      <c r="AY3" s="112"/>
      <c r="AZ3" s="112"/>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112"/>
      <c r="CX3" s="112"/>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112"/>
      <c r="FX3" s="112"/>
      <c r="FY3" s="112"/>
      <c r="FZ3" s="112"/>
      <c r="GA3" s="112"/>
      <c r="GB3" s="112"/>
      <c r="GC3" s="112"/>
      <c r="GD3" s="112"/>
      <c r="GE3" s="112"/>
      <c r="GF3" s="112"/>
      <c r="GG3" s="34"/>
      <c r="GH3" s="34"/>
      <c r="GI3" s="112"/>
      <c r="GJ3" s="112"/>
      <c r="GK3" s="34"/>
      <c r="GL3" s="34"/>
      <c r="GM3" s="34"/>
      <c r="GN3" s="112"/>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112"/>
      <c r="IP3" s="112"/>
      <c r="IQ3" s="112"/>
      <c r="IR3" s="112"/>
      <c r="IS3" s="112"/>
      <c r="IT3" s="112"/>
      <c r="IU3" s="34"/>
      <c r="IV3" s="34"/>
      <c r="IW3" s="34"/>
      <c r="IX3" s="34"/>
      <c r="IY3" s="34"/>
      <c r="IZ3" s="34"/>
      <c r="JA3" s="34"/>
      <c r="JB3" s="34"/>
      <c r="JC3" s="34"/>
      <c r="JD3" s="112"/>
      <c r="JE3" s="112"/>
      <c r="JF3" s="112"/>
      <c r="JG3" s="34"/>
      <c r="JH3" s="34"/>
      <c r="JI3" s="112" t="s">
        <v>278</v>
      </c>
      <c r="JJ3" s="112" t="s">
        <v>278</v>
      </c>
      <c r="JK3" s="112" t="s">
        <v>278</v>
      </c>
      <c r="JL3" s="112" t="s">
        <v>278</v>
      </c>
      <c r="JM3" s="112" t="s">
        <v>278</v>
      </c>
      <c r="JN3" s="112"/>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1" t="s">
        <v>197</v>
      </c>
    </row>
    <row r="4" spans="1:399" s="2" customFormat="1" ht="65.25" customHeight="1">
      <c r="A4" s="117" t="str">
        <f>"Trial Number
("&amp;COUNT(A$5:A$70)-1&amp;")"</f>
        <v>Trial Number
(64)</v>
      </c>
      <c r="B4" s="117" t="s">
        <v>73</v>
      </c>
      <c r="C4" s="117" t="s">
        <v>69</v>
      </c>
      <c r="D4" s="117" t="str">
        <f>"Run Trials
("&amp;COUNTIFS(D$5:D$70,TRUE)&amp;")
("&amp;TEXT(COUNTIFS(D$5:D$70,TRUE)/(COUNTA($A$5:$A$70)-1),"0.0%)")</f>
        <v>Run Trials
(21)
(32.8%)</v>
      </c>
      <c r="E4" s="118" t="str">
        <f>"Full output
("&amp;TEXT(COUNTIFS($D$5:$D$70,TRUE,E$5:E$70,TRUE)/COUNTIFS($D$5:$D$70,TRUE),"0%)")</f>
        <v>Full output
(19%)</v>
      </c>
      <c r="F4" s="117" t="str">
        <f>"Report
("&amp;TEXT(COUNTIFS(F$5:F$70,TRUE)/(COUNTA(F$5:F$70)-1),"0.0%)")&amp;"
("&amp;TEXT(COUNTIFS(F$5:F$70,TRUE,$D$5:$D$70,TRUE)/COUNTIFS($D$5:$D$70,TRUE),"0%)")</f>
        <v>Report
(81.8%)
(100%)</v>
      </c>
      <c r="G4" s="120" t="s">
        <v>911</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327" t="s">
        <v>4</v>
      </c>
      <c r="AK4" s="113" t="str">
        <f ca="1">IF(COUNTIFS(AK$5:AK$70,"Dup")&gt;0,"Dup","")</f>
        <v/>
      </c>
      <c r="AL4" s="114"/>
      <c r="AM4" s="114"/>
      <c r="AN4" s="114"/>
      <c r="AO4" s="114"/>
      <c r="AP4" s="114"/>
      <c r="AQ4" s="114"/>
      <c r="AR4" s="114"/>
      <c r="AS4" s="114"/>
      <c r="AT4" s="114"/>
      <c r="AU4" s="114"/>
      <c r="AV4" s="114"/>
      <c r="AW4" s="114"/>
      <c r="AX4" s="114"/>
      <c r="AY4" s="114"/>
      <c r="AZ4" s="114"/>
      <c r="BA4" s="114" t="s">
        <v>407</v>
      </c>
      <c r="BB4" s="114" t="s">
        <v>702</v>
      </c>
      <c r="BC4" s="114" t="s">
        <v>805</v>
      </c>
      <c r="BD4" s="114" t="s">
        <v>396</v>
      </c>
      <c r="BE4" s="114" t="s">
        <v>113</v>
      </c>
      <c r="BF4" s="114" t="s">
        <v>805</v>
      </c>
      <c r="BG4" s="114" t="s">
        <v>398</v>
      </c>
      <c r="BH4" s="114" t="s">
        <v>805</v>
      </c>
      <c r="BI4" s="114" t="s">
        <v>397</v>
      </c>
      <c r="BJ4" s="114" t="s">
        <v>371</v>
      </c>
      <c r="BK4" s="114" t="s">
        <v>396</v>
      </c>
      <c r="BL4" s="114" t="s">
        <v>805</v>
      </c>
      <c r="BM4" s="114"/>
      <c r="BN4" s="114"/>
      <c r="BO4" s="114"/>
      <c r="BP4" s="114" t="s">
        <v>6</v>
      </c>
      <c r="BQ4" s="114" t="s">
        <v>7</v>
      </c>
      <c r="BR4" s="114" t="s">
        <v>8</v>
      </c>
      <c r="BS4" s="114" t="s">
        <v>175</v>
      </c>
      <c r="BT4" s="114" t="s">
        <v>190</v>
      </c>
      <c r="BU4" s="114" t="s">
        <v>256</v>
      </c>
      <c r="BV4" s="114" t="s">
        <v>258</v>
      </c>
      <c r="BW4" s="114" t="s">
        <v>293</v>
      </c>
      <c r="BX4" s="114"/>
      <c r="BY4" s="114" t="s">
        <v>7</v>
      </c>
      <c r="BZ4" s="114" t="s">
        <v>8</v>
      </c>
      <c r="CA4" s="114"/>
      <c r="CB4" s="114" t="s">
        <v>175</v>
      </c>
      <c r="CC4" s="114"/>
      <c r="CD4" s="114"/>
      <c r="CE4" s="114"/>
      <c r="CF4" s="114" t="s">
        <v>313</v>
      </c>
      <c r="CG4" s="114"/>
      <c r="CH4" s="114"/>
      <c r="CI4" s="114" t="s">
        <v>6</v>
      </c>
      <c r="CJ4" s="114" t="s">
        <v>7</v>
      </c>
      <c r="CK4" s="114" t="s">
        <v>8</v>
      </c>
      <c r="CL4" s="114" t="s">
        <v>175</v>
      </c>
      <c r="CM4" s="114" t="s">
        <v>190</v>
      </c>
      <c r="CN4" s="114" t="s">
        <v>256</v>
      </c>
      <c r="CO4" s="114" t="s">
        <v>258</v>
      </c>
      <c r="CP4" s="114" t="s">
        <v>293</v>
      </c>
      <c r="CQ4" s="114" t="s">
        <v>6</v>
      </c>
      <c r="CR4" s="114" t="s">
        <v>7</v>
      </c>
      <c r="CS4" s="114" t="s">
        <v>8</v>
      </c>
      <c r="CT4" s="114" t="s">
        <v>175</v>
      </c>
      <c r="CU4" s="114" t="s">
        <v>190</v>
      </c>
      <c r="CV4" s="114" t="s">
        <v>256</v>
      </c>
      <c r="CW4" s="115" t="s">
        <v>313</v>
      </c>
      <c r="CX4" s="190" t="str">
        <f>INDEX(i.TOL_indices,1,1)&amp;", "&amp;INDEX(DataAutumn!i.FS_StrategyIndices,1,CX$14)</f>
        <v>19:20, 35:55</v>
      </c>
      <c r="CY4" s="190" t="str">
        <f>INDEX(i.TOL_indices,1,1)&amp;", "&amp;INDEX(DataAutumn!i.FS_StrategyIndices,1,CY$14)</f>
        <v>19:20, 55:60</v>
      </c>
      <c r="CZ4" s="190" t="str">
        <f>INDEX(i.TOL_indices,1,1)&amp;", "&amp;INDEX(DataAutumn!i.FS_StrategyIndices,1,CZ$14)</f>
        <v>19:20, 60:77</v>
      </c>
      <c r="DA4" s="190" t="str">
        <f>INDEX(i.TOL_indices,1,1)&amp;", "&amp;INDEX(DataAutumn!i.FS_StrategyIndices,1,DA$14)</f>
        <v>19:20, 87:129</v>
      </c>
      <c r="DB4" s="190" t="str">
        <f>INDEX(i.TOL_indices,1,1)&amp;", "&amp;INDEX(DataAutumn!i.FS_StrategyIndices,1,DB$14)</f>
        <v>19:20, 38:58</v>
      </c>
      <c r="DC4" s="190" t="str">
        <f>INDEX(i.TOL_indices,1,1)&amp;", "&amp;INDEX(DataAutumn!i.FS_StrategyIndices,1,DC$14)</f>
        <v>19:20, 58:63</v>
      </c>
      <c r="DD4" s="190" t="str">
        <f>INDEX(i.TOL_indices,1,1)&amp;", "&amp;INDEX(DataAutumn!i.FS_StrategyIndices,1,DD$14)</f>
        <v>19:20, 63:80</v>
      </c>
      <c r="DE4" s="190" t="str">
        <f>INDEX(i.TOL_indices,1,1)&amp;", "&amp;INDEX(DataAutumn!i.FS_StrategyIndices,1,DE$14)</f>
        <v>19:20, 90:132</v>
      </c>
      <c r="DF4" s="190" t="str">
        <f>INDEX(i.TOL_indices,1,1)&amp;", "&amp;INDEX(DataAutumn!i.FS_StrategyIndices,1,DF$14)</f>
        <v>19:20, 41:61</v>
      </c>
      <c r="DG4" s="190" t="str">
        <f>INDEX(i.TOL_indices,1,1)&amp;", "&amp;INDEX(DataAutumn!i.FS_StrategyIndices,1,DG$14)</f>
        <v>19:20, 61:66</v>
      </c>
      <c r="DH4" s="190" t="str">
        <f>INDEX(i.TOL_indices,1,1)&amp;", "&amp;INDEX(DataAutumn!i.FS_StrategyIndices,1,DH$14)</f>
        <v>19:20, 66:83</v>
      </c>
      <c r="DI4" s="190" t="str">
        <f>INDEX(i.TOL_indices,1,1)&amp;", "&amp;INDEX(DataAutumn!i.FS_StrategyIndices,1,DI$14)</f>
        <v>19:20, 93:135</v>
      </c>
      <c r="DJ4" s="190" t="str">
        <f>INDEX(i.TOL_indices,2,1)&amp;", "&amp;INDEX(DataWinter!i.FS_StrategyIndices,1,DJ$14)</f>
        <v>43:44, 39:59</v>
      </c>
      <c r="DK4" s="190" t="str">
        <f>INDEX(i.TOL_indices,2,1)&amp;", "&amp;INDEX(DataWinter!i.FS_StrategyIndices,1,DK$14)</f>
        <v>43:44, 59:64</v>
      </c>
      <c r="DL4" s="190" t="str">
        <f>INDEX(i.TOL_indices,2,1)&amp;", "&amp;INDEX(DataWinter!i.FS_StrategyIndices,1,DL$14)</f>
        <v>43:44, 64:81</v>
      </c>
      <c r="DM4" s="190" t="str">
        <f>INDEX(i.TOL_indices,2,1)&amp;", "&amp;INDEX(DataWinter!i.FS_StrategyIndices,1,DM$14)</f>
        <v>43:44, 91:133</v>
      </c>
      <c r="DN4" s="190" t="str">
        <f>INDEX(i.TOL_indices,2,1)&amp;", "&amp;INDEX(DataWinter!i.FS_StrategyIndices,1,DN$14)</f>
        <v>43:44, 42:62</v>
      </c>
      <c r="DO4" s="190" t="str">
        <f>INDEX(i.TOL_indices,2,1)&amp;", "&amp;INDEX(DataWinter!i.FS_StrategyIndices,1,DO$14)</f>
        <v>43:44, 62:67</v>
      </c>
      <c r="DP4" s="190" t="str">
        <f>INDEX(i.TOL_indices,2,1)&amp;", "&amp;INDEX(DataWinter!i.FS_StrategyIndices,1,DP$14)</f>
        <v>43:44, 67:84</v>
      </c>
      <c r="DQ4" s="190" t="str">
        <f>INDEX(i.TOL_indices,2,1)&amp;", "&amp;INDEX(DataWinter!i.FS_StrategyIndices,1,DQ$14)</f>
        <v>43:44, 94:136</v>
      </c>
      <c r="DR4" s="190" t="str">
        <f>INDEX(i.TOL_indices,2,1)&amp;", "&amp;INDEX(DataWinter!i.FS_StrategyIndices,1,DR$14)</f>
        <v>43:44, 45:65</v>
      </c>
      <c r="DS4" s="190" t="str">
        <f>INDEX(i.TOL_indices,2,1)&amp;", "&amp;INDEX(DataWinter!i.FS_StrategyIndices,1,DS$14)</f>
        <v>43:44, 65:70</v>
      </c>
      <c r="DT4" s="190" t="str">
        <f>INDEX(i.TOL_indices,2,1)&amp;", "&amp;INDEX(DataWinter!i.FS_StrategyIndices,1,DT$14)</f>
        <v>43:44, 70:87</v>
      </c>
      <c r="DU4" s="190" t="str">
        <f>INDEX(i.TOL_indices,2,1)&amp;", "&amp;INDEX(DataWinter!i.FS_StrategyIndices,1,DU$14)</f>
        <v>43:44, 97:139</v>
      </c>
      <c r="DV4" s="190" t="str">
        <f>INDEX(i.TOL_indices,3,1)&amp;", "&amp;INDEX(DataSpring!i.FS_StrategyIndices,1,DV$14)</f>
        <v>67:68, 43:63</v>
      </c>
      <c r="DW4" s="190" t="str">
        <f>INDEX(i.TOL_indices,3,1)&amp;", "&amp;INDEX(DataSpring!i.FS_StrategyIndices,1,DW$14)</f>
        <v>67:68, 63:68</v>
      </c>
      <c r="DX4" s="190" t="str">
        <f>INDEX(i.TOL_indices,3,1)&amp;", "&amp;INDEX(DataSpring!i.FS_StrategyIndices,1,DX$14)</f>
        <v>67:68, 68:85</v>
      </c>
      <c r="DY4" s="190" t="str">
        <f>INDEX(i.TOL_indices,3,1)&amp;", "&amp;INDEX(DataSpring!i.FS_StrategyIndices,1,DY$14)</f>
        <v>67:68, 95:137</v>
      </c>
      <c r="DZ4" s="190" t="str">
        <f>INDEX(i.TOL_indices,3,1)&amp;", "&amp;INDEX(DataSpring!i.FS_StrategyIndices,1,DZ$14)</f>
        <v>67:68, 46:66</v>
      </c>
      <c r="EA4" s="190" t="str">
        <f>INDEX(i.TOL_indices,3,1)&amp;", "&amp;INDEX(DataSpring!i.FS_StrategyIndices,1,EA$14)</f>
        <v>67:68, 66:71</v>
      </c>
      <c r="EB4" s="190" t="str">
        <f>INDEX(i.TOL_indices,3,1)&amp;", "&amp;INDEX(DataSpring!i.FS_StrategyIndices,1,EB$14)</f>
        <v>67:68, 71:88</v>
      </c>
      <c r="EC4" s="190" t="str">
        <f>INDEX(i.TOL_indices,3,1)&amp;", "&amp;INDEX(DataSpring!i.FS_StrategyIndices,1,EC$14)</f>
        <v>67:68, 98:140</v>
      </c>
      <c r="ED4" s="190" t="str">
        <f>INDEX(i.TOL_indices,3,1)&amp;", "&amp;INDEX(DataSpring!i.FS_StrategyIndices,1,ED$14)</f>
        <v>67:68, 49:69</v>
      </c>
      <c r="EE4" s="190" t="str">
        <f>INDEX(i.TOL_indices,3,1)&amp;", "&amp;INDEX(DataSpring!i.FS_StrategyIndices,1,EE$14)</f>
        <v>67:68, 69:74</v>
      </c>
      <c r="EF4" s="190" t="str">
        <f>INDEX(i.TOL_indices,3,1)&amp;", "&amp;INDEX(DataSpring!i.FS_StrategyIndices,1,EF$14)</f>
        <v>67:68, 74:91</v>
      </c>
      <c r="EG4" s="190" t="str">
        <f>INDEX(i.TOL_indices,3,1)&amp;", "&amp;INDEX(DataSpring!i.FS_StrategyIndices,1,EG$14)</f>
        <v>67:68, 101:143</v>
      </c>
      <c r="EH4" s="114" t="s">
        <v>313</v>
      </c>
      <c r="EI4" s="114" t="s">
        <v>313</v>
      </c>
      <c r="EJ4" s="114" t="s">
        <v>740</v>
      </c>
      <c r="EK4" s="114" t="s">
        <v>313</v>
      </c>
      <c r="EL4" s="114" t="s">
        <v>313</v>
      </c>
      <c r="EM4" s="114" t="s">
        <v>313</v>
      </c>
      <c r="EN4" s="114" t="s">
        <v>963</v>
      </c>
      <c r="EO4" s="114" t="s">
        <v>963</v>
      </c>
      <c r="EP4" s="114" t="s">
        <v>650</v>
      </c>
      <c r="EQ4" s="114" t="s">
        <v>540</v>
      </c>
      <c r="ER4" s="114" t="s">
        <v>541</v>
      </c>
      <c r="ES4" s="114" t="s">
        <v>652</v>
      </c>
      <c r="ET4" s="114" t="s">
        <v>653</v>
      </c>
      <c r="EU4" s="114" t="s">
        <v>681</v>
      </c>
      <c r="EV4" s="114" t="s">
        <v>682</v>
      </c>
      <c r="EW4" s="114" t="s">
        <v>6</v>
      </c>
      <c r="EX4" s="114" t="s">
        <v>7</v>
      </c>
      <c r="EY4" s="114" t="s">
        <v>8</v>
      </c>
      <c r="EZ4" s="114" t="s">
        <v>6</v>
      </c>
      <c r="FA4" s="114" t="s">
        <v>7</v>
      </c>
      <c r="FB4" s="114" t="s">
        <v>8</v>
      </c>
      <c r="FC4" s="114" t="s">
        <v>175</v>
      </c>
      <c r="FD4" s="114"/>
      <c r="FE4" s="114"/>
      <c r="FF4" s="114"/>
      <c r="FG4" s="114"/>
      <c r="FH4" s="114"/>
      <c r="FI4" s="114"/>
      <c r="FJ4" s="114"/>
      <c r="FK4" s="114"/>
      <c r="FL4" s="114"/>
      <c r="FM4" s="114" t="s">
        <v>701</v>
      </c>
      <c r="FN4" s="114" t="s">
        <v>700</v>
      </c>
      <c r="FO4" s="114"/>
      <c r="FP4" s="114"/>
      <c r="FQ4" s="114" t="s">
        <v>842</v>
      </c>
      <c r="FR4" s="114" t="s">
        <v>843</v>
      </c>
      <c r="FS4" s="114" t="s">
        <v>34</v>
      </c>
      <c r="FT4" s="114" t="s">
        <v>98</v>
      </c>
      <c r="FU4" s="114"/>
      <c r="FV4" s="114"/>
      <c r="FW4" s="114"/>
      <c r="FX4" s="114"/>
      <c r="FY4" s="114" t="s">
        <v>912</v>
      </c>
      <c r="FZ4" s="114" t="s">
        <v>398</v>
      </c>
      <c r="GA4" s="114" t="s">
        <v>1142</v>
      </c>
      <c r="GB4" s="114" t="s">
        <v>396</v>
      </c>
      <c r="GC4" s="114" t="s">
        <v>643</v>
      </c>
      <c r="GD4" s="114" t="s">
        <v>432</v>
      </c>
      <c r="GE4" s="114" t="s">
        <v>7</v>
      </c>
      <c r="GF4" s="114" t="s">
        <v>608</v>
      </c>
      <c r="GG4" s="114"/>
      <c r="GH4" s="114"/>
      <c r="GI4" s="114"/>
      <c r="GJ4" s="114"/>
      <c r="GK4" s="114" t="s">
        <v>6</v>
      </c>
      <c r="GL4" s="114" t="s">
        <v>7</v>
      </c>
      <c r="GM4" s="114" t="s">
        <v>8</v>
      </c>
      <c r="GN4" s="114" t="s">
        <v>1029</v>
      </c>
      <c r="GO4" s="114" t="s">
        <v>912</v>
      </c>
      <c r="GP4" s="114" t="s">
        <v>617</v>
      </c>
      <c r="GQ4" s="114" t="s">
        <v>6</v>
      </c>
      <c r="GR4" s="114" t="s">
        <v>6</v>
      </c>
      <c r="GS4" s="114" t="s">
        <v>761</v>
      </c>
      <c r="GT4" s="114" t="s">
        <v>761</v>
      </c>
      <c r="GU4" s="114" t="s">
        <v>6</v>
      </c>
      <c r="GV4" s="114"/>
      <c r="GW4" s="114"/>
      <c r="GX4" s="114"/>
      <c r="GY4" s="169" t="str">
        <f t="shared" ref="GY4:HL4" si="0">INDEX(GI_index,1,GY$14)</f>
        <v>2:3,1:2,0:1</v>
      </c>
      <c r="GZ4" s="114" t="str">
        <f t="shared" si="0"/>
        <v>2:3,4:5,0:1</v>
      </c>
      <c r="HA4" s="114" t="str">
        <f t="shared" si="0"/>
        <v>2:3,7:8,0:1</v>
      </c>
      <c r="HB4" s="114" t="str">
        <f t="shared" si="0"/>
        <v>2:3,10:11,0:1</v>
      </c>
      <c r="HC4" s="114" t="str">
        <f t="shared" si="0"/>
        <v>2:3,13:14,0:1</v>
      </c>
      <c r="HD4" s="114" t="str">
        <f t="shared" si="0"/>
        <v>2:3,16:17,0:1</v>
      </c>
      <c r="HE4" s="114" t="str">
        <f t="shared" si="0"/>
        <v>2:3,19:20,0:1</v>
      </c>
      <c r="HF4" s="169" t="str">
        <f t="shared" si="0"/>
        <v>2:3,1:2,3:4</v>
      </c>
      <c r="HG4" s="114" t="str">
        <f t="shared" si="0"/>
        <v>2:3,4:5,3:4</v>
      </c>
      <c r="HH4" s="114" t="str">
        <f t="shared" si="0"/>
        <v>2:3,7:8,3:4</v>
      </c>
      <c r="HI4" s="114" t="str">
        <f t="shared" si="0"/>
        <v>2:3,10:11,3:4</v>
      </c>
      <c r="HJ4" s="114" t="str">
        <f t="shared" si="0"/>
        <v>2:3,13:14,3:4</v>
      </c>
      <c r="HK4" s="114" t="str">
        <f t="shared" si="0"/>
        <v>2:3,16:17,3:4</v>
      </c>
      <c r="HL4" s="114" t="str">
        <f t="shared" si="0"/>
        <v>2:3,19:20,3:4</v>
      </c>
      <c r="HM4" s="114"/>
      <c r="HN4" s="114" t="s">
        <v>975</v>
      </c>
      <c r="HO4" s="169" t="str">
        <f>GY4</f>
        <v>2:3,1:2,0:1</v>
      </c>
      <c r="HP4" s="169" t="str">
        <f t="shared" ref="HP4:HU4" si="1">GZ4</f>
        <v>2:3,4:5,0:1</v>
      </c>
      <c r="HQ4" s="169" t="str">
        <f t="shared" si="1"/>
        <v>2:3,7:8,0:1</v>
      </c>
      <c r="HR4" s="169" t="str">
        <f t="shared" si="1"/>
        <v>2:3,10:11,0:1</v>
      </c>
      <c r="HS4" s="169" t="str">
        <f t="shared" si="1"/>
        <v>2:3,13:14,0:1</v>
      </c>
      <c r="HT4" s="169" t="str">
        <f t="shared" si="1"/>
        <v>2:3,16:17,0:1</v>
      </c>
      <c r="HU4" s="169" t="str">
        <f t="shared" si="1"/>
        <v>2:3,19:20,0:1</v>
      </c>
      <c r="HV4" s="169" t="str">
        <f>HF4</f>
        <v>2:3,1:2,3:4</v>
      </c>
      <c r="HW4" s="169" t="str">
        <f t="shared" ref="HW4" si="2">HG4</f>
        <v>2:3,4:5,3:4</v>
      </c>
      <c r="HX4" s="169" t="str">
        <f t="shared" ref="HX4" si="3">HH4</f>
        <v>2:3,7:8,3:4</v>
      </c>
      <c r="HY4" s="169" t="str">
        <f t="shared" ref="HY4" si="4">HI4</f>
        <v>2:3,10:11,3:4</v>
      </c>
      <c r="HZ4" s="169" t="str">
        <f t="shared" ref="HZ4" si="5">HJ4</f>
        <v>2:3,13:14,3:4</v>
      </c>
      <c r="IA4" s="169" t="str">
        <f t="shared" ref="IA4" si="6">HK4</f>
        <v>2:3,16:17,3:4</v>
      </c>
      <c r="IB4" s="169" t="str">
        <f t="shared" ref="IB4" si="7">HL4</f>
        <v>2:3,19:20,3:4</v>
      </c>
      <c r="IC4" s="114"/>
      <c r="ID4" s="114" t="s">
        <v>886</v>
      </c>
      <c r="IE4" s="114"/>
      <c r="IF4" s="114" t="s">
        <v>993</v>
      </c>
      <c r="IG4" s="114" t="s">
        <v>1113</v>
      </c>
      <c r="IH4" s="114" t="s">
        <v>1114</v>
      </c>
      <c r="II4" s="114" t="s">
        <v>1115</v>
      </c>
      <c r="IJ4" s="114" t="s">
        <v>1112</v>
      </c>
      <c r="IK4" s="114"/>
      <c r="IL4" s="114" t="s">
        <v>364</v>
      </c>
      <c r="IM4" s="114" t="s">
        <v>398</v>
      </c>
      <c r="IN4" s="114" t="s">
        <v>364</v>
      </c>
      <c r="IO4" s="114"/>
      <c r="IP4" s="114" t="s">
        <v>366</v>
      </c>
      <c r="IQ4" s="114" t="s">
        <v>888</v>
      </c>
      <c r="IR4" s="114" t="s">
        <v>6</v>
      </c>
      <c r="IS4" s="114" t="s">
        <v>6</v>
      </c>
      <c r="IT4" s="114" t="s">
        <v>6</v>
      </c>
      <c r="IU4" s="114" t="s">
        <v>429</v>
      </c>
      <c r="IV4" s="114" t="s">
        <v>434</v>
      </c>
      <c r="IW4" s="114" t="s">
        <v>429</v>
      </c>
      <c r="IX4" s="114" t="s">
        <v>441</v>
      </c>
      <c r="IY4" s="114" t="s">
        <v>435</v>
      </c>
      <c r="IZ4" s="114"/>
      <c r="JA4" s="114"/>
      <c r="JB4" s="114"/>
      <c r="JC4" s="114"/>
      <c r="JD4" s="114"/>
      <c r="JE4" s="114"/>
      <c r="JF4" s="114"/>
      <c r="JG4" s="114" t="s">
        <v>570</v>
      </c>
      <c r="JH4" s="114"/>
      <c r="JI4" s="114" t="s">
        <v>7</v>
      </c>
      <c r="JJ4" s="114" t="s">
        <v>190</v>
      </c>
      <c r="JK4" s="114" t="s">
        <v>256</v>
      </c>
      <c r="JL4" s="114" t="s">
        <v>258</v>
      </c>
      <c r="JM4" s="114"/>
      <c r="JN4" s="114"/>
      <c r="JO4" s="169" t="str">
        <f t="shared" ref="JO4:KT4" si="8">INDEX(i.LMU_Slice,1,JO$14)</f>
        <v>0:1,0:1</v>
      </c>
      <c r="JP4" s="169" t="str">
        <f t="shared" si="8"/>
        <v>12:13,0:1</v>
      </c>
      <c r="JQ4" s="169" t="str">
        <f t="shared" si="8"/>
        <v>13:14,0:1</v>
      </c>
      <c r="JR4" s="169" t="str">
        <f t="shared" si="8"/>
        <v>26:27,0:1</v>
      </c>
      <c r="JS4" s="169" t="str">
        <f t="shared" si="8"/>
        <v>32:33,0:1</v>
      </c>
      <c r="JT4" s="169" t="str">
        <f t="shared" si="8"/>
        <v>14:15,0:1</v>
      </c>
      <c r="JU4" s="169" t="str">
        <f t="shared" si="8"/>
        <v>25:26,0:1</v>
      </c>
      <c r="JV4" s="169" t="str">
        <f t="shared" si="8"/>
        <v>31:32,0:1</v>
      </c>
      <c r="JW4" s="169" t="str">
        <f t="shared" si="8"/>
        <v>15:16,0:1</v>
      </c>
      <c r="JX4" s="169" t="str">
        <f t="shared" si="8"/>
        <v>24:25,0:1</v>
      </c>
      <c r="JY4" s="169" t="str">
        <f t="shared" si="8"/>
        <v>29:30,0:1</v>
      </c>
      <c r="JZ4" s="169" t="str">
        <f t="shared" si="8"/>
        <v>2:3,0:1</v>
      </c>
      <c r="KA4" s="169" t="str">
        <f t="shared" si="8"/>
        <v>3:4,0:1</v>
      </c>
      <c r="KB4" s="169" t="str">
        <f t="shared" si="8"/>
        <v>5:6,0:1</v>
      </c>
      <c r="KC4" s="169" t="str">
        <f t="shared" si="8"/>
        <v>30:31,0:1</v>
      </c>
      <c r="KD4" s="169" t="str">
        <f t="shared" si="8"/>
        <v>12:13,1:2</v>
      </c>
      <c r="KE4" s="169" t="str">
        <f t="shared" si="8"/>
        <v>13:14,1:2</v>
      </c>
      <c r="KF4" s="169" t="str">
        <f t="shared" si="8"/>
        <v>14:15,1:2</v>
      </c>
      <c r="KG4" s="169" t="str">
        <f t="shared" si="8"/>
        <v>15:16,1:2</v>
      </c>
      <c r="KH4" s="169" t="str">
        <f t="shared" si="8"/>
        <v>16:17,1:2</v>
      </c>
      <c r="KI4" s="169" t="str">
        <f t="shared" si="8"/>
        <v>19:20,1:2</v>
      </c>
      <c r="KJ4" s="169" t="str">
        <f t="shared" si="8"/>
        <v>18:19,1:2</v>
      </c>
      <c r="KK4" s="169" t="str">
        <f t="shared" si="8"/>
        <v>17:18,1:2</v>
      </c>
      <c r="KL4" s="169" t="str">
        <f t="shared" si="8"/>
        <v>10:11,1:2</v>
      </c>
      <c r="KM4" s="169" t="str">
        <f t="shared" si="8"/>
        <v>11:12,1:2</v>
      </c>
      <c r="KN4" s="169" t="str">
        <f t="shared" si="8"/>
        <v>9:10,1:2</v>
      </c>
      <c r="KO4" s="169" t="str">
        <f t="shared" si="8"/>
        <v>0:1,1:2</v>
      </c>
      <c r="KP4" s="169" t="str">
        <f t="shared" si="8"/>
        <v>26:27,1:2</v>
      </c>
      <c r="KQ4" s="169" t="str">
        <f t="shared" si="8"/>
        <v>32:33,1:2</v>
      </c>
      <c r="KR4" s="169" t="str">
        <f t="shared" si="8"/>
        <v>25:26,1:2</v>
      </c>
      <c r="KS4" s="169" t="str">
        <f t="shared" si="8"/>
        <v>12:13,2:3</v>
      </c>
      <c r="KT4" s="169" t="str">
        <f t="shared" si="8"/>
        <v>13:14,2:3</v>
      </c>
      <c r="KU4" s="169" t="str">
        <f t="shared" ref="KU4:LZ4" si="9">INDEX(i.LMU_Slice,1,KU$14)</f>
        <v>32:33,2:3</v>
      </c>
      <c r="KV4" s="169" t="str">
        <f t="shared" si="9"/>
        <v>31:32,2:3</v>
      </c>
      <c r="KW4" s="169" t="str">
        <f t="shared" si="9"/>
        <v>30:31,2:3</v>
      </c>
      <c r="KX4" s="169" t="str">
        <f t="shared" si="9"/>
        <v>19:20,2:3</v>
      </c>
      <c r="KY4" s="169" t="str">
        <f t="shared" si="9"/>
        <v>18:19,2:3</v>
      </c>
      <c r="KZ4" s="169" t="str">
        <f t="shared" si="9"/>
        <v>0:1,2:3</v>
      </c>
      <c r="LA4" s="169" t="str">
        <f t="shared" si="9"/>
        <v>26:27,2:3</v>
      </c>
      <c r="LB4" s="169" t="str">
        <f t="shared" si="9"/>
        <v>14:15,2:3</v>
      </c>
      <c r="LC4" s="169" t="str">
        <f t="shared" si="9"/>
        <v>25:26,2:3</v>
      </c>
      <c r="LD4" s="169" t="str">
        <f t="shared" si="9"/>
        <v>15:16,2:3</v>
      </c>
      <c r="LE4" s="169" t="str">
        <f t="shared" si="9"/>
        <v>24:25,2:3</v>
      </c>
      <c r="LF4" s="169" t="str">
        <f t="shared" si="9"/>
        <v>29:30,2:3</v>
      </c>
      <c r="LG4" s="169" t="str">
        <f t="shared" si="9"/>
        <v>2:3,2:3</v>
      </c>
      <c r="LH4" s="169" t="str">
        <f t="shared" si="9"/>
        <v>:,3:4</v>
      </c>
      <c r="LI4" s="169" t="str">
        <f t="shared" si="9"/>
        <v>:,3:4</v>
      </c>
      <c r="LJ4" s="169" t="str">
        <f t="shared" si="9"/>
        <v>:,3:4</v>
      </c>
      <c r="LK4" s="169" t="str">
        <f t="shared" si="9"/>
        <v>:,3:4</v>
      </c>
      <c r="LL4" s="169" t="str">
        <f t="shared" si="9"/>
        <v>:,3:4</v>
      </c>
      <c r="LM4" s="169" t="str">
        <f t="shared" si="9"/>
        <v>:,3:4</v>
      </c>
      <c r="LN4" s="169" t="str">
        <f t="shared" si="9"/>
        <v>:,3:4</v>
      </c>
      <c r="LO4" s="169" t="str">
        <f t="shared" si="9"/>
        <v>:,3:4</v>
      </c>
      <c r="LP4" s="169" t="str">
        <f t="shared" si="9"/>
        <v>:,3:4</v>
      </c>
      <c r="LQ4" s="169" t="str">
        <f t="shared" si="9"/>
        <v>:,3:4</v>
      </c>
      <c r="LR4" s="169" t="str">
        <f t="shared" si="9"/>
        <v>:,3:4</v>
      </c>
      <c r="LS4" s="169" t="str">
        <f t="shared" si="9"/>
        <v>:,3:4</v>
      </c>
      <c r="LT4" s="169" t="str">
        <f t="shared" si="9"/>
        <v>:,3:4</v>
      </c>
      <c r="LU4" s="169" t="str">
        <f t="shared" si="9"/>
        <v>:,3:4</v>
      </c>
      <c r="LV4" s="169" t="str">
        <f t="shared" si="9"/>
        <v>:,3:4</v>
      </c>
      <c r="LW4" s="169" t="str">
        <f t="shared" si="9"/>
        <v>:,4:5</v>
      </c>
      <c r="LX4" s="169" t="str">
        <f t="shared" si="9"/>
        <v>:,4:5</v>
      </c>
      <c r="LY4" s="169" t="str">
        <f t="shared" si="9"/>
        <v>:,4:5</v>
      </c>
      <c r="LZ4" s="169" t="str">
        <f t="shared" si="9"/>
        <v>:,4:5</v>
      </c>
      <c r="MA4" s="169" t="str">
        <f t="shared" ref="MA4:NF4" si="10">INDEX(i.LMU_Slice,1,MA$14)</f>
        <v>:,4:5</v>
      </c>
      <c r="MB4" s="169" t="str">
        <f t="shared" si="10"/>
        <v>:,4:5</v>
      </c>
      <c r="MC4" s="169" t="str">
        <f t="shared" si="10"/>
        <v>:,4:5</v>
      </c>
      <c r="MD4" s="169" t="str">
        <f t="shared" si="10"/>
        <v>:,4:5</v>
      </c>
      <c r="ME4" s="169" t="str">
        <f t="shared" si="10"/>
        <v>:,4:5</v>
      </c>
      <c r="MF4" s="169" t="str">
        <f t="shared" si="10"/>
        <v>:,4:5</v>
      </c>
      <c r="MG4" s="169" t="str">
        <f t="shared" si="10"/>
        <v>:,4:5</v>
      </c>
      <c r="MH4" s="169" t="str">
        <f t="shared" si="10"/>
        <v>:,4:5</v>
      </c>
      <c r="MI4" s="169" t="str">
        <f t="shared" si="10"/>
        <v>:,4:5</v>
      </c>
      <c r="MJ4" s="169" t="str">
        <f t="shared" si="10"/>
        <v>:,4:5</v>
      </c>
      <c r="MK4" s="169" t="str">
        <f t="shared" si="10"/>
        <v>:,4:5</v>
      </c>
      <c r="ML4" s="169" t="str">
        <f t="shared" si="10"/>
        <v>:,5:6</v>
      </c>
      <c r="MM4" s="169" t="str">
        <f t="shared" si="10"/>
        <v>:,5:6</v>
      </c>
      <c r="MN4" s="169" t="str">
        <f t="shared" si="10"/>
        <v>:,5:6</v>
      </c>
      <c r="MO4" s="169" t="str">
        <f t="shared" si="10"/>
        <v>:,5:6</v>
      </c>
      <c r="MP4" s="169" t="str">
        <f t="shared" si="10"/>
        <v>:,5:6</v>
      </c>
      <c r="MQ4" s="169" t="str">
        <f t="shared" si="10"/>
        <v>:,5:6</v>
      </c>
      <c r="MR4" s="169" t="str">
        <f t="shared" si="10"/>
        <v>:,5:6</v>
      </c>
      <c r="MS4" s="169" t="str">
        <f t="shared" si="10"/>
        <v>:,5:6</v>
      </c>
      <c r="MT4" s="169" t="str">
        <f t="shared" si="10"/>
        <v>:,5:6</v>
      </c>
      <c r="MU4" s="169" t="str">
        <f t="shared" si="10"/>
        <v>:,5:6</v>
      </c>
      <c r="MV4" s="169" t="str">
        <f t="shared" si="10"/>
        <v>:,5:6</v>
      </c>
      <c r="MW4" s="169" t="str">
        <f t="shared" si="10"/>
        <v>:,5:6</v>
      </c>
      <c r="MX4" s="169" t="str">
        <f t="shared" si="10"/>
        <v>:,5:6</v>
      </c>
      <c r="MY4" s="169" t="str">
        <f t="shared" si="10"/>
        <v>:,5:6</v>
      </c>
      <c r="MZ4" s="169" t="str">
        <f t="shared" si="10"/>
        <v>:,5:6</v>
      </c>
      <c r="NA4" s="169" t="str">
        <f t="shared" si="10"/>
        <v>:,6:7</v>
      </c>
      <c r="NB4" s="169" t="str">
        <f t="shared" si="10"/>
        <v>:,6:7</v>
      </c>
      <c r="NC4" s="169" t="str">
        <f t="shared" si="10"/>
        <v>:,6:7</v>
      </c>
      <c r="ND4" s="169" t="str">
        <f t="shared" si="10"/>
        <v>:,6:7</v>
      </c>
      <c r="NE4" s="169" t="str">
        <f t="shared" si="10"/>
        <v>:,6:7</v>
      </c>
      <c r="NF4" s="169" t="str">
        <f t="shared" si="10"/>
        <v>:,6:7</v>
      </c>
      <c r="NG4" s="169" t="str">
        <f t="shared" ref="NG4:OD4" si="11">INDEX(i.LMU_Slice,1,NG$14)</f>
        <v>:,6:7</v>
      </c>
      <c r="NH4" s="169" t="str">
        <f t="shared" si="11"/>
        <v>:,6:7</v>
      </c>
      <c r="NI4" s="169" t="str">
        <f t="shared" si="11"/>
        <v>:,6:7</v>
      </c>
      <c r="NJ4" s="169" t="str">
        <f t="shared" si="11"/>
        <v>:,6:7</v>
      </c>
      <c r="NK4" s="169" t="str">
        <f t="shared" si="11"/>
        <v>:,6:7</v>
      </c>
      <c r="NL4" s="169" t="str">
        <f t="shared" si="11"/>
        <v>:,6:7</v>
      </c>
      <c r="NM4" s="169" t="str">
        <f t="shared" si="11"/>
        <v>:,6:7</v>
      </c>
      <c r="NN4" s="169" t="str">
        <f t="shared" si="11"/>
        <v>:,6:7</v>
      </c>
      <c r="NO4" s="169" t="str">
        <f t="shared" si="11"/>
        <v>:,6:7</v>
      </c>
      <c r="NP4" s="169" t="str">
        <f t="shared" si="11"/>
        <v>:,7:8</v>
      </c>
      <c r="NQ4" s="169" t="str">
        <f t="shared" si="11"/>
        <v>:,7:8</v>
      </c>
      <c r="NR4" s="169" t="str">
        <f t="shared" si="11"/>
        <v>:,7:8</v>
      </c>
      <c r="NS4" s="169" t="str">
        <f t="shared" si="11"/>
        <v>:,7:8</v>
      </c>
      <c r="NT4" s="169" t="str">
        <f t="shared" si="11"/>
        <v>:,7:8</v>
      </c>
      <c r="NU4" s="169" t="str">
        <f t="shared" si="11"/>
        <v>:,7:8</v>
      </c>
      <c r="NV4" s="169" t="str">
        <f t="shared" si="11"/>
        <v>:,7:8</v>
      </c>
      <c r="NW4" s="169" t="str">
        <f t="shared" si="11"/>
        <v>:,7:8</v>
      </c>
      <c r="NX4" s="169" t="str">
        <f t="shared" si="11"/>
        <v>:,7:8</v>
      </c>
      <c r="NY4" s="169" t="str">
        <f t="shared" si="11"/>
        <v>:,7:8</v>
      </c>
      <c r="NZ4" s="169" t="str">
        <f t="shared" si="11"/>
        <v>:,7:8</v>
      </c>
      <c r="OA4" s="169" t="str">
        <f t="shared" si="11"/>
        <v>:,7:8</v>
      </c>
      <c r="OB4" s="169" t="str">
        <f t="shared" si="11"/>
        <v>:,7:8</v>
      </c>
      <c r="OC4" s="169" t="str">
        <f t="shared" si="11"/>
        <v>:,7:8</v>
      </c>
      <c r="OD4" s="169" t="str">
        <f t="shared" si="11"/>
        <v>:,7:8</v>
      </c>
      <c r="OE4" s="114"/>
      <c r="OF4" s="114"/>
      <c r="OG4" s="114"/>
      <c r="OH4" s="114"/>
      <c r="OI4" s="116" t="s">
        <v>197</v>
      </c>
    </row>
    <row r="5" spans="1:399">
      <c r="A5" s="24">
        <f>ROW(A5)-5</f>
        <v>0</v>
      </c>
      <c r="B5" s="24"/>
      <c r="C5">
        <v>0</v>
      </c>
      <c r="D5" t="b">
        <v>0</v>
      </c>
      <c r="E5" t="b">
        <v>0</v>
      </c>
      <c r="F5" t="b">
        <v>0</v>
      </c>
      <c r="AJ5" s="328" t="s">
        <v>5</v>
      </c>
      <c r="AL5" s="5" t="str">
        <f t="shared" ref="AL5:BB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5" t="str">
        <f t="shared" si="12"/>
        <v>-</v>
      </c>
      <c r="AS5" s="5" t="str">
        <f t="shared" si="12"/>
        <v>-</v>
      </c>
      <c r="AT5" s="5" t="str">
        <f t="shared" si="12"/>
        <v>-</v>
      </c>
      <c r="AU5" s="5" t="str">
        <f t="shared" si="12"/>
        <v>-</v>
      </c>
      <c r="AV5" s="5" t="str">
        <f t="shared" si="12"/>
        <v>-</v>
      </c>
      <c r="AW5" s="5" t="str">
        <f t="shared" si="12"/>
        <v>-</v>
      </c>
      <c r="AX5" s="5" t="str">
        <f t="shared" si="12"/>
        <v>-</v>
      </c>
      <c r="AY5" s="5">
        <f t="shared" si="12"/>
        <v>1</v>
      </c>
      <c r="AZ5" s="5">
        <f t="shared" si="12"/>
        <v>1</v>
      </c>
      <c r="BA5" s="5" t="str">
        <f t="shared" si="12"/>
        <v>-</v>
      </c>
      <c r="BB5" s="5" t="str">
        <f t="shared" si="12"/>
        <v>-</v>
      </c>
      <c r="BC5" s="5" t="str">
        <f t="shared" ref="BC5:BM5" si="13">_xlfn.IFS(OR(BC$1="sam",BC$1="sai"),1,BC$1="sav","-",OR(BC$1="sap",BC$1="saa",BC$1="sar",BC$1="sat"),0)</f>
        <v>-</v>
      </c>
      <c r="BD5" s="5" t="str">
        <f t="shared" si="13"/>
        <v>-</v>
      </c>
      <c r="BE5" s="5" t="str">
        <f t="shared" si="13"/>
        <v>-</v>
      </c>
      <c r="BF5" s="5" t="str">
        <f t="shared" si="13"/>
        <v>-</v>
      </c>
      <c r="BG5" s="5" t="str">
        <f t="shared" si="13"/>
        <v>-</v>
      </c>
      <c r="BH5" s="5" t="str">
        <f t="shared" si="13"/>
        <v>-</v>
      </c>
      <c r="BI5" s="5" t="str">
        <f t="shared" si="13"/>
        <v>-</v>
      </c>
      <c r="BJ5" s="5" t="str">
        <f t="shared" si="13"/>
        <v>-</v>
      </c>
      <c r="BK5" s="5" t="str">
        <f t="shared" si="13"/>
        <v>-</v>
      </c>
      <c r="BL5" s="5" t="str">
        <f t="shared" si="13"/>
        <v>-</v>
      </c>
      <c r="BM5" s="5" t="str">
        <f t="shared" si="13"/>
        <v>-</v>
      </c>
      <c r="BN5" s="5" t="str">
        <f t="shared" ref="BN5:CH5" si="14">_xlfn.IFS(OR(BN$1="sam",BN$1="sai"),1,BN$1="sav","-",OR(BN$1="sap",BN$1="saa",BN$1="sar",BN$1="sat"),0)</f>
        <v>-</v>
      </c>
      <c r="BO5" s="5" t="str">
        <f t="shared" si="14"/>
        <v>-</v>
      </c>
      <c r="BP5" s="5" t="str">
        <f t="shared" si="14"/>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ref="CI5:EU5" si="15">_xlfn.IFS(OR(CI$1="sam",CI$1="sai"),1,CI$1="sav","-",OR(CI$1="sap",CI$1="saa",CI$1="sar",CI$1="sat"),0)</f>
        <v>-</v>
      </c>
      <c r="CJ5" s="5" t="str">
        <f t="shared" si="15"/>
        <v>-</v>
      </c>
      <c r="CK5" s="5" t="str">
        <f t="shared" si="15"/>
        <v>-</v>
      </c>
      <c r="CL5" s="5" t="str">
        <f t="shared" si="15"/>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f t="shared" si="15"/>
        <v>0</v>
      </c>
      <c r="CX5" s="5">
        <f t="shared" si="15"/>
        <v>0</v>
      </c>
      <c r="CY5" s="5">
        <f t="shared" si="15"/>
        <v>0</v>
      </c>
      <c r="CZ5" s="5">
        <f t="shared" si="15"/>
        <v>0</v>
      </c>
      <c r="DA5" s="5">
        <f t="shared" si="15"/>
        <v>0</v>
      </c>
      <c r="DB5" s="5">
        <f t="shared" si="15"/>
        <v>0</v>
      </c>
      <c r="DC5" s="5">
        <f t="shared" si="15"/>
        <v>0</v>
      </c>
      <c r="DD5" s="5">
        <f t="shared" si="15"/>
        <v>0</v>
      </c>
      <c r="DE5" s="5">
        <f t="shared" si="15"/>
        <v>0</v>
      </c>
      <c r="DF5" s="5">
        <f t="shared" si="15"/>
        <v>0</v>
      </c>
      <c r="DG5" s="5">
        <f t="shared" si="15"/>
        <v>0</v>
      </c>
      <c r="DH5" s="5">
        <f t="shared" si="15"/>
        <v>0</v>
      </c>
      <c r="DI5" s="5">
        <f t="shared" si="15"/>
        <v>0</v>
      </c>
      <c r="DJ5" s="5">
        <f t="shared" si="15"/>
        <v>0</v>
      </c>
      <c r="DK5" s="5">
        <f t="shared" si="15"/>
        <v>0</v>
      </c>
      <c r="DL5" s="5">
        <f t="shared" si="15"/>
        <v>0</v>
      </c>
      <c r="DM5" s="5">
        <f t="shared" si="15"/>
        <v>0</v>
      </c>
      <c r="DN5" s="5">
        <f t="shared" si="15"/>
        <v>0</v>
      </c>
      <c r="DO5" s="5">
        <f t="shared" si="15"/>
        <v>0</v>
      </c>
      <c r="DP5" s="5">
        <f t="shared" si="15"/>
        <v>0</v>
      </c>
      <c r="DQ5" s="5">
        <f t="shared" si="15"/>
        <v>0</v>
      </c>
      <c r="DR5" s="5">
        <f t="shared" si="15"/>
        <v>0</v>
      </c>
      <c r="DS5" s="5">
        <f t="shared" si="15"/>
        <v>0</v>
      </c>
      <c r="DT5" s="5">
        <f t="shared" si="15"/>
        <v>0</v>
      </c>
      <c r="DU5" s="5">
        <f t="shared" si="15"/>
        <v>0</v>
      </c>
      <c r="DV5" s="5">
        <f t="shared" si="15"/>
        <v>0</v>
      </c>
      <c r="DW5" s="5">
        <f t="shared" si="15"/>
        <v>0</v>
      </c>
      <c r="DX5" s="5">
        <f t="shared" si="15"/>
        <v>0</v>
      </c>
      <c r="DY5" s="5">
        <f t="shared" si="15"/>
        <v>0</v>
      </c>
      <c r="DZ5" s="5">
        <f t="shared" si="15"/>
        <v>0</v>
      </c>
      <c r="EA5" s="5">
        <f t="shared" si="15"/>
        <v>0</v>
      </c>
      <c r="EB5" s="5">
        <f t="shared" si="15"/>
        <v>0</v>
      </c>
      <c r="EC5" s="5">
        <f t="shared" si="15"/>
        <v>0</v>
      </c>
      <c r="ED5" s="5">
        <f t="shared" si="15"/>
        <v>0</v>
      </c>
      <c r="EE5" s="5">
        <f t="shared" si="15"/>
        <v>0</v>
      </c>
      <c r="EF5" s="5">
        <f t="shared" si="15"/>
        <v>0</v>
      </c>
      <c r="EG5" s="5">
        <f t="shared" si="15"/>
        <v>0</v>
      </c>
      <c r="EH5" s="5">
        <f t="shared" si="15"/>
        <v>0</v>
      </c>
      <c r="EI5" s="5">
        <f t="shared" si="15"/>
        <v>0</v>
      </c>
      <c r="EJ5" s="5">
        <f t="shared" si="15"/>
        <v>0</v>
      </c>
      <c r="EK5" s="5">
        <f t="shared" si="15"/>
        <v>0</v>
      </c>
      <c r="EL5" s="5" t="str">
        <f t="shared" si="15"/>
        <v>-</v>
      </c>
      <c r="EM5" s="5" t="str">
        <f t="shared" si="15"/>
        <v>-</v>
      </c>
      <c r="EN5" s="5" t="str">
        <f t="shared" si="15"/>
        <v>-</v>
      </c>
      <c r="EO5" s="5" t="str">
        <f t="shared" si="15"/>
        <v>-</v>
      </c>
      <c r="EP5" s="5" t="str">
        <f t="shared" si="15"/>
        <v>-</v>
      </c>
      <c r="EQ5" s="5" t="str">
        <f t="shared" si="15"/>
        <v>-</v>
      </c>
      <c r="ER5" s="5" t="str">
        <f t="shared" si="15"/>
        <v>-</v>
      </c>
      <c r="ES5" s="5" t="str">
        <f t="shared" si="15"/>
        <v>-</v>
      </c>
      <c r="ET5" s="5" t="str">
        <f t="shared" si="15"/>
        <v>-</v>
      </c>
      <c r="EU5" s="5" t="str">
        <f t="shared" si="15"/>
        <v>-</v>
      </c>
      <c r="EV5" s="5" t="str">
        <f>_xlfn.IFS(OR(EV$1="sam",EV$1="sai"),1,EV$1="sav","-",OR(EV$1="sap",EV$1="saa",EV$1="sar",EV$1="sat"),0)</f>
        <v>-</v>
      </c>
      <c r="EW5" s="5" t="str">
        <f t="shared" ref="EW5:FC5" si="16">_xlfn.IFS(OR(EW$1="sam",EW$1="sai"),1,EW$1="sav","-",OR(EW$1="sap",EW$1="saa",EW$1="sar",EW$1="sat"),0)</f>
        <v>-</v>
      </c>
      <c r="EX5" s="5" t="str">
        <f t="shared" si="16"/>
        <v>-</v>
      </c>
      <c r="EY5" s="5" t="str">
        <f t="shared" si="16"/>
        <v>-</v>
      </c>
      <c r="EZ5" s="5" t="str">
        <f t="shared" si="16"/>
        <v>-</v>
      </c>
      <c r="FA5" s="5" t="str">
        <f t="shared" si="16"/>
        <v>-</v>
      </c>
      <c r="FB5" s="5" t="str">
        <f t="shared" si="16"/>
        <v>-</v>
      </c>
      <c r="FC5" s="5" t="str">
        <f t="shared" si="16"/>
        <v>-</v>
      </c>
      <c r="FD5" s="5">
        <f t="shared" ref="FD5:GN5" si="17">_xlfn.IFS(OR(FD$1="sam",FD$1="sai"),1,FD$1="sav","-",OR(FD$1="sap",FD$1="saa",FD$1="sar",FD$1="sat"),0)</f>
        <v>0</v>
      </c>
      <c r="FE5" s="5" t="str">
        <f t="shared" si="17"/>
        <v>-</v>
      </c>
      <c r="FF5" s="5">
        <f t="shared" si="17"/>
        <v>1</v>
      </c>
      <c r="FG5" s="5">
        <f t="shared" si="17"/>
        <v>0</v>
      </c>
      <c r="FH5" s="5">
        <f t="shared" si="17"/>
        <v>1</v>
      </c>
      <c r="FI5" s="5">
        <f t="shared" si="17"/>
        <v>1</v>
      </c>
      <c r="FJ5" s="5">
        <f t="shared" si="17"/>
        <v>1</v>
      </c>
      <c r="FK5" s="5">
        <f t="shared" si="17"/>
        <v>0</v>
      </c>
      <c r="FL5" s="5">
        <f t="shared" si="17"/>
        <v>0</v>
      </c>
      <c r="FM5" s="5">
        <f t="shared" si="17"/>
        <v>0</v>
      </c>
      <c r="FN5" s="5">
        <f t="shared" si="17"/>
        <v>0</v>
      </c>
      <c r="FO5" s="5">
        <f t="shared" si="17"/>
        <v>1</v>
      </c>
      <c r="FP5" s="5">
        <f t="shared" si="17"/>
        <v>0</v>
      </c>
      <c r="FQ5" s="5">
        <f t="shared" si="17"/>
        <v>0</v>
      </c>
      <c r="FR5" s="5">
        <f t="shared" si="17"/>
        <v>0</v>
      </c>
      <c r="FS5" s="5">
        <f t="shared" si="17"/>
        <v>0</v>
      </c>
      <c r="FT5" s="5">
        <f t="shared" si="17"/>
        <v>0</v>
      </c>
      <c r="FU5" s="5">
        <f t="shared" si="17"/>
        <v>0</v>
      </c>
      <c r="FV5" s="5">
        <f t="shared" si="17"/>
        <v>0</v>
      </c>
      <c r="FW5" s="5">
        <f t="shared" ref="FW5:GF5" si="18">_xlfn.IFS(OR(FW$1="sam",FW$1="sai"),1,FW$1="sav","-",OR(FW$1="sap",FW$1="saa",FW$1="sar",FW$1="sat"),0)</f>
        <v>1</v>
      </c>
      <c r="FX5" s="5">
        <f t="shared" si="18"/>
        <v>0</v>
      </c>
      <c r="FY5" s="5">
        <f t="shared" si="18"/>
        <v>0</v>
      </c>
      <c r="FZ5" s="5">
        <f t="shared" si="18"/>
        <v>0</v>
      </c>
      <c r="GA5" s="5">
        <f t="shared" si="18"/>
        <v>0</v>
      </c>
      <c r="GB5" s="5">
        <f t="shared" si="18"/>
        <v>0</v>
      </c>
      <c r="GC5" s="5">
        <f t="shared" si="18"/>
        <v>0</v>
      </c>
      <c r="GD5" s="5">
        <f t="shared" si="18"/>
        <v>0</v>
      </c>
      <c r="GE5" s="5">
        <f t="shared" si="18"/>
        <v>0</v>
      </c>
      <c r="GF5" s="5">
        <f t="shared" si="18"/>
        <v>0</v>
      </c>
      <c r="GG5" s="5" t="str">
        <f t="shared" ref="GG5:GJ5" si="19">_xlfn.IFS(OR(GG$1="sam",GG$1="sai"),1,GG$1="sav","-",OR(GG$1="sap",GG$1="saa",GG$1="sar",GG$1="sat"),0)</f>
        <v>-</v>
      </c>
      <c r="GH5" s="5" t="str">
        <f t="shared" si="19"/>
        <v>-</v>
      </c>
      <c r="GI5" s="5" t="str">
        <f t="shared" si="19"/>
        <v>-</v>
      </c>
      <c r="GJ5" s="5" t="str">
        <f t="shared" si="19"/>
        <v>-</v>
      </c>
      <c r="GK5" s="5" t="str">
        <f t="shared" si="17"/>
        <v>-</v>
      </c>
      <c r="GL5" s="5" t="str">
        <f t="shared" si="17"/>
        <v>-</v>
      </c>
      <c r="GM5" s="5" t="str">
        <f t="shared" si="17"/>
        <v>-</v>
      </c>
      <c r="GN5" s="5">
        <f t="shared" si="17"/>
        <v>0</v>
      </c>
      <c r="GO5" s="5" t="str">
        <f t="shared" ref="GO5:OH5" si="20">_xlfn.IFS(OR(GO$1="sam",GO$1="sai"),1,GO$1="sav","-",OR(GO$1="sap",GO$1="saa",GO$1="sar",GO$1="sat"),0)</f>
        <v>-</v>
      </c>
      <c r="GP5" s="5" t="str">
        <f t="shared" si="20"/>
        <v>-</v>
      </c>
      <c r="GQ5" s="5" t="str">
        <f t="shared" si="20"/>
        <v>-</v>
      </c>
      <c r="GR5" s="5" t="str">
        <f>_xlfn.IFS(OR(GR$1="sam",GR$1="sai"),1,GR$1="sav","-",OR(GR$1="sap",GR$1="saa",GR$1="sar",GR$1="sat"),0)</f>
        <v>-</v>
      </c>
      <c r="GS5" s="5" t="str">
        <f t="shared" si="20"/>
        <v>-</v>
      </c>
      <c r="GT5" s="5" t="str">
        <f t="shared" si="20"/>
        <v>-</v>
      </c>
      <c r="GU5" s="5" t="str">
        <f t="shared" si="20"/>
        <v>-</v>
      </c>
      <c r="GV5" s="5" t="str">
        <f t="shared" si="20"/>
        <v>-</v>
      </c>
      <c r="GW5" s="5" t="str">
        <f t="shared" si="20"/>
        <v>-</v>
      </c>
      <c r="GX5" s="5" t="str">
        <f t="shared" si="20"/>
        <v>-</v>
      </c>
      <c r="GY5" s="5" t="str">
        <f t="shared" si="20"/>
        <v>-</v>
      </c>
      <c r="GZ5" s="5" t="str">
        <f t="shared" si="20"/>
        <v>-</v>
      </c>
      <c r="HA5" s="5" t="str">
        <f t="shared" si="20"/>
        <v>-</v>
      </c>
      <c r="HB5" s="5" t="str">
        <f t="shared" si="20"/>
        <v>-</v>
      </c>
      <c r="HC5" s="5" t="str">
        <f t="shared" si="20"/>
        <v>-</v>
      </c>
      <c r="HD5" s="5" t="str">
        <f t="shared" si="20"/>
        <v>-</v>
      </c>
      <c r="HE5" s="5" t="str">
        <f t="shared" si="20"/>
        <v>-</v>
      </c>
      <c r="HF5" s="5" t="str">
        <f t="shared" si="20"/>
        <v>-</v>
      </c>
      <c r="HG5" s="5" t="str">
        <f t="shared" si="20"/>
        <v>-</v>
      </c>
      <c r="HH5" s="5" t="str">
        <f t="shared" si="20"/>
        <v>-</v>
      </c>
      <c r="HI5" s="5" t="str">
        <f t="shared" si="20"/>
        <v>-</v>
      </c>
      <c r="HJ5" s="5" t="str">
        <f t="shared" si="20"/>
        <v>-</v>
      </c>
      <c r="HK5" s="5" t="str">
        <f t="shared" si="20"/>
        <v>-</v>
      </c>
      <c r="HL5" s="5" t="str">
        <f t="shared" si="20"/>
        <v>-</v>
      </c>
      <c r="HM5" s="5" t="str">
        <f t="shared" si="20"/>
        <v>-</v>
      </c>
      <c r="HN5" s="5" t="str">
        <f t="shared" si="20"/>
        <v>-</v>
      </c>
      <c r="HO5" s="5" t="str">
        <f t="shared" si="20"/>
        <v>-</v>
      </c>
      <c r="HP5" s="5" t="str">
        <f t="shared" si="20"/>
        <v>-</v>
      </c>
      <c r="HQ5" s="5" t="str">
        <f t="shared" si="20"/>
        <v>-</v>
      </c>
      <c r="HR5" s="5" t="str">
        <f t="shared" si="20"/>
        <v>-</v>
      </c>
      <c r="HS5" s="5" t="str">
        <f t="shared" si="20"/>
        <v>-</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_xlfn.IFS(OR(IC$1="sam",IC$1="sai"),1,IC$1="sav","-",OR(IC$1="sap",IC$1="saa",IC$1="sar",IC$1="sat"),0)</f>
        <v>-</v>
      </c>
      <c r="ID5" s="5" t="str">
        <f>_xlfn.IFS(OR(ID$1="sam",ID$1="sai"),1,ID$1="sav","-",OR(ID$1="sap",ID$1="saa",ID$1="sar",ID$1="sat"),0)</f>
        <v>-</v>
      </c>
      <c r="IE5" s="5" t="str">
        <f>_xlfn.IFS(OR(IE$1="sam",IE$1="sai"),1,IE$1="sav","-",OR(IE$1="sap",IE$1="saa",IE$1="sar",IE$1="sat"),0)</f>
        <v>-</v>
      </c>
      <c r="IF5" s="5" t="str">
        <f>_xlfn.IFS(OR(IF$1="sam",IF$1="sai"),1,IF$1="sav","-",OR(IF$1="sap",IF$1="saa",IF$1="sar",IF$1="sat"),0)</f>
        <v>-</v>
      </c>
      <c r="IG5" s="5" t="str">
        <f>_xlfn.IFS(OR(IG$1="sam",IG$1="sai"),1,IG$1="sav","-",OR(IG$1="sap",IG$1="saa",IG$1="sar",IG$1="sat"),0)</f>
        <v>-</v>
      </c>
      <c r="IH5" s="5" t="str">
        <f t="shared" ref="IH5:IJ5" si="21">_xlfn.IFS(OR(IH$1="sam",IH$1="sai"),1,IH$1="sav","-",OR(IH$1="sap",IH$1="saa",IH$1="sar",IH$1="sat"),0)</f>
        <v>-</v>
      </c>
      <c r="II5" s="5" t="str">
        <f t="shared" si="21"/>
        <v>-</v>
      </c>
      <c r="IJ5" s="5" t="str">
        <f t="shared" si="21"/>
        <v>-</v>
      </c>
      <c r="IK5" s="5" t="str">
        <f t="shared" si="20"/>
        <v>-</v>
      </c>
      <c r="IL5" s="5" t="str">
        <f t="shared" si="20"/>
        <v>-</v>
      </c>
      <c r="IM5" s="5" t="str">
        <f t="shared" si="20"/>
        <v>-</v>
      </c>
      <c r="IN5" s="5" t="str">
        <f t="shared" si="20"/>
        <v>-</v>
      </c>
      <c r="IO5" s="5" t="str">
        <f t="shared" si="20"/>
        <v>-</v>
      </c>
      <c r="IP5" s="5" t="str">
        <f t="shared" si="20"/>
        <v>-</v>
      </c>
      <c r="IQ5" s="5" t="str">
        <f t="shared" si="20"/>
        <v>-</v>
      </c>
      <c r="IR5" s="5" t="str">
        <f>_xlfn.IFS(OR(IR$1="sam",IR$1="sai"),1,IR$1="sav","-",OR(IR$1="sap",IR$1="saa",IR$1="sar",IR$1="sat"),0)</f>
        <v>-</v>
      </c>
      <c r="IS5" s="5" t="str">
        <f>_xlfn.IFS(OR(IS$1="sam",IS$1="sai"),1,IS$1="sav","-",OR(IS$1="sap",IS$1="saa",IS$1="sar",IS$1="sat"),0)</f>
        <v>-</v>
      </c>
      <c r="IT5" s="5" t="str">
        <f>_xlfn.IFS(OR(IT$1="sam",IT$1="sai"),1,IT$1="sav","-",OR(IT$1="sap",IT$1="saa",IT$1="sar",IT$1="sat"),0)</f>
        <v>-</v>
      </c>
      <c r="IU5" s="5">
        <f t="shared" si="20"/>
        <v>1</v>
      </c>
      <c r="IV5" s="5">
        <f t="shared" si="20"/>
        <v>0</v>
      </c>
      <c r="IW5" s="5">
        <f t="shared" si="20"/>
        <v>1</v>
      </c>
      <c r="IX5" s="5">
        <f t="shared" si="20"/>
        <v>1</v>
      </c>
      <c r="IY5" s="5">
        <f t="shared" si="20"/>
        <v>0</v>
      </c>
      <c r="IZ5" s="5" t="str">
        <f t="shared" si="20"/>
        <v>-</v>
      </c>
      <c r="JA5" s="5" t="str">
        <f t="shared" si="20"/>
        <v>-</v>
      </c>
      <c r="JB5" s="5" t="str">
        <f t="shared" si="20"/>
        <v>-</v>
      </c>
      <c r="JC5" s="5" t="str">
        <f t="shared" si="20"/>
        <v>-</v>
      </c>
      <c r="JD5" s="5">
        <f t="shared" si="20"/>
        <v>1</v>
      </c>
      <c r="JE5" s="5">
        <f t="shared" si="20"/>
        <v>1</v>
      </c>
      <c r="JF5" s="5">
        <f t="shared" si="20"/>
        <v>1</v>
      </c>
      <c r="JG5" s="5">
        <f t="shared" si="20"/>
        <v>1</v>
      </c>
      <c r="JH5" s="5">
        <f t="shared" si="20"/>
        <v>1</v>
      </c>
      <c r="JI5" s="5">
        <f t="shared" si="20"/>
        <v>1</v>
      </c>
      <c r="JJ5" s="5">
        <f t="shared" si="20"/>
        <v>1</v>
      </c>
      <c r="JK5" s="5">
        <f t="shared" si="20"/>
        <v>1</v>
      </c>
      <c r="JL5" s="5">
        <f t="shared" si="20"/>
        <v>1</v>
      </c>
      <c r="JM5" s="5">
        <f t="shared" si="20"/>
        <v>1</v>
      </c>
      <c r="JN5" s="5" t="str">
        <f t="shared" si="20"/>
        <v>-</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t="str">
        <f t="shared" si="20"/>
        <v>-</v>
      </c>
      <c r="MZ5" s="5" t="str">
        <f t="shared" si="20"/>
        <v>-</v>
      </c>
      <c r="NA5" s="5" t="str">
        <f t="shared" si="20"/>
        <v>-</v>
      </c>
      <c r="NB5" s="5" t="str">
        <f t="shared" si="20"/>
        <v>-</v>
      </c>
      <c r="NC5" s="5" t="str">
        <f t="shared" si="20"/>
        <v>-</v>
      </c>
      <c r="ND5" s="5" t="str">
        <f t="shared" si="20"/>
        <v>-</v>
      </c>
      <c r="NE5" s="5" t="str">
        <f t="shared" si="20"/>
        <v>-</v>
      </c>
      <c r="NF5" s="5" t="str">
        <f t="shared" si="20"/>
        <v>-</v>
      </c>
      <c r="NG5" s="5" t="str">
        <f t="shared" si="20"/>
        <v>-</v>
      </c>
      <c r="NH5" s="5" t="str">
        <f t="shared" si="20"/>
        <v>-</v>
      </c>
      <c r="NI5" s="5" t="str">
        <f t="shared" si="20"/>
        <v>-</v>
      </c>
      <c r="NJ5" s="5" t="str">
        <f t="shared" si="20"/>
        <v>-</v>
      </c>
      <c r="NK5" s="5" t="str">
        <f t="shared" si="20"/>
        <v>-</v>
      </c>
      <c r="NL5" s="5" t="str">
        <f t="shared" si="20"/>
        <v>-</v>
      </c>
      <c r="NM5" s="5" t="str">
        <f t="shared" si="20"/>
        <v>-</v>
      </c>
      <c r="NN5" s="5" t="str">
        <f t="shared" si="20"/>
        <v>-</v>
      </c>
      <c r="NO5" s="5" t="str">
        <f t="shared" si="20"/>
        <v>-</v>
      </c>
      <c r="NP5" s="5" t="str">
        <f t="shared" si="20"/>
        <v>-</v>
      </c>
      <c r="NQ5" s="5" t="str">
        <f t="shared" si="20"/>
        <v>-</v>
      </c>
      <c r="NR5" s="5" t="str">
        <f t="shared" si="20"/>
        <v>-</v>
      </c>
      <c r="NS5" s="5" t="str">
        <f t="shared" si="20"/>
        <v>-</v>
      </c>
      <c r="NT5" s="5" t="str">
        <f t="shared" si="20"/>
        <v>-</v>
      </c>
      <c r="NU5" s="5" t="str">
        <f t="shared" si="20"/>
        <v>-</v>
      </c>
      <c r="NV5" s="5" t="str">
        <f t="shared" si="20"/>
        <v>-</v>
      </c>
      <c r="NW5" s="5" t="str">
        <f t="shared" si="20"/>
        <v>-</v>
      </c>
      <c r="NX5" s="5" t="str">
        <f t="shared" si="20"/>
        <v>-</v>
      </c>
      <c r="NY5" s="5" t="str">
        <f t="shared" si="20"/>
        <v>-</v>
      </c>
      <c r="NZ5" s="5" t="str">
        <f t="shared" si="20"/>
        <v>-</v>
      </c>
      <c r="OA5" s="5" t="str">
        <f t="shared" si="20"/>
        <v>-</v>
      </c>
      <c r="OB5" s="5" t="str">
        <f t="shared" si="20"/>
        <v>-</v>
      </c>
      <c r="OC5" s="5" t="str">
        <f t="shared" si="20"/>
        <v>-</v>
      </c>
      <c r="OD5" s="5" t="str">
        <f t="shared" si="20"/>
        <v>-</v>
      </c>
      <c r="OE5" s="5">
        <f t="shared" si="20"/>
        <v>1</v>
      </c>
      <c r="OF5" s="5" t="str">
        <f t="shared" si="20"/>
        <v>-</v>
      </c>
      <c r="OG5" s="5">
        <f t="shared" si="20"/>
        <v>0</v>
      </c>
      <c r="OH5" s="5">
        <f t="shared" si="20"/>
        <v>0</v>
      </c>
      <c r="OI5" s="27">
        <v>0</v>
      </c>
    </row>
    <row r="6" spans="1:399">
      <c r="A6" s="24">
        <f t="shared" ref="A6:A69" si="22">ROW(A6)-5</f>
        <v>1</v>
      </c>
      <c r="B6" s="24">
        <v>0</v>
      </c>
      <c r="C6">
        <v>0</v>
      </c>
      <c r="D6" t="b">
        <v>1</v>
      </c>
      <c r="E6" t="b">
        <v>1</v>
      </c>
      <c r="F6" t="b">
        <v>1</v>
      </c>
      <c r="AJ6" s="328" t="s">
        <v>392</v>
      </c>
      <c r="AK6" s="10" t="str">
        <f>IF(COUNTIF(AJ$5:AJ6,AJ6)=1,"-","Dup")</f>
        <v>-</v>
      </c>
      <c r="AL6" s="12" t="str">
        <f t="shared" ref="AL6:BI6" si="23">AL$5</f>
        <v>-</v>
      </c>
      <c r="AM6" s="12" t="str">
        <f t="shared" si="23"/>
        <v>-</v>
      </c>
      <c r="AN6" s="12" t="str">
        <f t="shared" si="23"/>
        <v>-</v>
      </c>
      <c r="AO6" s="12" t="str">
        <f>AO$5</f>
        <v>-</v>
      </c>
      <c r="AP6" s="12" t="str">
        <f>AP$5</f>
        <v>-</v>
      </c>
      <c r="AQ6" s="12" t="str">
        <f t="shared" si="23"/>
        <v>-</v>
      </c>
      <c r="AR6" s="12" t="str">
        <f t="shared" si="23"/>
        <v>-</v>
      </c>
      <c r="AS6" s="12" t="str">
        <f t="shared" si="23"/>
        <v>-</v>
      </c>
      <c r="AT6" s="12" t="str">
        <f t="shared" si="23"/>
        <v>-</v>
      </c>
      <c r="AU6" s="12" t="str">
        <f t="shared" si="23"/>
        <v>-</v>
      </c>
      <c r="AV6" s="12" t="str">
        <f t="shared" si="23"/>
        <v>-</v>
      </c>
      <c r="AW6" s="12" t="str">
        <f t="shared" si="23"/>
        <v>-</v>
      </c>
      <c r="AX6" s="12" t="str">
        <f t="shared" si="23"/>
        <v>-</v>
      </c>
      <c r="AY6" s="12">
        <f t="shared" si="23"/>
        <v>1</v>
      </c>
      <c r="AZ6" s="12">
        <f t="shared" si="23"/>
        <v>1</v>
      </c>
      <c r="BA6" s="12" t="str">
        <f t="shared" si="23"/>
        <v>-</v>
      </c>
      <c r="BB6" s="12" t="str">
        <f t="shared" si="23"/>
        <v>-</v>
      </c>
      <c r="BC6" s="12" t="str">
        <f t="shared" si="23"/>
        <v>-</v>
      </c>
      <c r="BD6" s="12" t="str">
        <f t="shared" si="23"/>
        <v>-</v>
      </c>
      <c r="BE6" s="12" t="str">
        <f t="shared" si="23"/>
        <v>-</v>
      </c>
      <c r="BF6" s="12" t="str">
        <f t="shared" si="23"/>
        <v>-</v>
      </c>
      <c r="BG6" s="12" t="str">
        <f t="shared" si="23"/>
        <v>-</v>
      </c>
      <c r="BH6" s="12" t="str">
        <f t="shared" si="23"/>
        <v>-</v>
      </c>
      <c r="BI6" s="12" t="str">
        <f t="shared" si="23"/>
        <v>-</v>
      </c>
      <c r="BJ6" s="12" t="str">
        <f>BJ$5</f>
        <v>-</v>
      </c>
      <c r="BK6" s="12" t="str">
        <f>BK$5</f>
        <v>-</v>
      </c>
      <c r="BL6" s="12" t="str">
        <f>BL$5</f>
        <v>-</v>
      </c>
      <c r="BM6" s="12" t="str">
        <f>BM$5</f>
        <v>-</v>
      </c>
      <c r="BN6" s="12" t="str">
        <f t="shared" ref="BN6:CH6" si="24">BN$5</f>
        <v>-</v>
      </c>
      <c r="BO6" s="12" t="str">
        <f t="shared" si="24"/>
        <v>-</v>
      </c>
      <c r="BP6" s="12" t="str">
        <f t="shared" si="24"/>
        <v>-</v>
      </c>
      <c r="BQ6" s="12" t="str">
        <f t="shared" si="24"/>
        <v>-</v>
      </c>
      <c r="BR6" s="12" t="str">
        <f t="shared" si="24"/>
        <v>-</v>
      </c>
      <c r="BS6" s="12" t="str">
        <f t="shared" si="24"/>
        <v>-</v>
      </c>
      <c r="BT6" s="12" t="str">
        <f t="shared" si="24"/>
        <v>-</v>
      </c>
      <c r="BU6" s="12" t="str">
        <f t="shared" si="24"/>
        <v>-</v>
      </c>
      <c r="BV6" s="12" t="str">
        <f t="shared" si="24"/>
        <v>-</v>
      </c>
      <c r="BW6" s="12" t="str">
        <f t="shared" si="24"/>
        <v>-</v>
      </c>
      <c r="BX6" s="12" t="str">
        <f t="shared" si="24"/>
        <v>-</v>
      </c>
      <c r="BY6" s="12" t="str">
        <f>BY$5</f>
        <v>-</v>
      </c>
      <c r="BZ6" s="12" t="str">
        <f>BZ$5</f>
        <v>-</v>
      </c>
      <c r="CA6" s="12" t="str">
        <f>CA$5</f>
        <v>-</v>
      </c>
      <c r="CB6" s="12" t="str">
        <f>CB$5</f>
        <v>-</v>
      </c>
      <c r="CC6" s="12" t="str">
        <f>CC$5</f>
        <v>-</v>
      </c>
      <c r="CD6" s="12" t="str">
        <f t="shared" si="24"/>
        <v>-</v>
      </c>
      <c r="CE6" s="12" t="str">
        <f t="shared" si="24"/>
        <v>-</v>
      </c>
      <c r="CF6" s="12" t="str">
        <f t="shared" si="24"/>
        <v>-</v>
      </c>
      <c r="CG6" s="12" t="str">
        <f t="shared" si="24"/>
        <v>-</v>
      </c>
      <c r="CH6" s="12" t="str">
        <f t="shared" si="24"/>
        <v>-</v>
      </c>
      <c r="CI6" s="12" t="str">
        <f t="shared" ref="CI6:EU6" si="25">CI$5</f>
        <v>-</v>
      </c>
      <c r="CJ6" s="12" t="str">
        <f t="shared" si="25"/>
        <v>-</v>
      </c>
      <c r="CK6" s="12" t="str">
        <f t="shared" si="25"/>
        <v>-</v>
      </c>
      <c r="CL6" s="12" t="str">
        <f t="shared" si="25"/>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f t="shared" si="25"/>
        <v>0</v>
      </c>
      <c r="CX6" s="12">
        <f t="shared" si="25"/>
        <v>0</v>
      </c>
      <c r="CY6" s="12">
        <f t="shared" si="25"/>
        <v>0</v>
      </c>
      <c r="CZ6" s="12">
        <f t="shared" si="25"/>
        <v>0</v>
      </c>
      <c r="DA6" s="12">
        <f t="shared" si="25"/>
        <v>0</v>
      </c>
      <c r="DB6" s="12">
        <f t="shared" si="25"/>
        <v>0</v>
      </c>
      <c r="DC6" s="12">
        <f t="shared" si="25"/>
        <v>0</v>
      </c>
      <c r="DD6" s="12">
        <f t="shared" si="25"/>
        <v>0</v>
      </c>
      <c r="DE6" s="12">
        <f t="shared" si="25"/>
        <v>0</v>
      </c>
      <c r="DF6" s="12">
        <f t="shared" si="25"/>
        <v>0</v>
      </c>
      <c r="DG6" s="12">
        <f t="shared" si="25"/>
        <v>0</v>
      </c>
      <c r="DH6" s="12">
        <f t="shared" si="25"/>
        <v>0</v>
      </c>
      <c r="DI6" s="12">
        <f t="shared" si="25"/>
        <v>0</v>
      </c>
      <c r="DJ6" s="12">
        <f t="shared" si="25"/>
        <v>0</v>
      </c>
      <c r="DK6" s="12">
        <f t="shared" si="25"/>
        <v>0</v>
      </c>
      <c r="DL6" s="12">
        <f t="shared" si="25"/>
        <v>0</v>
      </c>
      <c r="DM6" s="12">
        <f t="shared" si="25"/>
        <v>0</v>
      </c>
      <c r="DN6" s="12">
        <f t="shared" si="25"/>
        <v>0</v>
      </c>
      <c r="DO6" s="12">
        <f t="shared" si="25"/>
        <v>0</v>
      </c>
      <c r="DP6" s="12">
        <f t="shared" si="25"/>
        <v>0</v>
      </c>
      <c r="DQ6" s="12">
        <f t="shared" si="25"/>
        <v>0</v>
      </c>
      <c r="DR6" s="12">
        <f t="shared" si="25"/>
        <v>0</v>
      </c>
      <c r="DS6" s="12">
        <f t="shared" si="25"/>
        <v>0</v>
      </c>
      <c r="DT6" s="12">
        <f t="shared" si="25"/>
        <v>0</v>
      </c>
      <c r="DU6" s="12">
        <f t="shared" si="25"/>
        <v>0</v>
      </c>
      <c r="DV6" s="12">
        <f t="shared" si="25"/>
        <v>0</v>
      </c>
      <c r="DW6" s="12">
        <f t="shared" si="25"/>
        <v>0</v>
      </c>
      <c r="DX6" s="12">
        <f t="shared" si="25"/>
        <v>0</v>
      </c>
      <c r="DY6" s="12">
        <f t="shared" si="25"/>
        <v>0</v>
      </c>
      <c r="DZ6" s="12">
        <f t="shared" si="25"/>
        <v>0</v>
      </c>
      <c r="EA6" s="12">
        <f t="shared" si="25"/>
        <v>0</v>
      </c>
      <c r="EB6" s="12">
        <f t="shared" si="25"/>
        <v>0</v>
      </c>
      <c r="EC6" s="12">
        <f t="shared" si="25"/>
        <v>0</v>
      </c>
      <c r="ED6" s="12">
        <f t="shared" si="25"/>
        <v>0</v>
      </c>
      <c r="EE6" s="12">
        <f t="shared" si="25"/>
        <v>0</v>
      </c>
      <c r="EF6" s="12">
        <f t="shared" si="25"/>
        <v>0</v>
      </c>
      <c r="EG6" s="12">
        <f t="shared" si="25"/>
        <v>0</v>
      </c>
      <c r="EH6" s="12">
        <f t="shared" si="25"/>
        <v>0</v>
      </c>
      <c r="EI6" s="12">
        <f t="shared" si="25"/>
        <v>0</v>
      </c>
      <c r="EJ6" s="12">
        <f t="shared" si="25"/>
        <v>0</v>
      </c>
      <c r="EK6" s="12">
        <f t="shared" si="25"/>
        <v>0</v>
      </c>
      <c r="EL6" s="12" t="str">
        <f t="shared" si="25"/>
        <v>-</v>
      </c>
      <c r="EM6" s="12" t="str">
        <f t="shared" si="25"/>
        <v>-</v>
      </c>
      <c r="EN6" s="12" t="str">
        <f t="shared" si="25"/>
        <v>-</v>
      </c>
      <c r="EO6" s="12" t="str">
        <f t="shared" si="25"/>
        <v>-</v>
      </c>
      <c r="EP6" s="12" t="str">
        <f t="shared" si="25"/>
        <v>-</v>
      </c>
      <c r="EQ6" s="12" t="str">
        <f t="shared" si="25"/>
        <v>-</v>
      </c>
      <c r="ER6" s="12" t="str">
        <f t="shared" si="25"/>
        <v>-</v>
      </c>
      <c r="ES6" s="12" t="str">
        <f t="shared" si="25"/>
        <v>-</v>
      </c>
      <c r="ET6" s="12" t="str">
        <f t="shared" si="25"/>
        <v>-</v>
      </c>
      <c r="EU6" s="12" t="str">
        <f t="shared" si="25"/>
        <v>-</v>
      </c>
      <c r="EV6" s="12" t="str">
        <f>EV$5</f>
        <v>-</v>
      </c>
      <c r="EW6" s="21">
        <v>1</v>
      </c>
      <c r="EX6" s="12" t="str">
        <f>EX$5</f>
        <v>-</v>
      </c>
      <c r="EY6" s="12" t="str">
        <f>EY$5</f>
        <v>-</v>
      </c>
      <c r="EZ6" s="12" t="str">
        <f>EZ$5</f>
        <v>-</v>
      </c>
      <c r="FA6" s="12" t="str">
        <f>FA$5</f>
        <v>-</v>
      </c>
      <c r="FB6" s="21" t="b">
        <v>1</v>
      </c>
      <c r="FC6" s="12" t="str">
        <f>FC$5</f>
        <v>-</v>
      </c>
      <c r="FD6" s="12">
        <f t="shared" ref="FD6:FV6" si="26">FD$5</f>
        <v>0</v>
      </c>
      <c r="FE6" s="12" t="str">
        <f t="shared" si="26"/>
        <v>-</v>
      </c>
      <c r="FF6" s="12">
        <f t="shared" si="26"/>
        <v>1</v>
      </c>
      <c r="FG6" s="12">
        <f t="shared" si="26"/>
        <v>0</v>
      </c>
      <c r="FH6" s="12">
        <f t="shared" si="26"/>
        <v>1</v>
      </c>
      <c r="FI6" s="12">
        <f t="shared" si="26"/>
        <v>1</v>
      </c>
      <c r="FJ6" s="12">
        <f t="shared" si="26"/>
        <v>1</v>
      </c>
      <c r="FK6" s="12">
        <f t="shared" si="26"/>
        <v>0</v>
      </c>
      <c r="FL6" s="12">
        <f t="shared" si="26"/>
        <v>0</v>
      </c>
      <c r="FM6" s="12">
        <f t="shared" si="26"/>
        <v>0</v>
      </c>
      <c r="FN6" s="12">
        <f t="shared" si="26"/>
        <v>0</v>
      </c>
      <c r="FO6" s="12">
        <f t="shared" si="26"/>
        <v>1</v>
      </c>
      <c r="FP6" s="12">
        <f t="shared" si="26"/>
        <v>0</v>
      </c>
      <c r="FQ6" s="12">
        <f t="shared" si="26"/>
        <v>0</v>
      </c>
      <c r="FR6" s="12">
        <f t="shared" si="26"/>
        <v>0</v>
      </c>
      <c r="FS6" s="12">
        <f t="shared" si="26"/>
        <v>0</v>
      </c>
      <c r="FT6" s="12">
        <f t="shared" si="26"/>
        <v>0</v>
      </c>
      <c r="FU6" s="12">
        <f t="shared" si="26"/>
        <v>0</v>
      </c>
      <c r="FV6" s="12">
        <f t="shared" si="26"/>
        <v>0</v>
      </c>
      <c r="FW6" s="12">
        <f t="shared" ref="FW6:GF6" si="27">FW$5</f>
        <v>1</v>
      </c>
      <c r="FX6" s="12">
        <f t="shared" si="27"/>
        <v>0</v>
      </c>
      <c r="FY6" s="12">
        <f t="shared" si="27"/>
        <v>0</v>
      </c>
      <c r="FZ6" s="12">
        <f t="shared" si="27"/>
        <v>0</v>
      </c>
      <c r="GA6" s="12">
        <f t="shared" si="27"/>
        <v>0</v>
      </c>
      <c r="GB6" s="12">
        <f t="shared" si="27"/>
        <v>0</v>
      </c>
      <c r="GC6" s="12">
        <f t="shared" si="27"/>
        <v>0</v>
      </c>
      <c r="GD6" s="12">
        <f t="shared" si="27"/>
        <v>0</v>
      </c>
      <c r="GE6" s="12">
        <f t="shared" si="27"/>
        <v>0</v>
      </c>
      <c r="GF6" s="12">
        <f t="shared" si="27"/>
        <v>0</v>
      </c>
      <c r="GG6" s="12" t="str">
        <f t="shared" ref="GG6:GJ6" si="28">GG$5</f>
        <v>-</v>
      </c>
      <c r="GH6" s="12" t="str">
        <f t="shared" si="28"/>
        <v>-</v>
      </c>
      <c r="GI6" s="12" t="str">
        <f t="shared" si="28"/>
        <v>-</v>
      </c>
      <c r="GJ6" s="12" t="str">
        <f t="shared" si="28"/>
        <v>-</v>
      </c>
      <c r="GK6" s="13" t="b">
        <v>0</v>
      </c>
      <c r="GL6" s="13" t="b">
        <v>0</v>
      </c>
      <c r="GM6" s="13" t="b">
        <v>1</v>
      </c>
      <c r="GN6" s="12">
        <f t="shared" ref="GN6" si="29">GN$5</f>
        <v>0</v>
      </c>
      <c r="GO6" s="21">
        <v>1</v>
      </c>
      <c r="GP6" s="21">
        <v>1</v>
      </c>
      <c r="GQ6" s="12" t="str">
        <f t="shared" ref="GQ6:IK6" si="30">GQ$5</f>
        <v>-</v>
      </c>
      <c r="GR6" s="12" t="str">
        <f>GR$5</f>
        <v>-</v>
      </c>
      <c r="GS6" s="12" t="str">
        <f t="shared" si="30"/>
        <v>-</v>
      </c>
      <c r="GT6" s="12" t="str">
        <f t="shared" si="30"/>
        <v>-</v>
      </c>
      <c r="GU6" s="12" t="str">
        <f t="shared" si="30"/>
        <v>-</v>
      </c>
      <c r="GV6" s="12" t="str">
        <f t="shared" si="30"/>
        <v>-</v>
      </c>
      <c r="GW6" s="12" t="str">
        <f t="shared" si="30"/>
        <v>-</v>
      </c>
      <c r="GX6" s="12" t="str">
        <f t="shared" si="30"/>
        <v>-</v>
      </c>
      <c r="GY6" s="12" t="str">
        <f t="shared" si="30"/>
        <v>-</v>
      </c>
      <c r="GZ6" s="12" t="str">
        <f t="shared" si="30"/>
        <v>-</v>
      </c>
      <c r="HA6" s="12" t="str">
        <f t="shared" si="30"/>
        <v>-</v>
      </c>
      <c r="HB6" s="12" t="str">
        <f t="shared" si="30"/>
        <v>-</v>
      </c>
      <c r="HC6" s="12" t="str">
        <f t="shared" si="30"/>
        <v>-</v>
      </c>
      <c r="HD6" s="12" t="str">
        <f t="shared" si="30"/>
        <v>-</v>
      </c>
      <c r="HE6" s="12" t="str">
        <f t="shared" si="30"/>
        <v>-</v>
      </c>
      <c r="HF6" s="12" t="str">
        <f t="shared" si="30"/>
        <v>-</v>
      </c>
      <c r="HG6" s="12" t="str">
        <f t="shared" si="30"/>
        <v>-</v>
      </c>
      <c r="HH6" s="12" t="str">
        <f t="shared" si="30"/>
        <v>-</v>
      </c>
      <c r="HI6" s="12" t="str">
        <f t="shared" si="30"/>
        <v>-</v>
      </c>
      <c r="HJ6" s="12" t="str">
        <f t="shared" si="30"/>
        <v>-</v>
      </c>
      <c r="HK6" s="12" t="str">
        <f t="shared" si="30"/>
        <v>-</v>
      </c>
      <c r="HL6" s="12" t="str">
        <f t="shared" si="30"/>
        <v>-</v>
      </c>
      <c r="HM6" s="13" t="b">
        <v>1</v>
      </c>
      <c r="HN6" s="13" t="str">
        <f t="shared" si="30"/>
        <v>-</v>
      </c>
      <c r="HO6" s="12" t="str">
        <f t="shared" si="30"/>
        <v>-</v>
      </c>
      <c r="HP6" s="12" t="str">
        <f t="shared" si="30"/>
        <v>-</v>
      </c>
      <c r="HQ6" s="12" t="str">
        <f t="shared" si="30"/>
        <v>-</v>
      </c>
      <c r="HR6" s="12" t="str">
        <f t="shared" si="30"/>
        <v>-</v>
      </c>
      <c r="HS6" s="12" t="str">
        <f t="shared" si="30"/>
        <v>-</v>
      </c>
      <c r="HT6" s="12" t="str">
        <f t="shared" si="30"/>
        <v>-</v>
      </c>
      <c r="HU6" s="12" t="str">
        <f t="shared" si="30"/>
        <v>-</v>
      </c>
      <c r="HV6" s="12" t="str">
        <f t="shared" si="30"/>
        <v>-</v>
      </c>
      <c r="HW6" s="12" t="str">
        <f t="shared" si="30"/>
        <v>-</v>
      </c>
      <c r="HX6" s="12" t="str">
        <f t="shared" si="30"/>
        <v>-</v>
      </c>
      <c r="HY6" s="12" t="str">
        <f t="shared" si="30"/>
        <v>-</v>
      </c>
      <c r="HZ6" s="12" t="str">
        <f t="shared" si="30"/>
        <v>-</v>
      </c>
      <c r="IA6" s="12" t="str">
        <f t="shared" si="30"/>
        <v>-</v>
      </c>
      <c r="IB6" s="12" t="str">
        <f t="shared" si="30"/>
        <v>-</v>
      </c>
      <c r="IC6" s="12" t="str">
        <f>IC$5</f>
        <v>-</v>
      </c>
      <c r="ID6" s="12" t="str">
        <f>ID$5</f>
        <v>-</v>
      </c>
      <c r="IE6" s="13" t="b">
        <v>1</v>
      </c>
      <c r="IF6" s="13">
        <v>0</v>
      </c>
      <c r="IG6" s="13" t="str">
        <f>IG$5</f>
        <v>-</v>
      </c>
      <c r="IH6" s="13" t="str">
        <f t="shared" ref="IH6:IJ6" si="31">IH$5</f>
        <v>-</v>
      </c>
      <c r="II6" s="13" t="str">
        <f t="shared" si="31"/>
        <v>-</v>
      </c>
      <c r="IJ6" s="13" t="str">
        <f t="shared" si="31"/>
        <v>-</v>
      </c>
      <c r="IK6" s="12" t="str">
        <f t="shared" si="30"/>
        <v>-</v>
      </c>
      <c r="IL6" s="21" t="s">
        <v>37</v>
      </c>
      <c r="IM6" s="12" t="str">
        <f>IM$5</f>
        <v>-</v>
      </c>
      <c r="IN6" s="12" t="str">
        <f>IN$5</f>
        <v>-</v>
      </c>
      <c r="IO6" s="12" t="str">
        <f>IO$5</f>
        <v>-</v>
      </c>
      <c r="IP6" s="21">
        <v>500</v>
      </c>
      <c r="IQ6" s="21">
        <v>500</v>
      </c>
      <c r="IR6" s="12" t="str">
        <f>IR$5</f>
        <v>-</v>
      </c>
      <c r="IS6" s="12" t="str">
        <f>IS$5</f>
        <v>-</v>
      </c>
      <c r="IT6" s="12" t="str">
        <f>IT$5</f>
        <v>-</v>
      </c>
      <c r="IU6" s="12">
        <f t="shared" ref="IU6:JM6" si="32">IU$5</f>
        <v>1</v>
      </c>
      <c r="IV6" s="12">
        <f t="shared" si="32"/>
        <v>0</v>
      </c>
      <c r="IW6" s="12">
        <f t="shared" si="32"/>
        <v>1</v>
      </c>
      <c r="IX6" s="12">
        <f t="shared" si="32"/>
        <v>1</v>
      </c>
      <c r="IY6" s="12">
        <f t="shared" si="32"/>
        <v>0</v>
      </c>
      <c r="IZ6" s="12" t="str">
        <f t="shared" si="32"/>
        <v>-</v>
      </c>
      <c r="JA6" s="12" t="str">
        <f t="shared" si="32"/>
        <v>-</v>
      </c>
      <c r="JB6" s="12" t="str">
        <f t="shared" si="32"/>
        <v>-</v>
      </c>
      <c r="JC6" s="12" t="str">
        <f t="shared" si="32"/>
        <v>-</v>
      </c>
      <c r="JD6" s="12">
        <f t="shared" si="32"/>
        <v>1</v>
      </c>
      <c r="JE6" s="12">
        <f t="shared" si="32"/>
        <v>1</v>
      </c>
      <c r="JF6" s="12">
        <f t="shared" si="32"/>
        <v>1</v>
      </c>
      <c r="JG6" s="12">
        <f t="shared" si="32"/>
        <v>1</v>
      </c>
      <c r="JH6" s="12">
        <f t="shared" si="32"/>
        <v>1</v>
      </c>
      <c r="JI6" s="12">
        <f t="shared" si="32"/>
        <v>1</v>
      </c>
      <c r="JJ6" s="12">
        <f t="shared" si="32"/>
        <v>1</v>
      </c>
      <c r="JK6" s="12">
        <f t="shared" si="32"/>
        <v>1</v>
      </c>
      <c r="JL6" s="12">
        <f t="shared" si="32"/>
        <v>1</v>
      </c>
      <c r="JM6" s="12">
        <f t="shared" si="32"/>
        <v>1</v>
      </c>
      <c r="JN6" s="12" t="str">
        <f>JN$5</f>
        <v>-</v>
      </c>
      <c r="JO6" s="12" t="str">
        <f>JO$5</f>
        <v>-</v>
      </c>
      <c r="JP6" s="12" t="str">
        <f t="shared" ref="JP6:MA6" si="33">JP$5</f>
        <v>-</v>
      </c>
      <c r="JQ6" s="12" t="str">
        <f t="shared" si="33"/>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si="33"/>
        <v>-</v>
      </c>
      <c r="KW6" s="12" t="str">
        <f t="shared" si="33"/>
        <v>-</v>
      </c>
      <c r="KX6" s="12" t="str">
        <f t="shared" si="33"/>
        <v>-</v>
      </c>
      <c r="KY6" s="12" t="str">
        <f t="shared" si="33"/>
        <v>-</v>
      </c>
      <c r="KZ6" s="12" t="str">
        <f t="shared" si="33"/>
        <v>-</v>
      </c>
      <c r="LA6" s="12" t="str">
        <f t="shared" si="33"/>
        <v>-</v>
      </c>
      <c r="LB6" s="12" t="str">
        <f t="shared" si="33"/>
        <v>-</v>
      </c>
      <c r="LC6" s="12" t="str">
        <f t="shared" si="33"/>
        <v>-</v>
      </c>
      <c r="LD6" s="12" t="str">
        <f t="shared" si="33"/>
        <v>-</v>
      </c>
      <c r="LE6" s="12" t="str">
        <f t="shared" si="33"/>
        <v>-</v>
      </c>
      <c r="LF6" s="12" t="str">
        <f t="shared" si="33"/>
        <v>-</v>
      </c>
      <c r="LG6" s="12" t="str">
        <f t="shared" si="33"/>
        <v>-</v>
      </c>
      <c r="LH6" s="12" t="str">
        <f t="shared" si="33"/>
        <v>-</v>
      </c>
      <c r="LI6" s="12" t="str">
        <f t="shared" si="33"/>
        <v>-</v>
      </c>
      <c r="LJ6" s="12" t="str">
        <f t="shared" si="33"/>
        <v>-</v>
      </c>
      <c r="LK6" s="12" t="str">
        <f t="shared" si="33"/>
        <v>-</v>
      </c>
      <c r="LL6" s="12" t="str">
        <f t="shared" si="33"/>
        <v>-</v>
      </c>
      <c r="LM6" s="12" t="str">
        <f t="shared" si="33"/>
        <v>-</v>
      </c>
      <c r="LN6" s="12" t="str">
        <f t="shared" si="33"/>
        <v>-</v>
      </c>
      <c r="LO6" s="12" t="str">
        <f t="shared" si="33"/>
        <v>-</v>
      </c>
      <c r="LP6" s="12" t="str">
        <f t="shared" si="33"/>
        <v>-</v>
      </c>
      <c r="LQ6" s="12" t="str">
        <f t="shared" si="33"/>
        <v>-</v>
      </c>
      <c r="LR6" s="12" t="str">
        <f t="shared" si="33"/>
        <v>-</v>
      </c>
      <c r="LS6" s="12" t="str">
        <f t="shared" si="33"/>
        <v>-</v>
      </c>
      <c r="LT6" s="12" t="str">
        <f t="shared" si="33"/>
        <v>-</v>
      </c>
      <c r="LU6" s="12" t="str">
        <f t="shared" si="33"/>
        <v>-</v>
      </c>
      <c r="LV6" s="12" t="str">
        <f t="shared" si="33"/>
        <v>-</v>
      </c>
      <c r="LW6" s="12" t="str">
        <f t="shared" si="33"/>
        <v>-</v>
      </c>
      <c r="LX6" s="12" t="str">
        <f t="shared" si="33"/>
        <v>-</v>
      </c>
      <c r="LY6" s="12" t="str">
        <f t="shared" si="33"/>
        <v>-</v>
      </c>
      <c r="LZ6" s="12" t="str">
        <f t="shared" si="33"/>
        <v>-</v>
      </c>
      <c r="MA6" s="12" t="str">
        <f t="shared" si="33"/>
        <v>-</v>
      </c>
      <c r="MB6" s="12" t="str">
        <f t="shared" ref="MB6:OD6" si="34">MB$5</f>
        <v>-</v>
      </c>
      <c r="MC6" s="12" t="str">
        <f t="shared" si="34"/>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12" t="str">
        <f t="shared" si="34"/>
        <v>-</v>
      </c>
      <c r="MZ6" s="12" t="str">
        <f t="shared" si="34"/>
        <v>-</v>
      </c>
      <c r="NA6" s="12" t="str">
        <f t="shared" si="34"/>
        <v>-</v>
      </c>
      <c r="NB6" s="12" t="str">
        <f t="shared" si="34"/>
        <v>-</v>
      </c>
      <c r="NC6" s="12" t="str">
        <f t="shared" si="34"/>
        <v>-</v>
      </c>
      <c r="ND6" s="12" t="str">
        <f t="shared" si="34"/>
        <v>-</v>
      </c>
      <c r="NE6" s="12" t="str">
        <f t="shared" si="34"/>
        <v>-</v>
      </c>
      <c r="NF6" s="12" t="str">
        <f t="shared" si="34"/>
        <v>-</v>
      </c>
      <c r="NG6" s="12" t="str">
        <f t="shared" si="34"/>
        <v>-</v>
      </c>
      <c r="NH6" s="12" t="str">
        <f t="shared" si="34"/>
        <v>-</v>
      </c>
      <c r="NI6" s="12" t="str">
        <f t="shared" si="34"/>
        <v>-</v>
      </c>
      <c r="NJ6" s="12" t="str">
        <f t="shared" si="34"/>
        <v>-</v>
      </c>
      <c r="NK6" s="12" t="str">
        <f t="shared" si="34"/>
        <v>-</v>
      </c>
      <c r="NL6" s="12" t="str">
        <f t="shared" si="34"/>
        <v>-</v>
      </c>
      <c r="NM6" s="12" t="str">
        <f t="shared" si="34"/>
        <v>-</v>
      </c>
      <c r="NN6" s="12" t="str">
        <f t="shared" si="34"/>
        <v>-</v>
      </c>
      <c r="NO6" s="12" t="str">
        <f t="shared" si="34"/>
        <v>-</v>
      </c>
      <c r="NP6" s="12" t="str">
        <f t="shared" si="34"/>
        <v>-</v>
      </c>
      <c r="NQ6" s="12" t="str">
        <f t="shared" si="34"/>
        <v>-</v>
      </c>
      <c r="NR6" s="12" t="str">
        <f t="shared" si="34"/>
        <v>-</v>
      </c>
      <c r="NS6" s="12" t="str">
        <f t="shared" si="34"/>
        <v>-</v>
      </c>
      <c r="NT6" s="12" t="str">
        <f t="shared" si="34"/>
        <v>-</v>
      </c>
      <c r="NU6" s="12" t="str">
        <f t="shared" si="34"/>
        <v>-</v>
      </c>
      <c r="NV6" s="12" t="str">
        <f t="shared" si="34"/>
        <v>-</v>
      </c>
      <c r="NW6" s="12" t="str">
        <f t="shared" si="34"/>
        <v>-</v>
      </c>
      <c r="NX6" s="12" t="str">
        <f t="shared" si="34"/>
        <v>-</v>
      </c>
      <c r="NY6" s="12" t="str">
        <f t="shared" si="34"/>
        <v>-</v>
      </c>
      <c r="NZ6" s="12" t="str">
        <f t="shared" si="34"/>
        <v>-</v>
      </c>
      <c r="OA6" s="12" t="str">
        <f t="shared" si="34"/>
        <v>-</v>
      </c>
      <c r="OB6" s="12" t="str">
        <f t="shared" si="34"/>
        <v>-</v>
      </c>
      <c r="OC6" s="12" t="str">
        <f t="shared" si="34"/>
        <v>-</v>
      </c>
      <c r="OD6" s="12" t="str">
        <f t="shared" si="34"/>
        <v>-</v>
      </c>
      <c r="OE6" s="21">
        <v>0</v>
      </c>
      <c r="OF6" s="12" t="str">
        <f t="shared" ref="OF6" si="35">OF$5</f>
        <v>-</v>
      </c>
      <c r="OG6" s="12">
        <f>OG$5</f>
        <v>0</v>
      </c>
      <c r="OH6" s="12">
        <f>OH$5</f>
        <v>0</v>
      </c>
      <c r="OI6" s="27">
        <v>0</v>
      </c>
    </row>
    <row r="7" spans="1:399">
      <c r="A7" s="24">
        <f t="shared" si="22"/>
        <v>2</v>
      </c>
      <c r="B7" s="24">
        <f>$A$6</f>
        <v>1</v>
      </c>
      <c r="C7">
        <v>0</v>
      </c>
      <c r="D7" t="b">
        <v>1</v>
      </c>
      <c r="E7" t="b">
        <v>1</v>
      </c>
      <c r="F7" t="b">
        <v>1</v>
      </c>
      <c r="AJ7" s="329" t="s">
        <v>910</v>
      </c>
      <c r="AK7" s="10" t="str">
        <f>IF(COUNTIF(AJ$5:AJ7,AJ7)=1,"-","Dup")</f>
        <v>-</v>
      </c>
      <c r="AL7" s="21" t="b">
        <v>1</v>
      </c>
      <c r="AM7" s="21" t="b">
        <v>0</v>
      </c>
      <c r="AN7" s="22" t="str">
        <f t="shared" ref="AN7:AR7" ca="1" si="36">OFFSET(AN$5,$B7,0)</f>
        <v>-</v>
      </c>
      <c r="AO7" s="22" t="str">
        <f ca="1">OFFSET(AO$5,$B7,0)</f>
        <v>-</v>
      </c>
      <c r="AP7" s="22" t="str">
        <f ca="1">OFFSET(AP$5,$B7,0)</f>
        <v>-</v>
      </c>
      <c r="AQ7" s="22" t="str">
        <f t="shared" ca="1" si="36"/>
        <v>-</v>
      </c>
      <c r="AR7" s="22" t="str">
        <f t="shared" ca="1" si="36"/>
        <v>-</v>
      </c>
      <c r="AS7" s="22">
        <v>1</v>
      </c>
      <c r="AT7" s="22" t="str">
        <f t="shared" ref="AT7:FP7" ca="1" si="37">OFFSET(AT$5,$B7,0)</f>
        <v>-</v>
      </c>
      <c r="AU7" s="22" t="str">
        <f t="shared" ca="1" si="37"/>
        <v>-</v>
      </c>
      <c r="AV7" s="22" t="str">
        <f t="shared" ca="1" si="37"/>
        <v>-</v>
      </c>
      <c r="AW7" s="22" t="str">
        <f t="shared" ca="1" si="37"/>
        <v>-</v>
      </c>
      <c r="AX7" s="22" t="str">
        <f t="shared" ca="1" si="37"/>
        <v>-</v>
      </c>
      <c r="AY7" s="22">
        <f t="shared" ca="1" si="37"/>
        <v>1</v>
      </c>
      <c r="AZ7" s="22">
        <f t="shared" ca="1" si="37"/>
        <v>1</v>
      </c>
      <c r="BA7" s="22" t="str">
        <f t="shared" ca="1" si="37"/>
        <v>-</v>
      </c>
      <c r="BB7" s="22" t="str">
        <f t="shared" ca="1" si="37"/>
        <v>-</v>
      </c>
      <c r="BC7" s="22" t="str">
        <f ca="1">OFFSET(BC$5,$B7,0)</f>
        <v>-</v>
      </c>
      <c r="BD7" s="22" t="str">
        <f t="shared" ca="1" si="37"/>
        <v>-</v>
      </c>
      <c r="BE7" s="22" t="str">
        <f t="shared" ca="1" si="37"/>
        <v>-</v>
      </c>
      <c r="BF7" s="22" t="str">
        <f ca="1">OFFSET(BF$5,$B7,0)</f>
        <v>-</v>
      </c>
      <c r="BG7" s="22" t="str">
        <f t="shared" ca="1" si="37"/>
        <v>-</v>
      </c>
      <c r="BH7" s="22" t="str">
        <f ca="1">OFFSET(BH$5,$B7,0)</f>
        <v>-</v>
      </c>
      <c r="BI7" s="22" t="str">
        <f t="shared" ca="1" si="37"/>
        <v>-</v>
      </c>
      <c r="BJ7" s="22" t="str">
        <f t="shared" ca="1" si="37"/>
        <v>-</v>
      </c>
      <c r="BK7" s="22" t="str">
        <f t="shared" ca="1" si="37"/>
        <v>-</v>
      </c>
      <c r="BL7" s="22" t="str">
        <f ca="1">OFFSET(BL$5,$B7,0)</f>
        <v>-</v>
      </c>
      <c r="BM7" s="22" t="str">
        <f t="shared" ca="1" si="37"/>
        <v>-</v>
      </c>
      <c r="BN7" s="22" t="str">
        <f t="shared" ca="1" si="37"/>
        <v>-</v>
      </c>
      <c r="BO7" s="22" t="str">
        <f t="shared" ca="1" si="37"/>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1">
        <v>0</v>
      </c>
      <c r="BY7" s="22" t="str">
        <f t="shared" ca="1" si="37"/>
        <v>-</v>
      </c>
      <c r="BZ7" s="22" t="str">
        <f t="shared" ca="1" si="37"/>
        <v>-</v>
      </c>
      <c r="CA7" s="22" t="str">
        <f t="shared" ca="1" si="37"/>
        <v>-</v>
      </c>
      <c r="CB7" s="22" t="str">
        <f t="shared" ca="1" si="37"/>
        <v>-</v>
      </c>
      <c r="CC7" s="22" t="str">
        <f t="shared" ca="1" si="37"/>
        <v>-</v>
      </c>
      <c r="CD7" s="22" t="str">
        <f t="shared" ca="1" si="37"/>
        <v>-</v>
      </c>
      <c r="CE7" s="22" t="str">
        <f t="shared" ca="1" si="37"/>
        <v>-</v>
      </c>
      <c r="CF7" s="22" t="str">
        <f ca="1">OFFSET(CF$5,$B7,0)</f>
        <v>-</v>
      </c>
      <c r="CG7" s="21">
        <v>1</v>
      </c>
      <c r="CH7" s="21">
        <v>1</v>
      </c>
      <c r="CI7" s="21">
        <v>0</v>
      </c>
      <c r="CJ7" s="22" t="str">
        <f t="shared" ca="1" si="37"/>
        <v>-</v>
      </c>
      <c r="CK7" s="22" t="str">
        <f t="shared" ca="1" si="37"/>
        <v>-</v>
      </c>
      <c r="CL7" s="22" t="str">
        <f t="shared" ca="1" si="37"/>
        <v>-</v>
      </c>
      <c r="CM7" s="22" t="str">
        <f t="shared" ca="1" si="37"/>
        <v>-</v>
      </c>
      <c r="CN7" s="22" t="str">
        <f t="shared" ca="1" si="37"/>
        <v>-</v>
      </c>
      <c r="CO7" s="22" t="str">
        <f t="shared" ca="1" si="37"/>
        <v>-</v>
      </c>
      <c r="CP7" s="22" t="str">
        <f t="shared" ca="1" si="37"/>
        <v>-</v>
      </c>
      <c r="CQ7" s="21">
        <v>0</v>
      </c>
      <c r="CR7" s="22" t="str">
        <f t="shared" ca="1" si="37"/>
        <v>-</v>
      </c>
      <c r="CS7" s="22" t="str">
        <f t="shared" ca="1" si="37"/>
        <v>-</v>
      </c>
      <c r="CT7" s="22" t="str">
        <f t="shared" ca="1" si="37"/>
        <v>-</v>
      </c>
      <c r="CU7" s="22" t="str">
        <f t="shared" ca="1" si="37"/>
        <v>-</v>
      </c>
      <c r="CV7" s="22" t="str">
        <f t="shared" ca="1" si="37"/>
        <v>-</v>
      </c>
      <c r="CW7" s="22">
        <f t="shared" ca="1" si="37"/>
        <v>0</v>
      </c>
      <c r="CX7" s="22">
        <f t="shared" ca="1" si="37"/>
        <v>0</v>
      </c>
      <c r="CY7" s="22">
        <f t="shared" ca="1" si="37"/>
        <v>0</v>
      </c>
      <c r="CZ7" s="22">
        <f t="shared" ca="1" si="37"/>
        <v>0</v>
      </c>
      <c r="DA7" s="22">
        <f t="shared" ca="1" si="37"/>
        <v>0</v>
      </c>
      <c r="DB7" s="22">
        <f t="shared" ca="1" si="37"/>
        <v>0</v>
      </c>
      <c r="DC7" s="22">
        <f t="shared" ca="1" si="37"/>
        <v>0</v>
      </c>
      <c r="DD7" s="22">
        <f t="shared" ca="1" si="37"/>
        <v>0</v>
      </c>
      <c r="DE7" s="22">
        <f t="shared" ca="1" si="37"/>
        <v>0</v>
      </c>
      <c r="DF7" s="22">
        <f t="shared" ca="1" si="37"/>
        <v>0</v>
      </c>
      <c r="DG7" s="22">
        <f t="shared" ca="1" si="37"/>
        <v>0</v>
      </c>
      <c r="DH7" s="22">
        <f t="shared" ca="1" si="37"/>
        <v>0</v>
      </c>
      <c r="DI7" s="22">
        <f t="shared" ca="1" si="37"/>
        <v>0</v>
      </c>
      <c r="DJ7" s="22">
        <f t="shared" ca="1" si="37"/>
        <v>0</v>
      </c>
      <c r="DK7" s="22">
        <f t="shared" ca="1" si="37"/>
        <v>0</v>
      </c>
      <c r="DL7" s="22">
        <f t="shared" ca="1" si="37"/>
        <v>0</v>
      </c>
      <c r="DM7" s="22">
        <f t="shared" ca="1" si="37"/>
        <v>0</v>
      </c>
      <c r="DN7" s="22">
        <f t="shared" ca="1" si="37"/>
        <v>0</v>
      </c>
      <c r="DO7" s="22">
        <f t="shared" ca="1" si="37"/>
        <v>0</v>
      </c>
      <c r="DP7" s="22">
        <f t="shared" ca="1" si="37"/>
        <v>0</v>
      </c>
      <c r="DQ7" s="22">
        <f t="shared" ca="1" si="37"/>
        <v>0</v>
      </c>
      <c r="DR7" s="22">
        <f t="shared" ca="1" si="37"/>
        <v>0</v>
      </c>
      <c r="DS7" s="22">
        <f t="shared" ca="1" si="37"/>
        <v>0</v>
      </c>
      <c r="DT7" s="22">
        <f t="shared" ca="1" si="37"/>
        <v>0</v>
      </c>
      <c r="DU7" s="22">
        <f t="shared" ca="1" si="37"/>
        <v>0</v>
      </c>
      <c r="DV7" s="22">
        <f t="shared" ca="1" si="37"/>
        <v>0</v>
      </c>
      <c r="DW7" s="22">
        <f t="shared" ca="1" si="37"/>
        <v>0</v>
      </c>
      <c r="DX7" s="22">
        <f t="shared" ca="1" si="37"/>
        <v>0</v>
      </c>
      <c r="DY7" s="22">
        <f t="shared" ca="1" si="37"/>
        <v>0</v>
      </c>
      <c r="DZ7" s="22">
        <f t="shared" ca="1" si="37"/>
        <v>0</v>
      </c>
      <c r="EA7" s="22">
        <f t="shared" ca="1" si="37"/>
        <v>0</v>
      </c>
      <c r="EB7" s="22">
        <f t="shared" ca="1" si="37"/>
        <v>0</v>
      </c>
      <c r="EC7" s="22">
        <f t="shared" ca="1" si="37"/>
        <v>0</v>
      </c>
      <c r="ED7" s="22">
        <f t="shared" ca="1" si="37"/>
        <v>0</v>
      </c>
      <c r="EE7" s="22">
        <f t="shared" ca="1" si="37"/>
        <v>0</v>
      </c>
      <c r="EF7" s="22">
        <f t="shared" ca="1" si="37"/>
        <v>0</v>
      </c>
      <c r="EG7" s="22">
        <f t="shared" ca="1" si="37"/>
        <v>0</v>
      </c>
      <c r="EH7" s="22">
        <f t="shared" ca="1" si="37"/>
        <v>0</v>
      </c>
      <c r="EI7" s="22">
        <f t="shared" ca="1" si="37"/>
        <v>0</v>
      </c>
      <c r="EJ7" s="22">
        <f ca="1">OFFSET(EJ$5,$B7,0)</f>
        <v>0</v>
      </c>
      <c r="EK7" s="22">
        <f ca="1">OFFSET(EK$5,$B7,0)</f>
        <v>0</v>
      </c>
      <c r="EL7" s="22" t="str">
        <f ca="1">OFFSET(EL$5,$B7,0)</f>
        <v>-</v>
      </c>
      <c r="EM7" s="22" t="str">
        <f ca="1">OFFSET(EM$5,$B7,0)</f>
        <v>-</v>
      </c>
      <c r="EN7" s="22" t="str">
        <f t="shared" ref="EN7:EO7" ca="1" si="38">OFFSET(EN$5,$B7,0)</f>
        <v>-</v>
      </c>
      <c r="EO7" s="22" t="str">
        <f t="shared" ca="1" si="38"/>
        <v>-</v>
      </c>
      <c r="EP7" s="22" t="str">
        <f t="shared" ca="1" si="37"/>
        <v>-</v>
      </c>
      <c r="EQ7" s="22" t="str">
        <f t="shared" ca="1" si="37"/>
        <v>-</v>
      </c>
      <c r="ER7" s="22" t="str">
        <f t="shared" ca="1" si="37"/>
        <v>-</v>
      </c>
      <c r="ES7" s="22" t="str">
        <f t="shared" ca="1" si="37"/>
        <v>-</v>
      </c>
      <c r="ET7" s="22" t="str">
        <f t="shared" ca="1" si="37"/>
        <v>-</v>
      </c>
      <c r="EU7" s="22" t="str">
        <f ca="1">OFFSET(EU$5,$B7,0)</f>
        <v>-</v>
      </c>
      <c r="EV7" s="22" t="str">
        <f ca="1">OFFSET(EV$5,$B7,0)</f>
        <v>-</v>
      </c>
      <c r="EW7" s="22">
        <f t="shared" ca="1" si="37"/>
        <v>1</v>
      </c>
      <c r="EX7" s="22" t="str">
        <f t="shared" ca="1" si="37"/>
        <v>-</v>
      </c>
      <c r="EY7" s="22" t="str">
        <f t="shared" ca="1" si="37"/>
        <v>-</v>
      </c>
      <c r="EZ7" s="22" t="str">
        <f t="shared" ca="1" si="37"/>
        <v>-</v>
      </c>
      <c r="FA7" s="22" t="str">
        <f t="shared" ca="1" si="37"/>
        <v>-</v>
      </c>
      <c r="FB7" s="22" t="b">
        <f t="shared" ca="1" si="37"/>
        <v>1</v>
      </c>
      <c r="FC7" s="22" t="str">
        <f t="shared" ca="1" si="37"/>
        <v>-</v>
      </c>
      <c r="FD7" s="22">
        <f t="shared" ca="1" si="37"/>
        <v>0</v>
      </c>
      <c r="FE7" s="22" t="str">
        <f t="shared" ca="1" si="37"/>
        <v>-</v>
      </c>
      <c r="FF7" s="22">
        <f t="shared" ca="1" si="37"/>
        <v>1</v>
      </c>
      <c r="FG7" s="22">
        <f t="shared" ca="1" si="37"/>
        <v>0</v>
      </c>
      <c r="FH7" s="22">
        <f t="shared" ca="1" si="37"/>
        <v>1</v>
      </c>
      <c r="FI7" s="22">
        <f t="shared" ca="1" si="37"/>
        <v>1</v>
      </c>
      <c r="FJ7" s="22">
        <f t="shared" ca="1" si="37"/>
        <v>1</v>
      </c>
      <c r="FK7" s="22">
        <f t="shared" ca="1" si="37"/>
        <v>0</v>
      </c>
      <c r="FL7" s="22">
        <f t="shared" ca="1" si="37"/>
        <v>0</v>
      </c>
      <c r="FM7" s="22">
        <f t="shared" ca="1" si="37"/>
        <v>0</v>
      </c>
      <c r="FN7" s="22">
        <f t="shared" ca="1" si="37"/>
        <v>0</v>
      </c>
      <c r="FO7" s="22">
        <f t="shared" ca="1" si="37"/>
        <v>1</v>
      </c>
      <c r="FP7" s="22">
        <f t="shared" ca="1" si="37"/>
        <v>0</v>
      </c>
      <c r="FQ7" s="22">
        <f t="shared" ref="FQ7:OH7" ca="1" si="39">OFFSET(FQ$5,$B7,0)</f>
        <v>0</v>
      </c>
      <c r="FR7" s="22">
        <f t="shared" ca="1" si="39"/>
        <v>0</v>
      </c>
      <c r="FS7" s="22">
        <f t="shared" ca="1" si="39"/>
        <v>0</v>
      </c>
      <c r="FT7" s="22">
        <f t="shared" ca="1" si="39"/>
        <v>0</v>
      </c>
      <c r="FU7" s="22">
        <f t="shared" ca="1" si="39"/>
        <v>0</v>
      </c>
      <c r="FV7" s="22">
        <f t="shared" ca="1" si="39"/>
        <v>0</v>
      </c>
      <c r="FW7" s="22">
        <f t="shared" ca="1" si="39"/>
        <v>1</v>
      </c>
      <c r="FX7" s="22">
        <f t="shared" ca="1" si="39"/>
        <v>0</v>
      </c>
      <c r="FY7" s="22">
        <f t="shared" ca="1" si="39"/>
        <v>0</v>
      </c>
      <c r="FZ7" s="22">
        <f t="shared" ca="1" si="39"/>
        <v>0</v>
      </c>
      <c r="GA7" s="22">
        <f t="shared" ca="1" si="39"/>
        <v>0</v>
      </c>
      <c r="GB7" s="22">
        <f t="shared" ca="1" si="39"/>
        <v>0</v>
      </c>
      <c r="GC7" s="22">
        <f t="shared" ca="1" si="39"/>
        <v>0</v>
      </c>
      <c r="GD7" s="22">
        <f t="shared" ca="1" si="39"/>
        <v>0</v>
      </c>
      <c r="GE7" s="22">
        <f t="shared" ca="1" si="39"/>
        <v>0</v>
      </c>
      <c r="GF7" s="22">
        <f t="shared" ca="1" si="39"/>
        <v>0</v>
      </c>
      <c r="GG7" s="22" t="str">
        <f t="shared" ca="1" si="39"/>
        <v>-</v>
      </c>
      <c r="GH7" s="22" t="str">
        <f t="shared" ca="1" si="39"/>
        <v>-</v>
      </c>
      <c r="GI7" s="22" t="str">
        <f t="shared" ca="1" si="39"/>
        <v>-</v>
      </c>
      <c r="GJ7" s="22" t="str">
        <f t="shared" ca="1" si="39"/>
        <v>-</v>
      </c>
      <c r="GK7" s="22" t="b">
        <f t="shared" ca="1" si="39"/>
        <v>0</v>
      </c>
      <c r="GL7" s="22" t="b">
        <f t="shared" ca="1" si="39"/>
        <v>0</v>
      </c>
      <c r="GM7" s="22" t="b">
        <f t="shared" ca="1" si="39"/>
        <v>1</v>
      </c>
      <c r="GN7" s="22">
        <f t="shared" ca="1" si="39"/>
        <v>0</v>
      </c>
      <c r="GO7" s="21">
        <v>1</v>
      </c>
      <c r="GP7" s="21">
        <v>2</v>
      </c>
      <c r="GQ7" s="22" t="str">
        <f t="shared" ca="1" si="39"/>
        <v>-</v>
      </c>
      <c r="GR7" s="22" t="str">
        <f ca="1">OFFSET(GR$5,$B7,0)</f>
        <v>-</v>
      </c>
      <c r="GS7" s="22" t="str">
        <f t="shared" ca="1" si="39"/>
        <v>-</v>
      </c>
      <c r="GT7" s="22" t="str">
        <f t="shared" ca="1" si="39"/>
        <v>-</v>
      </c>
      <c r="GU7" s="22" t="str">
        <f t="shared" ca="1" si="39"/>
        <v>-</v>
      </c>
      <c r="GV7" s="22" t="str">
        <f t="shared" ca="1" si="39"/>
        <v>-</v>
      </c>
      <c r="GW7" s="22" t="str">
        <f t="shared" ca="1" si="39"/>
        <v>-</v>
      </c>
      <c r="GX7" s="22" t="str">
        <f t="shared" ca="1" si="39"/>
        <v>-</v>
      </c>
      <c r="GY7" s="22" t="str">
        <f t="shared" ca="1" si="39"/>
        <v>-</v>
      </c>
      <c r="GZ7" s="22" t="str">
        <f t="shared" ca="1" si="39"/>
        <v>-</v>
      </c>
      <c r="HA7" s="22" t="str">
        <f t="shared" ca="1" si="39"/>
        <v>-</v>
      </c>
      <c r="HB7" s="22" t="str">
        <f t="shared" ca="1" si="39"/>
        <v>-</v>
      </c>
      <c r="HC7" s="22" t="str">
        <f t="shared" ca="1" si="39"/>
        <v>-</v>
      </c>
      <c r="HD7" s="22" t="str">
        <f t="shared" ca="1" si="39"/>
        <v>-</v>
      </c>
      <c r="HE7" s="22" t="str">
        <f t="shared" ca="1" si="39"/>
        <v>-</v>
      </c>
      <c r="HF7" s="22" t="str">
        <f t="shared" ca="1" si="39"/>
        <v>-</v>
      </c>
      <c r="HG7" s="22" t="str">
        <f t="shared" ca="1" si="39"/>
        <v>-</v>
      </c>
      <c r="HH7" s="22" t="str">
        <f t="shared" ca="1" si="39"/>
        <v>-</v>
      </c>
      <c r="HI7" s="22" t="str">
        <f t="shared" ca="1" si="39"/>
        <v>-</v>
      </c>
      <c r="HJ7" s="22" t="str">
        <f t="shared" ca="1" si="39"/>
        <v>-</v>
      </c>
      <c r="HK7" s="22" t="str">
        <f t="shared" ca="1" si="39"/>
        <v>-</v>
      </c>
      <c r="HL7" s="22" t="str">
        <f t="shared" ca="1" si="39"/>
        <v>-</v>
      </c>
      <c r="HM7" s="22" t="b">
        <f t="shared" ca="1" si="39"/>
        <v>1</v>
      </c>
      <c r="HN7" s="21">
        <v>0</v>
      </c>
      <c r="HO7" s="22" t="str">
        <f t="shared" ca="1" si="39"/>
        <v>-</v>
      </c>
      <c r="HP7" s="22" t="str">
        <f t="shared" ca="1" si="39"/>
        <v>-</v>
      </c>
      <c r="HQ7" s="22" t="str">
        <f t="shared" ca="1" si="39"/>
        <v>-</v>
      </c>
      <c r="HR7" s="22" t="str">
        <f t="shared" ca="1" si="39"/>
        <v>-</v>
      </c>
      <c r="HS7" s="22" t="str">
        <f t="shared" ca="1" si="39"/>
        <v>-</v>
      </c>
      <c r="HT7" s="22" t="str">
        <f t="shared" ca="1" si="39"/>
        <v>-</v>
      </c>
      <c r="HU7" s="22" t="str">
        <f t="shared" ca="1" si="39"/>
        <v>-</v>
      </c>
      <c r="HV7" s="22" t="str">
        <f t="shared" ca="1" si="39"/>
        <v>-</v>
      </c>
      <c r="HW7" s="22" t="str">
        <f t="shared" ca="1" si="39"/>
        <v>-</v>
      </c>
      <c r="HX7" s="22" t="str">
        <f t="shared" ca="1" si="39"/>
        <v>-</v>
      </c>
      <c r="HY7" s="22" t="str">
        <f t="shared" ca="1" si="39"/>
        <v>-</v>
      </c>
      <c r="HZ7" s="22" t="str">
        <f t="shared" ca="1" si="39"/>
        <v>-</v>
      </c>
      <c r="IA7" s="22" t="str">
        <f t="shared" ca="1" si="39"/>
        <v>-</v>
      </c>
      <c r="IB7" s="22" t="str">
        <f t="shared" ca="1" si="39"/>
        <v>-</v>
      </c>
      <c r="IC7" s="22" t="str">
        <f ca="1">OFFSET(IC$5,$B7,0)</f>
        <v>-</v>
      </c>
      <c r="ID7" s="22" t="str">
        <f ca="1">OFFSET(ID$5,$B7,0)</f>
        <v>-</v>
      </c>
      <c r="IE7" s="22" t="b">
        <f ca="1">OFFSET(IE$5,$B7,0)</f>
        <v>1</v>
      </c>
      <c r="IF7" s="22">
        <f ca="1">OFFSET(IF$5,$B7,0)</f>
        <v>0</v>
      </c>
      <c r="IG7" s="22" t="str">
        <f ca="1">OFFSET(IG$5,$B7,0)</f>
        <v>-</v>
      </c>
      <c r="IH7" s="22" t="str">
        <f t="shared" ref="IH7:IJ7" ca="1" si="40">OFFSET(IH$5,$B7,0)</f>
        <v>-</v>
      </c>
      <c r="II7" s="22" t="str">
        <f t="shared" ca="1" si="40"/>
        <v>-</v>
      </c>
      <c r="IJ7" s="22" t="str">
        <f t="shared" ca="1" si="40"/>
        <v>-</v>
      </c>
      <c r="IK7" s="22" t="str">
        <f t="shared" ca="1" si="39"/>
        <v>-</v>
      </c>
      <c r="IL7" s="22" t="str">
        <f t="shared" ca="1" si="39"/>
        <v>-</v>
      </c>
      <c r="IM7" s="22" t="str">
        <f t="shared" ca="1" si="39"/>
        <v>-</v>
      </c>
      <c r="IN7" s="22" t="str">
        <f t="shared" ca="1" si="39"/>
        <v>-</v>
      </c>
      <c r="IO7" s="22" t="str">
        <f t="shared" ca="1" si="39"/>
        <v>-</v>
      </c>
      <c r="IP7" s="22">
        <f t="shared" ca="1" si="39"/>
        <v>500</v>
      </c>
      <c r="IQ7" s="22">
        <f t="shared" ca="1" si="39"/>
        <v>500</v>
      </c>
      <c r="IR7" s="22" t="str">
        <f ca="1">OFFSET(IR$5,$B7,0)</f>
        <v>-</v>
      </c>
      <c r="IS7" s="22" t="str">
        <f ca="1">OFFSET(IS$5,$B7,0)</f>
        <v>-</v>
      </c>
      <c r="IT7" s="22" t="str">
        <f ca="1">OFFSET(IT$5,$B7,0)</f>
        <v>-</v>
      </c>
      <c r="IU7" s="22">
        <f ca="1">OFFSET(IU$5,$B7,0)</f>
        <v>1</v>
      </c>
      <c r="IV7" s="22">
        <f t="shared" ca="1" si="39"/>
        <v>0</v>
      </c>
      <c r="IW7" s="22">
        <f ca="1">OFFSET(IW$5,$B7,0)</f>
        <v>1</v>
      </c>
      <c r="IX7" s="22">
        <f ca="1">OFFSET(IX$5,$B7,0)</f>
        <v>1</v>
      </c>
      <c r="IY7" s="22">
        <f t="shared" ca="1" si="39"/>
        <v>0</v>
      </c>
      <c r="IZ7" s="5">
        <f>INDEX(i.std_prices,1,1)</f>
        <v>70</v>
      </c>
      <c r="JA7" s="5">
        <f>INDEX(i.std_prices,1,2)</f>
        <v>50</v>
      </c>
      <c r="JB7" s="5">
        <f>INDEX(i.std_prices,1,3)</f>
        <v>70</v>
      </c>
      <c r="JC7" s="5">
        <f>INDEX(i.std_prices,1,4)</f>
        <v>50</v>
      </c>
      <c r="JD7" s="22">
        <f t="shared" ref="JD7:JF7" ca="1" si="41">OFFSET(JD$5,$B7,0)</f>
        <v>1</v>
      </c>
      <c r="JE7" s="22">
        <f t="shared" ca="1" si="41"/>
        <v>1</v>
      </c>
      <c r="JF7" s="22">
        <f t="shared" ca="1" si="41"/>
        <v>1</v>
      </c>
      <c r="JG7" s="22">
        <f t="shared" ca="1" si="39"/>
        <v>1</v>
      </c>
      <c r="JH7" s="22">
        <f t="shared" ca="1" si="39"/>
        <v>1</v>
      </c>
      <c r="JI7" s="22">
        <f t="shared" ca="1" si="39"/>
        <v>1</v>
      </c>
      <c r="JJ7" s="22">
        <f t="shared" ca="1" si="39"/>
        <v>1</v>
      </c>
      <c r="JK7" s="22">
        <f t="shared" ca="1" si="39"/>
        <v>1</v>
      </c>
      <c r="JL7" s="22">
        <f t="shared" ca="1" si="39"/>
        <v>1</v>
      </c>
      <c r="JM7" s="22">
        <f ca="1">OFFSET(JM$5,$B7,0)</f>
        <v>1</v>
      </c>
      <c r="JN7" s="22" t="str">
        <f t="shared" ca="1" si="39"/>
        <v>-</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t="str">
        <f t="shared" ca="1" si="39"/>
        <v>-</v>
      </c>
      <c r="MZ7" s="22" t="str">
        <f t="shared" ca="1" si="39"/>
        <v>-</v>
      </c>
      <c r="NA7" s="22" t="str">
        <f t="shared" ca="1" si="39"/>
        <v>-</v>
      </c>
      <c r="NB7" s="22" t="str">
        <f t="shared" ca="1" si="39"/>
        <v>-</v>
      </c>
      <c r="NC7" s="22" t="str">
        <f t="shared" ca="1" si="39"/>
        <v>-</v>
      </c>
      <c r="ND7" s="22" t="str">
        <f t="shared" ca="1" si="39"/>
        <v>-</v>
      </c>
      <c r="NE7" s="22" t="str">
        <f t="shared" ca="1" si="39"/>
        <v>-</v>
      </c>
      <c r="NF7" s="22" t="str">
        <f t="shared" ca="1" si="39"/>
        <v>-</v>
      </c>
      <c r="NG7" s="22" t="str">
        <f t="shared" ca="1" si="39"/>
        <v>-</v>
      </c>
      <c r="NH7" s="22" t="str">
        <f t="shared" ca="1" si="39"/>
        <v>-</v>
      </c>
      <c r="NI7" s="22" t="str">
        <f t="shared" ca="1" si="39"/>
        <v>-</v>
      </c>
      <c r="NJ7" s="22" t="str">
        <f t="shared" ca="1" si="39"/>
        <v>-</v>
      </c>
      <c r="NK7" s="22" t="str">
        <f t="shared" ca="1" si="39"/>
        <v>-</v>
      </c>
      <c r="NL7" s="22" t="str">
        <f t="shared" ca="1" si="39"/>
        <v>-</v>
      </c>
      <c r="NM7" s="22" t="str">
        <f t="shared" ca="1" si="39"/>
        <v>-</v>
      </c>
      <c r="NN7" s="22" t="str">
        <f t="shared" ca="1" si="39"/>
        <v>-</v>
      </c>
      <c r="NO7" s="22" t="str">
        <f t="shared" ca="1" si="39"/>
        <v>-</v>
      </c>
      <c r="NP7" s="22" t="str">
        <f t="shared" ca="1" si="39"/>
        <v>-</v>
      </c>
      <c r="NQ7" s="22" t="str">
        <f t="shared" ca="1" si="39"/>
        <v>-</v>
      </c>
      <c r="NR7" s="22" t="str">
        <f t="shared" ca="1" si="39"/>
        <v>-</v>
      </c>
      <c r="NS7" s="22" t="str">
        <f t="shared" ca="1" si="39"/>
        <v>-</v>
      </c>
      <c r="NT7" s="22" t="str">
        <f t="shared" ca="1" si="39"/>
        <v>-</v>
      </c>
      <c r="NU7" s="22" t="str">
        <f t="shared" ca="1" si="39"/>
        <v>-</v>
      </c>
      <c r="NV7" s="22" t="str">
        <f t="shared" ca="1" si="39"/>
        <v>-</v>
      </c>
      <c r="NW7" s="22" t="str">
        <f t="shared" ca="1" si="39"/>
        <v>-</v>
      </c>
      <c r="NX7" s="22" t="str">
        <f t="shared" ca="1" si="39"/>
        <v>-</v>
      </c>
      <c r="NY7" s="22" t="str">
        <f t="shared" ca="1" si="39"/>
        <v>-</v>
      </c>
      <c r="NZ7" s="22" t="str">
        <f t="shared" ca="1" si="39"/>
        <v>-</v>
      </c>
      <c r="OA7" s="22" t="str">
        <f t="shared" ca="1" si="39"/>
        <v>-</v>
      </c>
      <c r="OB7" s="22" t="str">
        <f t="shared" ca="1" si="39"/>
        <v>-</v>
      </c>
      <c r="OC7" s="22" t="str">
        <f t="shared" ca="1" si="39"/>
        <v>-</v>
      </c>
      <c r="OD7" s="22" t="str">
        <f t="shared" ca="1" si="39"/>
        <v>-</v>
      </c>
      <c r="OE7" s="22">
        <f ca="1">OFFSET(OE$5,$B7,0)</f>
        <v>0</v>
      </c>
      <c r="OF7" s="22" t="str">
        <f t="shared" ca="1" si="39"/>
        <v>-</v>
      </c>
      <c r="OG7" s="22">
        <f t="shared" ca="1" si="39"/>
        <v>0</v>
      </c>
      <c r="OH7" s="22">
        <f t="shared" ca="1" si="39"/>
        <v>0</v>
      </c>
      <c r="OI7" s="27">
        <v>0</v>
      </c>
    </row>
    <row r="8" spans="1:399" collapsed="1">
      <c r="A8" s="24"/>
      <c r="B8" s="24"/>
      <c r="D8" t="b">
        <v>0</v>
      </c>
      <c r="E8" s="15"/>
      <c r="F8" s="15"/>
      <c r="AJ8" s="330" t="s">
        <v>391</v>
      </c>
      <c r="AK8" s="10" t="str">
        <f>IF(COUNTIF(AJ$5:AJ8,AJ8)=1,"-","Dup")</f>
        <v>-</v>
      </c>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27">
        <v>0</v>
      </c>
    </row>
    <row r="9" spans="1:399">
      <c r="A9" s="24">
        <f t="shared" si="22"/>
        <v>4</v>
      </c>
      <c r="B9" s="24"/>
      <c r="C9">
        <v>1</v>
      </c>
      <c r="D9" t="b">
        <v>1</v>
      </c>
      <c r="E9" t="b">
        <v>1</v>
      </c>
      <c r="F9" t="b">
        <v>1</v>
      </c>
      <c r="G9">
        <f>MATCH(TRUE,$GK9:$GM9,0)</f>
        <v>3</v>
      </c>
      <c r="AJ9" s="328" t="str">
        <f>"Quick test"</f>
        <v>Quick test</v>
      </c>
      <c r="AK9" s="10" t="str">
        <f>IF(COUNTIF(AJ$5:AJ9,AJ9)=1,"-","Dup")</f>
        <v>-</v>
      </c>
      <c r="AL9" s="14" t="b">
        <v>0</v>
      </c>
      <c r="AM9" s="14" t="b">
        <v>0</v>
      </c>
      <c r="AN9" s="14" t="b">
        <v>0</v>
      </c>
      <c r="AO9" s="14" t="b">
        <v>0</v>
      </c>
      <c r="AP9" s="14">
        <v>0</v>
      </c>
      <c r="AQ9" s="14" t="b">
        <v>1</v>
      </c>
      <c r="AR9" s="14">
        <v>0</v>
      </c>
      <c r="AS9" s="14">
        <v>2</v>
      </c>
      <c r="AT9" s="21" t="s">
        <v>37</v>
      </c>
      <c r="AU9" s="21" t="b">
        <v>1</v>
      </c>
      <c r="AV9" s="21" t="b">
        <v>1</v>
      </c>
      <c r="AW9" s="21" t="b">
        <v>1</v>
      </c>
      <c r="AX9" s="21" t="b">
        <v>1</v>
      </c>
      <c r="AY9" s="14">
        <f t="shared" ref="AY9:CC9" si="42">AY$6</f>
        <v>1</v>
      </c>
      <c r="AZ9" s="14">
        <f t="shared" si="42"/>
        <v>1</v>
      </c>
      <c r="BA9" s="14" t="str">
        <f t="shared" si="42"/>
        <v>-</v>
      </c>
      <c r="BB9" s="14" t="str">
        <f t="shared" si="42"/>
        <v>-</v>
      </c>
      <c r="BC9" s="14" t="str">
        <f t="shared" si="42"/>
        <v>-</v>
      </c>
      <c r="BD9" s="14" t="str">
        <f t="shared" si="42"/>
        <v>-</v>
      </c>
      <c r="BE9" s="14" t="str">
        <f t="shared" si="42"/>
        <v>-</v>
      </c>
      <c r="BF9" s="14" t="str">
        <f t="shared" si="42"/>
        <v>-</v>
      </c>
      <c r="BG9" s="14" t="str">
        <f t="shared" si="42"/>
        <v>-</v>
      </c>
      <c r="BH9" s="14" t="str">
        <f t="shared" si="42"/>
        <v>-</v>
      </c>
      <c r="BI9" s="14" t="str">
        <f t="shared" si="42"/>
        <v>-</v>
      </c>
      <c r="BJ9" s="14" t="str">
        <f t="shared" si="42"/>
        <v>-</v>
      </c>
      <c r="BK9" s="14" t="str">
        <f t="shared" si="42"/>
        <v>-</v>
      </c>
      <c r="BL9" s="14" t="str">
        <f t="shared" si="42"/>
        <v>-</v>
      </c>
      <c r="BM9" s="14" t="str">
        <f t="shared" si="42"/>
        <v>-</v>
      </c>
      <c r="BN9" s="14" t="str">
        <f t="shared" si="42"/>
        <v>-</v>
      </c>
      <c r="BO9" s="14" t="str">
        <f t="shared" si="42"/>
        <v>-</v>
      </c>
      <c r="BP9" s="14" t="str">
        <f t="shared" si="42"/>
        <v>-</v>
      </c>
      <c r="BQ9" s="14" t="str">
        <f t="shared" si="42"/>
        <v>-</v>
      </c>
      <c r="BR9" s="14" t="str">
        <f t="shared" si="42"/>
        <v>-</v>
      </c>
      <c r="BS9" s="14" t="str">
        <f t="shared" si="42"/>
        <v>-</v>
      </c>
      <c r="BT9" s="14" t="str">
        <f t="shared" si="42"/>
        <v>-</v>
      </c>
      <c r="BU9" s="14" t="str">
        <f t="shared" si="42"/>
        <v>-</v>
      </c>
      <c r="BV9" s="14" t="str">
        <f t="shared" si="42"/>
        <v>-</v>
      </c>
      <c r="BW9" s="14" t="str">
        <f t="shared" si="42"/>
        <v>-</v>
      </c>
      <c r="BX9" s="14" t="str">
        <f t="shared" si="42"/>
        <v>-</v>
      </c>
      <c r="BY9" s="14" t="str">
        <f t="shared" si="42"/>
        <v>-</v>
      </c>
      <c r="BZ9" s="14" t="str">
        <f t="shared" si="42"/>
        <v>-</v>
      </c>
      <c r="CA9" s="14" t="str">
        <f t="shared" si="42"/>
        <v>-</v>
      </c>
      <c r="CB9" s="14" t="str">
        <f t="shared" si="42"/>
        <v>-</v>
      </c>
      <c r="CC9" s="14" t="str">
        <f t="shared" si="42"/>
        <v>-</v>
      </c>
      <c r="CD9" s="14" t="str">
        <f>CD$6</f>
        <v>-</v>
      </c>
      <c r="CE9" s="14" t="str">
        <f>CE$6</f>
        <v>-</v>
      </c>
      <c r="CF9" s="14" t="str">
        <f>CF$6</f>
        <v>-</v>
      </c>
      <c r="CG9" s="21">
        <v>1</v>
      </c>
      <c r="CH9" s="21">
        <v>1</v>
      </c>
      <c r="CI9" s="14">
        <v>0</v>
      </c>
      <c r="CJ9" s="14" t="str">
        <f t="shared" ref="CJ9:EG9" si="43">CJ$6</f>
        <v>-</v>
      </c>
      <c r="CK9" s="14" t="str">
        <f t="shared" si="43"/>
        <v>-</v>
      </c>
      <c r="CL9" s="14" t="str">
        <f t="shared" si="43"/>
        <v>-</v>
      </c>
      <c r="CM9" s="14" t="str">
        <f t="shared" si="43"/>
        <v>-</v>
      </c>
      <c r="CN9" s="14" t="str">
        <f t="shared" si="43"/>
        <v>-</v>
      </c>
      <c r="CO9" s="14" t="str">
        <f t="shared" si="43"/>
        <v>-</v>
      </c>
      <c r="CP9" s="14" t="str">
        <f t="shared" si="43"/>
        <v>-</v>
      </c>
      <c r="CQ9" s="21">
        <v>0</v>
      </c>
      <c r="CR9" s="14" t="str">
        <f t="shared" si="43"/>
        <v>-</v>
      </c>
      <c r="CS9" s="14" t="str">
        <f t="shared" si="43"/>
        <v>-</v>
      </c>
      <c r="CT9" s="14" t="str">
        <f t="shared" si="43"/>
        <v>-</v>
      </c>
      <c r="CU9" s="14" t="str">
        <f t="shared" si="43"/>
        <v>-</v>
      </c>
      <c r="CV9" s="14" t="str">
        <f t="shared" si="43"/>
        <v>-</v>
      </c>
      <c r="CW9" s="14">
        <f t="shared" si="43"/>
        <v>0</v>
      </c>
      <c r="CX9" s="14">
        <f t="shared" si="43"/>
        <v>0</v>
      </c>
      <c r="CY9" s="14">
        <f t="shared" si="43"/>
        <v>0</v>
      </c>
      <c r="CZ9" s="14">
        <f t="shared" si="43"/>
        <v>0</v>
      </c>
      <c r="DA9" s="14">
        <f t="shared" si="43"/>
        <v>0</v>
      </c>
      <c r="DB9" s="14">
        <f t="shared" si="43"/>
        <v>0</v>
      </c>
      <c r="DC9" s="14">
        <f t="shared" si="43"/>
        <v>0</v>
      </c>
      <c r="DD9" s="14">
        <f t="shared" si="43"/>
        <v>0</v>
      </c>
      <c r="DE9" s="14">
        <f t="shared" si="43"/>
        <v>0</v>
      </c>
      <c r="DF9" s="14">
        <f t="shared" si="43"/>
        <v>0</v>
      </c>
      <c r="DG9" s="14">
        <f t="shared" si="43"/>
        <v>0</v>
      </c>
      <c r="DH9" s="14">
        <f t="shared" si="43"/>
        <v>0</v>
      </c>
      <c r="DI9" s="14">
        <f t="shared" si="43"/>
        <v>0</v>
      </c>
      <c r="DJ9" s="14">
        <f t="shared" si="43"/>
        <v>0</v>
      </c>
      <c r="DK9" s="14">
        <f t="shared" si="43"/>
        <v>0</v>
      </c>
      <c r="DL9" s="14">
        <f t="shared" si="43"/>
        <v>0</v>
      </c>
      <c r="DM9" s="14">
        <f t="shared" si="43"/>
        <v>0</v>
      </c>
      <c r="DN9" s="14">
        <f t="shared" si="43"/>
        <v>0</v>
      </c>
      <c r="DO9" s="14">
        <f t="shared" si="43"/>
        <v>0</v>
      </c>
      <c r="DP9" s="14">
        <f t="shared" si="43"/>
        <v>0</v>
      </c>
      <c r="DQ9" s="14">
        <f t="shared" si="43"/>
        <v>0</v>
      </c>
      <c r="DR9" s="14">
        <f t="shared" si="43"/>
        <v>0</v>
      </c>
      <c r="DS9" s="14">
        <f t="shared" si="43"/>
        <v>0</v>
      </c>
      <c r="DT9" s="14">
        <f t="shared" si="43"/>
        <v>0</v>
      </c>
      <c r="DU9" s="14">
        <f t="shared" si="43"/>
        <v>0</v>
      </c>
      <c r="DV9" s="14">
        <f t="shared" si="43"/>
        <v>0</v>
      </c>
      <c r="DW9" s="14">
        <f t="shared" si="43"/>
        <v>0</v>
      </c>
      <c r="DX9" s="14">
        <f t="shared" si="43"/>
        <v>0</v>
      </c>
      <c r="DY9" s="14">
        <f t="shared" si="43"/>
        <v>0</v>
      </c>
      <c r="DZ9" s="14">
        <f t="shared" si="43"/>
        <v>0</v>
      </c>
      <c r="EA9" s="14">
        <f t="shared" si="43"/>
        <v>0</v>
      </c>
      <c r="EB9" s="14">
        <f t="shared" si="43"/>
        <v>0</v>
      </c>
      <c r="EC9" s="14">
        <f t="shared" si="43"/>
        <v>0</v>
      </c>
      <c r="ED9" s="14">
        <f t="shared" si="43"/>
        <v>0</v>
      </c>
      <c r="EE9" s="14">
        <f t="shared" si="43"/>
        <v>0</v>
      </c>
      <c r="EF9" s="14">
        <f t="shared" si="43"/>
        <v>0</v>
      </c>
      <c r="EG9" s="14">
        <f t="shared" si="43"/>
        <v>0</v>
      </c>
      <c r="EH9" s="14">
        <f t="shared" ref="EH9:FA9" si="44">EH$6</f>
        <v>0</v>
      </c>
      <c r="EI9" s="14">
        <f t="shared" si="44"/>
        <v>0</v>
      </c>
      <c r="EJ9" s="14">
        <f t="shared" si="44"/>
        <v>0</v>
      </c>
      <c r="EK9" s="14">
        <f t="shared" si="44"/>
        <v>0</v>
      </c>
      <c r="EL9" s="14" t="str">
        <f t="shared" si="44"/>
        <v>-</v>
      </c>
      <c r="EM9" s="14" t="str">
        <f t="shared" si="44"/>
        <v>-</v>
      </c>
      <c r="EN9" s="14" t="str">
        <f t="shared" si="44"/>
        <v>-</v>
      </c>
      <c r="EO9" s="14" t="str">
        <f t="shared" si="44"/>
        <v>-</v>
      </c>
      <c r="EP9" s="14" t="str">
        <f t="shared" si="44"/>
        <v>-</v>
      </c>
      <c r="EQ9" s="14" t="str">
        <f t="shared" si="44"/>
        <v>-</v>
      </c>
      <c r="ER9" s="14" t="str">
        <f t="shared" si="44"/>
        <v>-</v>
      </c>
      <c r="ES9" s="14" t="str">
        <f t="shared" si="44"/>
        <v>-</v>
      </c>
      <c r="ET9" s="14" t="str">
        <f t="shared" si="44"/>
        <v>-</v>
      </c>
      <c r="EU9" s="14" t="str">
        <f t="shared" si="44"/>
        <v>-</v>
      </c>
      <c r="EV9" s="14" t="str">
        <f t="shared" si="44"/>
        <v>-</v>
      </c>
      <c r="EW9" s="14">
        <f t="shared" si="44"/>
        <v>1</v>
      </c>
      <c r="EX9" s="14" t="str">
        <f t="shared" si="44"/>
        <v>-</v>
      </c>
      <c r="EY9" s="14" t="str">
        <f t="shared" si="44"/>
        <v>-</v>
      </c>
      <c r="EZ9" s="14" t="str">
        <f t="shared" si="44"/>
        <v>-</v>
      </c>
      <c r="FA9" s="14" t="str">
        <f t="shared" si="44"/>
        <v>-</v>
      </c>
      <c r="FB9" s="21" t="s">
        <v>37</v>
      </c>
      <c r="FC9" s="14" t="str">
        <f t="shared" ref="FC9:GJ9" si="45">FC$6</f>
        <v>-</v>
      </c>
      <c r="FD9" s="14">
        <f t="shared" si="45"/>
        <v>0</v>
      </c>
      <c r="FE9" s="14" t="str">
        <f t="shared" si="45"/>
        <v>-</v>
      </c>
      <c r="FF9" s="14">
        <f t="shared" si="45"/>
        <v>1</v>
      </c>
      <c r="FG9" s="14">
        <f t="shared" si="45"/>
        <v>0</v>
      </c>
      <c r="FH9" s="14">
        <f t="shared" si="45"/>
        <v>1</v>
      </c>
      <c r="FI9" s="14">
        <f t="shared" si="45"/>
        <v>1</v>
      </c>
      <c r="FJ9" s="14">
        <f t="shared" si="45"/>
        <v>1</v>
      </c>
      <c r="FK9" s="14">
        <f t="shared" si="45"/>
        <v>0</v>
      </c>
      <c r="FL9" s="14">
        <f t="shared" si="45"/>
        <v>0</v>
      </c>
      <c r="FM9" s="14">
        <f t="shared" si="45"/>
        <v>0</v>
      </c>
      <c r="FN9" s="14">
        <f t="shared" si="45"/>
        <v>0</v>
      </c>
      <c r="FO9" s="14">
        <f t="shared" si="45"/>
        <v>1</v>
      </c>
      <c r="FP9" s="14">
        <f t="shared" si="45"/>
        <v>0</v>
      </c>
      <c r="FQ9" s="14">
        <f t="shared" si="45"/>
        <v>0</v>
      </c>
      <c r="FR9" s="14">
        <f t="shared" si="45"/>
        <v>0</v>
      </c>
      <c r="FS9" s="14">
        <f t="shared" si="45"/>
        <v>0</v>
      </c>
      <c r="FT9" s="14">
        <f t="shared" si="45"/>
        <v>0</v>
      </c>
      <c r="FU9" s="14">
        <f t="shared" si="45"/>
        <v>0</v>
      </c>
      <c r="FV9" s="14">
        <f t="shared" si="45"/>
        <v>0</v>
      </c>
      <c r="FW9" s="14">
        <f t="shared" si="45"/>
        <v>1</v>
      </c>
      <c r="FX9" s="14">
        <f t="shared" si="45"/>
        <v>0</v>
      </c>
      <c r="FY9" s="14">
        <f t="shared" si="45"/>
        <v>0</v>
      </c>
      <c r="FZ9" s="14">
        <f t="shared" si="45"/>
        <v>0</v>
      </c>
      <c r="GA9" s="14">
        <f t="shared" si="45"/>
        <v>0</v>
      </c>
      <c r="GB9" s="14">
        <f t="shared" si="45"/>
        <v>0</v>
      </c>
      <c r="GC9" s="14">
        <f t="shared" si="45"/>
        <v>0</v>
      </c>
      <c r="GD9" s="14">
        <f t="shared" si="45"/>
        <v>0</v>
      </c>
      <c r="GE9" s="14">
        <f t="shared" si="45"/>
        <v>0</v>
      </c>
      <c r="GF9" s="14">
        <f t="shared" si="45"/>
        <v>0</v>
      </c>
      <c r="GG9" s="14" t="str">
        <f t="shared" si="45"/>
        <v>-</v>
      </c>
      <c r="GH9" s="14" t="str">
        <f t="shared" si="45"/>
        <v>-</v>
      </c>
      <c r="GI9" s="14" t="str">
        <f t="shared" si="45"/>
        <v>-</v>
      </c>
      <c r="GJ9" s="14" t="str">
        <f t="shared" si="45"/>
        <v>-</v>
      </c>
      <c r="GK9" s="14" t="b">
        <f t="shared" ref="GK9:OH9" si="46">GK$6</f>
        <v>0</v>
      </c>
      <c r="GL9" s="14" t="b">
        <f t="shared" si="46"/>
        <v>0</v>
      </c>
      <c r="GM9" s="14" t="b">
        <f t="shared" si="46"/>
        <v>1</v>
      </c>
      <c r="GN9" s="14">
        <f t="shared" si="46"/>
        <v>0</v>
      </c>
      <c r="GO9" s="14">
        <f t="shared" si="46"/>
        <v>1</v>
      </c>
      <c r="GP9" s="14">
        <f t="shared" si="46"/>
        <v>1</v>
      </c>
      <c r="GQ9" s="14" t="str">
        <f t="shared" si="46"/>
        <v>-</v>
      </c>
      <c r="GR9" s="14" t="str">
        <f>GR$6</f>
        <v>-</v>
      </c>
      <c r="GS9" s="14" t="str">
        <f t="shared" si="46"/>
        <v>-</v>
      </c>
      <c r="GT9" s="14" t="str">
        <f t="shared" si="46"/>
        <v>-</v>
      </c>
      <c r="GU9" s="21">
        <v>1</v>
      </c>
      <c r="GV9" s="14" t="str">
        <f t="shared" si="46"/>
        <v>-</v>
      </c>
      <c r="GW9" s="14" t="str">
        <f t="shared" si="46"/>
        <v>-</v>
      </c>
      <c r="GX9" s="14" t="str">
        <f t="shared" si="46"/>
        <v>-</v>
      </c>
      <c r="GY9" s="14" t="str">
        <f t="shared" si="46"/>
        <v>-</v>
      </c>
      <c r="GZ9" s="14" t="str">
        <f t="shared" si="46"/>
        <v>-</v>
      </c>
      <c r="HA9" s="14" t="str">
        <f t="shared" si="46"/>
        <v>-</v>
      </c>
      <c r="HB9" s="14" t="str">
        <f t="shared" si="46"/>
        <v>-</v>
      </c>
      <c r="HC9" s="14" t="str">
        <f t="shared" si="46"/>
        <v>-</v>
      </c>
      <c r="HD9" s="14" t="str">
        <f t="shared" si="46"/>
        <v>-</v>
      </c>
      <c r="HE9" s="14" t="str">
        <f t="shared" si="46"/>
        <v>-</v>
      </c>
      <c r="HF9" s="14" t="str">
        <f t="shared" si="46"/>
        <v>-</v>
      </c>
      <c r="HG9" s="14" t="str">
        <f t="shared" si="46"/>
        <v>-</v>
      </c>
      <c r="HH9" s="14" t="str">
        <f t="shared" si="46"/>
        <v>-</v>
      </c>
      <c r="HI9" s="14" t="str">
        <f t="shared" si="46"/>
        <v>-</v>
      </c>
      <c r="HJ9" s="14" t="str">
        <f t="shared" si="46"/>
        <v>-</v>
      </c>
      <c r="HK9" s="14" t="str">
        <f t="shared" si="46"/>
        <v>-</v>
      </c>
      <c r="HL9" s="14" t="str">
        <f t="shared" si="46"/>
        <v>-</v>
      </c>
      <c r="HM9" s="14" t="b">
        <f t="shared" si="46"/>
        <v>1</v>
      </c>
      <c r="HN9" s="14">
        <v>0</v>
      </c>
      <c r="HO9" s="14" t="str">
        <f t="shared" si="46"/>
        <v>-</v>
      </c>
      <c r="HP9" s="14" t="str">
        <f t="shared" si="46"/>
        <v>-</v>
      </c>
      <c r="HQ9" s="14" t="str">
        <f t="shared" si="46"/>
        <v>-</v>
      </c>
      <c r="HR9" s="14" t="str">
        <f t="shared" si="46"/>
        <v>-</v>
      </c>
      <c r="HS9" s="14" t="str">
        <f t="shared" si="46"/>
        <v>-</v>
      </c>
      <c r="HT9" s="14" t="str">
        <f t="shared" si="46"/>
        <v>-</v>
      </c>
      <c r="HU9" s="14" t="str">
        <f t="shared" si="46"/>
        <v>-</v>
      </c>
      <c r="HV9" s="14" t="str">
        <f t="shared" si="46"/>
        <v>-</v>
      </c>
      <c r="HW9" s="14" t="str">
        <f t="shared" si="46"/>
        <v>-</v>
      </c>
      <c r="HX9" s="14" t="str">
        <f t="shared" si="46"/>
        <v>-</v>
      </c>
      <c r="HY9" s="14" t="str">
        <f t="shared" si="46"/>
        <v>-</v>
      </c>
      <c r="HZ9" s="14" t="str">
        <f t="shared" si="46"/>
        <v>-</v>
      </c>
      <c r="IA9" s="14" t="str">
        <f t="shared" si="46"/>
        <v>-</v>
      </c>
      <c r="IB9" s="14" t="str">
        <f t="shared" si="46"/>
        <v>-</v>
      </c>
      <c r="IC9" s="14" t="str">
        <f>IC$6</f>
        <v>-</v>
      </c>
      <c r="ID9" s="14" t="str">
        <f>ID$6</f>
        <v>-</v>
      </c>
      <c r="IE9" s="14" t="b">
        <f>IE$6</f>
        <v>1</v>
      </c>
      <c r="IF9" s="14">
        <f>IF$6</f>
        <v>0</v>
      </c>
      <c r="IG9" s="14" t="str">
        <f>IG$6</f>
        <v>-</v>
      </c>
      <c r="IH9" s="14" t="str">
        <f t="shared" ref="IH9:IJ9" si="47">IH$6</f>
        <v>-</v>
      </c>
      <c r="II9" s="14" t="str">
        <f t="shared" si="47"/>
        <v>-</v>
      </c>
      <c r="IJ9" s="14" t="str">
        <f t="shared" si="47"/>
        <v>-</v>
      </c>
      <c r="IK9" s="14" t="str">
        <f t="shared" si="46"/>
        <v>-</v>
      </c>
      <c r="IL9" s="14" t="str">
        <f t="shared" si="46"/>
        <v>-</v>
      </c>
      <c r="IM9" s="14" t="str">
        <f t="shared" si="46"/>
        <v>-</v>
      </c>
      <c r="IN9" s="14" t="str">
        <f t="shared" si="46"/>
        <v>-</v>
      </c>
      <c r="IO9" s="14" t="str">
        <f t="shared" si="46"/>
        <v>-</v>
      </c>
      <c r="IP9" s="14">
        <f t="shared" si="46"/>
        <v>500</v>
      </c>
      <c r="IQ9" s="14">
        <f t="shared" si="46"/>
        <v>500</v>
      </c>
      <c r="IR9" s="14" t="str">
        <f>IR$6</f>
        <v>-</v>
      </c>
      <c r="IS9" s="14" t="str">
        <f>IS$6</f>
        <v>-</v>
      </c>
      <c r="IT9" s="14" t="str">
        <f>IT$6</f>
        <v>-</v>
      </c>
      <c r="IU9" s="14">
        <f t="shared" si="46"/>
        <v>1</v>
      </c>
      <c r="IV9" s="14">
        <f t="shared" si="46"/>
        <v>0</v>
      </c>
      <c r="IW9" s="14">
        <f t="shared" si="46"/>
        <v>1</v>
      </c>
      <c r="IX9" s="14">
        <f t="shared" si="46"/>
        <v>1</v>
      </c>
      <c r="IY9" s="14">
        <f t="shared" si="46"/>
        <v>0</v>
      </c>
      <c r="IZ9" s="14" t="str">
        <f t="shared" si="46"/>
        <v>-</v>
      </c>
      <c r="JA9" s="14" t="str">
        <f t="shared" si="46"/>
        <v>-</v>
      </c>
      <c r="JB9" s="14" t="str">
        <f t="shared" si="46"/>
        <v>-</v>
      </c>
      <c r="JC9" s="14" t="str">
        <f t="shared" si="46"/>
        <v>-</v>
      </c>
      <c r="JD9" s="14">
        <f t="shared" si="46"/>
        <v>1</v>
      </c>
      <c r="JE9" s="14">
        <f t="shared" si="46"/>
        <v>1</v>
      </c>
      <c r="JF9" s="14">
        <f t="shared" si="46"/>
        <v>1</v>
      </c>
      <c r="JG9" s="14">
        <f t="shared" si="46"/>
        <v>1</v>
      </c>
      <c r="JH9" s="14">
        <f t="shared" si="46"/>
        <v>1</v>
      </c>
      <c r="JI9" s="14">
        <f t="shared" si="46"/>
        <v>1</v>
      </c>
      <c r="JJ9" s="14">
        <f t="shared" si="46"/>
        <v>1</v>
      </c>
      <c r="JK9" s="14">
        <f t="shared" si="46"/>
        <v>1</v>
      </c>
      <c r="JL9" s="14">
        <f t="shared" si="46"/>
        <v>1</v>
      </c>
      <c r="JM9" s="14">
        <f t="shared" si="46"/>
        <v>1</v>
      </c>
      <c r="JN9" s="14" t="str">
        <f t="shared" si="46"/>
        <v>-</v>
      </c>
      <c r="JO9" s="14" t="str">
        <f t="shared" si="46"/>
        <v>-</v>
      </c>
      <c r="JP9" s="14" t="str">
        <f t="shared" si="46"/>
        <v>-</v>
      </c>
      <c r="JQ9" s="14" t="str">
        <f t="shared" si="46"/>
        <v>-</v>
      </c>
      <c r="JR9" s="14" t="str">
        <f t="shared" si="46"/>
        <v>-</v>
      </c>
      <c r="JS9" s="14" t="str">
        <f t="shared" si="46"/>
        <v>-</v>
      </c>
      <c r="JT9" s="14" t="str">
        <f t="shared" si="46"/>
        <v>-</v>
      </c>
      <c r="JU9" s="14" t="str">
        <f t="shared" si="46"/>
        <v>-</v>
      </c>
      <c r="JV9" s="14" t="str">
        <f t="shared" si="46"/>
        <v>-</v>
      </c>
      <c r="JW9" s="14" t="str">
        <f t="shared" si="46"/>
        <v>-</v>
      </c>
      <c r="JX9" s="14" t="str">
        <f t="shared" si="46"/>
        <v>-</v>
      </c>
      <c r="JY9" s="14" t="str">
        <f t="shared" si="46"/>
        <v>-</v>
      </c>
      <c r="JZ9" s="14" t="str">
        <f t="shared" si="46"/>
        <v>-</v>
      </c>
      <c r="KA9" s="14" t="str">
        <f t="shared" si="46"/>
        <v>-</v>
      </c>
      <c r="KB9" s="14" t="str">
        <f t="shared" si="46"/>
        <v>-</v>
      </c>
      <c r="KC9" s="14" t="str">
        <f t="shared" si="46"/>
        <v>-</v>
      </c>
      <c r="KD9" s="14" t="str">
        <f t="shared" si="46"/>
        <v>-</v>
      </c>
      <c r="KE9" s="14" t="str">
        <f t="shared" si="46"/>
        <v>-</v>
      </c>
      <c r="KF9" s="14" t="str">
        <f t="shared" si="46"/>
        <v>-</v>
      </c>
      <c r="KG9" s="14" t="str">
        <f t="shared" si="46"/>
        <v>-</v>
      </c>
      <c r="KH9" s="14" t="str">
        <f t="shared" si="46"/>
        <v>-</v>
      </c>
      <c r="KI9" s="14" t="str">
        <f t="shared" si="46"/>
        <v>-</v>
      </c>
      <c r="KJ9" s="14" t="str">
        <f t="shared" si="46"/>
        <v>-</v>
      </c>
      <c r="KK9" s="14" t="str">
        <f t="shared" si="46"/>
        <v>-</v>
      </c>
      <c r="KL9" s="14" t="str">
        <f t="shared" si="46"/>
        <v>-</v>
      </c>
      <c r="KM9" s="14" t="str">
        <f t="shared" si="46"/>
        <v>-</v>
      </c>
      <c r="KN9" s="14" t="str">
        <f t="shared" si="46"/>
        <v>-</v>
      </c>
      <c r="KO9" s="14" t="str">
        <f t="shared" si="46"/>
        <v>-</v>
      </c>
      <c r="KP9" s="14" t="str">
        <f t="shared" si="46"/>
        <v>-</v>
      </c>
      <c r="KQ9" s="14" t="str">
        <f t="shared" si="46"/>
        <v>-</v>
      </c>
      <c r="KR9" s="14" t="str">
        <f t="shared" si="46"/>
        <v>-</v>
      </c>
      <c r="KS9" s="14" t="str">
        <f t="shared" si="46"/>
        <v>-</v>
      </c>
      <c r="KT9" s="14" t="str">
        <f t="shared" si="46"/>
        <v>-</v>
      </c>
      <c r="KU9" s="14" t="str">
        <f t="shared" si="46"/>
        <v>-</v>
      </c>
      <c r="KV9" s="14" t="str">
        <f t="shared" si="46"/>
        <v>-</v>
      </c>
      <c r="KW9" s="14" t="str">
        <f t="shared" si="46"/>
        <v>-</v>
      </c>
      <c r="KX9" s="14" t="str">
        <f t="shared" si="46"/>
        <v>-</v>
      </c>
      <c r="KY9" s="14" t="str">
        <f t="shared" si="46"/>
        <v>-</v>
      </c>
      <c r="KZ9" s="14" t="str">
        <f t="shared" si="46"/>
        <v>-</v>
      </c>
      <c r="LA9" s="14" t="str">
        <f t="shared" si="46"/>
        <v>-</v>
      </c>
      <c r="LB9" s="14" t="str">
        <f t="shared" si="46"/>
        <v>-</v>
      </c>
      <c r="LC9" s="14" t="str">
        <f t="shared" si="46"/>
        <v>-</v>
      </c>
      <c r="LD9" s="14" t="str">
        <f t="shared" si="46"/>
        <v>-</v>
      </c>
      <c r="LE9" s="14" t="str">
        <f t="shared" si="46"/>
        <v>-</v>
      </c>
      <c r="LF9" s="14" t="str">
        <f t="shared" si="46"/>
        <v>-</v>
      </c>
      <c r="LG9" s="14" t="str">
        <f t="shared" si="46"/>
        <v>-</v>
      </c>
      <c r="LH9" s="14" t="str">
        <f t="shared" si="46"/>
        <v>-</v>
      </c>
      <c r="LI9" s="14" t="str">
        <f t="shared" si="46"/>
        <v>-</v>
      </c>
      <c r="LJ9" s="14" t="str">
        <f t="shared" si="46"/>
        <v>-</v>
      </c>
      <c r="LK9" s="14" t="str">
        <f t="shared" si="46"/>
        <v>-</v>
      </c>
      <c r="LL9" s="14" t="str">
        <f t="shared" si="46"/>
        <v>-</v>
      </c>
      <c r="LM9" s="14" t="str">
        <f t="shared" si="46"/>
        <v>-</v>
      </c>
      <c r="LN9" s="14" t="str">
        <f t="shared" si="46"/>
        <v>-</v>
      </c>
      <c r="LO9" s="14" t="str">
        <f t="shared" si="46"/>
        <v>-</v>
      </c>
      <c r="LP9" s="14" t="str">
        <f t="shared" si="46"/>
        <v>-</v>
      </c>
      <c r="LQ9" s="14" t="str">
        <f t="shared" si="46"/>
        <v>-</v>
      </c>
      <c r="LR9" s="14" t="str">
        <f t="shared" si="46"/>
        <v>-</v>
      </c>
      <c r="LS9" s="14" t="str">
        <f t="shared" si="46"/>
        <v>-</v>
      </c>
      <c r="LT9" s="14" t="str">
        <f t="shared" si="46"/>
        <v>-</v>
      </c>
      <c r="LU9" s="14" t="str">
        <f t="shared" si="46"/>
        <v>-</v>
      </c>
      <c r="LV9" s="14" t="str">
        <f t="shared" si="46"/>
        <v>-</v>
      </c>
      <c r="LW9" s="14" t="str">
        <f t="shared" si="46"/>
        <v>-</v>
      </c>
      <c r="LX9" s="14" t="str">
        <f t="shared" si="46"/>
        <v>-</v>
      </c>
      <c r="LY9" s="14" t="str">
        <f t="shared" si="46"/>
        <v>-</v>
      </c>
      <c r="LZ9" s="14" t="str">
        <f t="shared" si="46"/>
        <v>-</v>
      </c>
      <c r="MA9" s="14" t="str">
        <f t="shared" si="46"/>
        <v>-</v>
      </c>
      <c r="MB9" s="14" t="str">
        <f t="shared" si="46"/>
        <v>-</v>
      </c>
      <c r="MC9" s="14" t="str">
        <f t="shared" si="46"/>
        <v>-</v>
      </c>
      <c r="MD9" s="14" t="str">
        <f t="shared" si="46"/>
        <v>-</v>
      </c>
      <c r="ME9" s="14" t="str">
        <f t="shared" si="46"/>
        <v>-</v>
      </c>
      <c r="MF9" s="14" t="str">
        <f t="shared" si="46"/>
        <v>-</v>
      </c>
      <c r="MG9" s="14" t="str">
        <f t="shared" si="46"/>
        <v>-</v>
      </c>
      <c r="MH9" s="14" t="str">
        <f t="shared" si="46"/>
        <v>-</v>
      </c>
      <c r="MI9" s="14" t="str">
        <f t="shared" si="46"/>
        <v>-</v>
      </c>
      <c r="MJ9" s="14" t="str">
        <f t="shared" si="46"/>
        <v>-</v>
      </c>
      <c r="MK9" s="14" t="str">
        <f t="shared" si="46"/>
        <v>-</v>
      </c>
      <c r="ML9" s="14" t="str">
        <f t="shared" si="46"/>
        <v>-</v>
      </c>
      <c r="MM9" s="14" t="str">
        <f t="shared" si="46"/>
        <v>-</v>
      </c>
      <c r="MN9" s="14" t="str">
        <f t="shared" si="46"/>
        <v>-</v>
      </c>
      <c r="MO9" s="14" t="str">
        <f t="shared" si="46"/>
        <v>-</v>
      </c>
      <c r="MP9" s="14" t="str">
        <f t="shared" si="46"/>
        <v>-</v>
      </c>
      <c r="MQ9" s="14" t="str">
        <f t="shared" si="46"/>
        <v>-</v>
      </c>
      <c r="MR9" s="14" t="str">
        <f t="shared" si="46"/>
        <v>-</v>
      </c>
      <c r="MS9" s="14" t="str">
        <f t="shared" si="46"/>
        <v>-</v>
      </c>
      <c r="MT9" s="14" t="str">
        <f t="shared" si="46"/>
        <v>-</v>
      </c>
      <c r="MU9" s="14" t="str">
        <f t="shared" si="46"/>
        <v>-</v>
      </c>
      <c r="MV9" s="14" t="str">
        <f t="shared" si="46"/>
        <v>-</v>
      </c>
      <c r="MW9" s="14" t="str">
        <f t="shared" si="46"/>
        <v>-</v>
      </c>
      <c r="MX9" s="14" t="str">
        <f t="shared" si="46"/>
        <v>-</v>
      </c>
      <c r="MY9" s="14" t="str">
        <f t="shared" si="46"/>
        <v>-</v>
      </c>
      <c r="MZ9" s="14" t="str">
        <f t="shared" si="46"/>
        <v>-</v>
      </c>
      <c r="NA9" s="14" t="str">
        <f t="shared" si="46"/>
        <v>-</v>
      </c>
      <c r="NB9" s="14" t="str">
        <f t="shared" si="46"/>
        <v>-</v>
      </c>
      <c r="NC9" s="14" t="str">
        <f t="shared" si="46"/>
        <v>-</v>
      </c>
      <c r="ND9" s="14" t="str">
        <f t="shared" si="46"/>
        <v>-</v>
      </c>
      <c r="NE9" s="14" t="str">
        <f t="shared" si="46"/>
        <v>-</v>
      </c>
      <c r="NF9" s="14" t="str">
        <f t="shared" si="46"/>
        <v>-</v>
      </c>
      <c r="NG9" s="14" t="str">
        <f t="shared" si="46"/>
        <v>-</v>
      </c>
      <c r="NH9" s="14" t="str">
        <f t="shared" si="46"/>
        <v>-</v>
      </c>
      <c r="NI9" s="14" t="str">
        <f t="shared" si="46"/>
        <v>-</v>
      </c>
      <c r="NJ9" s="14" t="str">
        <f t="shared" si="46"/>
        <v>-</v>
      </c>
      <c r="NK9" s="14" t="str">
        <f t="shared" si="46"/>
        <v>-</v>
      </c>
      <c r="NL9" s="14" t="str">
        <f t="shared" si="46"/>
        <v>-</v>
      </c>
      <c r="NM9" s="14" t="str">
        <f t="shared" si="46"/>
        <v>-</v>
      </c>
      <c r="NN9" s="14" t="str">
        <f t="shared" si="46"/>
        <v>-</v>
      </c>
      <c r="NO9" s="14" t="str">
        <f t="shared" si="46"/>
        <v>-</v>
      </c>
      <c r="NP9" s="14" t="str">
        <f t="shared" si="46"/>
        <v>-</v>
      </c>
      <c r="NQ9" s="14" t="str">
        <f t="shared" si="46"/>
        <v>-</v>
      </c>
      <c r="NR9" s="14" t="str">
        <f t="shared" si="46"/>
        <v>-</v>
      </c>
      <c r="NS9" s="14" t="str">
        <f t="shared" si="46"/>
        <v>-</v>
      </c>
      <c r="NT9" s="14" t="str">
        <f t="shared" si="46"/>
        <v>-</v>
      </c>
      <c r="NU9" s="14" t="str">
        <f t="shared" si="46"/>
        <v>-</v>
      </c>
      <c r="NV9" s="14" t="str">
        <f t="shared" si="46"/>
        <v>-</v>
      </c>
      <c r="NW9" s="14" t="str">
        <f t="shared" si="46"/>
        <v>-</v>
      </c>
      <c r="NX9" s="14" t="str">
        <f t="shared" si="46"/>
        <v>-</v>
      </c>
      <c r="NY9" s="14" t="str">
        <f t="shared" si="46"/>
        <v>-</v>
      </c>
      <c r="NZ9" s="14" t="str">
        <f t="shared" si="46"/>
        <v>-</v>
      </c>
      <c r="OA9" s="14" t="str">
        <f t="shared" si="46"/>
        <v>-</v>
      </c>
      <c r="OB9" s="14" t="str">
        <f t="shared" si="46"/>
        <v>-</v>
      </c>
      <c r="OC9" s="14" t="str">
        <f t="shared" si="46"/>
        <v>-</v>
      </c>
      <c r="OD9" s="14" t="str">
        <f t="shared" si="46"/>
        <v>-</v>
      </c>
      <c r="OE9" s="14">
        <f t="shared" si="46"/>
        <v>0</v>
      </c>
      <c r="OF9" s="14" t="str">
        <f t="shared" si="46"/>
        <v>-</v>
      </c>
      <c r="OG9" s="14">
        <f t="shared" si="46"/>
        <v>0</v>
      </c>
      <c r="OH9" s="14">
        <f t="shared" si="46"/>
        <v>0</v>
      </c>
      <c r="OI9" s="27">
        <v>0</v>
      </c>
    </row>
    <row r="10" spans="1:399" outlineLevel="1">
      <c r="A10" s="24">
        <f t="shared" si="22"/>
        <v>5</v>
      </c>
      <c r="B10" s="24">
        <f>$A$9</f>
        <v>4</v>
      </c>
      <c r="C10">
        <v>10</v>
      </c>
      <c r="D10" t="b">
        <v>0</v>
      </c>
      <c r="E10" t="b">
        <v>0</v>
      </c>
      <c r="F10" t="b">
        <v>0</v>
      </c>
      <c r="AJ10" s="328" t="s">
        <v>1237</v>
      </c>
      <c r="AK10" s="10" t="str">
        <f>IF(COUNTIF(AJ$5:AJ10,AJ10)=1,"-","Dup")</f>
        <v>-</v>
      </c>
      <c r="AL10" s="22" t="b">
        <f t="shared" ref="AL10:BC52" ca="1" si="48">OFFSET(AL$5,$B10,0)</f>
        <v>0</v>
      </c>
      <c r="AM10" s="22" t="b">
        <f t="shared" ca="1" si="48"/>
        <v>0</v>
      </c>
      <c r="AN10" s="22" t="b">
        <f t="shared" ca="1" si="48"/>
        <v>0</v>
      </c>
      <c r="AO10" s="22" t="b">
        <f t="shared" ref="AO10:AP12" ca="1" si="49">OFFSET(AO$5,$B10,0)</f>
        <v>0</v>
      </c>
      <c r="AP10" s="22">
        <f t="shared" ca="1" si="49"/>
        <v>0</v>
      </c>
      <c r="AQ10" s="22" t="b">
        <f t="shared" ca="1" si="48"/>
        <v>1</v>
      </c>
      <c r="AR10" s="21">
        <v>1</v>
      </c>
      <c r="AS10" s="21">
        <v>1</v>
      </c>
      <c r="AT10" s="21" t="s">
        <v>37</v>
      </c>
      <c r="AU10" s="21" t="s">
        <v>37</v>
      </c>
      <c r="AV10" s="21" t="s">
        <v>37</v>
      </c>
      <c r="AW10" s="21" t="s">
        <v>37</v>
      </c>
      <c r="AX10" s="21" t="s">
        <v>37</v>
      </c>
      <c r="AY10" s="21">
        <v>0</v>
      </c>
      <c r="AZ10" s="21">
        <v>0</v>
      </c>
      <c r="BA10" s="22" t="str">
        <f t="shared" ca="1" si="48"/>
        <v>-</v>
      </c>
      <c r="BB10" s="22" t="str">
        <f t="shared" ca="1" si="48"/>
        <v>-</v>
      </c>
      <c r="BC10" s="22" t="str">
        <f t="shared" ca="1" si="48"/>
        <v>-</v>
      </c>
      <c r="BD10" s="22" t="str">
        <f t="shared" ref="BD10:DO11" ca="1" si="50">OFFSET(BD$5,$B10,0)</f>
        <v>-</v>
      </c>
      <c r="BE10" s="22" t="str">
        <f t="shared" ca="1" si="50"/>
        <v>-</v>
      </c>
      <c r="BF10" s="22" t="str">
        <f t="shared" ca="1" si="50"/>
        <v>-</v>
      </c>
      <c r="BG10" s="22" t="str">
        <f t="shared" ca="1" si="50"/>
        <v>-</v>
      </c>
      <c r="BH10" s="22" t="str">
        <f t="shared" ca="1" si="50"/>
        <v>-</v>
      </c>
      <c r="BI10" s="22" t="str">
        <f t="shared" ca="1" si="50"/>
        <v>-</v>
      </c>
      <c r="BJ10" s="22" t="str">
        <f t="shared" ca="1" si="50"/>
        <v>-</v>
      </c>
      <c r="BK10" s="22" t="str">
        <f t="shared" ca="1" si="50"/>
        <v>-</v>
      </c>
      <c r="BL10" s="22" t="str">
        <f t="shared" ca="1" si="50"/>
        <v>-</v>
      </c>
      <c r="BM10" s="22" t="str">
        <f t="shared" ca="1" si="50"/>
        <v>-</v>
      </c>
      <c r="BN10" s="22" t="str">
        <f t="shared" ca="1" si="50"/>
        <v>-</v>
      </c>
      <c r="BO10" s="22" t="str">
        <f t="shared" ca="1" si="50"/>
        <v>-</v>
      </c>
      <c r="BP10" s="22" t="str">
        <f t="shared" ca="1" si="50"/>
        <v>-</v>
      </c>
      <c r="BQ10" s="22" t="str">
        <f t="shared" ca="1" si="50"/>
        <v>-</v>
      </c>
      <c r="BR10" s="22" t="str">
        <f t="shared" ca="1" si="50"/>
        <v>-</v>
      </c>
      <c r="BS10" s="22" t="str">
        <f t="shared" ca="1" si="50"/>
        <v>-</v>
      </c>
      <c r="BT10" s="22" t="str">
        <f t="shared" ca="1" si="50"/>
        <v>-</v>
      </c>
      <c r="BU10" s="22" t="str">
        <f t="shared" ca="1" si="50"/>
        <v>-</v>
      </c>
      <c r="BV10" s="22" t="str">
        <f t="shared" ca="1" si="50"/>
        <v>-</v>
      </c>
      <c r="BW10" s="22" t="str">
        <f t="shared" ca="1" si="50"/>
        <v>-</v>
      </c>
      <c r="BX10" s="22" t="str">
        <f t="shared" ca="1" si="50"/>
        <v>-</v>
      </c>
      <c r="BY10" s="22" t="str">
        <f t="shared" ca="1" si="50"/>
        <v>-</v>
      </c>
      <c r="BZ10" s="22" t="str">
        <f t="shared" ca="1" si="50"/>
        <v>-</v>
      </c>
      <c r="CA10" s="22" t="str">
        <f t="shared" ca="1" si="50"/>
        <v>-</v>
      </c>
      <c r="CB10" s="22" t="str">
        <f t="shared" ca="1" si="50"/>
        <v>-</v>
      </c>
      <c r="CC10" s="22" t="str">
        <f t="shared" ca="1" si="50"/>
        <v>-</v>
      </c>
      <c r="CD10" s="22" t="str">
        <f t="shared" ca="1" si="50"/>
        <v>-</v>
      </c>
      <c r="CE10" s="22" t="str">
        <f t="shared" ca="1" si="50"/>
        <v>-</v>
      </c>
      <c r="CF10" s="22" t="str">
        <f t="shared" ca="1" si="50"/>
        <v>-</v>
      </c>
      <c r="CG10" s="22">
        <f t="shared" ca="1" si="50"/>
        <v>1</v>
      </c>
      <c r="CH10" s="22">
        <f t="shared" ca="1" si="50"/>
        <v>1</v>
      </c>
      <c r="CI10" s="22">
        <f t="shared" ca="1" si="50"/>
        <v>0</v>
      </c>
      <c r="CJ10" s="22" t="str">
        <f t="shared" ca="1" si="50"/>
        <v>-</v>
      </c>
      <c r="CK10" s="22" t="str">
        <f t="shared" ca="1" si="50"/>
        <v>-</v>
      </c>
      <c r="CL10" s="22" t="str">
        <f t="shared" ca="1" si="50"/>
        <v>-</v>
      </c>
      <c r="CM10" s="22" t="str">
        <f t="shared" ca="1" si="50"/>
        <v>-</v>
      </c>
      <c r="CN10" s="22" t="str">
        <f t="shared" ca="1" si="50"/>
        <v>-</v>
      </c>
      <c r="CO10" s="22" t="str">
        <f t="shared" ca="1" si="50"/>
        <v>-</v>
      </c>
      <c r="CP10" s="22" t="str">
        <f t="shared" ca="1" si="50"/>
        <v>-</v>
      </c>
      <c r="CQ10" s="22">
        <f t="shared" ca="1" si="50"/>
        <v>0</v>
      </c>
      <c r="CR10" s="22" t="str">
        <f t="shared" ca="1" si="50"/>
        <v>-</v>
      </c>
      <c r="CS10" s="22" t="str">
        <f t="shared" ca="1" si="50"/>
        <v>-</v>
      </c>
      <c r="CT10" s="22" t="str">
        <f t="shared" ca="1" si="50"/>
        <v>-</v>
      </c>
      <c r="CU10" s="22" t="str">
        <f t="shared" ca="1" si="50"/>
        <v>-</v>
      </c>
      <c r="CV10" s="22" t="str">
        <f t="shared" ca="1" si="50"/>
        <v>-</v>
      </c>
      <c r="CW10" s="22">
        <f t="shared" ca="1" si="50"/>
        <v>0</v>
      </c>
      <c r="CX10" s="22">
        <f t="shared" ca="1" si="50"/>
        <v>0</v>
      </c>
      <c r="CY10" s="22">
        <f t="shared" ca="1" si="50"/>
        <v>0</v>
      </c>
      <c r="CZ10" s="22">
        <f t="shared" ca="1" si="50"/>
        <v>0</v>
      </c>
      <c r="DA10" s="22">
        <f t="shared" ca="1" si="50"/>
        <v>0</v>
      </c>
      <c r="DB10" s="22">
        <f t="shared" ca="1" si="50"/>
        <v>0</v>
      </c>
      <c r="DC10" s="22">
        <f t="shared" ca="1" si="50"/>
        <v>0</v>
      </c>
      <c r="DD10" s="22">
        <f t="shared" ca="1" si="50"/>
        <v>0</v>
      </c>
      <c r="DE10" s="22">
        <f t="shared" ca="1" si="50"/>
        <v>0</v>
      </c>
      <c r="DF10" s="22">
        <f t="shared" ca="1" si="50"/>
        <v>0</v>
      </c>
      <c r="DG10" s="22">
        <f t="shared" ca="1" si="50"/>
        <v>0</v>
      </c>
      <c r="DH10" s="22">
        <f t="shared" ca="1" si="50"/>
        <v>0</v>
      </c>
      <c r="DI10" s="22">
        <f t="shared" ca="1" si="50"/>
        <v>0</v>
      </c>
      <c r="DJ10" s="22">
        <f t="shared" ca="1" si="50"/>
        <v>0</v>
      </c>
      <c r="DK10" s="22">
        <f t="shared" ca="1" si="50"/>
        <v>0</v>
      </c>
      <c r="DL10" s="22">
        <f t="shared" ca="1" si="50"/>
        <v>0</v>
      </c>
      <c r="DM10" s="22">
        <f t="shared" ca="1" si="50"/>
        <v>0</v>
      </c>
      <c r="DN10" s="22">
        <f t="shared" ca="1" si="50"/>
        <v>0</v>
      </c>
      <c r="DO10" s="22">
        <f t="shared" ca="1" si="50"/>
        <v>0</v>
      </c>
      <c r="DP10" s="22">
        <f t="shared" ref="DP10:GB11" ca="1" si="51">OFFSET(DP$5,$B10,0)</f>
        <v>0</v>
      </c>
      <c r="DQ10" s="22">
        <f t="shared" ca="1" si="51"/>
        <v>0</v>
      </c>
      <c r="DR10" s="22">
        <f t="shared" ca="1" si="51"/>
        <v>0</v>
      </c>
      <c r="DS10" s="22">
        <f t="shared" ca="1" si="51"/>
        <v>0</v>
      </c>
      <c r="DT10" s="22">
        <f t="shared" ca="1" si="51"/>
        <v>0</v>
      </c>
      <c r="DU10" s="22">
        <f t="shared" ca="1" si="51"/>
        <v>0</v>
      </c>
      <c r="DV10" s="22">
        <f t="shared" ca="1" si="51"/>
        <v>0</v>
      </c>
      <c r="DW10" s="22">
        <f t="shared" ca="1" si="51"/>
        <v>0</v>
      </c>
      <c r="DX10" s="22">
        <f t="shared" ca="1" si="51"/>
        <v>0</v>
      </c>
      <c r="DY10" s="22">
        <f t="shared" ca="1" si="51"/>
        <v>0</v>
      </c>
      <c r="DZ10" s="22">
        <f t="shared" ca="1" si="51"/>
        <v>0</v>
      </c>
      <c r="EA10" s="22">
        <f t="shared" ca="1" si="51"/>
        <v>0</v>
      </c>
      <c r="EB10" s="22">
        <f t="shared" ca="1" si="51"/>
        <v>0</v>
      </c>
      <c r="EC10" s="22">
        <f t="shared" ca="1" si="51"/>
        <v>0</v>
      </c>
      <c r="ED10" s="22">
        <f t="shared" ca="1" si="51"/>
        <v>0</v>
      </c>
      <c r="EE10" s="22">
        <f t="shared" ca="1" si="51"/>
        <v>0</v>
      </c>
      <c r="EF10" s="22">
        <f t="shared" ca="1" si="51"/>
        <v>0</v>
      </c>
      <c r="EG10" s="22">
        <f t="shared" ca="1" si="51"/>
        <v>0</v>
      </c>
      <c r="EH10" s="22">
        <f t="shared" ca="1" si="51"/>
        <v>0</v>
      </c>
      <c r="EI10" s="22">
        <f t="shared" ca="1" si="51"/>
        <v>0</v>
      </c>
      <c r="EJ10" s="22">
        <f t="shared" ca="1" si="51"/>
        <v>0</v>
      </c>
      <c r="EK10" s="22">
        <f t="shared" ca="1" si="51"/>
        <v>0</v>
      </c>
      <c r="EL10" s="22" t="str">
        <f t="shared" ca="1" si="51"/>
        <v>-</v>
      </c>
      <c r="EM10" s="22" t="str">
        <f t="shared" ca="1" si="51"/>
        <v>-</v>
      </c>
      <c r="EN10" s="22" t="str">
        <f t="shared" ca="1" si="51"/>
        <v>-</v>
      </c>
      <c r="EO10" s="22" t="str">
        <f t="shared" ca="1" si="51"/>
        <v>-</v>
      </c>
      <c r="EP10" s="22" t="str">
        <f t="shared" ca="1" si="51"/>
        <v>-</v>
      </c>
      <c r="EQ10" s="22" t="str">
        <f t="shared" ca="1" si="51"/>
        <v>-</v>
      </c>
      <c r="ER10" s="22" t="str">
        <f t="shared" ca="1" si="51"/>
        <v>-</v>
      </c>
      <c r="ES10" s="22" t="str">
        <f t="shared" ca="1" si="51"/>
        <v>-</v>
      </c>
      <c r="ET10" s="22" t="str">
        <f t="shared" ca="1" si="51"/>
        <v>-</v>
      </c>
      <c r="EU10" s="22" t="str">
        <f t="shared" ca="1" si="51"/>
        <v>-</v>
      </c>
      <c r="EV10" s="22" t="str">
        <f t="shared" ca="1" si="51"/>
        <v>-</v>
      </c>
      <c r="EW10" s="22">
        <f t="shared" ca="1" si="51"/>
        <v>1</v>
      </c>
      <c r="EX10" s="22" t="str">
        <f t="shared" ca="1" si="51"/>
        <v>-</v>
      </c>
      <c r="EY10" s="22" t="str">
        <f t="shared" ca="1" si="51"/>
        <v>-</v>
      </c>
      <c r="EZ10" s="22" t="str">
        <f t="shared" ca="1" si="51"/>
        <v>-</v>
      </c>
      <c r="FA10" s="22" t="str">
        <f t="shared" ca="1" si="51"/>
        <v>-</v>
      </c>
      <c r="FB10" s="22" t="str">
        <f t="shared" ca="1" si="51"/>
        <v>-</v>
      </c>
      <c r="FC10" s="22" t="str">
        <f t="shared" ca="1" si="51"/>
        <v>-</v>
      </c>
      <c r="FD10" s="22">
        <f t="shared" ca="1" si="51"/>
        <v>0</v>
      </c>
      <c r="FE10" s="22" t="str">
        <f t="shared" ca="1" si="51"/>
        <v>-</v>
      </c>
      <c r="FF10" s="22">
        <f t="shared" ca="1" si="51"/>
        <v>1</v>
      </c>
      <c r="FG10" s="22">
        <f t="shared" ca="1" si="51"/>
        <v>0</v>
      </c>
      <c r="FH10" s="22">
        <f t="shared" ca="1" si="51"/>
        <v>1</v>
      </c>
      <c r="FI10" s="22">
        <f t="shared" ca="1" si="51"/>
        <v>1</v>
      </c>
      <c r="FJ10" s="22">
        <f t="shared" ca="1" si="51"/>
        <v>1</v>
      </c>
      <c r="FK10" s="22">
        <f t="shared" ca="1" si="51"/>
        <v>0</v>
      </c>
      <c r="FL10" s="22">
        <f t="shared" ca="1" si="51"/>
        <v>0</v>
      </c>
      <c r="FM10" s="22">
        <f t="shared" ca="1" si="51"/>
        <v>0</v>
      </c>
      <c r="FN10" s="22">
        <f t="shared" ca="1" si="51"/>
        <v>0</v>
      </c>
      <c r="FO10" s="22">
        <f t="shared" ca="1" si="51"/>
        <v>1</v>
      </c>
      <c r="FP10" s="22">
        <f t="shared" ca="1" si="51"/>
        <v>0</v>
      </c>
      <c r="FQ10" s="22">
        <f t="shared" ca="1" si="51"/>
        <v>0</v>
      </c>
      <c r="FR10" s="22">
        <f t="shared" ca="1" si="51"/>
        <v>0</v>
      </c>
      <c r="FS10" s="22">
        <f t="shared" ca="1" si="51"/>
        <v>0</v>
      </c>
      <c r="FT10" s="22">
        <f t="shared" ca="1" si="51"/>
        <v>0</v>
      </c>
      <c r="FU10" s="22">
        <f t="shared" ca="1" si="51"/>
        <v>0</v>
      </c>
      <c r="FV10" s="22">
        <f t="shared" ca="1" si="51"/>
        <v>0</v>
      </c>
      <c r="FW10" s="22">
        <f t="shared" ca="1" si="51"/>
        <v>1</v>
      </c>
      <c r="FX10" s="22">
        <f t="shared" ca="1" si="51"/>
        <v>0</v>
      </c>
      <c r="FY10" s="22">
        <f t="shared" ca="1" si="51"/>
        <v>0</v>
      </c>
      <c r="FZ10" s="22">
        <f t="shared" ca="1" si="51"/>
        <v>0</v>
      </c>
      <c r="GA10" s="22">
        <f t="shared" ca="1" si="51"/>
        <v>0</v>
      </c>
      <c r="GB10" s="22">
        <f t="shared" ca="1" si="51"/>
        <v>0</v>
      </c>
      <c r="GC10" s="22">
        <f t="shared" ref="GC10:IN11" ca="1" si="52">OFFSET(GC$5,$B10,0)</f>
        <v>0</v>
      </c>
      <c r="GD10" s="22">
        <f t="shared" ca="1" si="52"/>
        <v>0</v>
      </c>
      <c r="GE10" s="22">
        <f t="shared" ca="1" si="52"/>
        <v>0</v>
      </c>
      <c r="GF10" s="22">
        <f t="shared" ca="1" si="52"/>
        <v>0</v>
      </c>
      <c r="GG10" s="22" t="str">
        <f t="shared" ca="1" si="52"/>
        <v>-</v>
      </c>
      <c r="GH10" s="22" t="str">
        <f t="shared" ca="1" si="52"/>
        <v>-</v>
      </c>
      <c r="GI10" s="22" t="str">
        <f t="shared" ca="1" si="52"/>
        <v>-</v>
      </c>
      <c r="GJ10" s="22" t="str">
        <f t="shared" ca="1" si="52"/>
        <v>-</v>
      </c>
      <c r="GK10" s="22" t="b">
        <f t="shared" ca="1" si="52"/>
        <v>0</v>
      </c>
      <c r="GL10" s="22" t="b">
        <f t="shared" ca="1" si="52"/>
        <v>0</v>
      </c>
      <c r="GM10" s="22" t="b">
        <f t="shared" ca="1" si="52"/>
        <v>1</v>
      </c>
      <c r="GN10" s="22">
        <f t="shared" ca="1" si="52"/>
        <v>0</v>
      </c>
      <c r="GO10" s="22">
        <f t="shared" ca="1" si="52"/>
        <v>1</v>
      </c>
      <c r="GP10" s="22">
        <f t="shared" ca="1" si="52"/>
        <v>1</v>
      </c>
      <c r="GQ10" s="22" t="str">
        <f t="shared" ca="1" si="52"/>
        <v>-</v>
      </c>
      <c r="GR10" s="22" t="str">
        <f t="shared" ca="1" si="52"/>
        <v>-</v>
      </c>
      <c r="GS10" s="22" t="str">
        <f t="shared" ca="1" si="52"/>
        <v>-</v>
      </c>
      <c r="GT10" s="22" t="str">
        <f t="shared" ca="1" si="52"/>
        <v>-</v>
      </c>
      <c r="GU10" s="22">
        <f t="shared" ca="1" si="52"/>
        <v>1</v>
      </c>
      <c r="GV10" s="22" t="str">
        <f t="shared" ca="1" si="52"/>
        <v>-</v>
      </c>
      <c r="GW10" s="22" t="str">
        <f t="shared" ca="1" si="52"/>
        <v>-</v>
      </c>
      <c r="GX10" s="22" t="str">
        <f t="shared" ca="1" si="52"/>
        <v>-</v>
      </c>
      <c r="GY10" s="22" t="str">
        <f t="shared" ca="1" si="52"/>
        <v>-</v>
      </c>
      <c r="GZ10" s="22" t="str">
        <f t="shared" ca="1" si="52"/>
        <v>-</v>
      </c>
      <c r="HA10" s="22" t="str">
        <f t="shared" ca="1" si="52"/>
        <v>-</v>
      </c>
      <c r="HB10" s="22" t="str">
        <f t="shared" ca="1" si="52"/>
        <v>-</v>
      </c>
      <c r="HC10" s="22" t="str">
        <f t="shared" ca="1" si="52"/>
        <v>-</v>
      </c>
      <c r="HD10" s="22" t="str">
        <f t="shared" ca="1" si="52"/>
        <v>-</v>
      </c>
      <c r="HE10" s="22" t="str">
        <f t="shared" ca="1" si="52"/>
        <v>-</v>
      </c>
      <c r="HF10" s="22" t="str">
        <f t="shared" ca="1" si="52"/>
        <v>-</v>
      </c>
      <c r="HG10" s="22" t="str">
        <f t="shared" ca="1" si="52"/>
        <v>-</v>
      </c>
      <c r="HH10" s="22" t="str">
        <f t="shared" ca="1" si="52"/>
        <v>-</v>
      </c>
      <c r="HI10" s="22" t="str">
        <f t="shared" ca="1" si="52"/>
        <v>-</v>
      </c>
      <c r="HJ10" s="22" t="str">
        <f t="shared" ca="1" si="52"/>
        <v>-</v>
      </c>
      <c r="HK10" s="22" t="str">
        <f t="shared" ca="1" si="52"/>
        <v>-</v>
      </c>
      <c r="HL10" s="22" t="str">
        <f t="shared" ca="1" si="52"/>
        <v>-</v>
      </c>
      <c r="HM10" s="22" t="b">
        <f t="shared" ca="1" si="52"/>
        <v>1</v>
      </c>
      <c r="HN10" s="22">
        <f t="shared" ca="1" si="52"/>
        <v>0</v>
      </c>
      <c r="HO10" s="22" t="str">
        <f t="shared" ca="1" si="52"/>
        <v>-</v>
      </c>
      <c r="HP10" s="22" t="str">
        <f t="shared" ca="1" si="52"/>
        <v>-</v>
      </c>
      <c r="HQ10" s="22" t="str">
        <f t="shared" ca="1" si="52"/>
        <v>-</v>
      </c>
      <c r="HR10" s="22" t="str">
        <f t="shared" ca="1" si="52"/>
        <v>-</v>
      </c>
      <c r="HS10" s="22" t="str">
        <f t="shared" ca="1" si="52"/>
        <v>-</v>
      </c>
      <c r="HT10" s="22" t="str">
        <f t="shared" ca="1" si="52"/>
        <v>-</v>
      </c>
      <c r="HU10" s="22" t="str">
        <f t="shared" ca="1" si="52"/>
        <v>-</v>
      </c>
      <c r="HV10" s="22" t="str">
        <f t="shared" ca="1" si="52"/>
        <v>-</v>
      </c>
      <c r="HW10" s="22" t="str">
        <f t="shared" ca="1" si="52"/>
        <v>-</v>
      </c>
      <c r="HX10" s="22" t="str">
        <f t="shared" ca="1" si="52"/>
        <v>-</v>
      </c>
      <c r="HY10" s="22" t="str">
        <f t="shared" ca="1" si="52"/>
        <v>-</v>
      </c>
      <c r="HZ10" s="22" t="str">
        <f t="shared" ca="1" si="52"/>
        <v>-</v>
      </c>
      <c r="IA10" s="22" t="str">
        <f t="shared" ca="1" si="52"/>
        <v>-</v>
      </c>
      <c r="IB10" s="22" t="str">
        <f t="shared" ca="1" si="52"/>
        <v>-</v>
      </c>
      <c r="IC10" s="22" t="str">
        <f t="shared" ca="1" si="52"/>
        <v>-</v>
      </c>
      <c r="ID10" s="22" t="str">
        <f t="shared" ca="1" si="52"/>
        <v>-</v>
      </c>
      <c r="IE10" s="22" t="b">
        <f t="shared" ca="1" si="52"/>
        <v>1</v>
      </c>
      <c r="IF10" s="22">
        <f t="shared" ca="1" si="52"/>
        <v>0</v>
      </c>
      <c r="IG10" s="22" t="str">
        <f t="shared" ca="1" si="52"/>
        <v>-</v>
      </c>
      <c r="IH10" s="22" t="str">
        <f t="shared" ca="1" si="52"/>
        <v>-</v>
      </c>
      <c r="II10" s="22" t="str">
        <f t="shared" ca="1" si="52"/>
        <v>-</v>
      </c>
      <c r="IJ10" s="22" t="str">
        <f t="shared" ca="1" si="52"/>
        <v>-</v>
      </c>
      <c r="IK10" s="22" t="str">
        <f t="shared" ca="1" si="52"/>
        <v>-</v>
      </c>
      <c r="IL10" s="22" t="str">
        <f t="shared" ca="1" si="52"/>
        <v>-</v>
      </c>
      <c r="IM10" s="22" t="str">
        <f t="shared" ca="1" si="52"/>
        <v>-</v>
      </c>
      <c r="IN10" s="22" t="str">
        <f t="shared" ca="1" si="52"/>
        <v>-</v>
      </c>
      <c r="IO10" s="22" t="str">
        <f t="shared" ref="IO10:LA11" ca="1" si="53">OFFSET(IO$5,$B10,0)</f>
        <v>-</v>
      </c>
      <c r="IP10" s="22">
        <f t="shared" ca="1" si="53"/>
        <v>500</v>
      </c>
      <c r="IQ10" s="22">
        <f t="shared" ca="1" si="53"/>
        <v>500</v>
      </c>
      <c r="IR10" s="22" t="str">
        <f ca="1">OFFSET(IR$5,$B10,0)</f>
        <v>-</v>
      </c>
      <c r="IS10" s="22" t="str">
        <f t="shared" ca="1" si="53"/>
        <v>-</v>
      </c>
      <c r="IT10" s="22" t="str">
        <f ca="1">OFFSET(IT$5,$B10,0)</f>
        <v>-</v>
      </c>
      <c r="IU10" s="22">
        <f t="shared" ca="1" si="53"/>
        <v>1</v>
      </c>
      <c r="IV10" s="22">
        <f t="shared" ca="1" si="53"/>
        <v>0</v>
      </c>
      <c r="IW10" s="22">
        <f t="shared" ca="1" si="53"/>
        <v>1</v>
      </c>
      <c r="IX10" s="22">
        <f t="shared" ca="1" si="53"/>
        <v>1</v>
      </c>
      <c r="IY10" s="22">
        <f t="shared" ca="1" si="53"/>
        <v>0</v>
      </c>
      <c r="IZ10" s="22" t="str">
        <f t="shared" ca="1" si="53"/>
        <v>-</v>
      </c>
      <c r="JA10" s="22" t="str">
        <f t="shared" ca="1" si="53"/>
        <v>-</v>
      </c>
      <c r="JB10" s="22" t="str">
        <f t="shared" ca="1" si="53"/>
        <v>-</v>
      </c>
      <c r="JC10" s="22" t="str">
        <f t="shared" ca="1" si="53"/>
        <v>-</v>
      </c>
      <c r="JD10" s="22">
        <f t="shared" ca="1" si="53"/>
        <v>1</v>
      </c>
      <c r="JE10" s="22">
        <f t="shared" ca="1" si="53"/>
        <v>1</v>
      </c>
      <c r="JF10" s="22">
        <f t="shared" ca="1" si="53"/>
        <v>1</v>
      </c>
      <c r="JG10" s="22">
        <f t="shared" ca="1" si="53"/>
        <v>1</v>
      </c>
      <c r="JH10" s="22">
        <f t="shared" ca="1" si="53"/>
        <v>1</v>
      </c>
      <c r="JI10" s="22">
        <f t="shared" ca="1" si="53"/>
        <v>1</v>
      </c>
      <c r="JJ10" s="22">
        <f t="shared" ca="1" si="53"/>
        <v>1</v>
      </c>
      <c r="JK10" s="22">
        <f t="shared" ca="1" si="53"/>
        <v>1</v>
      </c>
      <c r="JL10" s="22">
        <f t="shared" ca="1" si="53"/>
        <v>1</v>
      </c>
      <c r="JM10" s="22">
        <f t="shared" ca="1" si="53"/>
        <v>1</v>
      </c>
      <c r="JN10" s="22" t="str">
        <f t="shared" ca="1" si="53"/>
        <v>-</v>
      </c>
      <c r="JO10" s="22" t="str">
        <f t="shared" ca="1" si="53"/>
        <v>-</v>
      </c>
      <c r="JP10" s="22" t="str">
        <f t="shared" ca="1" si="53"/>
        <v>-</v>
      </c>
      <c r="JQ10" s="22" t="str">
        <f t="shared" ca="1" si="53"/>
        <v>-</v>
      </c>
      <c r="JR10" s="22" t="str">
        <f t="shared" ca="1" si="53"/>
        <v>-</v>
      </c>
      <c r="JS10" s="22" t="str">
        <f t="shared" ca="1" si="53"/>
        <v>-</v>
      </c>
      <c r="JT10" s="22" t="str">
        <f t="shared" ca="1" si="53"/>
        <v>-</v>
      </c>
      <c r="JU10" s="22" t="str">
        <f t="shared" ca="1" si="53"/>
        <v>-</v>
      </c>
      <c r="JV10" s="22" t="str">
        <f t="shared" ca="1" si="53"/>
        <v>-</v>
      </c>
      <c r="JW10" s="22" t="str">
        <f t="shared" ca="1" si="53"/>
        <v>-</v>
      </c>
      <c r="JX10" s="22" t="str">
        <f t="shared" ca="1" si="53"/>
        <v>-</v>
      </c>
      <c r="JY10" s="22" t="str">
        <f t="shared" ca="1" si="53"/>
        <v>-</v>
      </c>
      <c r="JZ10" s="22" t="str">
        <f t="shared" ca="1" si="53"/>
        <v>-</v>
      </c>
      <c r="KA10" s="22" t="str">
        <f t="shared" ca="1" si="53"/>
        <v>-</v>
      </c>
      <c r="KB10" s="22" t="str">
        <f t="shared" ca="1" si="53"/>
        <v>-</v>
      </c>
      <c r="KC10" s="22" t="str">
        <f t="shared" ca="1" si="53"/>
        <v>-</v>
      </c>
      <c r="KD10" s="22" t="str">
        <f t="shared" ca="1" si="53"/>
        <v>-</v>
      </c>
      <c r="KE10" s="22" t="str">
        <f t="shared" ca="1" si="53"/>
        <v>-</v>
      </c>
      <c r="KF10" s="22" t="str">
        <f t="shared" ca="1" si="53"/>
        <v>-</v>
      </c>
      <c r="KG10" s="22" t="str">
        <f t="shared" ca="1" si="53"/>
        <v>-</v>
      </c>
      <c r="KH10" s="22" t="str">
        <f t="shared" ca="1" si="53"/>
        <v>-</v>
      </c>
      <c r="KI10" s="22" t="str">
        <f t="shared" ca="1" si="53"/>
        <v>-</v>
      </c>
      <c r="KJ10" s="22" t="str">
        <f t="shared" ca="1" si="53"/>
        <v>-</v>
      </c>
      <c r="KK10" s="22" t="str">
        <f t="shared" ca="1" si="53"/>
        <v>-</v>
      </c>
      <c r="KL10" s="22" t="str">
        <f t="shared" ca="1" si="53"/>
        <v>-</v>
      </c>
      <c r="KM10" s="22" t="str">
        <f t="shared" ca="1" si="53"/>
        <v>-</v>
      </c>
      <c r="KN10" s="22" t="str">
        <f t="shared" ca="1" si="53"/>
        <v>-</v>
      </c>
      <c r="KO10" s="22" t="str">
        <f t="shared" ca="1" si="53"/>
        <v>-</v>
      </c>
      <c r="KP10" s="22" t="str">
        <f t="shared" ca="1" si="53"/>
        <v>-</v>
      </c>
      <c r="KQ10" s="22" t="str">
        <f t="shared" ca="1" si="53"/>
        <v>-</v>
      </c>
      <c r="KR10" s="22" t="str">
        <f t="shared" ca="1" si="53"/>
        <v>-</v>
      </c>
      <c r="KS10" s="22" t="str">
        <f t="shared" ca="1" si="53"/>
        <v>-</v>
      </c>
      <c r="KT10" s="22" t="str">
        <f t="shared" ca="1" si="53"/>
        <v>-</v>
      </c>
      <c r="KU10" s="22" t="str">
        <f t="shared" ca="1" si="53"/>
        <v>-</v>
      </c>
      <c r="KV10" s="22" t="str">
        <f t="shared" ca="1" si="53"/>
        <v>-</v>
      </c>
      <c r="KW10" s="22" t="str">
        <f t="shared" ca="1" si="53"/>
        <v>-</v>
      </c>
      <c r="KX10" s="22" t="str">
        <f t="shared" ca="1" si="53"/>
        <v>-</v>
      </c>
      <c r="KY10" s="22" t="str">
        <f t="shared" ca="1" si="53"/>
        <v>-</v>
      </c>
      <c r="KZ10" s="22" t="str">
        <f t="shared" ca="1" si="53"/>
        <v>-</v>
      </c>
      <c r="LA10" s="22" t="str">
        <f t="shared" ca="1" si="53"/>
        <v>-</v>
      </c>
      <c r="LB10" s="22" t="str">
        <f t="shared" ref="LB10:NM11" ca="1" si="54">OFFSET(LB$5,$B10,0)</f>
        <v>-</v>
      </c>
      <c r="LC10" s="22" t="str">
        <f t="shared" ca="1" si="54"/>
        <v>-</v>
      </c>
      <c r="LD10" s="22" t="str">
        <f t="shared" ca="1" si="54"/>
        <v>-</v>
      </c>
      <c r="LE10" s="22" t="str">
        <f t="shared" ca="1" si="54"/>
        <v>-</v>
      </c>
      <c r="LF10" s="22" t="str">
        <f t="shared" ca="1" si="54"/>
        <v>-</v>
      </c>
      <c r="LG10" s="22" t="str">
        <f t="shared" ca="1" si="54"/>
        <v>-</v>
      </c>
      <c r="LH10" s="22" t="str">
        <f t="shared" ca="1" si="54"/>
        <v>-</v>
      </c>
      <c r="LI10" s="22" t="str">
        <f t="shared" ca="1" si="54"/>
        <v>-</v>
      </c>
      <c r="LJ10" s="22" t="str">
        <f t="shared" ca="1" si="54"/>
        <v>-</v>
      </c>
      <c r="LK10" s="22" t="str">
        <f t="shared" ca="1" si="54"/>
        <v>-</v>
      </c>
      <c r="LL10" s="22" t="str">
        <f t="shared" ca="1" si="54"/>
        <v>-</v>
      </c>
      <c r="LM10" s="22" t="str">
        <f t="shared" ca="1" si="54"/>
        <v>-</v>
      </c>
      <c r="LN10" s="22" t="str">
        <f t="shared" ca="1" si="54"/>
        <v>-</v>
      </c>
      <c r="LO10" s="22" t="str">
        <f t="shared" ca="1" si="54"/>
        <v>-</v>
      </c>
      <c r="LP10" s="22" t="str">
        <f t="shared" ca="1" si="54"/>
        <v>-</v>
      </c>
      <c r="LQ10" s="22" t="str">
        <f t="shared" ca="1" si="54"/>
        <v>-</v>
      </c>
      <c r="LR10" s="22" t="str">
        <f t="shared" ca="1" si="54"/>
        <v>-</v>
      </c>
      <c r="LS10" s="22" t="str">
        <f t="shared" ca="1" si="54"/>
        <v>-</v>
      </c>
      <c r="LT10" s="22" t="str">
        <f t="shared" ca="1" si="54"/>
        <v>-</v>
      </c>
      <c r="LU10" s="22" t="str">
        <f t="shared" ca="1" si="54"/>
        <v>-</v>
      </c>
      <c r="LV10" s="22" t="str">
        <f t="shared" ca="1" si="54"/>
        <v>-</v>
      </c>
      <c r="LW10" s="22" t="str">
        <f t="shared" ca="1" si="54"/>
        <v>-</v>
      </c>
      <c r="LX10" s="22" t="str">
        <f t="shared" ca="1" si="54"/>
        <v>-</v>
      </c>
      <c r="LY10" s="22" t="str">
        <f t="shared" ca="1" si="54"/>
        <v>-</v>
      </c>
      <c r="LZ10" s="22" t="str">
        <f t="shared" ca="1" si="54"/>
        <v>-</v>
      </c>
      <c r="MA10" s="22" t="str">
        <f t="shared" ca="1" si="54"/>
        <v>-</v>
      </c>
      <c r="MB10" s="22" t="str">
        <f t="shared" ca="1" si="54"/>
        <v>-</v>
      </c>
      <c r="MC10" s="22" t="str">
        <f t="shared" ca="1" si="54"/>
        <v>-</v>
      </c>
      <c r="MD10" s="22" t="str">
        <f t="shared" ca="1" si="54"/>
        <v>-</v>
      </c>
      <c r="ME10" s="22" t="str">
        <f t="shared" ca="1" si="54"/>
        <v>-</v>
      </c>
      <c r="MF10" s="22" t="str">
        <f t="shared" ca="1" si="54"/>
        <v>-</v>
      </c>
      <c r="MG10" s="22" t="str">
        <f t="shared" ca="1" si="54"/>
        <v>-</v>
      </c>
      <c r="MH10" s="22" t="str">
        <f t="shared" ca="1" si="54"/>
        <v>-</v>
      </c>
      <c r="MI10" s="22" t="str">
        <f t="shared" ca="1" si="54"/>
        <v>-</v>
      </c>
      <c r="MJ10" s="22" t="str">
        <f t="shared" ca="1" si="54"/>
        <v>-</v>
      </c>
      <c r="MK10" s="22" t="str">
        <f t="shared" ca="1" si="54"/>
        <v>-</v>
      </c>
      <c r="ML10" s="22" t="str">
        <f t="shared" ca="1" si="54"/>
        <v>-</v>
      </c>
      <c r="MM10" s="22" t="str">
        <f t="shared" ca="1" si="54"/>
        <v>-</v>
      </c>
      <c r="MN10" s="22" t="str">
        <f t="shared" ca="1" si="54"/>
        <v>-</v>
      </c>
      <c r="MO10" s="22" t="str">
        <f t="shared" ca="1" si="54"/>
        <v>-</v>
      </c>
      <c r="MP10" s="22" t="str">
        <f t="shared" ca="1" si="54"/>
        <v>-</v>
      </c>
      <c r="MQ10" s="22" t="str">
        <f t="shared" ca="1" si="54"/>
        <v>-</v>
      </c>
      <c r="MR10" s="22" t="str">
        <f t="shared" ca="1" si="54"/>
        <v>-</v>
      </c>
      <c r="MS10" s="22" t="str">
        <f t="shared" ca="1" si="54"/>
        <v>-</v>
      </c>
      <c r="MT10" s="22" t="str">
        <f t="shared" ca="1" si="54"/>
        <v>-</v>
      </c>
      <c r="MU10" s="22" t="str">
        <f t="shared" ca="1" si="54"/>
        <v>-</v>
      </c>
      <c r="MV10" s="22" t="str">
        <f t="shared" ca="1" si="54"/>
        <v>-</v>
      </c>
      <c r="MW10" s="22" t="str">
        <f t="shared" ca="1" si="54"/>
        <v>-</v>
      </c>
      <c r="MX10" s="22" t="str">
        <f t="shared" ca="1" si="54"/>
        <v>-</v>
      </c>
      <c r="MY10" s="22" t="str">
        <f t="shared" ca="1" si="54"/>
        <v>-</v>
      </c>
      <c r="MZ10" s="22" t="str">
        <f t="shared" ca="1" si="54"/>
        <v>-</v>
      </c>
      <c r="NA10" s="22" t="str">
        <f t="shared" ca="1" si="54"/>
        <v>-</v>
      </c>
      <c r="NB10" s="22" t="str">
        <f t="shared" ca="1" si="54"/>
        <v>-</v>
      </c>
      <c r="NC10" s="22" t="str">
        <f t="shared" ca="1" si="54"/>
        <v>-</v>
      </c>
      <c r="ND10" s="22" t="str">
        <f t="shared" ca="1" si="54"/>
        <v>-</v>
      </c>
      <c r="NE10" s="22" t="str">
        <f t="shared" ca="1" si="54"/>
        <v>-</v>
      </c>
      <c r="NF10" s="22" t="str">
        <f t="shared" ca="1" si="54"/>
        <v>-</v>
      </c>
      <c r="NG10" s="22" t="str">
        <f t="shared" ca="1" si="54"/>
        <v>-</v>
      </c>
      <c r="NH10" s="22" t="str">
        <f t="shared" ca="1" si="54"/>
        <v>-</v>
      </c>
      <c r="NI10" s="22" t="str">
        <f t="shared" ca="1" si="54"/>
        <v>-</v>
      </c>
      <c r="NJ10" s="22" t="str">
        <f t="shared" ca="1" si="54"/>
        <v>-</v>
      </c>
      <c r="NK10" s="22" t="str">
        <f t="shared" ca="1" si="54"/>
        <v>-</v>
      </c>
      <c r="NL10" s="22" t="str">
        <f t="shared" ca="1" si="54"/>
        <v>-</v>
      </c>
      <c r="NM10" s="22" t="str">
        <f t="shared" ca="1" si="54"/>
        <v>-</v>
      </c>
      <c r="NN10" s="22" t="str">
        <f t="shared" ref="NN10:OH11" ca="1" si="55">OFFSET(NN$5,$B10,0)</f>
        <v>-</v>
      </c>
      <c r="NO10" s="22" t="str">
        <f t="shared" ca="1" si="55"/>
        <v>-</v>
      </c>
      <c r="NP10" s="22" t="str">
        <f t="shared" ca="1" si="55"/>
        <v>-</v>
      </c>
      <c r="NQ10" s="22" t="str">
        <f t="shared" ca="1" si="55"/>
        <v>-</v>
      </c>
      <c r="NR10" s="22" t="str">
        <f t="shared" ca="1" si="55"/>
        <v>-</v>
      </c>
      <c r="NS10" s="22" t="str">
        <f t="shared" ca="1" si="55"/>
        <v>-</v>
      </c>
      <c r="NT10" s="22" t="str">
        <f t="shared" ca="1" si="55"/>
        <v>-</v>
      </c>
      <c r="NU10" s="22" t="str">
        <f t="shared" ca="1" si="55"/>
        <v>-</v>
      </c>
      <c r="NV10" s="22" t="str">
        <f t="shared" ca="1" si="55"/>
        <v>-</v>
      </c>
      <c r="NW10" s="22" t="str">
        <f t="shared" ca="1" si="55"/>
        <v>-</v>
      </c>
      <c r="NX10" s="22" t="str">
        <f t="shared" ca="1" si="55"/>
        <v>-</v>
      </c>
      <c r="NY10" s="22" t="str">
        <f t="shared" ca="1" si="55"/>
        <v>-</v>
      </c>
      <c r="NZ10" s="22" t="str">
        <f t="shared" ca="1" si="55"/>
        <v>-</v>
      </c>
      <c r="OA10" s="22" t="str">
        <f t="shared" ca="1" si="55"/>
        <v>-</v>
      </c>
      <c r="OB10" s="22" t="str">
        <f t="shared" ca="1" si="55"/>
        <v>-</v>
      </c>
      <c r="OC10" s="22" t="str">
        <f t="shared" ca="1" si="55"/>
        <v>-</v>
      </c>
      <c r="OD10" s="22" t="str">
        <f t="shared" ca="1" si="55"/>
        <v>-</v>
      </c>
      <c r="OE10" s="22">
        <f t="shared" ca="1" si="55"/>
        <v>0</v>
      </c>
      <c r="OF10" s="22" t="str">
        <f t="shared" ca="1" si="55"/>
        <v>-</v>
      </c>
      <c r="OG10" s="22">
        <f t="shared" ca="1" si="55"/>
        <v>0</v>
      </c>
      <c r="OH10" s="22">
        <f t="shared" ca="1" si="55"/>
        <v>0</v>
      </c>
      <c r="OI10" s="27">
        <v>0</v>
      </c>
    </row>
    <row r="11" spans="1:399" outlineLevel="1">
      <c r="A11" s="24">
        <f t="shared" si="22"/>
        <v>6</v>
      </c>
      <c r="B11" s="24">
        <f t="shared" ref="B11" si="56">$A$9</f>
        <v>4</v>
      </c>
      <c r="C11">
        <v>10</v>
      </c>
      <c r="D11" t="b">
        <v>0</v>
      </c>
      <c r="E11" t="b">
        <v>0</v>
      </c>
      <c r="F11" t="b">
        <v>0</v>
      </c>
      <c r="AJ11" s="328" t="s">
        <v>1238</v>
      </c>
      <c r="AK11" s="10" t="str">
        <f>IF(COUNTIF(AJ$5:AJ11,AJ11)=1,"-","Dup")</f>
        <v>-</v>
      </c>
      <c r="AL11" s="22" t="b">
        <f t="shared" ca="1" si="48"/>
        <v>0</v>
      </c>
      <c r="AM11" s="22" t="b">
        <f t="shared" ca="1" si="48"/>
        <v>0</v>
      </c>
      <c r="AN11" s="22" t="b">
        <f t="shared" ca="1" si="48"/>
        <v>0</v>
      </c>
      <c r="AO11" s="21" t="b">
        <v>1</v>
      </c>
      <c r="AP11" s="21">
        <v>1</v>
      </c>
      <c r="AQ11" s="22" t="b">
        <f t="shared" ca="1" si="48"/>
        <v>1</v>
      </c>
      <c r="AR11" s="22">
        <f t="shared" ref="AR10:AS52" ca="1" si="57">OFFSET(AR$5,$B11,0)</f>
        <v>0</v>
      </c>
      <c r="AS11" s="21">
        <v>1</v>
      </c>
      <c r="AT11" s="21" t="s">
        <v>37</v>
      </c>
      <c r="AU11" s="21" t="s">
        <v>37</v>
      </c>
      <c r="AV11" s="21" t="s">
        <v>37</v>
      </c>
      <c r="AW11" s="21" t="s">
        <v>37</v>
      </c>
      <c r="AX11" s="21" t="s">
        <v>37</v>
      </c>
      <c r="AY11" s="22">
        <f t="shared" ref="AY11:DJ11" ca="1" si="58">OFFSET(AY$5,$B11,0)</f>
        <v>1</v>
      </c>
      <c r="AZ11" s="22">
        <f t="shared" ca="1" si="58"/>
        <v>1</v>
      </c>
      <c r="BA11" s="22" t="str">
        <f t="shared" ca="1" si="58"/>
        <v>-</v>
      </c>
      <c r="BB11" s="22" t="str">
        <f t="shared" ca="1" si="58"/>
        <v>-</v>
      </c>
      <c r="BC11" s="22" t="str">
        <f t="shared" ca="1" si="58"/>
        <v>-</v>
      </c>
      <c r="BD11" s="22" t="str">
        <f t="shared" ca="1" si="58"/>
        <v>-</v>
      </c>
      <c r="BE11" s="22" t="str">
        <f t="shared" ca="1" si="58"/>
        <v>-</v>
      </c>
      <c r="BF11" s="22" t="str">
        <f t="shared" ca="1" si="58"/>
        <v>-</v>
      </c>
      <c r="BG11" s="22" t="str">
        <f t="shared" ca="1" si="58"/>
        <v>-</v>
      </c>
      <c r="BH11" s="22" t="str">
        <f t="shared" ca="1" si="58"/>
        <v>-</v>
      </c>
      <c r="BI11" s="22" t="str">
        <f t="shared" ca="1" si="58"/>
        <v>-</v>
      </c>
      <c r="BJ11" s="22" t="str">
        <f t="shared" ca="1" si="58"/>
        <v>-</v>
      </c>
      <c r="BK11" s="22" t="str">
        <f t="shared" ca="1" si="58"/>
        <v>-</v>
      </c>
      <c r="BL11" s="22" t="str">
        <f t="shared" ca="1" si="58"/>
        <v>-</v>
      </c>
      <c r="BM11" s="22" t="str">
        <f t="shared" ca="1" si="58"/>
        <v>-</v>
      </c>
      <c r="BN11" s="22" t="str">
        <f t="shared" ca="1" si="58"/>
        <v>-</v>
      </c>
      <c r="BO11" s="22" t="str">
        <f t="shared" ca="1" si="58"/>
        <v>-</v>
      </c>
      <c r="BP11" s="22" t="str">
        <f t="shared" ca="1" si="58"/>
        <v>-</v>
      </c>
      <c r="BQ11" s="22" t="str">
        <f t="shared" ca="1" si="58"/>
        <v>-</v>
      </c>
      <c r="BR11" s="22" t="str">
        <f t="shared" ca="1" si="58"/>
        <v>-</v>
      </c>
      <c r="BS11" s="22" t="str">
        <f t="shared" ca="1" si="58"/>
        <v>-</v>
      </c>
      <c r="BT11" s="22" t="str">
        <f t="shared" ca="1" si="58"/>
        <v>-</v>
      </c>
      <c r="BU11" s="22" t="str">
        <f t="shared" ca="1" si="58"/>
        <v>-</v>
      </c>
      <c r="BV11" s="22" t="str">
        <f t="shared" ca="1" si="58"/>
        <v>-</v>
      </c>
      <c r="BW11" s="22" t="str">
        <f t="shared" ca="1" si="58"/>
        <v>-</v>
      </c>
      <c r="BX11" s="22" t="str">
        <f t="shared" ca="1" si="58"/>
        <v>-</v>
      </c>
      <c r="BY11" s="22" t="str">
        <f t="shared" ca="1" si="58"/>
        <v>-</v>
      </c>
      <c r="BZ11" s="22" t="str">
        <f t="shared" ca="1" si="58"/>
        <v>-</v>
      </c>
      <c r="CA11" s="22" t="str">
        <f t="shared" ca="1" si="58"/>
        <v>-</v>
      </c>
      <c r="CB11" s="22" t="str">
        <f t="shared" ca="1" si="58"/>
        <v>-</v>
      </c>
      <c r="CC11" s="22" t="str">
        <f t="shared" ca="1" si="58"/>
        <v>-</v>
      </c>
      <c r="CD11" s="22" t="str">
        <f t="shared" ca="1" si="58"/>
        <v>-</v>
      </c>
      <c r="CE11" s="22" t="str">
        <f t="shared" ca="1" si="58"/>
        <v>-</v>
      </c>
      <c r="CF11" s="22" t="str">
        <f t="shared" ca="1" si="58"/>
        <v>-</v>
      </c>
      <c r="CG11" s="22">
        <f t="shared" ca="1" si="58"/>
        <v>1</v>
      </c>
      <c r="CH11" s="22">
        <f t="shared" ca="1" si="58"/>
        <v>1</v>
      </c>
      <c r="CI11" s="22">
        <f t="shared" ca="1" si="58"/>
        <v>0</v>
      </c>
      <c r="CJ11" s="22" t="str">
        <f t="shared" ca="1" si="58"/>
        <v>-</v>
      </c>
      <c r="CK11" s="22" t="str">
        <f t="shared" ca="1" si="58"/>
        <v>-</v>
      </c>
      <c r="CL11" s="22" t="str">
        <f t="shared" ca="1" si="58"/>
        <v>-</v>
      </c>
      <c r="CM11" s="22" t="str">
        <f t="shared" ca="1" si="58"/>
        <v>-</v>
      </c>
      <c r="CN11" s="22" t="str">
        <f t="shared" ca="1" si="58"/>
        <v>-</v>
      </c>
      <c r="CO11" s="22" t="str">
        <f t="shared" ca="1" si="58"/>
        <v>-</v>
      </c>
      <c r="CP11" s="22" t="str">
        <f t="shared" ca="1" si="58"/>
        <v>-</v>
      </c>
      <c r="CQ11" s="22">
        <f t="shared" ca="1" si="58"/>
        <v>0</v>
      </c>
      <c r="CR11" s="22" t="str">
        <f t="shared" ca="1" si="58"/>
        <v>-</v>
      </c>
      <c r="CS11" s="22" t="str">
        <f t="shared" ca="1" si="58"/>
        <v>-</v>
      </c>
      <c r="CT11" s="22" t="str">
        <f t="shared" ca="1" si="58"/>
        <v>-</v>
      </c>
      <c r="CU11" s="22" t="str">
        <f t="shared" ca="1" si="58"/>
        <v>-</v>
      </c>
      <c r="CV11" s="22" t="str">
        <f t="shared" ca="1" si="58"/>
        <v>-</v>
      </c>
      <c r="CW11" s="22">
        <f t="shared" ca="1" si="58"/>
        <v>0</v>
      </c>
      <c r="CX11" s="22">
        <f t="shared" ca="1" si="58"/>
        <v>0</v>
      </c>
      <c r="CY11" s="22">
        <f t="shared" ca="1" si="58"/>
        <v>0</v>
      </c>
      <c r="CZ11" s="22">
        <f t="shared" ca="1" si="58"/>
        <v>0</v>
      </c>
      <c r="DA11" s="22">
        <f t="shared" ca="1" si="58"/>
        <v>0</v>
      </c>
      <c r="DB11" s="22">
        <f t="shared" ca="1" si="58"/>
        <v>0</v>
      </c>
      <c r="DC11" s="22">
        <f t="shared" ca="1" si="58"/>
        <v>0</v>
      </c>
      <c r="DD11" s="22">
        <f t="shared" ca="1" si="58"/>
        <v>0</v>
      </c>
      <c r="DE11" s="22">
        <f t="shared" ca="1" si="58"/>
        <v>0</v>
      </c>
      <c r="DF11" s="22">
        <f t="shared" ca="1" si="58"/>
        <v>0</v>
      </c>
      <c r="DG11" s="22">
        <f t="shared" ca="1" si="58"/>
        <v>0</v>
      </c>
      <c r="DH11" s="22">
        <f t="shared" ca="1" si="58"/>
        <v>0</v>
      </c>
      <c r="DI11" s="22">
        <f t="shared" ca="1" si="58"/>
        <v>0</v>
      </c>
      <c r="DJ11" s="22">
        <f t="shared" ca="1" si="58"/>
        <v>0</v>
      </c>
      <c r="DK11" s="22">
        <f t="shared" ca="1" si="50"/>
        <v>0</v>
      </c>
      <c r="DL11" s="22">
        <f t="shared" ca="1" si="50"/>
        <v>0</v>
      </c>
      <c r="DM11" s="22">
        <f t="shared" ca="1" si="50"/>
        <v>0</v>
      </c>
      <c r="DN11" s="22">
        <f t="shared" ca="1" si="50"/>
        <v>0</v>
      </c>
      <c r="DO11" s="22">
        <f t="shared" ca="1" si="50"/>
        <v>0</v>
      </c>
      <c r="DP11" s="22">
        <f t="shared" ca="1" si="51"/>
        <v>0</v>
      </c>
      <c r="DQ11" s="22">
        <f t="shared" ca="1" si="51"/>
        <v>0</v>
      </c>
      <c r="DR11" s="22">
        <f t="shared" ca="1" si="51"/>
        <v>0</v>
      </c>
      <c r="DS11" s="22">
        <f t="shared" ca="1" si="51"/>
        <v>0</v>
      </c>
      <c r="DT11" s="22">
        <f t="shared" ca="1" si="51"/>
        <v>0</v>
      </c>
      <c r="DU11" s="22">
        <f t="shared" ca="1" si="51"/>
        <v>0</v>
      </c>
      <c r="DV11" s="22">
        <f t="shared" ca="1" si="51"/>
        <v>0</v>
      </c>
      <c r="DW11" s="22">
        <f t="shared" ca="1" si="51"/>
        <v>0</v>
      </c>
      <c r="DX11" s="22">
        <f t="shared" ca="1" si="51"/>
        <v>0</v>
      </c>
      <c r="DY11" s="22">
        <f t="shared" ca="1" si="51"/>
        <v>0</v>
      </c>
      <c r="DZ11" s="22">
        <f t="shared" ca="1" si="51"/>
        <v>0</v>
      </c>
      <c r="EA11" s="22">
        <f t="shared" ca="1" si="51"/>
        <v>0</v>
      </c>
      <c r="EB11" s="22">
        <f t="shared" ca="1" si="51"/>
        <v>0</v>
      </c>
      <c r="EC11" s="22">
        <f t="shared" ca="1" si="51"/>
        <v>0</v>
      </c>
      <c r="ED11" s="22">
        <f t="shared" ca="1" si="51"/>
        <v>0</v>
      </c>
      <c r="EE11" s="22">
        <f t="shared" ca="1" si="51"/>
        <v>0</v>
      </c>
      <c r="EF11" s="22">
        <f t="shared" ca="1" si="51"/>
        <v>0</v>
      </c>
      <c r="EG11" s="22">
        <f t="shared" ca="1" si="51"/>
        <v>0</v>
      </c>
      <c r="EH11" s="22">
        <f t="shared" ca="1" si="51"/>
        <v>0</v>
      </c>
      <c r="EI11" s="22">
        <f t="shared" ca="1" si="51"/>
        <v>0</v>
      </c>
      <c r="EJ11" s="22">
        <f t="shared" ca="1" si="51"/>
        <v>0</v>
      </c>
      <c r="EK11" s="22">
        <f t="shared" ca="1" si="51"/>
        <v>0</v>
      </c>
      <c r="EL11" s="22" t="str">
        <f t="shared" ca="1" si="51"/>
        <v>-</v>
      </c>
      <c r="EM11" s="22" t="str">
        <f t="shared" ca="1" si="51"/>
        <v>-</v>
      </c>
      <c r="EN11" s="22" t="str">
        <f t="shared" ca="1" si="51"/>
        <v>-</v>
      </c>
      <c r="EO11" s="22" t="str">
        <f t="shared" ca="1" si="51"/>
        <v>-</v>
      </c>
      <c r="EP11" s="22" t="str">
        <f t="shared" ca="1" si="51"/>
        <v>-</v>
      </c>
      <c r="EQ11" s="22" t="str">
        <f t="shared" ca="1" si="51"/>
        <v>-</v>
      </c>
      <c r="ER11" s="22" t="str">
        <f t="shared" ca="1" si="51"/>
        <v>-</v>
      </c>
      <c r="ES11" s="22" t="str">
        <f t="shared" ca="1" si="51"/>
        <v>-</v>
      </c>
      <c r="ET11" s="22" t="str">
        <f t="shared" ca="1" si="51"/>
        <v>-</v>
      </c>
      <c r="EU11" s="22" t="str">
        <f t="shared" ca="1" si="51"/>
        <v>-</v>
      </c>
      <c r="EV11" s="22" t="str">
        <f t="shared" ca="1" si="51"/>
        <v>-</v>
      </c>
      <c r="EW11" s="22">
        <f t="shared" ca="1" si="51"/>
        <v>1</v>
      </c>
      <c r="EX11" s="22" t="str">
        <f t="shared" ca="1" si="51"/>
        <v>-</v>
      </c>
      <c r="EY11" s="22" t="str">
        <f t="shared" ca="1" si="51"/>
        <v>-</v>
      </c>
      <c r="EZ11" s="22" t="str">
        <f t="shared" ca="1" si="51"/>
        <v>-</v>
      </c>
      <c r="FA11" s="22" t="str">
        <f t="shared" ca="1" si="51"/>
        <v>-</v>
      </c>
      <c r="FB11" s="22" t="str">
        <f t="shared" ca="1" si="51"/>
        <v>-</v>
      </c>
      <c r="FC11" s="22" t="str">
        <f t="shared" ca="1" si="51"/>
        <v>-</v>
      </c>
      <c r="FD11" s="22">
        <f t="shared" ca="1" si="51"/>
        <v>0</v>
      </c>
      <c r="FE11" s="22" t="str">
        <f t="shared" ca="1" si="51"/>
        <v>-</v>
      </c>
      <c r="FF11" s="22">
        <f t="shared" ca="1" si="51"/>
        <v>1</v>
      </c>
      <c r="FG11" s="22">
        <f t="shared" ca="1" si="51"/>
        <v>0</v>
      </c>
      <c r="FH11" s="22">
        <f t="shared" ca="1" si="51"/>
        <v>1</v>
      </c>
      <c r="FI11" s="22">
        <f t="shared" ca="1" si="51"/>
        <v>1</v>
      </c>
      <c r="FJ11" s="22">
        <f t="shared" ca="1" si="51"/>
        <v>1</v>
      </c>
      <c r="FK11" s="22">
        <f t="shared" ca="1" si="51"/>
        <v>0</v>
      </c>
      <c r="FL11" s="22">
        <f t="shared" ca="1" si="51"/>
        <v>0</v>
      </c>
      <c r="FM11" s="22">
        <f t="shared" ca="1" si="51"/>
        <v>0</v>
      </c>
      <c r="FN11" s="22">
        <f t="shared" ca="1" si="51"/>
        <v>0</v>
      </c>
      <c r="FO11" s="22">
        <f t="shared" ca="1" si="51"/>
        <v>1</v>
      </c>
      <c r="FP11" s="22">
        <f t="shared" ca="1" si="51"/>
        <v>0</v>
      </c>
      <c r="FQ11" s="22">
        <f t="shared" ca="1" si="51"/>
        <v>0</v>
      </c>
      <c r="FR11" s="22">
        <f t="shared" ca="1" si="51"/>
        <v>0</v>
      </c>
      <c r="FS11" s="22">
        <f t="shared" ca="1" si="51"/>
        <v>0</v>
      </c>
      <c r="FT11" s="22">
        <f t="shared" ca="1" si="51"/>
        <v>0</v>
      </c>
      <c r="FU11" s="22">
        <f t="shared" ca="1" si="51"/>
        <v>0</v>
      </c>
      <c r="FV11" s="22">
        <f t="shared" ca="1" si="51"/>
        <v>0</v>
      </c>
      <c r="FW11" s="22">
        <f t="shared" ca="1" si="51"/>
        <v>1</v>
      </c>
      <c r="FX11" s="22">
        <f t="shared" ca="1" si="51"/>
        <v>0</v>
      </c>
      <c r="FY11" s="22">
        <f t="shared" ca="1" si="51"/>
        <v>0</v>
      </c>
      <c r="FZ11" s="22">
        <f t="shared" ca="1" si="51"/>
        <v>0</v>
      </c>
      <c r="GA11" s="22">
        <f t="shared" ca="1" si="51"/>
        <v>0</v>
      </c>
      <c r="GB11" s="22">
        <f t="shared" ca="1" si="51"/>
        <v>0</v>
      </c>
      <c r="GC11" s="22">
        <f t="shared" ca="1" si="52"/>
        <v>0</v>
      </c>
      <c r="GD11" s="22">
        <f t="shared" ca="1" si="52"/>
        <v>0</v>
      </c>
      <c r="GE11" s="22">
        <f t="shared" ca="1" si="52"/>
        <v>0</v>
      </c>
      <c r="GF11" s="22">
        <f t="shared" ca="1" si="52"/>
        <v>0</v>
      </c>
      <c r="GG11" s="22" t="str">
        <f t="shared" ca="1" si="52"/>
        <v>-</v>
      </c>
      <c r="GH11" s="22" t="str">
        <f t="shared" ca="1" si="52"/>
        <v>-</v>
      </c>
      <c r="GI11" s="22" t="str">
        <f t="shared" ca="1" si="52"/>
        <v>-</v>
      </c>
      <c r="GJ11" s="22" t="str">
        <f t="shared" ca="1" si="52"/>
        <v>-</v>
      </c>
      <c r="GK11" s="22" t="b">
        <f t="shared" ca="1" si="52"/>
        <v>0</v>
      </c>
      <c r="GL11" s="22" t="b">
        <f t="shared" ca="1" si="52"/>
        <v>0</v>
      </c>
      <c r="GM11" s="22" t="b">
        <f t="shared" ca="1" si="52"/>
        <v>1</v>
      </c>
      <c r="GN11" s="22">
        <f t="shared" ca="1" si="52"/>
        <v>0</v>
      </c>
      <c r="GO11" s="22">
        <f t="shared" ca="1" si="52"/>
        <v>1</v>
      </c>
      <c r="GP11" s="22">
        <f t="shared" ca="1" si="52"/>
        <v>1</v>
      </c>
      <c r="GQ11" s="22" t="str">
        <f t="shared" ca="1" si="52"/>
        <v>-</v>
      </c>
      <c r="GR11" s="22" t="str">
        <f t="shared" ca="1" si="52"/>
        <v>-</v>
      </c>
      <c r="GS11" s="22" t="str">
        <f t="shared" ca="1" si="52"/>
        <v>-</v>
      </c>
      <c r="GT11" s="22" t="str">
        <f t="shared" ca="1" si="52"/>
        <v>-</v>
      </c>
      <c r="GU11" s="22">
        <f t="shared" ca="1" si="52"/>
        <v>1</v>
      </c>
      <c r="GV11" s="22" t="str">
        <f t="shared" ca="1" si="52"/>
        <v>-</v>
      </c>
      <c r="GW11" s="22" t="str">
        <f t="shared" ca="1" si="52"/>
        <v>-</v>
      </c>
      <c r="GX11" s="22" t="str">
        <f t="shared" ca="1" si="52"/>
        <v>-</v>
      </c>
      <c r="GY11" s="22" t="str">
        <f t="shared" ca="1" si="52"/>
        <v>-</v>
      </c>
      <c r="GZ11" s="22" t="str">
        <f t="shared" ca="1" si="52"/>
        <v>-</v>
      </c>
      <c r="HA11" s="22" t="str">
        <f t="shared" ca="1" si="52"/>
        <v>-</v>
      </c>
      <c r="HB11" s="22" t="str">
        <f t="shared" ca="1" si="52"/>
        <v>-</v>
      </c>
      <c r="HC11" s="22" t="str">
        <f t="shared" ca="1" si="52"/>
        <v>-</v>
      </c>
      <c r="HD11" s="22" t="str">
        <f t="shared" ca="1" si="52"/>
        <v>-</v>
      </c>
      <c r="HE11" s="22" t="str">
        <f t="shared" ca="1" si="52"/>
        <v>-</v>
      </c>
      <c r="HF11" s="22" t="str">
        <f t="shared" ca="1" si="52"/>
        <v>-</v>
      </c>
      <c r="HG11" s="22" t="str">
        <f t="shared" ca="1" si="52"/>
        <v>-</v>
      </c>
      <c r="HH11" s="22" t="str">
        <f t="shared" ca="1" si="52"/>
        <v>-</v>
      </c>
      <c r="HI11" s="22" t="str">
        <f t="shared" ca="1" si="52"/>
        <v>-</v>
      </c>
      <c r="HJ11" s="22" t="str">
        <f t="shared" ca="1" si="52"/>
        <v>-</v>
      </c>
      <c r="HK11" s="22" t="str">
        <f t="shared" ca="1" si="52"/>
        <v>-</v>
      </c>
      <c r="HL11" s="22" t="str">
        <f t="shared" ca="1" si="52"/>
        <v>-</v>
      </c>
      <c r="HM11" s="22" t="b">
        <f t="shared" ca="1" si="52"/>
        <v>1</v>
      </c>
      <c r="HN11" s="22">
        <f t="shared" ca="1" si="52"/>
        <v>0</v>
      </c>
      <c r="HO11" s="22" t="str">
        <f t="shared" ca="1" si="52"/>
        <v>-</v>
      </c>
      <c r="HP11" s="22" t="str">
        <f t="shared" ca="1" si="52"/>
        <v>-</v>
      </c>
      <c r="HQ11" s="22" t="str">
        <f t="shared" ca="1" si="52"/>
        <v>-</v>
      </c>
      <c r="HR11" s="22" t="str">
        <f t="shared" ca="1" si="52"/>
        <v>-</v>
      </c>
      <c r="HS11" s="22" t="str">
        <f t="shared" ca="1" si="52"/>
        <v>-</v>
      </c>
      <c r="HT11" s="22" t="str">
        <f t="shared" ca="1" si="52"/>
        <v>-</v>
      </c>
      <c r="HU11" s="22" t="str">
        <f t="shared" ca="1" si="52"/>
        <v>-</v>
      </c>
      <c r="HV11" s="22" t="str">
        <f t="shared" ca="1" si="52"/>
        <v>-</v>
      </c>
      <c r="HW11" s="22" t="str">
        <f t="shared" ca="1" si="52"/>
        <v>-</v>
      </c>
      <c r="HX11" s="22" t="str">
        <f t="shared" ca="1" si="52"/>
        <v>-</v>
      </c>
      <c r="HY11" s="22" t="str">
        <f t="shared" ca="1" si="52"/>
        <v>-</v>
      </c>
      <c r="HZ11" s="22" t="str">
        <f t="shared" ca="1" si="52"/>
        <v>-</v>
      </c>
      <c r="IA11" s="22" t="str">
        <f t="shared" ca="1" si="52"/>
        <v>-</v>
      </c>
      <c r="IB11" s="22" t="str">
        <f t="shared" ca="1" si="52"/>
        <v>-</v>
      </c>
      <c r="IC11" s="22" t="str">
        <f t="shared" ca="1" si="52"/>
        <v>-</v>
      </c>
      <c r="ID11" s="22" t="str">
        <f t="shared" ca="1" si="52"/>
        <v>-</v>
      </c>
      <c r="IE11" s="22" t="b">
        <f t="shared" ca="1" si="52"/>
        <v>1</v>
      </c>
      <c r="IF11" s="22">
        <f t="shared" ca="1" si="52"/>
        <v>0</v>
      </c>
      <c r="IG11" s="22" t="str">
        <f t="shared" ca="1" si="52"/>
        <v>-</v>
      </c>
      <c r="IH11" s="22" t="str">
        <f t="shared" ca="1" si="52"/>
        <v>-</v>
      </c>
      <c r="II11" s="22" t="str">
        <f t="shared" ca="1" si="52"/>
        <v>-</v>
      </c>
      <c r="IJ11" s="22" t="str">
        <f t="shared" ca="1" si="52"/>
        <v>-</v>
      </c>
      <c r="IK11" s="22" t="str">
        <f t="shared" ca="1" si="52"/>
        <v>-</v>
      </c>
      <c r="IL11" s="22" t="str">
        <f t="shared" ca="1" si="52"/>
        <v>-</v>
      </c>
      <c r="IM11" s="22" t="str">
        <f t="shared" ca="1" si="52"/>
        <v>-</v>
      </c>
      <c r="IN11" s="22" t="str">
        <f t="shared" ca="1" si="52"/>
        <v>-</v>
      </c>
      <c r="IO11" s="22" t="str">
        <f t="shared" ca="1" si="53"/>
        <v>-</v>
      </c>
      <c r="IP11" s="22">
        <f t="shared" ca="1" si="53"/>
        <v>500</v>
      </c>
      <c r="IQ11" s="22">
        <f t="shared" ca="1" si="53"/>
        <v>500</v>
      </c>
      <c r="IR11" s="22" t="str">
        <f ca="1">OFFSET(IR$5,$B11,0)</f>
        <v>-</v>
      </c>
      <c r="IS11" s="22" t="str">
        <f t="shared" ca="1" si="53"/>
        <v>-</v>
      </c>
      <c r="IT11" s="22" t="str">
        <f ca="1">OFFSET(IT$5,$B11,0)</f>
        <v>-</v>
      </c>
      <c r="IU11" s="22">
        <f t="shared" ca="1" si="53"/>
        <v>1</v>
      </c>
      <c r="IV11" s="22">
        <f t="shared" ca="1" si="53"/>
        <v>0</v>
      </c>
      <c r="IW11" s="22">
        <f t="shared" ca="1" si="53"/>
        <v>1</v>
      </c>
      <c r="IX11" s="22">
        <f t="shared" ca="1" si="53"/>
        <v>1</v>
      </c>
      <c r="IY11" s="22">
        <f t="shared" ca="1" si="53"/>
        <v>0</v>
      </c>
      <c r="IZ11" s="22" t="str">
        <f t="shared" ca="1" si="53"/>
        <v>-</v>
      </c>
      <c r="JA11" s="22" t="str">
        <f t="shared" ca="1" si="53"/>
        <v>-</v>
      </c>
      <c r="JB11" s="22" t="str">
        <f t="shared" ca="1" si="53"/>
        <v>-</v>
      </c>
      <c r="JC11" s="22" t="str">
        <f t="shared" ca="1" si="53"/>
        <v>-</v>
      </c>
      <c r="JD11" s="22">
        <f t="shared" ca="1" si="53"/>
        <v>1</v>
      </c>
      <c r="JE11" s="22">
        <f t="shared" ca="1" si="53"/>
        <v>1</v>
      </c>
      <c r="JF11" s="22">
        <f t="shared" ca="1" si="53"/>
        <v>1</v>
      </c>
      <c r="JG11" s="22">
        <f t="shared" ca="1" si="53"/>
        <v>1</v>
      </c>
      <c r="JH11" s="22">
        <f t="shared" ca="1" si="53"/>
        <v>1</v>
      </c>
      <c r="JI11" s="22">
        <f t="shared" ca="1" si="53"/>
        <v>1</v>
      </c>
      <c r="JJ11" s="22">
        <f t="shared" ca="1" si="53"/>
        <v>1</v>
      </c>
      <c r="JK11" s="22">
        <f t="shared" ca="1" si="53"/>
        <v>1</v>
      </c>
      <c r="JL11" s="22">
        <f t="shared" ca="1" si="53"/>
        <v>1</v>
      </c>
      <c r="JM11" s="22">
        <f t="shared" ca="1" si="53"/>
        <v>1</v>
      </c>
      <c r="JN11" s="22" t="str">
        <f t="shared" ca="1" si="53"/>
        <v>-</v>
      </c>
      <c r="JO11" s="22" t="str">
        <f t="shared" ca="1" si="53"/>
        <v>-</v>
      </c>
      <c r="JP11" s="22" t="str">
        <f t="shared" ca="1" si="53"/>
        <v>-</v>
      </c>
      <c r="JQ11" s="22" t="str">
        <f t="shared" ca="1" si="53"/>
        <v>-</v>
      </c>
      <c r="JR11" s="22" t="str">
        <f t="shared" ca="1" si="53"/>
        <v>-</v>
      </c>
      <c r="JS11" s="22" t="str">
        <f t="shared" ca="1" si="53"/>
        <v>-</v>
      </c>
      <c r="JT11" s="22" t="str">
        <f t="shared" ca="1" si="53"/>
        <v>-</v>
      </c>
      <c r="JU11" s="22" t="str">
        <f t="shared" ca="1" si="53"/>
        <v>-</v>
      </c>
      <c r="JV11" s="22" t="str">
        <f t="shared" ca="1" si="53"/>
        <v>-</v>
      </c>
      <c r="JW11" s="22" t="str">
        <f t="shared" ca="1" si="53"/>
        <v>-</v>
      </c>
      <c r="JX11" s="22" t="str">
        <f t="shared" ca="1" si="53"/>
        <v>-</v>
      </c>
      <c r="JY11" s="22" t="str">
        <f t="shared" ca="1" si="53"/>
        <v>-</v>
      </c>
      <c r="JZ11" s="22" t="str">
        <f t="shared" ca="1" si="53"/>
        <v>-</v>
      </c>
      <c r="KA11" s="22" t="str">
        <f t="shared" ca="1" si="53"/>
        <v>-</v>
      </c>
      <c r="KB11" s="22" t="str">
        <f t="shared" ca="1" si="53"/>
        <v>-</v>
      </c>
      <c r="KC11" s="22" t="str">
        <f t="shared" ca="1" si="53"/>
        <v>-</v>
      </c>
      <c r="KD11" s="22" t="str">
        <f t="shared" ca="1" si="53"/>
        <v>-</v>
      </c>
      <c r="KE11" s="22" t="str">
        <f t="shared" ca="1" si="53"/>
        <v>-</v>
      </c>
      <c r="KF11" s="22" t="str">
        <f t="shared" ca="1" si="53"/>
        <v>-</v>
      </c>
      <c r="KG11" s="22" t="str">
        <f t="shared" ca="1" si="53"/>
        <v>-</v>
      </c>
      <c r="KH11" s="22" t="str">
        <f t="shared" ca="1" si="53"/>
        <v>-</v>
      </c>
      <c r="KI11" s="22" t="str">
        <f t="shared" ca="1" si="53"/>
        <v>-</v>
      </c>
      <c r="KJ11" s="22" t="str">
        <f t="shared" ca="1" si="53"/>
        <v>-</v>
      </c>
      <c r="KK11" s="22" t="str">
        <f t="shared" ca="1" si="53"/>
        <v>-</v>
      </c>
      <c r="KL11" s="22" t="str">
        <f t="shared" ca="1" si="53"/>
        <v>-</v>
      </c>
      <c r="KM11" s="22" t="str">
        <f t="shared" ca="1" si="53"/>
        <v>-</v>
      </c>
      <c r="KN11" s="22" t="str">
        <f t="shared" ca="1" si="53"/>
        <v>-</v>
      </c>
      <c r="KO11" s="22" t="str">
        <f t="shared" ca="1" si="53"/>
        <v>-</v>
      </c>
      <c r="KP11" s="22" t="str">
        <f t="shared" ca="1" si="53"/>
        <v>-</v>
      </c>
      <c r="KQ11" s="22" t="str">
        <f t="shared" ca="1" si="53"/>
        <v>-</v>
      </c>
      <c r="KR11" s="22" t="str">
        <f t="shared" ca="1" si="53"/>
        <v>-</v>
      </c>
      <c r="KS11" s="22" t="str">
        <f t="shared" ca="1" si="53"/>
        <v>-</v>
      </c>
      <c r="KT11" s="22" t="str">
        <f t="shared" ca="1" si="53"/>
        <v>-</v>
      </c>
      <c r="KU11" s="22" t="str">
        <f t="shared" ca="1" si="53"/>
        <v>-</v>
      </c>
      <c r="KV11" s="22" t="str">
        <f t="shared" ca="1" si="53"/>
        <v>-</v>
      </c>
      <c r="KW11" s="22" t="str">
        <f t="shared" ca="1" si="53"/>
        <v>-</v>
      </c>
      <c r="KX11" s="22" t="str">
        <f t="shared" ca="1" si="53"/>
        <v>-</v>
      </c>
      <c r="KY11" s="22" t="str">
        <f t="shared" ca="1" si="53"/>
        <v>-</v>
      </c>
      <c r="KZ11" s="22" t="str">
        <f t="shared" ca="1" si="53"/>
        <v>-</v>
      </c>
      <c r="LA11" s="22" t="str">
        <f t="shared" ca="1" si="53"/>
        <v>-</v>
      </c>
      <c r="LB11" s="22" t="str">
        <f t="shared" ca="1" si="54"/>
        <v>-</v>
      </c>
      <c r="LC11" s="22" t="str">
        <f t="shared" ca="1" si="54"/>
        <v>-</v>
      </c>
      <c r="LD11" s="22" t="str">
        <f t="shared" ca="1" si="54"/>
        <v>-</v>
      </c>
      <c r="LE11" s="22" t="str">
        <f t="shared" ca="1" si="54"/>
        <v>-</v>
      </c>
      <c r="LF11" s="22" t="str">
        <f t="shared" ca="1" si="54"/>
        <v>-</v>
      </c>
      <c r="LG11" s="22" t="str">
        <f t="shared" ca="1" si="54"/>
        <v>-</v>
      </c>
      <c r="LH11" s="22" t="str">
        <f t="shared" ca="1" si="54"/>
        <v>-</v>
      </c>
      <c r="LI11" s="22" t="str">
        <f t="shared" ca="1" si="54"/>
        <v>-</v>
      </c>
      <c r="LJ11" s="22" t="str">
        <f t="shared" ca="1" si="54"/>
        <v>-</v>
      </c>
      <c r="LK11" s="22" t="str">
        <f t="shared" ca="1" si="54"/>
        <v>-</v>
      </c>
      <c r="LL11" s="22" t="str">
        <f t="shared" ca="1" si="54"/>
        <v>-</v>
      </c>
      <c r="LM11" s="22" t="str">
        <f t="shared" ca="1" si="54"/>
        <v>-</v>
      </c>
      <c r="LN11" s="22" t="str">
        <f t="shared" ca="1" si="54"/>
        <v>-</v>
      </c>
      <c r="LO11" s="22" t="str">
        <f t="shared" ca="1" si="54"/>
        <v>-</v>
      </c>
      <c r="LP11" s="22" t="str">
        <f t="shared" ca="1" si="54"/>
        <v>-</v>
      </c>
      <c r="LQ11" s="22" t="str">
        <f t="shared" ca="1" si="54"/>
        <v>-</v>
      </c>
      <c r="LR11" s="22" t="str">
        <f t="shared" ca="1" si="54"/>
        <v>-</v>
      </c>
      <c r="LS11" s="22" t="str">
        <f t="shared" ca="1" si="54"/>
        <v>-</v>
      </c>
      <c r="LT11" s="22" t="str">
        <f t="shared" ca="1" si="54"/>
        <v>-</v>
      </c>
      <c r="LU11" s="22" t="str">
        <f t="shared" ca="1" si="54"/>
        <v>-</v>
      </c>
      <c r="LV11" s="22" t="str">
        <f t="shared" ca="1" si="54"/>
        <v>-</v>
      </c>
      <c r="LW11" s="22" t="str">
        <f t="shared" ca="1" si="54"/>
        <v>-</v>
      </c>
      <c r="LX11" s="22" t="str">
        <f t="shared" ca="1" si="54"/>
        <v>-</v>
      </c>
      <c r="LY11" s="22" t="str">
        <f t="shared" ca="1" si="54"/>
        <v>-</v>
      </c>
      <c r="LZ11" s="22" t="str">
        <f t="shared" ca="1" si="54"/>
        <v>-</v>
      </c>
      <c r="MA11" s="22" t="str">
        <f t="shared" ca="1" si="54"/>
        <v>-</v>
      </c>
      <c r="MB11" s="22" t="str">
        <f t="shared" ca="1" si="54"/>
        <v>-</v>
      </c>
      <c r="MC11" s="22" t="str">
        <f t="shared" ca="1" si="54"/>
        <v>-</v>
      </c>
      <c r="MD11" s="22" t="str">
        <f t="shared" ca="1" si="54"/>
        <v>-</v>
      </c>
      <c r="ME11" s="22" t="str">
        <f t="shared" ca="1" si="54"/>
        <v>-</v>
      </c>
      <c r="MF11" s="22" t="str">
        <f t="shared" ca="1" si="54"/>
        <v>-</v>
      </c>
      <c r="MG11" s="22" t="str">
        <f t="shared" ca="1" si="54"/>
        <v>-</v>
      </c>
      <c r="MH11" s="22" t="str">
        <f t="shared" ca="1" si="54"/>
        <v>-</v>
      </c>
      <c r="MI11" s="22" t="str">
        <f t="shared" ca="1" si="54"/>
        <v>-</v>
      </c>
      <c r="MJ11" s="22" t="str">
        <f t="shared" ca="1" si="54"/>
        <v>-</v>
      </c>
      <c r="MK11" s="22" t="str">
        <f t="shared" ca="1" si="54"/>
        <v>-</v>
      </c>
      <c r="ML11" s="22" t="str">
        <f t="shared" ca="1" si="54"/>
        <v>-</v>
      </c>
      <c r="MM11" s="22" t="str">
        <f t="shared" ca="1" si="54"/>
        <v>-</v>
      </c>
      <c r="MN11" s="22" t="str">
        <f t="shared" ca="1" si="54"/>
        <v>-</v>
      </c>
      <c r="MO11" s="22" t="str">
        <f t="shared" ca="1" si="54"/>
        <v>-</v>
      </c>
      <c r="MP11" s="22" t="str">
        <f t="shared" ca="1" si="54"/>
        <v>-</v>
      </c>
      <c r="MQ11" s="22" t="str">
        <f t="shared" ca="1" si="54"/>
        <v>-</v>
      </c>
      <c r="MR11" s="22" t="str">
        <f t="shared" ca="1" si="54"/>
        <v>-</v>
      </c>
      <c r="MS11" s="22" t="str">
        <f t="shared" ca="1" si="54"/>
        <v>-</v>
      </c>
      <c r="MT11" s="22" t="str">
        <f t="shared" ca="1" si="54"/>
        <v>-</v>
      </c>
      <c r="MU11" s="22" t="str">
        <f t="shared" ca="1" si="54"/>
        <v>-</v>
      </c>
      <c r="MV11" s="22" t="str">
        <f t="shared" ca="1" si="54"/>
        <v>-</v>
      </c>
      <c r="MW11" s="22" t="str">
        <f t="shared" ca="1" si="54"/>
        <v>-</v>
      </c>
      <c r="MX11" s="22" t="str">
        <f t="shared" ca="1" si="54"/>
        <v>-</v>
      </c>
      <c r="MY11" s="22" t="str">
        <f t="shared" ca="1" si="54"/>
        <v>-</v>
      </c>
      <c r="MZ11" s="22" t="str">
        <f t="shared" ca="1" si="54"/>
        <v>-</v>
      </c>
      <c r="NA11" s="22" t="str">
        <f t="shared" ca="1" si="54"/>
        <v>-</v>
      </c>
      <c r="NB11" s="22" t="str">
        <f t="shared" ca="1" si="54"/>
        <v>-</v>
      </c>
      <c r="NC11" s="22" t="str">
        <f t="shared" ca="1" si="54"/>
        <v>-</v>
      </c>
      <c r="ND11" s="22" t="str">
        <f t="shared" ca="1" si="54"/>
        <v>-</v>
      </c>
      <c r="NE11" s="22" t="str">
        <f t="shared" ca="1" si="54"/>
        <v>-</v>
      </c>
      <c r="NF11" s="22" t="str">
        <f t="shared" ca="1" si="54"/>
        <v>-</v>
      </c>
      <c r="NG11" s="22" t="str">
        <f t="shared" ca="1" si="54"/>
        <v>-</v>
      </c>
      <c r="NH11" s="22" t="str">
        <f t="shared" ca="1" si="54"/>
        <v>-</v>
      </c>
      <c r="NI11" s="22" t="str">
        <f t="shared" ca="1" si="54"/>
        <v>-</v>
      </c>
      <c r="NJ11" s="22" t="str">
        <f t="shared" ca="1" si="54"/>
        <v>-</v>
      </c>
      <c r="NK11" s="22" t="str">
        <f t="shared" ca="1" si="54"/>
        <v>-</v>
      </c>
      <c r="NL11" s="22" t="str">
        <f t="shared" ca="1" si="54"/>
        <v>-</v>
      </c>
      <c r="NM11" s="22" t="str">
        <f t="shared" ca="1" si="54"/>
        <v>-</v>
      </c>
      <c r="NN11" s="22" t="str">
        <f t="shared" ca="1" si="55"/>
        <v>-</v>
      </c>
      <c r="NO11" s="22" t="str">
        <f t="shared" ca="1" si="55"/>
        <v>-</v>
      </c>
      <c r="NP11" s="22" t="str">
        <f t="shared" ca="1" si="55"/>
        <v>-</v>
      </c>
      <c r="NQ11" s="22" t="str">
        <f t="shared" ca="1" si="55"/>
        <v>-</v>
      </c>
      <c r="NR11" s="22" t="str">
        <f t="shared" ca="1" si="55"/>
        <v>-</v>
      </c>
      <c r="NS11" s="22" t="str">
        <f t="shared" ca="1" si="55"/>
        <v>-</v>
      </c>
      <c r="NT11" s="22" t="str">
        <f t="shared" ca="1" si="55"/>
        <v>-</v>
      </c>
      <c r="NU11" s="22" t="str">
        <f t="shared" ca="1" si="55"/>
        <v>-</v>
      </c>
      <c r="NV11" s="22" t="str">
        <f t="shared" ca="1" si="55"/>
        <v>-</v>
      </c>
      <c r="NW11" s="22" t="str">
        <f t="shared" ca="1" si="55"/>
        <v>-</v>
      </c>
      <c r="NX11" s="22" t="str">
        <f t="shared" ca="1" si="55"/>
        <v>-</v>
      </c>
      <c r="NY11" s="22" t="str">
        <f t="shared" ca="1" si="55"/>
        <v>-</v>
      </c>
      <c r="NZ11" s="22" t="str">
        <f t="shared" ca="1" si="55"/>
        <v>-</v>
      </c>
      <c r="OA11" s="22" t="str">
        <f t="shared" ca="1" si="55"/>
        <v>-</v>
      </c>
      <c r="OB11" s="22" t="str">
        <f t="shared" ca="1" si="55"/>
        <v>-</v>
      </c>
      <c r="OC11" s="22" t="str">
        <f t="shared" ca="1" si="55"/>
        <v>-</v>
      </c>
      <c r="OD11" s="22" t="str">
        <f t="shared" ca="1" si="55"/>
        <v>-</v>
      </c>
      <c r="OE11" s="22">
        <f t="shared" ca="1" si="55"/>
        <v>0</v>
      </c>
      <c r="OF11" s="22" t="str">
        <f t="shared" ca="1" si="55"/>
        <v>-</v>
      </c>
      <c r="OG11" s="22">
        <f t="shared" ca="1" si="55"/>
        <v>0</v>
      </c>
      <c r="OH11" s="22">
        <f t="shared" ca="1" si="55"/>
        <v>0</v>
      </c>
      <c r="OI11" s="27">
        <v>0</v>
      </c>
    </row>
    <row r="12" spans="1:399">
      <c r="A12" s="24">
        <f t="shared" si="22"/>
        <v>7</v>
      </c>
      <c r="B12" s="24">
        <f>$A$9</f>
        <v>4</v>
      </c>
      <c r="C12">
        <v>2</v>
      </c>
      <c r="D12" t="b">
        <v>1</v>
      </c>
      <c r="E12" t="b">
        <v>1</v>
      </c>
      <c r="F12" t="b">
        <v>1</v>
      </c>
      <c r="AJ12" s="328" t="str">
        <f ca="1">"Nutrition test"&amp;" (F"&amp;3+IFERROR(1*$BY12,0)&amp;3+IFERROR(1*$CB12,0)&amp;"N"&amp;$CG12&amp;$CH12&amp;")"</f>
        <v>Nutrition test (F33N33)</v>
      </c>
      <c r="AK12" s="10" t="str">
        <f ca="1">IF(COUNTIF(AJ$5:AJ12,AJ12)=1,"-","Dup")</f>
        <v>-</v>
      </c>
      <c r="AL12" s="22" t="b">
        <f t="shared" ca="1" si="48"/>
        <v>0</v>
      </c>
      <c r="AM12" s="22" t="b">
        <f t="shared" ca="1" si="48"/>
        <v>0</v>
      </c>
      <c r="AN12" s="22" t="b">
        <f t="shared" ca="1" si="48"/>
        <v>0</v>
      </c>
      <c r="AO12" s="22" t="b">
        <f t="shared" ca="1" si="49"/>
        <v>0</v>
      </c>
      <c r="AP12" s="22">
        <f t="shared" ca="1" si="49"/>
        <v>0</v>
      </c>
      <c r="AQ12" s="22" t="b">
        <f t="shared" ca="1" si="48"/>
        <v>1</v>
      </c>
      <c r="AR12" s="22">
        <f t="shared" ca="1" si="57"/>
        <v>0</v>
      </c>
      <c r="AS12" s="22">
        <f t="shared" ca="1" si="57"/>
        <v>2</v>
      </c>
      <c r="AT12" s="22" t="str">
        <f t="shared" ca="1" si="48"/>
        <v>-</v>
      </c>
      <c r="AU12" s="22" t="b">
        <f t="shared" ca="1" si="48"/>
        <v>1</v>
      </c>
      <c r="AV12" s="22" t="b">
        <f t="shared" ca="1" si="48"/>
        <v>1</v>
      </c>
      <c r="AW12" s="22" t="b">
        <f t="shared" ca="1" si="48"/>
        <v>1</v>
      </c>
      <c r="AX12" s="22" t="b">
        <f t="shared" ca="1" si="48"/>
        <v>1</v>
      </c>
      <c r="AY12" s="22">
        <f t="shared" ca="1" si="48"/>
        <v>1</v>
      </c>
      <c r="AZ12" s="22">
        <f t="shared" ca="1" si="48"/>
        <v>1</v>
      </c>
      <c r="BA12" s="22" t="str">
        <f t="shared" ref="BA12:EG12" ca="1" si="59">OFFSET(BA$5,$B12,0)</f>
        <v>-</v>
      </c>
      <c r="BB12" s="22" t="str">
        <f t="shared" ca="1" si="59"/>
        <v>-</v>
      </c>
      <c r="BC12" s="22" t="str">
        <f t="shared" ca="1" si="59"/>
        <v>-</v>
      </c>
      <c r="BD12" s="22" t="str">
        <f t="shared" ca="1" si="59"/>
        <v>-</v>
      </c>
      <c r="BE12" s="22" t="str">
        <f t="shared" ca="1" si="59"/>
        <v>-</v>
      </c>
      <c r="BF12" s="22" t="str">
        <f t="shared" ca="1" si="59"/>
        <v>-</v>
      </c>
      <c r="BG12" s="22" t="str">
        <f t="shared" ca="1" si="59"/>
        <v>-</v>
      </c>
      <c r="BH12" s="22" t="str">
        <f t="shared" ca="1" si="59"/>
        <v>-</v>
      </c>
      <c r="BI12" s="22" t="str">
        <f t="shared" ca="1" si="59"/>
        <v>-</v>
      </c>
      <c r="BJ12" s="22" t="str">
        <f t="shared" ca="1" si="59"/>
        <v>-</v>
      </c>
      <c r="BK12" s="22" t="str">
        <f t="shared" ca="1" si="59"/>
        <v>-</v>
      </c>
      <c r="BL12" s="22" t="str">
        <f t="shared" ca="1" si="59"/>
        <v>-</v>
      </c>
      <c r="BM12" s="22" t="str">
        <f t="shared" ca="1" si="59"/>
        <v>-</v>
      </c>
      <c r="BN12" s="22" t="str">
        <f t="shared" ca="1" si="59"/>
        <v>-</v>
      </c>
      <c r="BO12" s="22" t="str">
        <f t="shared" ca="1" si="59"/>
        <v>-</v>
      </c>
      <c r="BP12" s="22" t="str">
        <f t="shared" ca="1" si="59"/>
        <v>-</v>
      </c>
      <c r="BQ12" s="22" t="str">
        <f t="shared" ca="1" si="59"/>
        <v>-</v>
      </c>
      <c r="BR12" s="22" t="str">
        <f t="shared" ca="1" si="59"/>
        <v>-</v>
      </c>
      <c r="BS12" s="22" t="str">
        <f t="shared" ca="1" si="59"/>
        <v>-</v>
      </c>
      <c r="BT12" s="22" t="str">
        <f t="shared" ca="1" si="59"/>
        <v>-</v>
      </c>
      <c r="BU12" s="22" t="str">
        <f t="shared" ca="1" si="59"/>
        <v>-</v>
      </c>
      <c r="BV12" s="22" t="str">
        <f t="shared" ca="1" si="59"/>
        <v>-</v>
      </c>
      <c r="BW12" s="22" t="str">
        <f t="shared" ca="1" si="59"/>
        <v>-</v>
      </c>
      <c r="BX12" s="22" t="str">
        <f t="shared" ca="1" si="59"/>
        <v>-</v>
      </c>
      <c r="BY12" s="22" t="str">
        <f t="shared" ca="1" si="59"/>
        <v>-</v>
      </c>
      <c r="BZ12" s="22" t="str">
        <f t="shared" ca="1" si="59"/>
        <v>-</v>
      </c>
      <c r="CA12" s="22" t="str">
        <f t="shared" ca="1" si="59"/>
        <v>-</v>
      </c>
      <c r="CB12" s="22" t="str">
        <f t="shared" ca="1" si="59"/>
        <v>-</v>
      </c>
      <c r="CC12" s="22" t="str">
        <f t="shared" ca="1" si="59"/>
        <v>-</v>
      </c>
      <c r="CD12" s="22" t="str">
        <f t="shared" ca="1" si="59"/>
        <v>-</v>
      </c>
      <c r="CE12" s="22" t="str">
        <f t="shared" ca="1" si="59"/>
        <v>-</v>
      </c>
      <c r="CF12" s="22" t="str">
        <f t="shared" ca="1" si="59"/>
        <v>-</v>
      </c>
      <c r="CG12" s="21">
        <v>3</v>
      </c>
      <c r="CH12" s="21">
        <v>3</v>
      </c>
      <c r="CI12" s="22">
        <f t="shared" ca="1" si="59"/>
        <v>0</v>
      </c>
      <c r="CJ12" s="22" t="str">
        <f t="shared" ca="1" si="59"/>
        <v>-</v>
      </c>
      <c r="CK12" s="22" t="str">
        <f t="shared" ca="1" si="59"/>
        <v>-</v>
      </c>
      <c r="CL12" s="22" t="str">
        <f t="shared" ca="1" si="59"/>
        <v>-</v>
      </c>
      <c r="CM12" s="22" t="str">
        <f t="shared" ca="1" si="59"/>
        <v>-</v>
      </c>
      <c r="CN12" s="22" t="str">
        <f t="shared" ca="1" si="59"/>
        <v>-</v>
      </c>
      <c r="CO12" s="22" t="str">
        <f t="shared" ca="1" si="59"/>
        <v>-</v>
      </c>
      <c r="CP12" s="22" t="str">
        <f t="shared" ca="1" si="59"/>
        <v>-</v>
      </c>
      <c r="CQ12" s="22">
        <f t="shared" ca="1" si="59"/>
        <v>0</v>
      </c>
      <c r="CR12" s="22" t="str">
        <f t="shared" ca="1" si="59"/>
        <v>-</v>
      </c>
      <c r="CS12" s="22" t="str">
        <f t="shared" ca="1" si="59"/>
        <v>-</v>
      </c>
      <c r="CT12" s="22" t="str">
        <f t="shared" ca="1" si="59"/>
        <v>-</v>
      </c>
      <c r="CU12" s="22" t="str">
        <f t="shared" ca="1" si="59"/>
        <v>-</v>
      </c>
      <c r="CV12" s="22" t="str">
        <f t="shared" ca="1" si="59"/>
        <v>-</v>
      </c>
      <c r="CW12" s="22">
        <f t="shared" ca="1" si="59"/>
        <v>0</v>
      </c>
      <c r="CX12" s="22">
        <f t="shared" ca="1" si="59"/>
        <v>0</v>
      </c>
      <c r="CY12" s="22">
        <f t="shared" ca="1" si="59"/>
        <v>0</v>
      </c>
      <c r="CZ12" s="22">
        <f t="shared" ca="1" si="59"/>
        <v>0</v>
      </c>
      <c r="DA12" s="22">
        <f t="shared" ca="1" si="59"/>
        <v>0</v>
      </c>
      <c r="DB12" s="22">
        <f t="shared" ca="1" si="59"/>
        <v>0</v>
      </c>
      <c r="DC12" s="22">
        <f t="shared" ca="1" si="59"/>
        <v>0</v>
      </c>
      <c r="DD12" s="22">
        <f t="shared" ca="1" si="59"/>
        <v>0</v>
      </c>
      <c r="DE12" s="22">
        <f t="shared" ca="1" si="59"/>
        <v>0</v>
      </c>
      <c r="DF12" s="22">
        <f t="shared" ca="1" si="59"/>
        <v>0</v>
      </c>
      <c r="DG12" s="22">
        <f t="shared" ca="1" si="59"/>
        <v>0</v>
      </c>
      <c r="DH12" s="22">
        <f t="shared" ca="1" si="59"/>
        <v>0</v>
      </c>
      <c r="DI12" s="22">
        <f t="shared" ca="1" si="59"/>
        <v>0</v>
      </c>
      <c r="DJ12" s="22">
        <f t="shared" ca="1" si="59"/>
        <v>0</v>
      </c>
      <c r="DK12" s="22">
        <f t="shared" ca="1" si="59"/>
        <v>0</v>
      </c>
      <c r="DL12" s="22">
        <f t="shared" ca="1" si="59"/>
        <v>0</v>
      </c>
      <c r="DM12" s="22">
        <f t="shared" ca="1" si="59"/>
        <v>0</v>
      </c>
      <c r="DN12" s="22">
        <f t="shared" ca="1" si="59"/>
        <v>0</v>
      </c>
      <c r="DO12" s="22">
        <f t="shared" ca="1" si="59"/>
        <v>0</v>
      </c>
      <c r="DP12" s="22">
        <f t="shared" ca="1" si="59"/>
        <v>0</v>
      </c>
      <c r="DQ12" s="22">
        <f t="shared" ca="1" si="59"/>
        <v>0</v>
      </c>
      <c r="DR12" s="22">
        <f t="shared" ca="1" si="59"/>
        <v>0</v>
      </c>
      <c r="DS12" s="22">
        <f t="shared" ca="1" si="59"/>
        <v>0</v>
      </c>
      <c r="DT12" s="22">
        <f t="shared" ca="1" si="59"/>
        <v>0</v>
      </c>
      <c r="DU12" s="22">
        <f t="shared" ca="1" si="59"/>
        <v>0</v>
      </c>
      <c r="DV12" s="22">
        <f t="shared" ca="1" si="59"/>
        <v>0</v>
      </c>
      <c r="DW12" s="22">
        <f t="shared" ca="1" si="59"/>
        <v>0</v>
      </c>
      <c r="DX12" s="22">
        <f t="shared" ca="1" si="59"/>
        <v>0</v>
      </c>
      <c r="DY12" s="22">
        <f t="shared" ca="1" si="59"/>
        <v>0</v>
      </c>
      <c r="DZ12" s="22">
        <f t="shared" ca="1" si="59"/>
        <v>0</v>
      </c>
      <c r="EA12" s="22">
        <f t="shared" ca="1" si="59"/>
        <v>0</v>
      </c>
      <c r="EB12" s="22">
        <f t="shared" ca="1" si="59"/>
        <v>0</v>
      </c>
      <c r="EC12" s="22">
        <f t="shared" ca="1" si="59"/>
        <v>0</v>
      </c>
      <c r="ED12" s="22">
        <f t="shared" ca="1" si="59"/>
        <v>0</v>
      </c>
      <c r="EE12" s="22">
        <f t="shared" ca="1" si="59"/>
        <v>0</v>
      </c>
      <c r="EF12" s="22">
        <f t="shared" ca="1" si="59"/>
        <v>0</v>
      </c>
      <c r="EG12" s="22">
        <f t="shared" ca="1" si="59"/>
        <v>0</v>
      </c>
      <c r="EH12" s="22">
        <f t="shared" ref="EH12:GE12" ca="1" si="60">OFFSET(EH$5,$B12,0)</f>
        <v>0</v>
      </c>
      <c r="EI12" s="22">
        <f t="shared" ca="1" si="60"/>
        <v>0</v>
      </c>
      <c r="EJ12" s="22">
        <f t="shared" ca="1" si="60"/>
        <v>0</v>
      </c>
      <c r="EK12" s="22">
        <f t="shared" ca="1" si="60"/>
        <v>0</v>
      </c>
      <c r="EL12" s="22" t="str">
        <f t="shared" ca="1" si="60"/>
        <v>-</v>
      </c>
      <c r="EM12" s="22" t="str">
        <f t="shared" ca="1" si="60"/>
        <v>-</v>
      </c>
      <c r="EN12" s="22" t="str">
        <f t="shared" ca="1" si="60"/>
        <v>-</v>
      </c>
      <c r="EO12" s="22" t="str">
        <f t="shared" ca="1" si="60"/>
        <v>-</v>
      </c>
      <c r="EP12" s="22" t="str">
        <f t="shared" ca="1" si="60"/>
        <v>-</v>
      </c>
      <c r="EQ12" s="22" t="str">
        <f t="shared" ca="1" si="60"/>
        <v>-</v>
      </c>
      <c r="ER12" s="22" t="str">
        <f t="shared" ca="1" si="60"/>
        <v>-</v>
      </c>
      <c r="ES12" s="22" t="str">
        <f t="shared" ca="1" si="60"/>
        <v>-</v>
      </c>
      <c r="ET12" s="22" t="str">
        <f t="shared" ca="1" si="60"/>
        <v>-</v>
      </c>
      <c r="EU12" s="22" t="str">
        <f t="shared" ca="1" si="60"/>
        <v>-</v>
      </c>
      <c r="EV12" s="22" t="str">
        <f t="shared" ca="1" si="60"/>
        <v>-</v>
      </c>
      <c r="EW12" s="22">
        <f t="shared" ca="1" si="60"/>
        <v>1</v>
      </c>
      <c r="EX12" s="22" t="str">
        <f t="shared" ca="1" si="60"/>
        <v>-</v>
      </c>
      <c r="EY12" s="22" t="str">
        <f t="shared" ca="1" si="60"/>
        <v>-</v>
      </c>
      <c r="EZ12" s="22" t="str">
        <f t="shared" ca="1" si="60"/>
        <v>-</v>
      </c>
      <c r="FA12" s="22" t="str">
        <f t="shared" ca="1" si="60"/>
        <v>-</v>
      </c>
      <c r="FB12" s="22" t="str">
        <f t="shared" ca="1" si="60"/>
        <v>-</v>
      </c>
      <c r="FC12" s="22" t="str">
        <f t="shared" ca="1" si="60"/>
        <v>-</v>
      </c>
      <c r="FD12" s="22">
        <f t="shared" ca="1" si="60"/>
        <v>0</v>
      </c>
      <c r="FE12" s="22" t="str">
        <f t="shared" ca="1" si="60"/>
        <v>-</v>
      </c>
      <c r="FF12" s="22">
        <f t="shared" ca="1" si="60"/>
        <v>1</v>
      </c>
      <c r="FG12" s="22">
        <f t="shared" ca="1" si="60"/>
        <v>0</v>
      </c>
      <c r="FH12" s="22">
        <f t="shared" ca="1" si="60"/>
        <v>1</v>
      </c>
      <c r="FI12" s="22">
        <f t="shared" ca="1" si="60"/>
        <v>1</v>
      </c>
      <c r="FJ12" s="22">
        <f t="shared" ca="1" si="60"/>
        <v>1</v>
      </c>
      <c r="FK12" s="22">
        <f t="shared" ca="1" si="60"/>
        <v>0</v>
      </c>
      <c r="FL12" s="22">
        <f t="shared" ca="1" si="60"/>
        <v>0</v>
      </c>
      <c r="FM12" s="22">
        <f t="shared" ca="1" si="60"/>
        <v>0</v>
      </c>
      <c r="FN12" s="22">
        <f t="shared" ca="1" si="60"/>
        <v>0</v>
      </c>
      <c r="FO12" s="22">
        <f t="shared" ca="1" si="60"/>
        <v>1</v>
      </c>
      <c r="FP12" s="22">
        <f t="shared" ca="1" si="60"/>
        <v>0</v>
      </c>
      <c r="FQ12" s="22">
        <f t="shared" ca="1" si="60"/>
        <v>0</v>
      </c>
      <c r="FR12" s="22">
        <f t="shared" ca="1" si="60"/>
        <v>0</v>
      </c>
      <c r="FS12" s="22">
        <f t="shared" ca="1" si="60"/>
        <v>0</v>
      </c>
      <c r="FT12" s="22">
        <f t="shared" ca="1" si="60"/>
        <v>0</v>
      </c>
      <c r="FU12" s="22">
        <f t="shared" ca="1" si="60"/>
        <v>0</v>
      </c>
      <c r="FV12" s="22">
        <f t="shared" ca="1" si="60"/>
        <v>0</v>
      </c>
      <c r="FW12" s="22">
        <f t="shared" ca="1" si="60"/>
        <v>1</v>
      </c>
      <c r="FX12" s="22">
        <f t="shared" ca="1" si="60"/>
        <v>0</v>
      </c>
      <c r="FY12" s="22">
        <f t="shared" ca="1" si="60"/>
        <v>0</v>
      </c>
      <c r="FZ12" s="22">
        <f t="shared" ca="1" si="60"/>
        <v>0</v>
      </c>
      <c r="GA12" s="22">
        <f t="shared" ca="1" si="60"/>
        <v>0</v>
      </c>
      <c r="GB12" s="22">
        <f t="shared" ca="1" si="60"/>
        <v>0</v>
      </c>
      <c r="GC12" s="22">
        <f t="shared" ca="1" si="60"/>
        <v>0</v>
      </c>
      <c r="GD12" s="22">
        <f t="shared" ca="1" si="60"/>
        <v>0</v>
      </c>
      <c r="GE12" s="22">
        <f t="shared" ca="1" si="60"/>
        <v>0</v>
      </c>
      <c r="GF12" s="22">
        <f t="shared" ref="GF12:OH12" ca="1" si="61">OFFSET(GF$5,$B12,0)</f>
        <v>0</v>
      </c>
      <c r="GG12" s="22" t="str">
        <f t="shared" ca="1" si="61"/>
        <v>-</v>
      </c>
      <c r="GH12" s="22" t="str">
        <f t="shared" ca="1" si="61"/>
        <v>-</v>
      </c>
      <c r="GI12" s="22" t="str">
        <f t="shared" ca="1" si="61"/>
        <v>-</v>
      </c>
      <c r="GJ12" s="22" t="str">
        <f t="shared" ca="1" si="61"/>
        <v>-</v>
      </c>
      <c r="GK12" s="22" t="b">
        <f t="shared" ca="1" si="61"/>
        <v>0</v>
      </c>
      <c r="GL12" s="22" t="b">
        <f t="shared" ca="1" si="61"/>
        <v>0</v>
      </c>
      <c r="GM12" s="22" t="b">
        <f t="shared" ca="1" si="61"/>
        <v>1</v>
      </c>
      <c r="GN12" s="22">
        <f t="shared" ca="1" si="61"/>
        <v>0</v>
      </c>
      <c r="GO12" s="22">
        <f t="shared" ca="1" si="61"/>
        <v>1</v>
      </c>
      <c r="GP12" s="22">
        <f t="shared" ca="1" si="61"/>
        <v>1</v>
      </c>
      <c r="GQ12" s="22" t="str">
        <f t="shared" ca="1" si="61"/>
        <v>-</v>
      </c>
      <c r="GR12" s="22" t="str">
        <f ca="1">OFFSET(GR$5,$B12,0)</f>
        <v>-</v>
      </c>
      <c r="GS12" s="22" t="str">
        <f t="shared" ca="1" si="61"/>
        <v>-</v>
      </c>
      <c r="GT12" s="22" t="str">
        <f t="shared" ca="1" si="61"/>
        <v>-</v>
      </c>
      <c r="GU12" s="22">
        <f t="shared" ca="1" si="61"/>
        <v>1</v>
      </c>
      <c r="GV12" s="22" t="str">
        <f t="shared" ca="1" si="61"/>
        <v>-</v>
      </c>
      <c r="GW12" s="22" t="str">
        <f t="shared" ca="1" si="61"/>
        <v>-</v>
      </c>
      <c r="GX12" s="22" t="str">
        <f t="shared" ca="1" si="61"/>
        <v>-</v>
      </c>
      <c r="GY12" s="22" t="str">
        <f t="shared" ca="1" si="61"/>
        <v>-</v>
      </c>
      <c r="GZ12" s="22" t="str">
        <f t="shared" ca="1" si="61"/>
        <v>-</v>
      </c>
      <c r="HA12" s="22" t="str">
        <f t="shared" ca="1" si="61"/>
        <v>-</v>
      </c>
      <c r="HB12" s="22" t="str">
        <f t="shared" ca="1" si="61"/>
        <v>-</v>
      </c>
      <c r="HC12" s="22" t="str">
        <f t="shared" ca="1" si="61"/>
        <v>-</v>
      </c>
      <c r="HD12" s="22" t="str">
        <f t="shared" ca="1" si="61"/>
        <v>-</v>
      </c>
      <c r="HE12" s="22" t="str">
        <f t="shared" ca="1" si="61"/>
        <v>-</v>
      </c>
      <c r="HF12" s="22" t="str">
        <f t="shared" ca="1" si="61"/>
        <v>-</v>
      </c>
      <c r="HG12" s="22" t="str">
        <f t="shared" ca="1" si="61"/>
        <v>-</v>
      </c>
      <c r="HH12" s="22" t="str">
        <f t="shared" ca="1" si="61"/>
        <v>-</v>
      </c>
      <c r="HI12" s="22" t="str">
        <f t="shared" ca="1" si="61"/>
        <v>-</v>
      </c>
      <c r="HJ12" s="22" t="str">
        <f t="shared" ca="1" si="61"/>
        <v>-</v>
      </c>
      <c r="HK12" s="22" t="str">
        <f t="shared" ca="1" si="61"/>
        <v>-</v>
      </c>
      <c r="HL12" s="22" t="str">
        <f t="shared" ca="1" si="61"/>
        <v>-</v>
      </c>
      <c r="HM12" s="22" t="b">
        <f t="shared" ca="1" si="61"/>
        <v>1</v>
      </c>
      <c r="HN12" s="22">
        <f t="shared" ca="1" si="61"/>
        <v>0</v>
      </c>
      <c r="HO12" s="22" t="str">
        <f t="shared" ca="1" si="61"/>
        <v>-</v>
      </c>
      <c r="HP12" s="22" t="str">
        <f t="shared" ca="1" si="61"/>
        <v>-</v>
      </c>
      <c r="HQ12" s="22" t="str">
        <f t="shared" ca="1" si="61"/>
        <v>-</v>
      </c>
      <c r="HR12" s="22" t="str">
        <f t="shared" ca="1" si="61"/>
        <v>-</v>
      </c>
      <c r="HS12" s="22" t="str">
        <f t="shared" ca="1" si="61"/>
        <v>-</v>
      </c>
      <c r="HT12" s="22" t="str">
        <f t="shared" ca="1" si="61"/>
        <v>-</v>
      </c>
      <c r="HU12" s="22" t="str">
        <f t="shared" ca="1" si="61"/>
        <v>-</v>
      </c>
      <c r="HV12" s="22" t="str">
        <f t="shared" ca="1" si="61"/>
        <v>-</v>
      </c>
      <c r="HW12" s="22" t="str">
        <f t="shared" ca="1" si="61"/>
        <v>-</v>
      </c>
      <c r="HX12" s="22" t="str">
        <f t="shared" ca="1" si="61"/>
        <v>-</v>
      </c>
      <c r="HY12" s="22" t="str">
        <f t="shared" ca="1" si="61"/>
        <v>-</v>
      </c>
      <c r="HZ12" s="22" t="str">
        <f t="shared" ca="1" si="61"/>
        <v>-</v>
      </c>
      <c r="IA12" s="22" t="str">
        <f t="shared" ca="1" si="61"/>
        <v>-</v>
      </c>
      <c r="IB12" s="22" t="str">
        <f t="shared" ca="1" si="61"/>
        <v>-</v>
      </c>
      <c r="IC12" s="22" t="str">
        <f t="shared" ref="IC12:IJ12" ca="1" si="62">OFFSET(IC$5,$B12,0)</f>
        <v>-</v>
      </c>
      <c r="ID12" s="22" t="str">
        <f t="shared" ca="1" si="62"/>
        <v>-</v>
      </c>
      <c r="IE12" s="22" t="b">
        <f t="shared" ca="1" si="62"/>
        <v>1</v>
      </c>
      <c r="IF12" s="22">
        <f t="shared" ca="1" si="62"/>
        <v>0</v>
      </c>
      <c r="IG12" s="22" t="str">
        <f t="shared" ca="1" si="62"/>
        <v>-</v>
      </c>
      <c r="IH12" s="22" t="str">
        <f t="shared" ca="1" si="62"/>
        <v>-</v>
      </c>
      <c r="II12" s="22" t="str">
        <f t="shared" ca="1" si="62"/>
        <v>-</v>
      </c>
      <c r="IJ12" s="22" t="str">
        <f t="shared" ca="1" si="62"/>
        <v>-</v>
      </c>
      <c r="IK12" s="22" t="str">
        <f t="shared" ca="1" si="61"/>
        <v>-</v>
      </c>
      <c r="IL12" s="22" t="str">
        <f t="shared" ca="1" si="61"/>
        <v>-</v>
      </c>
      <c r="IM12" s="22" t="str">
        <f t="shared" ca="1" si="61"/>
        <v>-</v>
      </c>
      <c r="IN12" s="22" t="str">
        <f t="shared" ca="1" si="61"/>
        <v>-</v>
      </c>
      <c r="IO12" s="22" t="str">
        <f t="shared" ca="1" si="61"/>
        <v>-</v>
      </c>
      <c r="IP12" s="22">
        <f t="shared" ca="1" si="61"/>
        <v>500</v>
      </c>
      <c r="IQ12" s="22">
        <f t="shared" ca="1" si="61"/>
        <v>500</v>
      </c>
      <c r="IR12" s="22" t="str">
        <f ca="1">OFFSET(IR$5,$B12,0)</f>
        <v>-</v>
      </c>
      <c r="IS12" s="22" t="str">
        <f t="shared" ref="IS12" ca="1" si="63">OFFSET(IS$5,$B12,0)</f>
        <v>-</v>
      </c>
      <c r="IT12" s="22" t="str">
        <f ca="1">OFFSET(IT$5,$B12,0)</f>
        <v>-</v>
      </c>
      <c r="IU12" s="22">
        <f t="shared" ca="1" si="61"/>
        <v>1</v>
      </c>
      <c r="IV12" s="22">
        <f t="shared" ca="1" si="61"/>
        <v>0</v>
      </c>
      <c r="IW12" s="22">
        <f t="shared" ca="1" si="61"/>
        <v>1</v>
      </c>
      <c r="IX12" s="22">
        <f t="shared" ca="1" si="61"/>
        <v>1</v>
      </c>
      <c r="IY12" s="22">
        <f t="shared" ca="1" si="61"/>
        <v>0</v>
      </c>
      <c r="IZ12" s="22" t="str">
        <f t="shared" ca="1" si="61"/>
        <v>-</v>
      </c>
      <c r="JA12" s="22" t="str">
        <f t="shared" ca="1" si="61"/>
        <v>-</v>
      </c>
      <c r="JB12" s="22" t="str">
        <f t="shared" ca="1" si="61"/>
        <v>-</v>
      </c>
      <c r="JC12" s="22" t="str">
        <f t="shared" ca="1" si="61"/>
        <v>-</v>
      </c>
      <c r="JD12" s="22">
        <f t="shared" ca="1" si="61"/>
        <v>1</v>
      </c>
      <c r="JE12" s="22">
        <f t="shared" ca="1" si="61"/>
        <v>1</v>
      </c>
      <c r="JF12" s="22">
        <f t="shared" ca="1" si="61"/>
        <v>1</v>
      </c>
      <c r="JG12" s="22">
        <f t="shared" ca="1" si="61"/>
        <v>1</v>
      </c>
      <c r="JH12" s="22">
        <f t="shared" ca="1" si="61"/>
        <v>1</v>
      </c>
      <c r="JI12" s="22">
        <f t="shared" ca="1" si="61"/>
        <v>1</v>
      </c>
      <c r="JJ12" s="22">
        <f t="shared" ca="1" si="61"/>
        <v>1</v>
      </c>
      <c r="JK12" s="22">
        <f t="shared" ca="1" si="61"/>
        <v>1</v>
      </c>
      <c r="JL12" s="22">
        <f t="shared" ca="1" si="61"/>
        <v>1</v>
      </c>
      <c r="JM12" s="22">
        <f t="shared" ref="JM12:OE12" ca="1" si="64">OFFSET(JM$5,$B12,0)</f>
        <v>1</v>
      </c>
      <c r="JN12" s="22" t="str">
        <f t="shared" ca="1" si="61"/>
        <v>-</v>
      </c>
      <c r="JO12" s="22" t="str">
        <f t="shared" ca="1" si="61"/>
        <v>-</v>
      </c>
      <c r="JP12" s="22" t="str">
        <f t="shared" ca="1" si="61"/>
        <v>-</v>
      </c>
      <c r="JQ12" s="22" t="str">
        <f t="shared" ca="1" si="61"/>
        <v>-</v>
      </c>
      <c r="JR12" s="22" t="str">
        <f t="shared" ca="1" si="61"/>
        <v>-</v>
      </c>
      <c r="JS12" s="22" t="str">
        <f t="shared" ca="1" si="61"/>
        <v>-</v>
      </c>
      <c r="JT12" s="22" t="str">
        <f t="shared" ca="1" si="61"/>
        <v>-</v>
      </c>
      <c r="JU12" s="22" t="str">
        <f t="shared" ca="1" si="61"/>
        <v>-</v>
      </c>
      <c r="JV12" s="22" t="str">
        <f t="shared" ca="1" si="61"/>
        <v>-</v>
      </c>
      <c r="JW12" s="22" t="str">
        <f t="shared" ca="1" si="61"/>
        <v>-</v>
      </c>
      <c r="JX12" s="22" t="str">
        <f t="shared" ca="1" si="61"/>
        <v>-</v>
      </c>
      <c r="JY12" s="22" t="str">
        <f t="shared" ca="1" si="61"/>
        <v>-</v>
      </c>
      <c r="JZ12" s="22" t="str">
        <f t="shared" ca="1" si="61"/>
        <v>-</v>
      </c>
      <c r="KA12" s="22" t="str">
        <f t="shared" ca="1" si="61"/>
        <v>-</v>
      </c>
      <c r="KB12" s="22" t="str">
        <f t="shared" ca="1" si="61"/>
        <v>-</v>
      </c>
      <c r="KC12" s="22" t="str">
        <f t="shared" ca="1" si="61"/>
        <v>-</v>
      </c>
      <c r="KD12" s="22" t="str">
        <f t="shared" ca="1" si="61"/>
        <v>-</v>
      </c>
      <c r="KE12" s="22" t="str">
        <f t="shared" ca="1" si="61"/>
        <v>-</v>
      </c>
      <c r="KF12" s="22" t="str">
        <f t="shared" ca="1" si="61"/>
        <v>-</v>
      </c>
      <c r="KG12" s="22" t="str">
        <f t="shared" ca="1" si="61"/>
        <v>-</v>
      </c>
      <c r="KH12" s="22" t="str">
        <f t="shared" ca="1" si="61"/>
        <v>-</v>
      </c>
      <c r="KI12" s="22" t="str">
        <f t="shared" ca="1" si="61"/>
        <v>-</v>
      </c>
      <c r="KJ12" s="22" t="str">
        <f t="shared" ca="1" si="61"/>
        <v>-</v>
      </c>
      <c r="KK12" s="22" t="str">
        <f t="shared" ca="1" si="61"/>
        <v>-</v>
      </c>
      <c r="KL12" s="22" t="str">
        <f t="shared" ca="1" si="61"/>
        <v>-</v>
      </c>
      <c r="KM12" s="22" t="str">
        <f t="shared" ca="1" si="61"/>
        <v>-</v>
      </c>
      <c r="KN12" s="22" t="str">
        <f t="shared" ca="1" si="61"/>
        <v>-</v>
      </c>
      <c r="KO12" s="22" t="str">
        <f t="shared" ca="1" si="61"/>
        <v>-</v>
      </c>
      <c r="KP12" s="22" t="str">
        <f t="shared" ca="1" si="61"/>
        <v>-</v>
      </c>
      <c r="KQ12" s="22" t="str">
        <f t="shared" ca="1" si="61"/>
        <v>-</v>
      </c>
      <c r="KR12" s="22" t="str">
        <f t="shared" ca="1" si="61"/>
        <v>-</v>
      </c>
      <c r="KS12" s="22" t="str">
        <f t="shared" ca="1" si="61"/>
        <v>-</v>
      </c>
      <c r="KT12" s="22" t="str">
        <f t="shared" ca="1" si="61"/>
        <v>-</v>
      </c>
      <c r="KU12" s="22" t="str">
        <f t="shared" ca="1" si="61"/>
        <v>-</v>
      </c>
      <c r="KV12" s="22" t="str">
        <f t="shared" ca="1" si="61"/>
        <v>-</v>
      </c>
      <c r="KW12" s="22" t="str">
        <f t="shared" ca="1" si="61"/>
        <v>-</v>
      </c>
      <c r="KX12" s="22" t="str">
        <f t="shared" ca="1" si="61"/>
        <v>-</v>
      </c>
      <c r="KY12" s="22" t="str">
        <f t="shared" ca="1" si="61"/>
        <v>-</v>
      </c>
      <c r="KZ12" s="22" t="str">
        <f t="shared" ca="1" si="61"/>
        <v>-</v>
      </c>
      <c r="LA12" s="22" t="str">
        <f t="shared" ca="1" si="61"/>
        <v>-</v>
      </c>
      <c r="LB12" s="22" t="str">
        <f t="shared" ca="1" si="61"/>
        <v>-</v>
      </c>
      <c r="LC12" s="22" t="str">
        <f t="shared" ca="1" si="61"/>
        <v>-</v>
      </c>
      <c r="LD12" s="22" t="str">
        <f t="shared" ca="1" si="61"/>
        <v>-</v>
      </c>
      <c r="LE12" s="22" t="str">
        <f t="shared" ca="1" si="61"/>
        <v>-</v>
      </c>
      <c r="LF12" s="22" t="str">
        <f t="shared" ca="1" si="61"/>
        <v>-</v>
      </c>
      <c r="LG12" s="22" t="str">
        <f t="shared" ca="1" si="61"/>
        <v>-</v>
      </c>
      <c r="LH12" s="22" t="str">
        <f t="shared" ca="1" si="61"/>
        <v>-</v>
      </c>
      <c r="LI12" s="22" t="str">
        <f t="shared" ca="1" si="61"/>
        <v>-</v>
      </c>
      <c r="LJ12" s="22" t="str">
        <f t="shared" ca="1" si="61"/>
        <v>-</v>
      </c>
      <c r="LK12" s="22" t="str">
        <f t="shared" ca="1" si="61"/>
        <v>-</v>
      </c>
      <c r="LL12" s="22" t="str">
        <f t="shared" ca="1" si="61"/>
        <v>-</v>
      </c>
      <c r="LM12" s="22" t="str">
        <f t="shared" ca="1" si="61"/>
        <v>-</v>
      </c>
      <c r="LN12" s="22" t="str">
        <f t="shared" ca="1" si="61"/>
        <v>-</v>
      </c>
      <c r="LO12" s="22" t="str">
        <f t="shared" ca="1" si="61"/>
        <v>-</v>
      </c>
      <c r="LP12" s="22" t="str">
        <f t="shared" ca="1" si="61"/>
        <v>-</v>
      </c>
      <c r="LQ12" s="22" t="str">
        <f t="shared" ca="1" si="61"/>
        <v>-</v>
      </c>
      <c r="LR12" s="22" t="str">
        <f t="shared" ca="1" si="61"/>
        <v>-</v>
      </c>
      <c r="LS12" s="22" t="str">
        <f t="shared" ca="1" si="61"/>
        <v>-</v>
      </c>
      <c r="LT12" s="22" t="str">
        <f t="shared" ca="1" si="61"/>
        <v>-</v>
      </c>
      <c r="LU12" s="22" t="str">
        <f t="shared" ca="1" si="61"/>
        <v>-</v>
      </c>
      <c r="LV12" s="22" t="str">
        <f t="shared" ca="1" si="61"/>
        <v>-</v>
      </c>
      <c r="LW12" s="22" t="str">
        <f t="shared" ca="1" si="61"/>
        <v>-</v>
      </c>
      <c r="LX12" s="22" t="str">
        <f t="shared" ca="1" si="61"/>
        <v>-</v>
      </c>
      <c r="LY12" s="22" t="str">
        <f t="shared" ca="1" si="61"/>
        <v>-</v>
      </c>
      <c r="LZ12" s="22" t="str">
        <f t="shared" ca="1" si="61"/>
        <v>-</v>
      </c>
      <c r="MA12" s="22" t="str">
        <f t="shared" ca="1" si="61"/>
        <v>-</v>
      </c>
      <c r="MB12" s="22" t="str">
        <f t="shared" ca="1" si="61"/>
        <v>-</v>
      </c>
      <c r="MC12" s="22" t="str">
        <f t="shared" ca="1" si="61"/>
        <v>-</v>
      </c>
      <c r="MD12" s="22" t="str">
        <f t="shared" ca="1" si="61"/>
        <v>-</v>
      </c>
      <c r="ME12" s="22" t="str">
        <f t="shared" ca="1" si="61"/>
        <v>-</v>
      </c>
      <c r="MF12" s="22" t="str">
        <f t="shared" ca="1" si="61"/>
        <v>-</v>
      </c>
      <c r="MG12" s="22" t="str">
        <f t="shared" ca="1" si="61"/>
        <v>-</v>
      </c>
      <c r="MH12" s="22" t="str">
        <f t="shared" ca="1" si="61"/>
        <v>-</v>
      </c>
      <c r="MI12" s="22" t="str">
        <f t="shared" ca="1" si="61"/>
        <v>-</v>
      </c>
      <c r="MJ12" s="22" t="str">
        <f t="shared" ca="1" si="61"/>
        <v>-</v>
      </c>
      <c r="MK12" s="22" t="str">
        <f t="shared" ca="1" si="61"/>
        <v>-</v>
      </c>
      <c r="ML12" s="22" t="str">
        <f t="shared" ca="1" si="61"/>
        <v>-</v>
      </c>
      <c r="MM12" s="22" t="str">
        <f t="shared" ca="1" si="61"/>
        <v>-</v>
      </c>
      <c r="MN12" s="22" t="str">
        <f t="shared" ca="1" si="61"/>
        <v>-</v>
      </c>
      <c r="MO12" s="22" t="str">
        <f t="shared" ca="1" si="61"/>
        <v>-</v>
      </c>
      <c r="MP12" s="22" t="str">
        <f t="shared" ca="1" si="61"/>
        <v>-</v>
      </c>
      <c r="MQ12" s="22" t="str">
        <f t="shared" ca="1" si="61"/>
        <v>-</v>
      </c>
      <c r="MR12" s="22" t="str">
        <f t="shared" ca="1" si="61"/>
        <v>-</v>
      </c>
      <c r="MS12" s="22" t="str">
        <f t="shared" ca="1" si="61"/>
        <v>-</v>
      </c>
      <c r="MT12" s="22" t="str">
        <f t="shared" ca="1" si="61"/>
        <v>-</v>
      </c>
      <c r="MU12" s="22" t="str">
        <f t="shared" ca="1" si="61"/>
        <v>-</v>
      </c>
      <c r="MV12" s="22" t="str">
        <f t="shared" ca="1" si="61"/>
        <v>-</v>
      </c>
      <c r="MW12" s="22" t="str">
        <f t="shared" ca="1" si="61"/>
        <v>-</v>
      </c>
      <c r="MX12" s="22" t="str">
        <f t="shared" ca="1" si="61"/>
        <v>-</v>
      </c>
      <c r="MY12" s="22" t="str">
        <f t="shared" ca="1" si="61"/>
        <v>-</v>
      </c>
      <c r="MZ12" s="22" t="str">
        <f t="shared" ca="1" si="61"/>
        <v>-</v>
      </c>
      <c r="NA12" s="22" t="str">
        <f t="shared" ca="1" si="61"/>
        <v>-</v>
      </c>
      <c r="NB12" s="22" t="str">
        <f t="shared" ca="1" si="61"/>
        <v>-</v>
      </c>
      <c r="NC12" s="22" t="str">
        <f t="shared" ca="1" si="61"/>
        <v>-</v>
      </c>
      <c r="ND12" s="22" t="str">
        <f t="shared" ca="1" si="61"/>
        <v>-</v>
      </c>
      <c r="NE12" s="22" t="str">
        <f t="shared" ca="1" si="61"/>
        <v>-</v>
      </c>
      <c r="NF12" s="22" t="str">
        <f t="shared" ca="1" si="61"/>
        <v>-</v>
      </c>
      <c r="NG12" s="22" t="str">
        <f t="shared" ca="1" si="61"/>
        <v>-</v>
      </c>
      <c r="NH12" s="22" t="str">
        <f t="shared" ca="1" si="61"/>
        <v>-</v>
      </c>
      <c r="NI12" s="22" t="str">
        <f t="shared" ca="1" si="61"/>
        <v>-</v>
      </c>
      <c r="NJ12" s="22" t="str">
        <f t="shared" ca="1" si="61"/>
        <v>-</v>
      </c>
      <c r="NK12" s="22" t="str">
        <f t="shared" ca="1" si="61"/>
        <v>-</v>
      </c>
      <c r="NL12" s="22" t="str">
        <f t="shared" ca="1" si="61"/>
        <v>-</v>
      </c>
      <c r="NM12" s="22" t="str">
        <f t="shared" ca="1" si="61"/>
        <v>-</v>
      </c>
      <c r="NN12" s="22" t="str">
        <f t="shared" ca="1" si="61"/>
        <v>-</v>
      </c>
      <c r="NO12" s="22" t="str">
        <f t="shared" ca="1" si="61"/>
        <v>-</v>
      </c>
      <c r="NP12" s="22" t="str">
        <f t="shared" ca="1" si="61"/>
        <v>-</v>
      </c>
      <c r="NQ12" s="22" t="str">
        <f t="shared" ca="1" si="61"/>
        <v>-</v>
      </c>
      <c r="NR12" s="22" t="str">
        <f t="shared" ca="1" si="61"/>
        <v>-</v>
      </c>
      <c r="NS12" s="22" t="str">
        <f t="shared" ca="1" si="61"/>
        <v>-</v>
      </c>
      <c r="NT12" s="22" t="str">
        <f t="shared" ca="1" si="61"/>
        <v>-</v>
      </c>
      <c r="NU12" s="22" t="str">
        <f t="shared" ca="1" si="61"/>
        <v>-</v>
      </c>
      <c r="NV12" s="22" t="str">
        <f t="shared" ca="1" si="61"/>
        <v>-</v>
      </c>
      <c r="NW12" s="22" t="str">
        <f t="shared" ca="1" si="61"/>
        <v>-</v>
      </c>
      <c r="NX12" s="22" t="str">
        <f t="shared" ca="1" si="61"/>
        <v>-</v>
      </c>
      <c r="NY12" s="22" t="str">
        <f t="shared" ca="1" si="61"/>
        <v>-</v>
      </c>
      <c r="NZ12" s="22" t="str">
        <f t="shared" ca="1" si="61"/>
        <v>-</v>
      </c>
      <c r="OA12" s="22" t="str">
        <f t="shared" ca="1" si="61"/>
        <v>-</v>
      </c>
      <c r="OB12" s="22" t="str">
        <f t="shared" ca="1" si="61"/>
        <v>-</v>
      </c>
      <c r="OC12" s="22" t="str">
        <f t="shared" ca="1" si="61"/>
        <v>-</v>
      </c>
      <c r="OD12" s="22" t="str">
        <f t="shared" ca="1" si="61"/>
        <v>-</v>
      </c>
      <c r="OE12" s="22">
        <f t="shared" ca="1" si="64"/>
        <v>0</v>
      </c>
      <c r="OF12" s="22" t="str">
        <f t="shared" ca="1" si="61"/>
        <v>-</v>
      </c>
      <c r="OG12" s="22">
        <f t="shared" ca="1" si="61"/>
        <v>0</v>
      </c>
      <c r="OH12" s="22">
        <f t="shared" ca="1" si="61"/>
        <v>0</v>
      </c>
      <c r="OI12" s="27">
        <v>0</v>
      </c>
    </row>
    <row r="13" spans="1:399" ht="17.25">
      <c r="A13" s="24">
        <f t="shared" si="22"/>
        <v>8</v>
      </c>
      <c r="B13" s="24"/>
      <c r="D13" t="b">
        <v>0</v>
      </c>
      <c r="E13" s="15"/>
      <c r="F13" s="15"/>
      <c r="AJ13" s="330" t="s">
        <v>908</v>
      </c>
      <c r="AK13" s="10" t="str">
        <f ca="1">IF(COUNTIF(AJ$5:AJ13,AJ13)=1,"-","Dup")</f>
        <v>-</v>
      </c>
      <c r="AL13" s="16"/>
      <c r="AM13" s="16"/>
      <c r="AN13" s="16"/>
      <c r="AO13" s="16"/>
      <c r="AP13" s="16"/>
      <c r="AQ13" s="16"/>
      <c r="AR13" s="16"/>
      <c r="AS13" s="16"/>
      <c r="AT13" s="16"/>
      <c r="AU13" s="16"/>
      <c r="AV13" s="16"/>
      <c r="AW13" s="16"/>
      <c r="AX13" s="16"/>
      <c r="AY13" s="36" t="s">
        <v>742</v>
      </c>
      <c r="AZ13" s="35"/>
      <c r="BA13" s="36" t="s">
        <v>743</v>
      </c>
      <c r="BB13" s="35"/>
      <c r="BC13" s="16"/>
      <c r="BD13" s="16"/>
      <c r="BE13" s="16"/>
      <c r="BF13" s="16"/>
      <c r="BG13" s="36" t="s">
        <v>743</v>
      </c>
      <c r="BH13" s="16"/>
      <c r="BI13" s="35"/>
      <c r="BJ13" s="37" t="s">
        <v>744</v>
      </c>
      <c r="BK13" s="16"/>
      <c r="BL13" s="16"/>
      <c r="BM13" s="16"/>
      <c r="BN13" s="36" t="s">
        <v>742</v>
      </c>
      <c r="BO13" s="35"/>
      <c r="BP13" s="35"/>
      <c r="BQ13" s="35"/>
      <c r="BR13" s="16"/>
      <c r="BS13" s="16"/>
      <c r="BT13" s="36" t="s">
        <v>742</v>
      </c>
      <c r="BU13" s="35"/>
      <c r="BV13" s="35"/>
      <c r="BW13" s="35"/>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36" t="s">
        <v>745</v>
      </c>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16"/>
      <c r="EI13" s="16"/>
      <c r="EJ13" s="16"/>
      <c r="EK13" s="16"/>
      <c r="EL13" s="16"/>
      <c r="EM13" s="16"/>
      <c r="EN13" s="16"/>
      <c r="EO13" s="16"/>
      <c r="EP13" s="36" t="s">
        <v>746</v>
      </c>
      <c r="EQ13" s="35"/>
      <c r="ER13" s="35"/>
      <c r="ES13" s="35"/>
      <c r="ET13" s="35"/>
      <c r="EU13" s="35"/>
      <c r="EV13" s="35"/>
      <c r="EW13" s="16"/>
      <c r="EX13" s="16"/>
      <c r="EY13" s="16"/>
      <c r="EZ13" s="16"/>
      <c r="FA13" s="16"/>
      <c r="FB13" s="16"/>
      <c r="FC13" s="16"/>
      <c r="FD13" s="16"/>
      <c r="FE13" s="16"/>
      <c r="FF13" s="16"/>
      <c r="FG13" s="16"/>
      <c r="FH13" s="16"/>
      <c r="FI13" s="16"/>
      <c r="FJ13" s="16"/>
      <c r="FK13" s="16"/>
      <c r="FL13" s="16"/>
      <c r="FM13" s="16"/>
      <c r="FN13" s="16">
        <v>1</v>
      </c>
      <c r="FO13" s="16">
        <v>2</v>
      </c>
      <c r="FP13" s="16">
        <v>3</v>
      </c>
      <c r="FQ13" s="16">
        <v>4</v>
      </c>
      <c r="FR13" s="16">
        <v>5</v>
      </c>
      <c r="FS13" s="16">
        <v>6</v>
      </c>
      <c r="FT13" s="16">
        <v>7</v>
      </c>
      <c r="FU13" s="16">
        <v>8</v>
      </c>
      <c r="FV13" s="16"/>
      <c r="FW13" s="37" t="s">
        <v>747</v>
      </c>
      <c r="FX13" s="36" t="s">
        <v>748</v>
      </c>
      <c r="FY13" s="35"/>
      <c r="FZ13" s="35"/>
      <c r="GA13" s="35"/>
      <c r="GB13" s="35"/>
      <c r="GC13" s="35"/>
      <c r="GD13" s="35"/>
      <c r="GE13" s="36" t="s">
        <v>749</v>
      </c>
      <c r="GF13" s="35"/>
      <c r="GG13" s="16"/>
      <c r="GH13" s="16"/>
      <c r="GI13" s="16"/>
      <c r="GJ13" s="16"/>
      <c r="GK13" s="16"/>
      <c r="GL13" s="16"/>
      <c r="GM13" s="16"/>
      <c r="GN13" s="35"/>
      <c r="GO13" s="36" t="s">
        <v>748</v>
      </c>
      <c r="GP13" s="36" t="s">
        <v>748</v>
      </c>
      <c r="GQ13" s="35"/>
      <c r="GR13" s="35"/>
      <c r="GS13" s="35"/>
      <c r="GT13" s="35"/>
      <c r="GU13" s="35"/>
      <c r="GV13" s="35"/>
      <c r="GW13" s="35"/>
      <c r="GX13" s="16"/>
      <c r="GY13" s="16" t="s">
        <v>750</v>
      </c>
      <c r="GZ13" s="16"/>
      <c r="HA13" s="16"/>
      <c r="HB13" s="16"/>
      <c r="HC13" s="16"/>
      <c r="HD13" s="16"/>
      <c r="HE13" s="16"/>
      <c r="HF13" s="16" t="s">
        <v>750</v>
      </c>
      <c r="HG13" s="16"/>
      <c r="HH13" s="16"/>
      <c r="HI13" s="16"/>
      <c r="HJ13" s="16"/>
      <c r="HK13" s="16"/>
      <c r="HL13" s="16"/>
      <c r="HM13" s="16"/>
      <c r="HN13" s="16"/>
      <c r="HO13" s="16" t="s">
        <v>750</v>
      </c>
      <c r="HP13" s="16"/>
      <c r="HQ13" s="16"/>
      <c r="HR13" s="16"/>
      <c r="HS13" s="16"/>
      <c r="HT13" s="16"/>
      <c r="HU13" s="16"/>
      <c r="HV13" s="16"/>
      <c r="HW13" s="16"/>
      <c r="HX13" s="16"/>
      <c r="HY13" s="16"/>
      <c r="HZ13" s="16"/>
      <c r="IA13" s="16"/>
      <c r="IB13" s="16"/>
      <c r="IC13" s="16"/>
      <c r="ID13" s="16" t="s">
        <v>750</v>
      </c>
      <c r="IE13" s="16"/>
      <c r="IF13" s="16" t="s">
        <v>750</v>
      </c>
      <c r="IG13" s="16" t="s">
        <v>750</v>
      </c>
      <c r="IH13" s="16" t="s">
        <v>750</v>
      </c>
      <c r="II13" s="16" t="s">
        <v>750</v>
      </c>
      <c r="IJ13" s="16" t="s">
        <v>750</v>
      </c>
      <c r="IK13" s="36" t="s">
        <v>750</v>
      </c>
      <c r="IL13" s="16"/>
      <c r="IM13" s="16"/>
      <c r="IN13" s="16"/>
      <c r="IO13" s="62" t="s">
        <v>748</v>
      </c>
      <c r="IP13" s="16"/>
      <c r="IQ13" s="16"/>
      <c r="IR13" s="16"/>
      <c r="IS13" s="16"/>
      <c r="IT13" s="16"/>
      <c r="IU13" s="36" t="s">
        <v>746</v>
      </c>
      <c r="IV13" s="36"/>
      <c r="IW13" s="36"/>
      <c r="IX13" s="36"/>
      <c r="IY13" s="36"/>
      <c r="IZ13" s="36" t="s">
        <v>751</v>
      </c>
      <c r="JA13" s="35"/>
      <c r="JB13" s="35"/>
      <c r="JC13" s="35"/>
      <c r="JD13" s="16"/>
      <c r="JE13" s="16"/>
      <c r="JF13" s="16"/>
      <c r="JG13" s="63" t="s">
        <v>752</v>
      </c>
      <c r="JH13" s="37" t="s">
        <v>743</v>
      </c>
      <c r="JI13" s="36" t="s">
        <v>750</v>
      </c>
      <c r="JJ13" s="36"/>
      <c r="JK13" s="36"/>
      <c r="JL13" s="36"/>
      <c r="JM13" s="16"/>
      <c r="JN13" s="16"/>
      <c r="JO13" s="16"/>
      <c r="JP13" s="16"/>
      <c r="JQ13" s="16"/>
      <c r="JR13" s="16"/>
      <c r="JS13" s="16"/>
      <c r="JT13" s="16"/>
      <c r="JU13" s="16"/>
      <c r="JV13" s="16"/>
      <c r="JW13" s="16"/>
      <c r="JX13" s="16"/>
      <c r="JY13" s="16"/>
      <c r="JZ13" s="16"/>
      <c r="KA13" s="16"/>
      <c r="KB13" s="16"/>
      <c r="KC13" s="16"/>
      <c r="KD13" s="16"/>
      <c r="KE13" s="16"/>
      <c r="KF13" s="16"/>
      <c r="KG13" s="16"/>
      <c r="KH13" s="16"/>
      <c r="KI13" s="16"/>
      <c r="KJ13" s="16"/>
      <c r="KK13" s="16"/>
      <c r="KL13" s="16"/>
      <c r="KM13" s="16"/>
      <c r="KN13" s="16"/>
      <c r="KO13" s="16"/>
      <c r="KP13" s="16"/>
      <c r="KQ13" s="16"/>
      <c r="KR13" s="16"/>
      <c r="KS13" s="16"/>
      <c r="KT13" s="16"/>
      <c r="KU13" s="16"/>
      <c r="KV13" s="16"/>
      <c r="KW13" s="16"/>
      <c r="KX13" s="16"/>
      <c r="KY13" s="16"/>
      <c r="KZ13" s="16"/>
      <c r="LA13" s="16"/>
      <c r="LB13" s="16"/>
      <c r="LC13" s="16"/>
      <c r="LD13" s="16"/>
      <c r="LE13" s="16"/>
      <c r="LF13" s="16"/>
      <c r="LG13" s="16"/>
      <c r="LH13" s="16"/>
      <c r="LI13" s="16"/>
      <c r="LJ13" s="16"/>
      <c r="LK13" s="16"/>
      <c r="LL13" s="16"/>
      <c r="LM13" s="16"/>
      <c r="LN13" s="16"/>
      <c r="LO13" s="16"/>
      <c r="LP13" s="16"/>
      <c r="LQ13" s="16"/>
      <c r="LR13" s="16"/>
      <c r="LS13" s="16"/>
      <c r="LT13" s="16"/>
      <c r="LU13" s="16"/>
      <c r="LV13" s="16"/>
      <c r="LW13" s="16"/>
      <c r="LX13" s="16"/>
      <c r="LY13" s="16"/>
      <c r="LZ13" s="16"/>
      <c r="MA13" s="16"/>
      <c r="MB13" s="16"/>
      <c r="MC13" s="16"/>
      <c r="MD13" s="16"/>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27">
        <v>0</v>
      </c>
    </row>
    <row r="14" spans="1:399">
      <c r="A14" s="24">
        <f>ROW(A14)-5</f>
        <v>9</v>
      </c>
      <c r="B14" s="24"/>
      <c r="D14" t="b">
        <v>0</v>
      </c>
      <c r="E14" s="15"/>
      <c r="F14" s="301" t="s">
        <v>1128</v>
      </c>
      <c r="G14">
        <v>3</v>
      </c>
      <c r="H14">
        <v>43</v>
      </c>
      <c r="I14">
        <v>3</v>
      </c>
      <c r="J14">
        <v>3</v>
      </c>
      <c r="K14">
        <v>3</v>
      </c>
      <c r="L14">
        <v>4</v>
      </c>
      <c r="M14">
        <v>3</v>
      </c>
      <c r="N14">
        <v>5</v>
      </c>
      <c r="O14">
        <v>3</v>
      </c>
      <c r="P14">
        <v>5</v>
      </c>
      <c r="Q14">
        <v>3</v>
      </c>
      <c r="R14">
        <v>3</v>
      </c>
      <c r="S14">
        <v>3</v>
      </c>
      <c r="T14">
        <v>3</v>
      </c>
      <c r="U14">
        <v>2</v>
      </c>
      <c r="V14">
        <v>3</v>
      </c>
      <c r="W14">
        <v>3</v>
      </c>
      <c r="X14">
        <v>3</v>
      </c>
      <c r="Y14">
        <v>4</v>
      </c>
      <c r="AC14">
        <v>13</v>
      </c>
      <c r="AD14">
        <v>13</v>
      </c>
      <c r="AE14">
        <v>15</v>
      </c>
      <c r="AF14">
        <v>17</v>
      </c>
      <c r="AG14">
        <v>18</v>
      </c>
      <c r="AJ14" s="330" t="s">
        <v>909</v>
      </c>
      <c r="AK14" s="10" t="str">
        <f ca="1">IF(COUNTIF(AJ$5:AJ14,AJ14)=1,"-","Dup")</f>
        <v>-</v>
      </c>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21" t="s">
        <v>1187</v>
      </c>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97">
        <v>1</v>
      </c>
      <c r="CY14" s="197">
        <v>2</v>
      </c>
      <c r="CZ14" s="197">
        <v>3</v>
      </c>
      <c r="DA14" s="197">
        <v>4</v>
      </c>
      <c r="DB14" s="197">
        <v>5</v>
      </c>
      <c r="DC14" s="197">
        <v>6</v>
      </c>
      <c r="DD14" s="197">
        <v>7</v>
      </c>
      <c r="DE14" s="197">
        <v>8</v>
      </c>
      <c r="DF14" s="197">
        <v>9</v>
      </c>
      <c r="DG14" s="197">
        <v>10</v>
      </c>
      <c r="DH14" s="197">
        <v>11</v>
      </c>
      <c r="DI14" s="197">
        <v>12</v>
      </c>
      <c r="DJ14" s="308">
        <v>1</v>
      </c>
      <c r="DK14" s="308">
        <v>2</v>
      </c>
      <c r="DL14" s="308">
        <v>3</v>
      </c>
      <c r="DM14" s="308">
        <v>4</v>
      </c>
      <c r="DN14" s="308">
        <v>5</v>
      </c>
      <c r="DO14" s="308">
        <v>6</v>
      </c>
      <c r="DP14" s="308">
        <v>7</v>
      </c>
      <c r="DQ14" s="308">
        <v>8</v>
      </c>
      <c r="DR14" s="308">
        <v>9</v>
      </c>
      <c r="DS14" s="308">
        <v>10</v>
      </c>
      <c r="DT14" s="308">
        <v>11</v>
      </c>
      <c r="DU14" s="308">
        <v>12</v>
      </c>
      <c r="DV14" s="186">
        <v>1</v>
      </c>
      <c r="DW14" s="186">
        <v>2</v>
      </c>
      <c r="DX14" s="186">
        <v>3</v>
      </c>
      <c r="DY14" s="186">
        <v>4</v>
      </c>
      <c r="DZ14" s="186">
        <v>5</v>
      </c>
      <c r="EA14" s="186">
        <v>6</v>
      </c>
      <c r="EB14" s="186">
        <v>7</v>
      </c>
      <c r="EC14" s="186">
        <v>8</v>
      </c>
      <c r="ED14" s="186">
        <v>9</v>
      </c>
      <c r="EE14" s="186">
        <v>10</v>
      </c>
      <c r="EF14" s="186">
        <v>11</v>
      </c>
      <c r="EG14" s="186">
        <v>12</v>
      </c>
      <c r="EH14" s="16"/>
      <c r="EI14" s="16"/>
      <c r="EJ14" s="16"/>
      <c r="EK14" s="16"/>
      <c r="EL14" s="16"/>
      <c r="EM14" s="16"/>
      <c r="EN14" s="21">
        <v>4</v>
      </c>
      <c r="EO14" s="21">
        <v>4</v>
      </c>
      <c r="EP14" s="16"/>
      <c r="EQ14" s="16"/>
      <c r="ER14" s="16"/>
      <c r="ES14" s="16"/>
      <c r="ET14" s="16"/>
      <c r="EU14" s="16"/>
      <c r="EV14" s="16"/>
      <c r="EW14" s="21">
        <v>1</v>
      </c>
      <c r="EX14" s="16"/>
      <c r="EY14" s="16"/>
      <c r="EZ14" s="16"/>
      <c r="FA14" s="16"/>
      <c r="FB14" s="21">
        <v>2</v>
      </c>
      <c r="FC14" s="16"/>
      <c r="FD14" s="16"/>
      <c r="FE14" s="16"/>
      <c r="FF14" s="16"/>
      <c r="FG14" s="16"/>
      <c r="FH14" s="16"/>
      <c r="FI14" s="16"/>
      <c r="FJ14" s="16"/>
      <c r="FK14" s="16"/>
      <c r="FL14" s="16"/>
      <c r="FM14" s="16"/>
      <c r="FN14" s="16"/>
      <c r="FO14" s="16"/>
      <c r="FP14" s="16"/>
      <c r="FQ14" s="16"/>
      <c r="FR14" s="16"/>
      <c r="FS14" s="16"/>
      <c r="FT14" s="16"/>
      <c r="FU14" s="16"/>
      <c r="FV14" s="16"/>
      <c r="FW14" s="16"/>
      <c r="FX14" s="16"/>
      <c r="FY14" s="21">
        <v>1</v>
      </c>
      <c r="FZ14" s="21">
        <v>2</v>
      </c>
      <c r="GA14" s="21">
        <v>3</v>
      </c>
      <c r="GB14" s="21">
        <v>7</v>
      </c>
      <c r="GC14" s="21">
        <v>8</v>
      </c>
      <c r="GD14" s="21">
        <v>9</v>
      </c>
      <c r="GE14" s="16"/>
      <c r="GF14" s="16"/>
      <c r="GG14" s="16"/>
      <c r="GH14" s="16"/>
      <c r="GI14" s="16"/>
      <c r="GJ14" s="16"/>
      <c r="GK14" s="21">
        <v>1</v>
      </c>
      <c r="GL14" s="21">
        <v>2</v>
      </c>
      <c r="GM14" s="21">
        <v>3</v>
      </c>
      <c r="GN14" s="21">
        <v>1</v>
      </c>
      <c r="GO14" s="16"/>
      <c r="GP14" s="16"/>
      <c r="GQ14" s="21">
        <v>1</v>
      </c>
      <c r="GR14" s="21">
        <v>2</v>
      </c>
      <c r="GS14" s="21">
        <v>1</v>
      </c>
      <c r="GT14" s="21">
        <v>2</v>
      </c>
      <c r="GU14" s="21">
        <v>10</v>
      </c>
      <c r="GV14" s="21">
        <v>3</v>
      </c>
      <c r="GW14" s="16"/>
      <c r="GX14" s="16"/>
      <c r="GY14" s="21">
        <v>1</v>
      </c>
      <c r="GZ14" s="21">
        <v>2</v>
      </c>
      <c r="HA14" s="21">
        <v>3</v>
      </c>
      <c r="HB14" s="21">
        <v>4</v>
      </c>
      <c r="HC14" s="21">
        <v>5</v>
      </c>
      <c r="HD14" s="21">
        <v>6</v>
      </c>
      <c r="HE14" s="21">
        <v>7</v>
      </c>
      <c r="HF14" s="21">
        <v>36</v>
      </c>
      <c r="HG14" s="21">
        <v>37</v>
      </c>
      <c r="HH14" s="21">
        <v>38</v>
      </c>
      <c r="HI14" s="21">
        <v>39</v>
      </c>
      <c r="HJ14" s="21">
        <v>40</v>
      </c>
      <c r="HK14" s="21">
        <v>41</v>
      </c>
      <c r="HL14" s="21">
        <v>42</v>
      </c>
      <c r="HM14" s="16"/>
      <c r="HN14" s="16"/>
      <c r="HO14" s="21">
        <v>1</v>
      </c>
      <c r="HP14" s="21">
        <v>2</v>
      </c>
      <c r="HQ14" s="21">
        <v>3</v>
      </c>
      <c r="HR14" s="21">
        <v>4</v>
      </c>
      <c r="HS14" s="21">
        <v>5</v>
      </c>
      <c r="HT14" s="21">
        <v>6</v>
      </c>
      <c r="HU14" s="21">
        <v>7</v>
      </c>
      <c r="HV14" s="21">
        <v>36</v>
      </c>
      <c r="HW14" s="21">
        <v>37</v>
      </c>
      <c r="HX14" s="21">
        <v>38</v>
      </c>
      <c r="HY14" s="21">
        <v>39</v>
      </c>
      <c r="HZ14" s="21">
        <v>40</v>
      </c>
      <c r="IA14" s="21">
        <v>41</v>
      </c>
      <c r="IB14" s="21">
        <v>42</v>
      </c>
      <c r="IC14" s="16"/>
      <c r="ID14" s="16"/>
      <c r="IE14" s="16"/>
      <c r="IF14" s="16"/>
      <c r="IG14" s="21">
        <v>5</v>
      </c>
      <c r="IH14" s="21">
        <v>6</v>
      </c>
      <c r="II14" s="21">
        <v>7</v>
      </c>
      <c r="IJ14" s="21">
        <v>8</v>
      </c>
      <c r="IK14" s="16"/>
      <c r="IL14" s="21">
        <v>1</v>
      </c>
      <c r="IM14" s="16"/>
      <c r="IN14" s="16"/>
      <c r="IO14" s="21">
        <v>11</v>
      </c>
      <c r="IP14" s="21">
        <v>9</v>
      </c>
      <c r="IQ14" s="21">
        <v>9</v>
      </c>
      <c r="IR14" s="21">
        <v>10</v>
      </c>
      <c r="IS14" s="21">
        <v>3</v>
      </c>
      <c r="IT14" s="21">
        <v>4</v>
      </c>
      <c r="IU14" s="16"/>
      <c r="IV14" s="16"/>
      <c r="IW14" s="16"/>
      <c r="IX14" s="16"/>
      <c r="IY14" s="16"/>
      <c r="IZ14" s="16"/>
      <c r="JA14" s="16"/>
      <c r="JB14" s="16"/>
      <c r="JC14" s="16"/>
      <c r="JD14" s="21">
        <v>1</v>
      </c>
      <c r="JE14" s="21">
        <v>1</v>
      </c>
      <c r="JF14" s="21">
        <v>1</v>
      </c>
      <c r="JG14" s="16"/>
      <c r="JH14" s="16"/>
      <c r="JI14" s="16"/>
      <c r="JJ14" s="16"/>
      <c r="JK14" s="16"/>
      <c r="JL14" s="16"/>
      <c r="JM14" s="16"/>
      <c r="JN14" s="16"/>
      <c r="JO14" s="16">
        <v>1</v>
      </c>
      <c r="JP14" s="16">
        <v>2</v>
      </c>
      <c r="JQ14" s="16">
        <v>3</v>
      </c>
      <c r="JR14" s="16">
        <v>4</v>
      </c>
      <c r="JS14" s="16">
        <v>5</v>
      </c>
      <c r="JT14" s="16">
        <v>6</v>
      </c>
      <c r="JU14" s="16">
        <v>7</v>
      </c>
      <c r="JV14" s="16">
        <v>8</v>
      </c>
      <c r="JW14" s="16">
        <v>9</v>
      </c>
      <c r="JX14" s="16">
        <v>10</v>
      </c>
      <c r="JY14" s="16">
        <v>11</v>
      </c>
      <c r="JZ14" s="16">
        <v>12</v>
      </c>
      <c r="KA14" s="16">
        <v>13</v>
      </c>
      <c r="KB14" s="16">
        <v>14</v>
      </c>
      <c r="KC14" s="16">
        <v>15</v>
      </c>
      <c r="KD14" s="16">
        <v>16</v>
      </c>
      <c r="KE14" s="16">
        <v>17</v>
      </c>
      <c r="KF14" s="16">
        <v>18</v>
      </c>
      <c r="KG14" s="16">
        <v>19</v>
      </c>
      <c r="KH14" s="16">
        <v>20</v>
      </c>
      <c r="KI14" s="16">
        <v>21</v>
      </c>
      <c r="KJ14" s="16">
        <v>22</v>
      </c>
      <c r="KK14" s="16">
        <v>23</v>
      </c>
      <c r="KL14" s="16">
        <v>24</v>
      </c>
      <c r="KM14" s="16">
        <v>25</v>
      </c>
      <c r="KN14" s="16">
        <v>26</v>
      </c>
      <c r="KO14" s="16">
        <v>27</v>
      </c>
      <c r="KP14" s="16">
        <v>28</v>
      </c>
      <c r="KQ14" s="16">
        <v>29</v>
      </c>
      <c r="KR14" s="16">
        <v>30</v>
      </c>
      <c r="KS14" s="16">
        <v>31</v>
      </c>
      <c r="KT14" s="16">
        <v>32</v>
      </c>
      <c r="KU14" s="16">
        <v>33</v>
      </c>
      <c r="KV14" s="16">
        <v>34</v>
      </c>
      <c r="KW14" s="16">
        <v>35</v>
      </c>
      <c r="KX14" s="16">
        <v>36</v>
      </c>
      <c r="KY14" s="16">
        <v>37</v>
      </c>
      <c r="KZ14" s="16">
        <v>38</v>
      </c>
      <c r="LA14" s="16">
        <v>39</v>
      </c>
      <c r="LB14" s="16">
        <v>40</v>
      </c>
      <c r="LC14" s="16">
        <v>41</v>
      </c>
      <c r="LD14" s="16">
        <v>42</v>
      </c>
      <c r="LE14" s="16">
        <v>43</v>
      </c>
      <c r="LF14" s="16">
        <v>44</v>
      </c>
      <c r="LG14" s="16">
        <v>45</v>
      </c>
      <c r="LH14" s="16">
        <v>46</v>
      </c>
      <c r="LI14" s="16">
        <v>47</v>
      </c>
      <c r="LJ14" s="16">
        <v>48</v>
      </c>
      <c r="LK14" s="16">
        <v>49</v>
      </c>
      <c r="LL14" s="16">
        <v>50</v>
      </c>
      <c r="LM14" s="16">
        <v>51</v>
      </c>
      <c r="LN14" s="16">
        <v>52</v>
      </c>
      <c r="LO14" s="16">
        <v>53</v>
      </c>
      <c r="LP14" s="16">
        <v>54</v>
      </c>
      <c r="LQ14" s="16">
        <v>55</v>
      </c>
      <c r="LR14" s="16">
        <v>56</v>
      </c>
      <c r="LS14" s="16">
        <v>57</v>
      </c>
      <c r="LT14" s="16">
        <v>58</v>
      </c>
      <c r="LU14" s="16">
        <v>59</v>
      </c>
      <c r="LV14" s="16">
        <v>60</v>
      </c>
      <c r="LW14" s="16">
        <v>61</v>
      </c>
      <c r="LX14" s="16">
        <v>62</v>
      </c>
      <c r="LY14" s="16">
        <v>63</v>
      </c>
      <c r="LZ14" s="16">
        <v>64</v>
      </c>
      <c r="MA14" s="16">
        <v>65</v>
      </c>
      <c r="MB14" s="16">
        <v>66</v>
      </c>
      <c r="MC14" s="16">
        <v>67</v>
      </c>
      <c r="MD14" s="16">
        <v>68</v>
      </c>
      <c r="ME14" s="16">
        <v>69</v>
      </c>
      <c r="MF14" s="16">
        <v>70</v>
      </c>
      <c r="MG14" s="16">
        <v>71</v>
      </c>
      <c r="MH14" s="16">
        <v>72</v>
      </c>
      <c r="MI14" s="16">
        <v>73</v>
      </c>
      <c r="MJ14" s="16">
        <v>74</v>
      </c>
      <c r="MK14" s="16">
        <v>75</v>
      </c>
      <c r="ML14" s="16">
        <v>76</v>
      </c>
      <c r="MM14" s="16">
        <v>77</v>
      </c>
      <c r="MN14" s="16">
        <v>78</v>
      </c>
      <c r="MO14" s="16">
        <v>79</v>
      </c>
      <c r="MP14" s="16">
        <v>80</v>
      </c>
      <c r="MQ14" s="16">
        <v>81</v>
      </c>
      <c r="MR14" s="16">
        <v>82</v>
      </c>
      <c r="MS14" s="16">
        <v>83</v>
      </c>
      <c r="MT14" s="16">
        <v>84</v>
      </c>
      <c r="MU14" s="16">
        <v>85</v>
      </c>
      <c r="MV14" s="16">
        <v>86</v>
      </c>
      <c r="MW14" s="16">
        <v>87</v>
      </c>
      <c r="MX14" s="16">
        <v>88</v>
      </c>
      <c r="MY14" s="16">
        <v>89</v>
      </c>
      <c r="MZ14" s="16">
        <v>90</v>
      </c>
      <c r="NA14" s="16">
        <v>91</v>
      </c>
      <c r="NB14" s="16">
        <v>92</v>
      </c>
      <c r="NC14" s="16">
        <v>93</v>
      </c>
      <c r="ND14" s="16">
        <v>94</v>
      </c>
      <c r="NE14" s="16">
        <v>95</v>
      </c>
      <c r="NF14" s="16">
        <v>96</v>
      </c>
      <c r="NG14" s="16">
        <v>97</v>
      </c>
      <c r="NH14" s="16">
        <v>98</v>
      </c>
      <c r="NI14" s="16">
        <v>99</v>
      </c>
      <c r="NJ14" s="16">
        <v>100</v>
      </c>
      <c r="NK14" s="16">
        <v>101</v>
      </c>
      <c r="NL14" s="16">
        <v>102</v>
      </c>
      <c r="NM14" s="16">
        <v>103</v>
      </c>
      <c r="NN14" s="16">
        <v>104</v>
      </c>
      <c r="NO14" s="16">
        <v>105</v>
      </c>
      <c r="NP14" s="16">
        <v>106</v>
      </c>
      <c r="NQ14" s="16">
        <v>107</v>
      </c>
      <c r="NR14" s="16">
        <v>108</v>
      </c>
      <c r="NS14" s="16">
        <v>109</v>
      </c>
      <c r="NT14" s="16">
        <v>110</v>
      </c>
      <c r="NU14" s="16">
        <v>111</v>
      </c>
      <c r="NV14" s="16">
        <v>112</v>
      </c>
      <c r="NW14" s="16">
        <v>113</v>
      </c>
      <c r="NX14" s="16">
        <v>114</v>
      </c>
      <c r="NY14" s="16">
        <v>115</v>
      </c>
      <c r="NZ14" s="16">
        <v>116</v>
      </c>
      <c r="OA14" s="16">
        <v>117</v>
      </c>
      <c r="OB14" s="16">
        <v>118</v>
      </c>
      <c r="OC14" s="16">
        <v>119</v>
      </c>
      <c r="OD14" s="16">
        <v>120</v>
      </c>
      <c r="OE14" s="16"/>
      <c r="OF14" s="16"/>
      <c r="OG14" s="16"/>
      <c r="OH14" s="16"/>
      <c r="OI14" s="27">
        <v>0</v>
      </c>
    </row>
    <row r="15" spans="1:399">
      <c r="A15" s="24">
        <f>ROW(A15)-5</f>
        <v>10</v>
      </c>
      <c r="B15" s="24"/>
      <c r="D15" t="b">
        <v>0</v>
      </c>
      <c r="E15" s="15"/>
      <c r="F15" s="301" t="s">
        <v>1120</v>
      </c>
      <c r="G15">
        <v>1</v>
      </c>
      <c r="H15">
        <v>1</v>
      </c>
      <c r="I15">
        <v>1</v>
      </c>
      <c r="J15">
        <v>1</v>
      </c>
      <c r="K15">
        <v>1</v>
      </c>
      <c r="L15">
        <v>1</v>
      </c>
      <c r="M15">
        <v>1</v>
      </c>
      <c r="N15">
        <v>0</v>
      </c>
      <c r="O15">
        <v>1</v>
      </c>
      <c r="P15">
        <v>1</v>
      </c>
      <c r="Q15">
        <v>1</v>
      </c>
      <c r="R15">
        <v>1</v>
      </c>
      <c r="S15">
        <v>1</v>
      </c>
      <c r="T15">
        <v>1</v>
      </c>
      <c r="U15">
        <v>1</v>
      </c>
      <c r="V15">
        <v>1</v>
      </c>
      <c r="W15">
        <v>1</v>
      </c>
      <c r="X15">
        <v>1</v>
      </c>
      <c r="Y15">
        <v>1</v>
      </c>
      <c r="Z15">
        <v>0</v>
      </c>
      <c r="AA15">
        <v>0</v>
      </c>
      <c r="AJ15" s="330" t="s">
        <v>907</v>
      </c>
      <c r="AK15" s="10" t="str">
        <f ca="1">IF(COUNTIF(AJ$5:AJ15,AJ15)=1,"-","Dup")</f>
        <v>-</v>
      </c>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c r="IT15" s="16"/>
      <c r="IU15" s="16"/>
      <c r="IV15" s="16"/>
      <c r="IW15" s="16"/>
      <c r="IX15" s="16"/>
      <c r="IY15" s="16"/>
      <c r="IZ15" s="16"/>
      <c r="JA15" s="16"/>
      <c r="JB15" s="16"/>
      <c r="JC15" s="16"/>
      <c r="JD15" s="16"/>
      <c r="JE15" s="16"/>
      <c r="JF15" s="16"/>
      <c r="JG15" s="16"/>
      <c r="JH15" s="16"/>
      <c r="JI15" s="16"/>
      <c r="JJ15" s="16"/>
      <c r="JK15" s="16"/>
      <c r="JL15" s="16"/>
      <c r="JM15" s="16"/>
      <c r="JN15" s="16"/>
      <c r="JO15" s="16"/>
      <c r="JP15" s="16"/>
      <c r="JQ15" s="16"/>
      <c r="JR15" s="16"/>
      <c r="JS15" s="16"/>
      <c r="JT15" s="16"/>
      <c r="JU15" s="16"/>
      <c r="JV15" s="16"/>
      <c r="JW15" s="16"/>
      <c r="JX15" s="16"/>
      <c r="JY15" s="16"/>
      <c r="JZ15" s="16"/>
      <c r="KA15" s="16"/>
      <c r="KB15" s="16"/>
      <c r="KC15" s="16"/>
      <c r="KD15" s="16"/>
      <c r="KE15" s="16"/>
      <c r="KF15" s="16"/>
      <c r="KG15" s="16"/>
      <c r="KH15" s="16"/>
      <c r="KI15" s="16"/>
      <c r="KJ15" s="16"/>
      <c r="KK15" s="16"/>
      <c r="KL15" s="16"/>
      <c r="KM15" s="16"/>
      <c r="KN15" s="16"/>
      <c r="KO15" s="16"/>
      <c r="KP15" s="16"/>
      <c r="KQ15" s="16"/>
      <c r="KR15" s="16"/>
      <c r="KS15" s="16"/>
      <c r="KT15" s="16"/>
      <c r="KU15" s="16"/>
      <c r="KV15" s="16"/>
      <c r="KW15" s="16"/>
      <c r="KX15" s="16"/>
      <c r="KY15" s="16"/>
      <c r="KZ15" s="16"/>
      <c r="LA15" s="16"/>
      <c r="LB15" s="16"/>
      <c r="LC15" s="16"/>
      <c r="LD15" s="16"/>
      <c r="LE15" s="16"/>
      <c r="LF15" s="16"/>
      <c r="LG15" s="16"/>
      <c r="LH15" s="16"/>
      <c r="LI15" s="16"/>
      <c r="LJ15" s="16"/>
      <c r="LK15" s="16"/>
      <c r="LL15" s="16"/>
      <c r="LM15" s="16"/>
      <c r="LN15" s="16"/>
      <c r="LO15" s="16"/>
      <c r="LP15" s="16"/>
      <c r="LQ15" s="16"/>
      <c r="LR15" s="16"/>
      <c r="LS15" s="16"/>
      <c r="LT15" s="16"/>
      <c r="LU15" s="16"/>
      <c r="LV15" s="16"/>
      <c r="LW15" s="16"/>
      <c r="LX15" s="16"/>
      <c r="LY15" s="16"/>
      <c r="LZ15" s="16"/>
      <c r="MA15" s="16"/>
      <c r="MB15" s="16"/>
      <c r="MC15" s="16"/>
      <c r="MD15" s="16"/>
      <c r="ME15" s="16"/>
      <c r="MF15" s="16"/>
      <c r="MG15" s="16"/>
      <c r="MH15" s="16"/>
      <c r="MI15" s="16"/>
      <c r="MJ15" s="16"/>
      <c r="MK15" s="16"/>
      <c r="ML15" s="16"/>
      <c r="MM15" s="16"/>
      <c r="MN15" s="16"/>
      <c r="MO15" s="16"/>
      <c r="MP15" s="16"/>
      <c r="MQ15" s="16"/>
      <c r="MR15" s="16"/>
      <c r="MS15" s="16"/>
      <c r="MT15" s="16"/>
      <c r="MU15" s="16"/>
      <c r="MV15" s="16"/>
      <c r="MW15" s="16"/>
      <c r="MX15" s="16"/>
      <c r="MY15" s="16"/>
      <c r="MZ15" s="16"/>
      <c r="NA15" s="16"/>
      <c r="NB15" s="16"/>
      <c r="NC15" s="16"/>
      <c r="ND15" s="16"/>
      <c r="NE15" s="16"/>
      <c r="NF15" s="16"/>
      <c r="NG15" s="16"/>
      <c r="NH15" s="16"/>
      <c r="NI15" s="16"/>
      <c r="NJ15" s="16"/>
      <c r="NK15" s="16"/>
      <c r="NL15" s="16"/>
      <c r="NM15" s="16"/>
      <c r="NN15" s="16"/>
      <c r="NO15" s="16"/>
      <c r="NP15" s="16"/>
      <c r="NQ15" s="16"/>
      <c r="NR15" s="16"/>
      <c r="NS15" s="16"/>
      <c r="NT15" s="16"/>
      <c r="NU15" s="16"/>
      <c r="NV15" s="16"/>
      <c r="NW15" s="16"/>
      <c r="NX15" s="16"/>
      <c r="NY15" s="16"/>
      <c r="NZ15" s="16"/>
      <c r="OA15" s="16"/>
      <c r="OB15" s="16"/>
      <c r="OC15" s="16"/>
      <c r="OD15" s="16"/>
      <c r="OE15" s="16"/>
      <c r="OF15" s="16"/>
      <c r="OG15" s="16"/>
      <c r="OH15" s="16"/>
      <c r="OI15" s="27">
        <v>0</v>
      </c>
    </row>
    <row r="16" spans="1:399" outlineLevel="1">
      <c r="A16" s="24">
        <f>ROW(A16)-5</f>
        <v>11</v>
      </c>
      <c r="B16" s="24"/>
      <c r="D16" t="b">
        <v>0</v>
      </c>
      <c r="E16" s="15"/>
      <c r="F16" s="301" t="s">
        <v>1121</v>
      </c>
      <c r="G16">
        <v>3</v>
      </c>
      <c r="H16">
        <v>4</v>
      </c>
      <c r="I16">
        <v>3</v>
      </c>
      <c r="J16">
        <v>3</v>
      </c>
      <c r="K16">
        <v>3</v>
      </c>
      <c r="L16">
        <v>4</v>
      </c>
      <c r="M16">
        <v>3</v>
      </c>
      <c r="N16">
        <v>5</v>
      </c>
      <c r="O16">
        <v>3</v>
      </c>
      <c r="P16">
        <v>5</v>
      </c>
      <c r="Q16">
        <v>3</v>
      </c>
      <c r="R16">
        <v>3</v>
      </c>
      <c r="S16">
        <v>3</v>
      </c>
      <c r="T16">
        <v>2</v>
      </c>
      <c r="U16">
        <v>1</v>
      </c>
      <c r="V16">
        <v>1</v>
      </c>
      <c r="W16">
        <v>1</v>
      </c>
      <c r="X16">
        <v>1</v>
      </c>
      <c r="Y16">
        <v>1</v>
      </c>
      <c r="Z16">
        <v>0</v>
      </c>
      <c r="AA16">
        <v>0</v>
      </c>
      <c r="AC16" s="303"/>
      <c r="AJ16" s="331" t="str">
        <f t="array" ref="AJ16">PRODUCT($G16:$AA16-$G15:$AA15+1)&amp;" "&amp;AJ15&amp;" specific pointers"</f>
        <v>18895680 Template Experiment specific pointers</v>
      </c>
      <c r="AK16" s="10" t="str">
        <f ca="1">IF(COUNTIF(AJ$5:AJ16,AJ16)=1,"-","Dup")</f>
        <v>-</v>
      </c>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97"/>
      <c r="CY16" s="197"/>
      <c r="CZ16" s="197"/>
      <c r="DA16" s="197"/>
      <c r="DB16" s="197"/>
      <c r="DC16" s="197"/>
      <c r="DD16" s="197"/>
      <c r="DE16" s="197"/>
      <c r="DF16" s="197"/>
      <c r="DG16" s="197"/>
      <c r="DH16" s="197"/>
      <c r="DI16" s="197"/>
      <c r="DJ16" s="186"/>
      <c r="DK16" s="186"/>
      <c r="DL16" s="186"/>
      <c r="DM16" s="186"/>
      <c r="DN16" s="186"/>
      <c r="DO16" s="186"/>
      <c r="DP16" s="186"/>
      <c r="DQ16" s="186"/>
      <c r="DR16" s="186"/>
      <c r="DS16" s="186"/>
      <c r="DT16" s="186"/>
      <c r="DU16" s="186"/>
      <c r="DV16" s="186"/>
      <c r="DW16" s="186"/>
      <c r="DX16" s="186"/>
      <c r="DY16" s="186"/>
      <c r="DZ16" s="186"/>
      <c r="EA16" s="186"/>
      <c r="EB16" s="186"/>
      <c r="EC16" s="186"/>
      <c r="ED16" s="186"/>
      <c r="EE16" s="186"/>
      <c r="EF16" s="186"/>
      <c r="EG16" s="186"/>
      <c r="EH16" s="16"/>
      <c r="EI16" s="16"/>
      <c r="EJ16" s="16"/>
      <c r="EK16" s="16"/>
      <c r="EL16" s="16"/>
      <c r="EM16" s="16"/>
      <c r="EN16" s="21"/>
      <c r="EO16" s="21"/>
      <c r="EP16" s="16"/>
      <c r="EQ16" s="16"/>
      <c r="ER16" s="16"/>
      <c r="ES16" s="16"/>
      <c r="ET16" s="16"/>
      <c r="EU16" s="16"/>
      <c r="EV16" s="16"/>
      <c r="EW16" s="21"/>
      <c r="EX16" s="16"/>
      <c r="EY16" s="16"/>
      <c r="EZ16" s="16"/>
      <c r="FA16" s="16"/>
      <c r="FB16" s="21"/>
      <c r="FC16" s="16"/>
      <c r="FD16" s="16"/>
      <c r="FE16" s="16"/>
      <c r="FF16" s="16"/>
      <c r="FG16" s="16"/>
      <c r="FH16" s="16"/>
      <c r="FI16" s="16"/>
      <c r="FJ16" s="16"/>
      <c r="FK16" s="16"/>
      <c r="FL16" s="16"/>
      <c r="FM16" s="16"/>
      <c r="FN16" s="16"/>
      <c r="FO16" s="16"/>
      <c r="FP16" s="16"/>
      <c r="FQ16" s="16"/>
      <c r="FR16" s="16"/>
      <c r="FS16" s="16"/>
      <c r="FT16" s="16"/>
      <c r="FU16" s="16"/>
      <c r="FV16" s="16"/>
      <c r="FW16" s="16"/>
      <c r="FX16" s="16"/>
      <c r="FY16" s="21"/>
      <c r="FZ16" s="21"/>
      <c r="GA16" s="21"/>
      <c r="GB16" s="21"/>
      <c r="GC16" s="21"/>
      <c r="GD16" s="21"/>
      <c r="GE16" s="16"/>
      <c r="GF16" s="16"/>
      <c r="GG16" s="16"/>
      <c r="GH16" s="16"/>
      <c r="GI16" s="16"/>
      <c r="GJ16" s="16"/>
      <c r="GK16" s="21"/>
      <c r="GL16" s="21"/>
      <c r="GM16" s="21"/>
      <c r="GN16" s="21"/>
      <c r="GO16" s="16"/>
      <c r="GP16" s="16"/>
      <c r="GQ16" s="21"/>
      <c r="GR16" s="21"/>
      <c r="GS16" s="21"/>
      <c r="GT16" s="21"/>
      <c r="GU16" s="21"/>
      <c r="GV16" s="21"/>
      <c r="GW16" s="16"/>
      <c r="GX16" s="16"/>
      <c r="GY16" s="21"/>
      <c r="GZ16" s="21"/>
      <c r="HA16" s="21"/>
      <c r="HB16" s="21"/>
      <c r="HC16" s="21"/>
      <c r="HD16" s="21"/>
      <c r="HE16" s="21"/>
      <c r="HF16" s="21"/>
      <c r="HG16" s="21"/>
      <c r="HH16" s="21"/>
      <c r="HI16" s="21"/>
      <c r="HJ16" s="21"/>
      <c r="HK16" s="21"/>
      <c r="HL16" s="21"/>
      <c r="HM16" s="16"/>
      <c r="HN16" s="16"/>
      <c r="HO16" s="21"/>
      <c r="HP16" s="21"/>
      <c r="HQ16" s="21"/>
      <c r="HR16" s="21"/>
      <c r="HS16" s="21"/>
      <c r="HT16" s="21"/>
      <c r="HU16" s="21"/>
      <c r="HV16" s="21"/>
      <c r="HW16" s="21"/>
      <c r="HX16" s="21"/>
      <c r="HY16" s="21"/>
      <c r="HZ16" s="21"/>
      <c r="IA16" s="21"/>
      <c r="IB16" s="21"/>
      <c r="IC16" s="16"/>
      <c r="ID16" s="16"/>
      <c r="IE16" s="16"/>
      <c r="IF16" s="16"/>
      <c r="IG16" s="21"/>
      <c r="IH16" s="21"/>
      <c r="II16" s="21"/>
      <c r="IJ16" s="21"/>
      <c r="IK16" s="16"/>
      <c r="IL16" s="21"/>
      <c r="IM16" s="16"/>
      <c r="IN16" s="16"/>
      <c r="IO16" s="21"/>
      <c r="IP16" s="21"/>
      <c r="IQ16" s="21"/>
      <c r="IR16" s="21"/>
      <c r="IS16" s="21"/>
      <c r="IT16" s="21"/>
      <c r="IU16" s="16"/>
      <c r="IV16" s="16"/>
      <c r="IW16" s="16"/>
      <c r="IX16" s="16"/>
      <c r="IY16" s="16"/>
      <c r="IZ16" s="16"/>
      <c r="JA16" s="16"/>
      <c r="JB16" s="16"/>
      <c r="JC16" s="16"/>
      <c r="JD16" s="21"/>
      <c r="JE16" s="21"/>
      <c r="JF16" s="21"/>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27">
        <v>0</v>
      </c>
    </row>
    <row r="17" spans="1:399" s="303" customFormat="1" outlineLevel="1">
      <c r="A17" s="302">
        <f>ROW(A17)-5</f>
        <v>12</v>
      </c>
      <c r="B17" s="302"/>
      <c r="D17" s="303" t="b">
        <v>0</v>
      </c>
      <c r="E17" s="304" t="s">
        <v>1141</v>
      </c>
      <c r="F17" s="21" t="b">
        <v>1</v>
      </c>
      <c r="G17" s="325">
        <f t="shared" ref="G17" si="65">H17*MAX(1,H16)</f>
        <v>5248800</v>
      </c>
      <c r="H17" s="325">
        <f t="shared" ref="H17" si="66">I17*MAX(1,I16)</f>
        <v>1312200</v>
      </c>
      <c r="I17" s="325">
        <f t="shared" ref="I17" si="67">J17*MAX(1,J16)</f>
        <v>437400</v>
      </c>
      <c r="J17" s="325">
        <f t="shared" ref="J17" si="68">K17*MAX(1,K16)</f>
        <v>145800</v>
      </c>
      <c r="K17" s="325">
        <f t="shared" ref="K17" si="69">L17*MAX(1,L16)</f>
        <v>48600</v>
      </c>
      <c r="L17" s="325">
        <f t="shared" ref="L17" si="70">M17*MAX(1,M16)</f>
        <v>12150</v>
      </c>
      <c r="M17" s="325">
        <f t="shared" ref="M17" si="71">N17*MAX(1,N16)</f>
        <v>4050</v>
      </c>
      <c r="N17" s="309">
        <f t="shared" ref="N17" si="72">O17*MAX(1,O16)</f>
        <v>810</v>
      </c>
      <c r="O17" s="309">
        <f t="shared" ref="O17" si="73">P17*MAX(1,P16)</f>
        <v>270</v>
      </c>
      <c r="P17" s="309">
        <f t="shared" ref="P17" si="74">Q17*MAX(1,Q16)</f>
        <v>54</v>
      </c>
      <c r="Q17" s="309">
        <f t="shared" ref="Q17" si="75">R17*MAX(1,R16)</f>
        <v>18</v>
      </c>
      <c r="R17" s="309">
        <f t="shared" ref="R17" si="76">S17*MAX(1,S16)</f>
        <v>6</v>
      </c>
      <c r="S17" s="309">
        <f t="shared" ref="S17:T17" si="77">T17*MAX(1,T16)</f>
        <v>2</v>
      </c>
      <c r="T17" s="309">
        <f t="shared" si="77"/>
        <v>1</v>
      </c>
      <c r="U17" s="309">
        <f t="shared" ref="U17" si="78">V17*MAX(1,V16)</f>
        <v>1</v>
      </c>
      <c r="V17" s="309">
        <f t="shared" ref="V17" si="79">W17*MAX(1,W16)</f>
        <v>1</v>
      </c>
      <c r="W17" s="309">
        <f t="shared" ref="W17" si="80">X17*MAX(1,X16)</f>
        <v>1</v>
      </c>
      <c r="X17" s="309">
        <f t="shared" ref="X17" si="81">Y17*MAX(1,Y16)</f>
        <v>1</v>
      </c>
      <c r="Y17" s="309">
        <f>Z17*MAX(1,Z16)</f>
        <v>1</v>
      </c>
      <c r="Z17" s="303">
        <v>1</v>
      </c>
      <c r="AI17" s="202">
        <f>COUNTIF(AI18:AI19,"&gt;1")</f>
        <v>0</v>
      </c>
      <c r="AJ17" s="332" t="str">
        <f ca="1">"Blank for Cumulative "&amp;TEXT(RAND(),"0.000")</f>
        <v>Blank for Cumulative 0.949</v>
      </c>
      <c r="AK17" s="10" t="str">
        <f ca="1">IF(COUNTIF(AJ$5:AJ17,AJ17)=1,"-","Dup")</f>
        <v>-</v>
      </c>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c r="KO17" s="16"/>
      <c r="KP17" s="16"/>
      <c r="KQ17" s="16"/>
      <c r="KR17" s="16"/>
      <c r="KS17" s="16"/>
      <c r="KT17" s="16"/>
      <c r="KU17" s="16"/>
      <c r="KV17" s="16"/>
      <c r="KW17" s="16"/>
      <c r="KX17" s="16"/>
      <c r="KY17" s="16"/>
      <c r="KZ17" s="16"/>
      <c r="LA17" s="16"/>
      <c r="LB17" s="16"/>
      <c r="LC17" s="16"/>
      <c r="LD17" s="16"/>
      <c r="LE17" s="16"/>
      <c r="LF17" s="16"/>
      <c r="LG17" s="16"/>
      <c r="LH17" s="16"/>
      <c r="LI17" s="16"/>
      <c r="LJ17" s="16"/>
      <c r="LK17" s="16"/>
      <c r="LL17" s="16"/>
      <c r="LM17" s="16"/>
      <c r="LN17" s="16"/>
      <c r="LO17" s="16"/>
      <c r="LP17" s="16"/>
      <c r="LQ17" s="16"/>
      <c r="LR17" s="16"/>
      <c r="LS17" s="16"/>
      <c r="LT17" s="16"/>
      <c r="LU17" s="16"/>
      <c r="LV17" s="16"/>
      <c r="LW17" s="16"/>
      <c r="LX17" s="16"/>
      <c r="LY17" s="16"/>
      <c r="LZ17" s="16"/>
      <c r="MA17" s="16"/>
      <c r="MB17" s="16"/>
      <c r="MC17" s="16"/>
      <c r="MD17" s="16"/>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27">
        <v>0</v>
      </c>
    </row>
    <row r="18" spans="1:399" outlineLevel="1">
      <c r="A18" s="24">
        <f t="shared" si="22"/>
        <v>13</v>
      </c>
      <c r="B18" s="24">
        <f>$A$7</f>
        <v>2</v>
      </c>
      <c r="C18">
        <v>3</v>
      </c>
      <c r="D18" t="b">
        <v>1</v>
      </c>
      <c r="E18" t="b">
        <v>0</v>
      </c>
      <c r="F18" t="b">
        <v>1</v>
      </c>
      <c r="G18" s="32">
        <v>3</v>
      </c>
      <c r="H18" s="32">
        <v>1</v>
      </c>
      <c r="I18" s="32">
        <v>1</v>
      </c>
      <c r="J18" s="32">
        <v>1</v>
      </c>
      <c r="K18" s="32">
        <v>1</v>
      </c>
      <c r="L18" s="32">
        <v>1</v>
      </c>
      <c r="M18" s="32">
        <v>1</v>
      </c>
      <c r="N18" s="32">
        <v>0</v>
      </c>
      <c r="O18" s="32">
        <v>2</v>
      </c>
      <c r="P18" s="32">
        <v>4</v>
      </c>
      <c r="Q18" s="32">
        <v>0</v>
      </c>
      <c r="R18" s="32">
        <v>0</v>
      </c>
      <c r="S18" s="32">
        <v>0</v>
      </c>
      <c r="T18" s="32">
        <v>1</v>
      </c>
      <c r="U18" s="238">
        <v>1</v>
      </c>
      <c r="V18" s="238">
        <v>1</v>
      </c>
      <c r="W18" s="238">
        <v>1</v>
      </c>
      <c r="X18" s="238">
        <v>1</v>
      </c>
      <c r="Y18" s="238">
        <v>1</v>
      </c>
      <c r="Z18" s="32"/>
      <c r="AB18" s="21">
        <v>1</v>
      </c>
      <c r="AC18" s="5">
        <f t="shared" ref="AC18:AG19" si="82">INDEX(i.FlkStrctr,$H18,AC$14)</f>
        <v>1</v>
      </c>
      <c r="AD18" s="5">
        <f t="shared" si="82"/>
        <v>1</v>
      </c>
      <c r="AE18" s="5">
        <f t="shared" si="82"/>
        <v>0</v>
      </c>
      <c r="AF18" s="5">
        <f t="shared" si="82"/>
        <v>2</v>
      </c>
      <c r="AG18" s="5">
        <f t="shared" si="82"/>
        <v>0</v>
      </c>
      <c r="AH18" s="309">
        <f>SUMPRODUCT($G18:$Z18,$G$17:$Z$17)-IF($H18&lt;32,0,INT(($H18-32)/2)*2)*$H$17</f>
        <v>17707362</v>
      </c>
      <c r="AI18" s="309">
        <f>COUNTIF($AH18:$AH$18,$AH18)</f>
        <v>1</v>
      </c>
      <c r="AJ18" s="333" t="str">
        <f ca="1">"00000 Template "
&amp; d.RegionName                           &amp; " Day"&amp;INDEX(i.DOY,$G18,1)                   &amp; IF($EW18=0," FWM","")&amp;IF($EW18=1," MWM","")&amp;IF($EW18=5," Mat","")&amp;IF($FB18=TRUE,"&amp;BBT","    ")
&amp; " NLB"&amp;TEXT($GA18,"000%;-00%;000%;@")                      &amp; " GI"&amp;TEXT($J18,"0")                                &amp; " WP"&amp;TEXT($JD18,"000%")                &amp; " MP"&amp;TEXT($JE18,"000%")                      &amp; " GP"&amp;TEXT($JF18,"000%")
&amp; " EL"&amp;IF($IL18="-"," Opt",TEXT($IL18,"000%"))            &amp; " Age"&amp;TEXT(INDEX(i.Age_mths,$O18,1)*30.4,"000")
&amp; " FlkSt_"&amp;CHOOSE($AF18+1,"Opt","Lmb","Hgt")&amp;"_"&amp;CHOOSE($AG18+1,"Opt ","6.5y","5.5y")&amp;"_"&amp;CHOOSE($AE18+1,"Opt","Lmb","Hgt","2yo")
&amp; " (F"&amp;3+IFERROR(1*$BY18,0)&amp;3+IFERROR(1*$CB18,0)&amp;"N"&amp;$CG18&amp;$CH18&amp;")"</f>
        <v>00000 Template GSM Day204 FWM     NLB000% GI1 WP100% MP100% GP100% EL Opt Age234 FlkSt_Hgt_Opt _Opt (F33N11)</v>
      </c>
      <c r="AK18" s="10" t="str">
        <f ca="1">IF(COUNTIF(AJ$5:AJ18,AJ18)=1,"-","Dup")</f>
        <v>-</v>
      </c>
      <c r="AL18" s="22" t="b">
        <f t="shared" ref="AL18:AM18" ca="1" si="83">OFFSET(AL$5,$B18,0)</f>
        <v>1</v>
      </c>
      <c r="AM18" s="22" t="b">
        <f t="shared" ca="1" si="83"/>
        <v>0</v>
      </c>
      <c r="AN18" s="22" t="str">
        <f t="shared" ca="1" si="48"/>
        <v>-</v>
      </c>
      <c r="AO18" s="22" t="str">
        <f t="shared" ref="AO18:AP19" ca="1" si="84">OFFSET(AO$5,$B18,0)</f>
        <v>-</v>
      </c>
      <c r="AP18" s="22" t="str">
        <f t="shared" ca="1" si="84"/>
        <v>-</v>
      </c>
      <c r="AQ18" s="22" t="str">
        <f t="shared" ca="1" si="48"/>
        <v>-</v>
      </c>
      <c r="AR18" s="22" t="str">
        <f t="shared" ca="1" si="57"/>
        <v>-</v>
      </c>
      <c r="AS18" s="22">
        <f t="shared" ca="1" si="57"/>
        <v>1</v>
      </c>
      <c r="AT18" s="22" t="str">
        <f t="shared" ca="1" si="48"/>
        <v>-</v>
      </c>
      <c r="AU18" s="22" t="str">
        <f t="shared" ca="1" si="48"/>
        <v>-</v>
      </c>
      <c r="AV18" s="22" t="str">
        <f t="shared" ca="1" si="48"/>
        <v>-</v>
      </c>
      <c r="AW18" s="22" t="str">
        <f t="shared" ca="1" si="48"/>
        <v>-</v>
      </c>
      <c r="AX18" s="22" t="str">
        <f t="shared" ca="1" si="48"/>
        <v>-</v>
      </c>
      <c r="AY18" s="22">
        <f t="shared" ca="1" si="48"/>
        <v>1</v>
      </c>
      <c r="AZ18" s="22">
        <f t="shared" ca="1" si="48"/>
        <v>1</v>
      </c>
      <c r="BA18" s="22" t="str">
        <f t="shared" ca="1" si="48"/>
        <v>-</v>
      </c>
      <c r="BB18" s="22" t="str">
        <f t="shared" ca="1" si="48"/>
        <v>-</v>
      </c>
      <c r="BC18" s="22" t="str">
        <f t="shared" ca="1" si="48"/>
        <v>-</v>
      </c>
      <c r="BD18" s="22" t="str">
        <f t="shared" ref="BD18:CW52" ca="1" si="85">OFFSET(BD$5,$B18,0)</f>
        <v>-</v>
      </c>
      <c r="BE18" s="22" t="str">
        <f t="shared" ca="1" si="85"/>
        <v>-</v>
      </c>
      <c r="BF18" s="22" t="str">
        <f t="shared" ca="1" si="85"/>
        <v>-</v>
      </c>
      <c r="BG18" s="22" t="str">
        <f t="shared" ca="1" si="85"/>
        <v>-</v>
      </c>
      <c r="BH18" s="22" t="str">
        <f t="shared" ca="1" si="85"/>
        <v>-</v>
      </c>
      <c r="BI18" s="22" t="str">
        <f t="shared" ca="1" si="85"/>
        <v>-</v>
      </c>
      <c r="BJ18" s="22" t="str">
        <f t="shared" ca="1" si="85"/>
        <v>-</v>
      </c>
      <c r="BK18" s="22" t="str">
        <f t="shared" ca="1" si="85"/>
        <v>-</v>
      </c>
      <c r="BL18" s="22" t="str">
        <f t="shared" ca="1" si="85"/>
        <v>-</v>
      </c>
      <c r="BM18" s="22" t="str">
        <f t="shared" ca="1" si="85"/>
        <v>-</v>
      </c>
      <c r="BN18" s="22" t="str">
        <f t="shared" ca="1" si="85"/>
        <v>-</v>
      </c>
      <c r="BO18" s="22" t="str">
        <f t="shared" ca="1" si="85"/>
        <v>-</v>
      </c>
      <c r="BP18" s="22" t="str">
        <f t="shared" ca="1" si="85"/>
        <v>-</v>
      </c>
      <c r="BQ18" s="22" t="str">
        <f t="shared" ca="1" si="85"/>
        <v>-</v>
      </c>
      <c r="BR18" s="22" t="str">
        <f t="shared" ca="1" si="85"/>
        <v>-</v>
      </c>
      <c r="BS18" s="22" t="str">
        <f t="shared" ca="1" si="85"/>
        <v>-</v>
      </c>
      <c r="BT18" s="22" t="str">
        <f t="shared" ca="1" si="85"/>
        <v>-</v>
      </c>
      <c r="BU18" s="22" t="str">
        <f t="shared" ca="1" si="85"/>
        <v>-</v>
      </c>
      <c r="BV18" s="22" t="str">
        <f t="shared" ca="1" si="85"/>
        <v>-</v>
      </c>
      <c r="BW18" s="22" t="str">
        <f t="shared" ca="1" si="85"/>
        <v>-</v>
      </c>
      <c r="BX18" s="5">
        <f>INDEX(i.minroe,$J18,$G18)</f>
        <v>0</v>
      </c>
      <c r="BY18" s="22" t="str">
        <f t="shared" ca="1" si="85"/>
        <v>-</v>
      </c>
      <c r="BZ18" s="22" t="str">
        <f t="shared" ca="1" si="85"/>
        <v>-</v>
      </c>
      <c r="CA18" s="22" t="str">
        <f t="shared" ca="1" si="85"/>
        <v>-</v>
      </c>
      <c r="CB18" s="22" t="str">
        <f t="shared" ca="1" si="85"/>
        <v>-</v>
      </c>
      <c r="CC18" s="22" t="str">
        <f t="shared" ca="1" si="85"/>
        <v>-</v>
      </c>
      <c r="CD18" s="22" t="str">
        <f t="shared" ca="1" si="85"/>
        <v>-</v>
      </c>
      <c r="CE18" s="22" t="str">
        <f t="shared" ca="1" si="85"/>
        <v>-</v>
      </c>
      <c r="CF18" s="22" t="str">
        <f t="shared" ca="1" si="85"/>
        <v>-</v>
      </c>
      <c r="CG18" s="22">
        <f t="shared" ref="CG18:CI18" ca="1" si="86">OFFSET(CG$5,$B18,0)</f>
        <v>1</v>
      </c>
      <c r="CH18" s="22">
        <f t="shared" ca="1" si="86"/>
        <v>1</v>
      </c>
      <c r="CI18" s="22">
        <f t="shared" ca="1" si="86"/>
        <v>0</v>
      </c>
      <c r="CJ18" s="22" t="str">
        <f t="shared" ca="1" si="85"/>
        <v>-</v>
      </c>
      <c r="CK18" s="22" t="str">
        <f t="shared" ca="1" si="85"/>
        <v>-</v>
      </c>
      <c r="CL18" s="22" t="str">
        <f t="shared" ca="1" si="85"/>
        <v>-</v>
      </c>
      <c r="CM18" s="22" t="str">
        <f t="shared" ca="1" si="85"/>
        <v>-</v>
      </c>
      <c r="CN18" s="22" t="str">
        <f t="shared" ca="1" si="85"/>
        <v>-</v>
      </c>
      <c r="CO18" s="22" t="str">
        <f t="shared" ca="1" si="85"/>
        <v>-</v>
      </c>
      <c r="CP18" s="22" t="str">
        <f t="shared" ca="1" si="85"/>
        <v>-</v>
      </c>
      <c r="CQ18" s="22">
        <f t="shared" ref="CQ18" ca="1" si="87">OFFSET(CQ$5,$B18,0)</f>
        <v>0</v>
      </c>
      <c r="CR18" s="22" t="str">
        <f t="shared" ca="1" si="85"/>
        <v>-</v>
      </c>
      <c r="CS18" s="22" t="str">
        <f t="shared" ca="1" si="85"/>
        <v>-</v>
      </c>
      <c r="CT18" s="22" t="str">
        <f t="shared" ca="1" si="85"/>
        <v>-</v>
      </c>
      <c r="CU18" s="22" t="str">
        <f t="shared" ca="1" si="85"/>
        <v>-</v>
      </c>
      <c r="CV18" s="22" t="str">
        <f t="shared" ca="1" si="85"/>
        <v>-</v>
      </c>
      <c r="CW18" s="22">
        <f t="shared" ca="1" si="85"/>
        <v>0</v>
      </c>
      <c r="CX18" s="195">
        <f t="shared" ref="CX18:DA19" si="88">IF($O18=1,INDEX(i.FS_Strategy,INDEX($P18:$S18,1,1+MOD(CX$14-1,4))+1,CX$14),0)</f>
        <v>0</v>
      </c>
      <c r="CY18" s="195">
        <f t="shared" si="88"/>
        <v>0</v>
      </c>
      <c r="CZ18" s="195">
        <f t="shared" si="88"/>
        <v>0</v>
      </c>
      <c r="DA18" s="195">
        <f t="shared" si="88"/>
        <v>0</v>
      </c>
      <c r="DB18" s="194">
        <f t="shared" ref="DB18:DE19" si="89">IF($O18=2,INDEX(i.FS_Strategy,INDEX($P18:$S18,1,1+MOD(DB$14-1,4))+1,DB$14),0)</f>
        <v>0.5</v>
      </c>
      <c r="DC18" s="194">
        <f t="shared" si="89"/>
        <v>0</v>
      </c>
      <c r="DD18" s="194">
        <f t="shared" si="89"/>
        <v>0</v>
      </c>
      <c r="DE18" s="194">
        <f t="shared" si="89"/>
        <v>0</v>
      </c>
      <c r="DF18" s="196">
        <f t="shared" ref="DF18:DI19" si="90">IF($O18=3,INDEX(i.FS_Strategy,INDEX($P18:$S18,1,1+MOD(DF$14-1,4))+1,DF$14),0)</f>
        <v>0</v>
      </c>
      <c r="DG18" s="196">
        <f t="shared" si="90"/>
        <v>0</v>
      </c>
      <c r="DH18" s="196">
        <f t="shared" si="90"/>
        <v>0</v>
      </c>
      <c r="DI18" s="196">
        <f t="shared" si="90"/>
        <v>0</v>
      </c>
      <c r="DJ18" s="195">
        <f t="shared" ref="DJ18:DM19" si="91">IF($O18=1,INDEX(i.FS_Strategy,INDEX($P18:$S18,1,1+MOD(DJ$14-1,4))+1,DJ$14),0)</f>
        <v>0</v>
      </c>
      <c r="DK18" s="195">
        <f t="shared" si="91"/>
        <v>0</v>
      </c>
      <c r="DL18" s="195">
        <f t="shared" si="91"/>
        <v>0</v>
      </c>
      <c r="DM18" s="195">
        <f t="shared" si="91"/>
        <v>0</v>
      </c>
      <c r="DN18" s="194">
        <f t="shared" ref="DN18:DQ19" si="92">IF($O18=2,INDEX(i.FS_Strategy,INDEX($P18:$S18,1,1+MOD(DN$14-1,4))+1,DN$14),0)</f>
        <v>0.5</v>
      </c>
      <c r="DO18" s="194">
        <f t="shared" si="92"/>
        <v>0</v>
      </c>
      <c r="DP18" s="194">
        <f t="shared" si="92"/>
        <v>0</v>
      </c>
      <c r="DQ18" s="194">
        <f t="shared" si="92"/>
        <v>0</v>
      </c>
      <c r="DR18" s="196">
        <f t="shared" ref="DR18:DU19" si="93">IF($O18=3,INDEX(i.FS_Strategy,INDEX($P18:$S18,1,1+MOD(DR$14-1,4))+1,DR$14),0)</f>
        <v>0</v>
      </c>
      <c r="DS18" s="196">
        <f t="shared" si="93"/>
        <v>0</v>
      </c>
      <c r="DT18" s="196">
        <f t="shared" si="93"/>
        <v>0</v>
      </c>
      <c r="DU18" s="196">
        <f t="shared" si="93"/>
        <v>0</v>
      </c>
      <c r="DV18" s="195">
        <f t="shared" ref="DV18:DY19" si="94">IF($O18=1,INDEX(i.FS_Strategy,INDEX($P18:$S18,1,1+MOD(DV$14-1,4))+1,DV$14),0)</f>
        <v>0</v>
      </c>
      <c r="DW18" s="195">
        <f t="shared" si="94"/>
        <v>0</v>
      </c>
      <c r="DX18" s="195">
        <f t="shared" si="94"/>
        <v>0</v>
      </c>
      <c r="DY18" s="195">
        <f t="shared" si="94"/>
        <v>0</v>
      </c>
      <c r="DZ18" s="194">
        <f t="shared" ref="DZ18:EC19" si="95">IF($O18=2,INDEX(i.FS_Strategy,INDEX($P18:$S18,1,1+MOD(DZ$14-1,4))+1,DZ$14),0)</f>
        <v>0.5</v>
      </c>
      <c r="EA18" s="194">
        <f t="shared" si="95"/>
        <v>0</v>
      </c>
      <c r="EB18" s="194">
        <f t="shared" si="95"/>
        <v>0</v>
      </c>
      <c r="EC18" s="194">
        <f t="shared" si="95"/>
        <v>0</v>
      </c>
      <c r="ED18" s="196">
        <f t="shared" ref="ED18:EG19" si="96">IF($O18=3,INDEX(i.FS_Strategy,INDEX($P18:$S18,1,1+MOD(ED$14-1,4))+1,ED$14),0)</f>
        <v>0</v>
      </c>
      <c r="EE18" s="196">
        <f t="shared" si="96"/>
        <v>0</v>
      </c>
      <c r="EF18" s="196">
        <f t="shared" si="96"/>
        <v>0</v>
      </c>
      <c r="EG18" s="196">
        <f t="shared" si="96"/>
        <v>0</v>
      </c>
      <c r="EH18" s="22">
        <f t="shared" ref="EH18:EV19" ca="1" si="97">OFFSET(EH$5,$B18,0)</f>
        <v>0</v>
      </c>
      <c r="EI18" s="22">
        <f t="shared" ref="EI18:GW52" ca="1" si="98">OFFSET(EI$5,$B18,0)</f>
        <v>0</v>
      </c>
      <c r="EJ18" s="22">
        <f t="shared" ca="1" si="98"/>
        <v>0</v>
      </c>
      <c r="EK18" s="22">
        <f t="shared" ca="1" si="98"/>
        <v>0</v>
      </c>
      <c r="EL18" s="22" t="str">
        <f t="shared" ca="1" si="98"/>
        <v>-</v>
      </c>
      <c r="EM18" s="22" t="str">
        <f t="shared" ca="1" si="98"/>
        <v>-</v>
      </c>
      <c r="EN18" s="5">
        <f t="shared" ref="EN18:EO19" si="99">INDEX(i.TOL,$G18,EN$14)</f>
        <v>67</v>
      </c>
      <c r="EO18" s="5">
        <f t="shared" si="99"/>
        <v>67</v>
      </c>
      <c r="EP18" s="22" t="str">
        <f t="shared" ca="1" si="98"/>
        <v>-</v>
      </c>
      <c r="EQ18" s="22" t="str">
        <f t="shared" ca="1" si="98"/>
        <v>-</v>
      </c>
      <c r="ER18" s="22" t="str">
        <f t="shared" ca="1" si="98"/>
        <v>-</v>
      </c>
      <c r="ES18" s="22" t="str">
        <f t="shared" ca="1" si="98"/>
        <v>-</v>
      </c>
      <c r="ET18" s="22" t="str">
        <f t="shared" ca="1" si="98"/>
        <v>-</v>
      </c>
      <c r="EU18" s="22" t="str">
        <f t="shared" ca="1" si="98"/>
        <v>-</v>
      </c>
      <c r="EV18" s="22" t="str">
        <f t="shared" ca="1" si="98"/>
        <v>-</v>
      </c>
      <c r="EW18" s="5">
        <f>INDEX(i.FlkStrctr,$H18,EW$14)</f>
        <v>0</v>
      </c>
      <c r="EX18" s="22" t="str">
        <f t="shared" ca="1" si="98"/>
        <v>-</v>
      </c>
      <c r="EY18" s="22" t="str">
        <f t="shared" ca="1" si="98"/>
        <v>-</v>
      </c>
      <c r="EZ18" s="22" t="str">
        <f t="shared" ca="1" si="98"/>
        <v>-</v>
      </c>
      <c r="FA18" s="22" t="str">
        <f t="shared" ca="1" si="98"/>
        <v>-</v>
      </c>
      <c r="FB18" s="5" t="b">
        <f>INDEX(i.FlkStrctr,$H18,FB$14)</f>
        <v>0</v>
      </c>
      <c r="FC18" s="22" t="str">
        <f t="shared" ca="1" si="98"/>
        <v>-</v>
      </c>
      <c r="FD18" s="22">
        <f t="shared" ca="1" si="98"/>
        <v>0</v>
      </c>
      <c r="FE18" s="22" t="str">
        <f t="shared" ca="1" si="98"/>
        <v>-</v>
      </c>
      <c r="FF18" s="22">
        <f t="shared" ca="1" si="98"/>
        <v>1</v>
      </c>
      <c r="FG18" s="22">
        <f t="shared" ca="1" si="98"/>
        <v>0</v>
      </c>
      <c r="FH18" s="22">
        <f t="shared" ca="1" si="98"/>
        <v>1</v>
      </c>
      <c r="FI18" s="22">
        <f t="shared" ca="1" si="98"/>
        <v>1</v>
      </c>
      <c r="FJ18" s="22">
        <f t="shared" ca="1" si="98"/>
        <v>1</v>
      </c>
      <c r="FK18" s="22">
        <f t="shared" ca="1" si="98"/>
        <v>0</v>
      </c>
      <c r="FL18" s="22">
        <f t="shared" ca="1" si="98"/>
        <v>0</v>
      </c>
      <c r="FM18" s="22">
        <f t="shared" ca="1" si="98"/>
        <v>0</v>
      </c>
      <c r="FN18" s="22">
        <f t="shared" ca="1" si="98"/>
        <v>0</v>
      </c>
      <c r="FO18" s="22">
        <f t="shared" ca="1" si="98"/>
        <v>1</v>
      </c>
      <c r="FP18" s="22">
        <f t="shared" ca="1" si="98"/>
        <v>0</v>
      </c>
      <c r="FQ18" s="22">
        <f t="shared" ca="1" si="98"/>
        <v>0</v>
      </c>
      <c r="FR18" s="22">
        <f t="shared" ca="1" si="98"/>
        <v>0</v>
      </c>
      <c r="FS18" s="22">
        <f t="shared" ca="1" si="98"/>
        <v>0</v>
      </c>
      <c r="FT18" s="22">
        <f t="shared" ca="1" si="98"/>
        <v>0</v>
      </c>
      <c r="FU18" s="22">
        <f t="shared" ca="1" si="98"/>
        <v>0</v>
      </c>
      <c r="FV18" s="22">
        <f t="shared" ca="1" si="98"/>
        <v>0</v>
      </c>
      <c r="FW18" s="22">
        <f t="shared" ca="1" si="98"/>
        <v>1</v>
      </c>
      <c r="FX18" s="22">
        <f t="shared" ca="1" si="98"/>
        <v>0</v>
      </c>
      <c r="FY18" s="5">
        <f t="shared" ref="FY18:GA19" si="100">INDEX(i.NLB,$I18,FY$14)</f>
        <v>0</v>
      </c>
      <c r="FZ18" s="5">
        <f t="shared" si="100"/>
        <v>0</v>
      </c>
      <c r="GA18" s="5">
        <f t="shared" si="100"/>
        <v>0</v>
      </c>
      <c r="GB18" s="5">
        <f t="shared" ref="GB18:GD19" si="101">INDEX(i_dryman,$AB18,GB$14)</f>
        <v>0</v>
      </c>
      <c r="GC18" s="5">
        <f t="shared" si="101"/>
        <v>0</v>
      </c>
      <c r="GD18" s="5">
        <f t="shared" si="101"/>
        <v>0</v>
      </c>
      <c r="GE18" s="22">
        <f t="shared" ca="1" si="98"/>
        <v>0</v>
      </c>
      <c r="GF18" s="22">
        <f t="shared" ca="1" si="98"/>
        <v>0</v>
      </c>
      <c r="GG18" s="22" t="str">
        <f t="shared" ca="1" si="98"/>
        <v>-</v>
      </c>
      <c r="GH18" s="22" t="str">
        <f t="shared" ca="1" si="98"/>
        <v>-</v>
      </c>
      <c r="GI18" s="22" t="str">
        <f t="shared" ca="1" si="98"/>
        <v>-</v>
      </c>
      <c r="GJ18" s="22" t="str">
        <f t="shared" ca="1" si="98"/>
        <v>-</v>
      </c>
      <c r="GK18" s="5" t="b">
        <f t="shared" ref="GK18:GM19" si="102">INDEX(i.TOL,$G18,GK$14)</f>
        <v>0</v>
      </c>
      <c r="GL18" s="5" t="b">
        <f t="shared" si="102"/>
        <v>0</v>
      </c>
      <c r="GM18" s="5" t="b">
        <f t="shared" si="102"/>
        <v>1</v>
      </c>
      <c r="GN18" s="5">
        <f>INDEX(i.AgeJ,$O18,GN$14)</f>
        <v>21</v>
      </c>
      <c r="GO18" s="22">
        <f t="shared" ca="1" si="98"/>
        <v>1</v>
      </c>
      <c r="GP18" s="22">
        <f t="shared" ca="1" si="98"/>
        <v>2</v>
      </c>
      <c r="GQ18" s="5" t="str">
        <f t="shared" ref="GQ18:GR19" si="103">INDEX(i_dryman,$T18,GQ$14)</f>
        <v>-</v>
      </c>
      <c r="GR18" s="5" t="str">
        <f t="shared" si="103"/>
        <v>-</v>
      </c>
      <c r="GS18" s="5" t="str">
        <f t="shared" ref="GS18:GT19" si="104">INDEX(i_dryman,$AB18,GS$14)</f>
        <v>-</v>
      </c>
      <c r="GT18" s="5" t="str">
        <f t="shared" si="104"/>
        <v>-</v>
      </c>
      <c r="GU18" s="5">
        <f>INDEX(i_dryman,$T18,GU$14+$AD18-1)</f>
        <v>1</v>
      </c>
      <c r="GV18" s="5" t="str">
        <f>IF(TRUE,"-",INDEX(i_dryman,INDEX(CHOOSE($G18,DataAutumn!i.AdultDrys,DataWinter!i.AdultDrys,DataSpring!i.AdultDrys),1,$AD18)+1,GV$14))</f>
        <v>-</v>
      </c>
      <c r="GW18" s="22" t="str">
        <f t="shared" ca="1" si="98"/>
        <v>-</v>
      </c>
      <c r="GX18" s="5" t="str">
        <f t="array" ref="GX18">IF(OR(GY18:HL18&lt;&gt;"-"),TRUE,"-")</f>
        <v>-</v>
      </c>
      <c r="GY18" s="5" t="str">
        <f>IF($Z18=0,"-",IFERROR(INDEX(CHOOSE($G18,DataAutumn!i.GI, DataWinter!i.GI, DataSpring!i.GI),$H18,7*($Z18-1)+GY$14)*INDEX(GI.LowerScalar,1,GY$14),"-"))</f>
        <v>-</v>
      </c>
      <c r="GZ18" s="5" t="str">
        <f>IF($Z18=0,"-",IFERROR(INDEX(CHOOSE($G18,DataAutumn!i.GI, DataWinter!i.GI, DataSpring!i.GI),$H18,7*($Z18-1)+GZ$14)*INDEX(GI.LowerScalar,1,GZ$14),"-"))</f>
        <v>-</v>
      </c>
      <c r="HA18" s="5" t="str">
        <f>IF($Z18=0,"-",IFERROR(INDEX(CHOOSE($G18,DataAutumn!i.GI, DataWinter!i.GI, DataSpring!i.GI),$H18,7*($Z18-1)+HA$14)*INDEX(GI.LowerScalar,1,HA$14),"-"))</f>
        <v>-</v>
      </c>
      <c r="HB18" s="5" t="str">
        <f>IF($Z18=0,"-",IFERROR(INDEX(CHOOSE($G18,DataAutumn!i.GI, DataWinter!i.GI, DataSpring!i.GI),$H18,7*($Z18-1)+HB$14)*INDEX(GI.LowerScalar,1,HB$14),"-"))</f>
        <v>-</v>
      </c>
      <c r="HC18" s="5" t="str">
        <f>IF($Z18=0,"-",IFERROR(INDEX(CHOOSE($G18,DataAutumn!i.GI, DataWinter!i.GI, DataSpring!i.GI),$H18,7*($Z18-1)+HC$14)*INDEX(GI.LowerScalar,1,HC$14),"-"))</f>
        <v>-</v>
      </c>
      <c r="HD18" s="5" t="str">
        <f>IF($Z18=0,"-",IFERROR(INDEX(CHOOSE($G18,DataAutumn!i.GI, DataWinter!i.GI, DataSpring!i.GI),$H18,7*($Z18-1)+HD$14)*INDEX(GI.LowerScalar,1,HD$14),"-"))</f>
        <v>-</v>
      </c>
      <c r="HE18" s="5" t="str">
        <f>IF($Z18=0,"-",IFERROR(INDEX(CHOOSE($G18,DataAutumn!i.GI, DataWinter!i.GI, DataSpring!i.GI),$H18,7*($Z18-1)+HE$14)*INDEX(GI.LowerScalar,1,HE$14),"-"))</f>
        <v>-</v>
      </c>
      <c r="HF18" s="5" t="str">
        <f>IF($Z18=0,"-",IFERROR(INDEX(CHOOSE($G18,DataAutumn!i.GI, DataWinter!i.GI, DataSpring!i.GI),$H18,7*($Z18-1)+HF$14)*INDEX(GI.LowerScalar,1,HF$14),"-"))</f>
        <v>-</v>
      </c>
      <c r="HG18" s="5" t="str">
        <f>IF($Z18=0,"-",IFERROR(INDEX(CHOOSE($G18,DataAutumn!i.GI, DataWinter!i.GI, DataSpring!i.GI),$H18,7*($Z18-1)+HG$14)*INDEX(GI.LowerScalar,1,HG$14),"-"))</f>
        <v>-</v>
      </c>
      <c r="HH18" s="5" t="str">
        <f>IF($Z18=0,"-",IFERROR(INDEX(CHOOSE($G18,DataAutumn!i.GI, DataWinter!i.GI, DataSpring!i.GI),$H18,7*($Z18-1)+HH$14)*INDEX(GI.LowerScalar,1,HH$14),"-"))</f>
        <v>-</v>
      </c>
      <c r="HI18" s="5" t="str">
        <f>IF($Z18=0,"-",IFERROR(INDEX(CHOOSE($G18,DataAutumn!i.GI, DataWinter!i.GI, DataSpring!i.GI),$H18,7*($Z18-1)+HI$14)*INDEX(GI.LowerScalar,1,HI$14),"-"))</f>
        <v>-</v>
      </c>
      <c r="HJ18" s="5" t="str">
        <f>IF($Z18=0,"-",IFERROR(INDEX(CHOOSE($G18,DataAutumn!i.GI, DataWinter!i.GI, DataSpring!i.GI),$H18,7*($Z18-1)+HJ$14)*INDEX(GI.LowerScalar,1,HJ$14),"-"))</f>
        <v>-</v>
      </c>
      <c r="HK18" s="5" t="str">
        <f>IF($Z18=0,"-",IFERROR(INDEX(CHOOSE($G18,DataAutumn!i.GI, DataWinter!i.GI, DataSpring!i.GI),$H18,7*($Z18-1)+HK$14)*INDEX(GI.LowerScalar,1,HK$14),"-"))</f>
        <v>-</v>
      </c>
      <c r="HL18" s="5" t="str">
        <f>IF($Z18=0,"-",IFERROR(INDEX(CHOOSE($G18,DataAutumn!i.GI, DataWinter!i.GI, DataSpring!i.GI),$H18,7*($Z18-1)+HL$14)*INDEX(GI.LowerScalar,1,HL$14),"-"))</f>
        <v>-</v>
      </c>
      <c r="HM18" s="5" t="b">
        <f t="array" aca="1" ref="HM18" ca="1">IF(OR(HN18:IB18&lt;&gt;"-"),TRUE,"-")</f>
        <v>1</v>
      </c>
      <c r="HN18" s="22">
        <f t="shared" ref="HN18:HN51" ca="1" si="105">OFFSET(HN$5,$B18,0)</f>
        <v>0</v>
      </c>
      <c r="HO18" s="5" t="str">
        <f>IF($Z18=0,"-",IFERROR(INDEX(CHOOSE($G18,DataAutumn!i.GI, DataWinter!i.GI, DataSpring!i.GI),$H18,7*($Z18-1)+HO$14)*INDEX(GI.UpperScalar,1,HO$14),"-"))</f>
        <v>-</v>
      </c>
      <c r="HP18" s="5" t="str">
        <f>IF($Z18=0,"-",IFERROR(INDEX(CHOOSE($G18,DataAutumn!i.GI, DataWinter!i.GI, DataSpring!i.GI),$H18,7*($Z18-1)+HP$14)*INDEX(GI.UpperScalar,1,HP$14),"-"))</f>
        <v>-</v>
      </c>
      <c r="HQ18" s="5" t="str">
        <f>IF($Z18=0,"-",IFERROR(INDEX(CHOOSE($G18,DataAutumn!i.GI, DataWinter!i.GI, DataSpring!i.GI),$H18,7*($Z18-1)+HQ$14)*INDEX(GI.UpperScalar,1,HQ$14),"-"))</f>
        <v>-</v>
      </c>
      <c r="HR18" s="5" t="str">
        <f>IF($Z18=0,"-",IFERROR(INDEX(CHOOSE($G18,DataAutumn!i.GI, DataWinter!i.GI, DataSpring!i.GI),$H18,7*($Z18-1)+HR$14)*INDEX(GI.UpperScalar,1,HR$14),"-"))</f>
        <v>-</v>
      </c>
      <c r="HS18" s="5" t="str">
        <f>IF($Z18=0,"-",IFERROR(INDEX(CHOOSE($G18,DataAutumn!i.GI, DataWinter!i.GI, DataSpring!i.GI),$H18,7*($Z18-1)+HS$14)*INDEX(GI.UpperScalar,1,HS$14),"-"))</f>
        <v>-</v>
      </c>
      <c r="HT18" s="5" t="str">
        <f>IF($Z18=0,"-",IFERROR(INDEX(CHOOSE($G18,DataAutumn!i.GI, DataWinter!i.GI, DataSpring!i.GI),$H18,7*($Z18-1)+HT$14)*INDEX(GI.UpperScalar,1,HT$14),"-"))</f>
        <v>-</v>
      </c>
      <c r="HU18" s="5" t="str">
        <f>IF($Z18=0,"-",IFERROR(INDEX(CHOOSE($G18,DataAutumn!i.GI, DataWinter!i.GI, DataSpring!i.GI),$H18,7*($Z18-1)+HU$14)*INDEX(GI.UpperScalar,1,HU$14),"-"))</f>
        <v>-</v>
      </c>
      <c r="HV18" s="5" t="str">
        <f>IF($Z18=0,"-",IFERROR(INDEX(CHOOSE($G18,DataAutumn!i.GI, DataWinter!i.GI, DataSpring!i.GI),$H18,7*($Z18-1)+HV$14)*INDEX(GI.UpperScalar,1,HV$14),"-"))</f>
        <v>-</v>
      </c>
      <c r="HW18" s="5" t="str">
        <f>IF($Z18=0,"-",IFERROR(INDEX(CHOOSE($G18,DataAutumn!i.GI, DataWinter!i.GI, DataSpring!i.GI),$H18,7*($Z18-1)+HW$14)*INDEX(GI.UpperScalar,1,HW$14),"-"))</f>
        <v>-</v>
      </c>
      <c r="HX18" s="5" t="str">
        <f>IF($Z18=0,"-",IFERROR(INDEX(CHOOSE($G18,DataAutumn!i.GI, DataWinter!i.GI, DataSpring!i.GI),$H18,7*($Z18-1)+HX$14)*INDEX(GI.UpperScalar,1,HX$14),"-"))</f>
        <v>-</v>
      </c>
      <c r="HY18" s="5" t="str">
        <f>IF($Z18=0,"-",IFERROR(INDEX(CHOOSE($G18,DataAutumn!i.GI, DataWinter!i.GI, DataSpring!i.GI),$H18,7*($Z18-1)+HY$14)*INDEX(GI.UpperScalar,1,HY$14),"-"))</f>
        <v>-</v>
      </c>
      <c r="HZ18" s="5" t="str">
        <f>IF($Z18=0,"-",IFERROR(INDEX(CHOOSE($G18,DataAutumn!i.GI, DataWinter!i.GI, DataSpring!i.GI),$H18,7*($Z18-1)+HZ$14)*INDEX(GI.UpperScalar,1,HZ$14),"-"))</f>
        <v>-</v>
      </c>
      <c r="IA18" s="5" t="str">
        <f>IF($Z18=0,"-",IFERROR(INDEX(CHOOSE($G18,DataAutumn!i.GI, DataWinter!i.GI, DataSpring!i.GI),$H18,7*($Z18-1)+IA$14)*INDEX(GI.UpperScalar,1,IA$14),"-"))</f>
        <v>-</v>
      </c>
      <c r="IB18" s="5" t="str">
        <f>IF($Z18=0,"-",IFERROR(INDEX(CHOOSE($G18,DataAutumn!i.GI, DataWinter!i.GI, DataSpring!i.GI),$H18,7*($Z18-1)+IB$14)*INDEX(GI.UpperScalar,1,IB$14),"-"))</f>
        <v>-</v>
      </c>
      <c r="IC18" s="22" t="str">
        <f t="shared" ref="IC18:ID63" ca="1" si="106">OFFSET(IC$5,$B18,0)</f>
        <v>-</v>
      </c>
      <c r="ID18" s="22" t="str">
        <f ca="1">OFFSET(ID$5,$B18,0)</f>
        <v>-</v>
      </c>
      <c r="IE18" s="22" t="b">
        <f t="shared" ref="IE18:IF63" ca="1" si="107">OFFSET(IE$5,$B18,0)</f>
        <v>1</v>
      </c>
      <c r="IF18" s="22">
        <f ca="1">OFFSET(IF$5,$B18,0)</f>
        <v>0</v>
      </c>
      <c r="IG18" s="5" t="str">
        <f t="shared" ref="IG18:IJ19" si="108">INDEX(i.FlkStrctr,$H18,IG$14)</f>
        <v>-</v>
      </c>
      <c r="IH18" s="5" t="str">
        <f t="shared" si="108"/>
        <v>-</v>
      </c>
      <c r="II18" s="5" t="str">
        <f t="shared" si="108"/>
        <v>-</v>
      </c>
      <c r="IJ18" s="5" t="str">
        <f t="shared" si="108"/>
        <v>-</v>
      </c>
      <c r="IK18" s="22" t="str">
        <f t="shared" ref="IK18:OH52" ca="1" si="109">OFFSET(IK$5,$B18,0)</f>
        <v>-</v>
      </c>
      <c r="IL18" s="5" t="str">
        <f>INDEX(i.DamsMated,$N18+1,IL$14)</f>
        <v>-</v>
      </c>
      <c r="IM18" s="22" t="str">
        <f t="shared" ca="1" si="109"/>
        <v>-</v>
      </c>
      <c r="IN18" s="5">
        <f>INDEX(i.DamsMatedEst,$N18+1,$AD18)</f>
        <v>0</v>
      </c>
      <c r="IO18" s="5" t="str">
        <f t="shared" ref="IO18:IS19" si="110">INDEX(i.FlkStrctr,$H18,IO$14)</f>
        <v>-</v>
      </c>
      <c r="IP18" s="5">
        <f t="shared" si="110"/>
        <v>500</v>
      </c>
      <c r="IQ18" s="5">
        <f t="shared" si="110"/>
        <v>500</v>
      </c>
      <c r="IR18" s="5">
        <f>INDEX(i.FlkStrctr,$H18,IR$14)</f>
        <v>865</v>
      </c>
      <c r="IS18" s="5" t="str">
        <f t="shared" si="110"/>
        <v>-</v>
      </c>
      <c r="IT18" s="5" t="str">
        <f>INDEX(i.FlkStrctr,$H18,IT$14)</f>
        <v>-</v>
      </c>
      <c r="IU18" s="22">
        <f t="shared" ca="1" si="109"/>
        <v>1</v>
      </c>
      <c r="IV18" s="22">
        <f t="shared" ca="1" si="109"/>
        <v>0</v>
      </c>
      <c r="IW18" s="22">
        <f t="shared" ca="1" si="109"/>
        <v>1</v>
      </c>
      <c r="IX18" s="22">
        <f t="shared" ca="1" si="109"/>
        <v>1</v>
      </c>
      <c r="IY18" s="22">
        <f t="shared" ca="1" si="109"/>
        <v>0</v>
      </c>
      <c r="IZ18" s="22">
        <f t="shared" ca="1" si="109"/>
        <v>70</v>
      </c>
      <c r="JA18" s="22">
        <f t="shared" ca="1" si="109"/>
        <v>50</v>
      </c>
      <c r="JB18" s="22">
        <f t="shared" ca="1" si="109"/>
        <v>70</v>
      </c>
      <c r="JC18" s="22">
        <f t="shared" ca="1" si="109"/>
        <v>50</v>
      </c>
      <c r="JD18" s="5">
        <f>INDEX(i.WoolPrices,$K18,JD$14)</f>
        <v>1</v>
      </c>
      <c r="JE18" s="5">
        <f>INDEX(i.MeatPrices,$L18,JE$14)</f>
        <v>1</v>
      </c>
      <c r="JF18" s="5">
        <f>INDEX(i.GrainPrices,$M18,JF$14)</f>
        <v>1</v>
      </c>
      <c r="JG18" s="22">
        <f t="shared" ca="1" si="109"/>
        <v>1</v>
      </c>
      <c r="JH18" s="22">
        <f t="shared" ca="1" si="109"/>
        <v>1</v>
      </c>
      <c r="JI18" s="22">
        <f t="shared" ca="1" si="109"/>
        <v>1</v>
      </c>
      <c r="JJ18" s="22">
        <f t="shared" ca="1" si="109"/>
        <v>1</v>
      </c>
      <c r="JK18" s="22">
        <f t="shared" ca="1" si="109"/>
        <v>1</v>
      </c>
      <c r="JL18" s="22">
        <f t="shared" ca="1" si="109"/>
        <v>1</v>
      </c>
      <c r="JM18" s="22">
        <f t="shared" ca="1" si="109"/>
        <v>1</v>
      </c>
      <c r="JN18" s="173" t="b">
        <f>SUM(JO18:OD18)&gt;0</f>
        <v>1</v>
      </c>
      <c r="JO18" s="173">
        <f t="shared" ref="JO18:JX19" si="111">IF($AC18=0,"-",INDEX(i.LMU_Area,$AC18,JO$14))</f>
        <v>149.99</v>
      </c>
      <c r="JP18" s="173">
        <f t="shared" si="111"/>
        <v>0</v>
      </c>
      <c r="JQ18" s="173">
        <f t="shared" si="111"/>
        <v>0</v>
      </c>
      <c r="JR18" s="173">
        <f t="shared" si="111"/>
        <v>0</v>
      </c>
      <c r="JS18" s="173">
        <f t="shared" si="111"/>
        <v>0</v>
      </c>
      <c r="JT18" s="173">
        <f t="shared" si="111"/>
        <v>0</v>
      </c>
      <c r="JU18" s="173">
        <f t="shared" si="111"/>
        <v>0</v>
      </c>
      <c r="JV18" s="173">
        <f t="shared" si="111"/>
        <v>0</v>
      </c>
      <c r="JW18" s="173">
        <f t="shared" si="111"/>
        <v>0</v>
      </c>
      <c r="JX18" s="173">
        <f t="shared" si="111"/>
        <v>0</v>
      </c>
      <c r="JY18" s="173">
        <f t="shared" ref="JY18:KH19" si="112">IF($AC18=0,"-",INDEX(i.LMU_Area,$AC18,JY$14))</f>
        <v>0</v>
      </c>
      <c r="JZ18" s="173">
        <f t="shared" si="112"/>
        <v>0</v>
      </c>
      <c r="KA18" s="173">
        <f t="shared" si="112"/>
        <v>0</v>
      </c>
      <c r="KB18" s="173">
        <f t="shared" si="112"/>
        <v>0</v>
      </c>
      <c r="KC18" s="173">
        <f t="shared" si="112"/>
        <v>0</v>
      </c>
      <c r="KD18" s="173">
        <f t="shared" si="112"/>
        <v>146.24</v>
      </c>
      <c r="KE18" s="173">
        <f t="shared" si="112"/>
        <v>146.24</v>
      </c>
      <c r="KF18" s="173">
        <f t="shared" si="112"/>
        <v>146.24</v>
      </c>
      <c r="KG18" s="173">
        <f t="shared" si="112"/>
        <v>146.24</v>
      </c>
      <c r="KH18" s="173">
        <f t="shared" si="112"/>
        <v>146.24</v>
      </c>
      <c r="KI18" s="173">
        <f t="shared" ref="KI18:KR19" si="113">IF($AC18=0,"-",INDEX(i.LMU_Area,$AC18,KI$14))</f>
        <v>146.24</v>
      </c>
      <c r="KJ18" s="173">
        <f t="shared" si="113"/>
        <v>146.24</v>
      </c>
      <c r="KK18" s="173">
        <f t="shared" si="113"/>
        <v>146.24</v>
      </c>
      <c r="KL18" s="173">
        <f t="shared" si="113"/>
        <v>20</v>
      </c>
      <c r="KM18" s="173">
        <f t="shared" si="113"/>
        <v>20</v>
      </c>
      <c r="KN18" s="173">
        <f t="shared" si="113"/>
        <v>20</v>
      </c>
      <c r="KO18" s="173">
        <f t="shared" si="113"/>
        <v>0</v>
      </c>
      <c r="KP18" s="173">
        <f t="shared" si="113"/>
        <v>0</v>
      </c>
      <c r="KQ18" s="173">
        <f t="shared" si="113"/>
        <v>0</v>
      </c>
      <c r="KR18" s="173">
        <f t="shared" si="113"/>
        <v>0</v>
      </c>
      <c r="KS18" s="173">
        <f t="shared" ref="KS18:LB19" si="114">IF($AC18=0,"-",INDEX(i.LMU_Area,$AC18,KS$14))</f>
        <v>75.289999999999992</v>
      </c>
      <c r="KT18" s="173">
        <f t="shared" si="114"/>
        <v>75.289999999999992</v>
      </c>
      <c r="KU18" s="173">
        <f t="shared" si="114"/>
        <v>75.289999999999992</v>
      </c>
      <c r="KV18" s="173">
        <f t="shared" si="114"/>
        <v>75.289999999999992</v>
      </c>
      <c r="KW18" s="173">
        <f t="shared" si="114"/>
        <v>75.289999999999992</v>
      </c>
      <c r="KX18" s="173">
        <f t="shared" si="114"/>
        <v>75.289999999999992</v>
      </c>
      <c r="KY18" s="173">
        <f t="shared" si="114"/>
        <v>75.289999999999992</v>
      </c>
      <c r="KZ18" s="173">
        <f t="shared" si="114"/>
        <v>222.87</v>
      </c>
      <c r="LA18" s="173">
        <f t="shared" si="114"/>
        <v>0</v>
      </c>
      <c r="LB18" s="173">
        <f t="shared" si="114"/>
        <v>0</v>
      </c>
      <c r="LC18" s="173">
        <f t="shared" ref="LC18:LL19" si="115">IF($AC18=0,"-",INDEX(i.LMU_Area,$AC18,LC$14))</f>
        <v>0</v>
      </c>
      <c r="LD18" s="173">
        <f t="shared" si="115"/>
        <v>0</v>
      </c>
      <c r="LE18" s="173">
        <f t="shared" si="115"/>
        <v>0</v>
      </c>
      <c r="LF18" s="173">
        <f t="shared" si="115"/>
        <v>0</v>
      </c>
      <c r="LG18" s="173">
        <f t="shared" si="115"/>
        <v>0</v>
      </c>
      <c r="LH18" s="173">
        <f t="shared" si="115"/>
        <v>0</v>
      </c>
      <c r="LI18" s="173">
        <f t="shared" si="115"/>
        <v>0</v>
      </c>
      <c r="LJ18" s="173">
        <f t="shared" si="115"/>
        <v>0</v>
      </c>
      <c r="LK18" s="173">
        <f t="shared" si="115"/>
        <v>0</v>
      </c>
      <c r="LL18" s="173">
        <f t="shared" si="115"/>
        <v>0</v>
      </c>
      <c r="LM18" s="173">
        <f t="shared" ref="LM18:LV19" si="116">IF($AC18=0,"-",INDEX(i.LMU_Area,$AC18,LM$14))</f>
        <v>0</v>
      </c>
      <c r="LN18" s="173">
        <f t="shared" si="116"/>
        <v>0</v>
      </c>
      <c r="LO18" s="173">
        <f t="shared" si="116"/>
        <v>0</v>
      </c>
      <c r="LP18" s="173">
        <f t="shared" si="116"/>
        <v>0</v>
      </c>
      <c r="LQ18" s="173">
        <f t="shared" si="116"/>
        <v>0</v>
      </c>
      <c r="LR18" s="173">
        <f t="shared" si="116"/>
        <v>0</v>
      </c>
      <c r="LS18" s="173">
        <f t="shared" si="116"/>
        <v>0</v>
      </c>
      <c r="LT18" s="173">
        <f t="shared" si="116"/>
        <v>0</v>
      </c>
      <c r="LU18" s="173">
        <f t="shared" si="116"/>
        <v>0</v>
      </c>
      <c r="LV18" s="173">
        <f t="shared" si="116"/>
        <v>0</v>
      </c>
      <c r="LW18" s="173">
        <f t="shared" ref="LW18:MF19" si="117">IF($AC18=0,"-",INDEX(i.LMU_Area,$AC18,LW$14))</f>
        <v>0</v>
      </c>
      <c r="LX18" s="173">
        <f t="shared" si="117"/>
        <v>0</v>
      </c>
      <c r="LY18" s="173">
        <f t="shared" si="117"/>
        <v>0</v>
      </c>
      <c r="LZ18" s="173">
        <f t="shared" si="117"/>
        <v>0</v>
      </c>
      <c r="MA18" s="173">
        <f t="shared" si="117"/>
        <v>0</v>
      </c>
      <c r="MB18" s="173">
        <f t="shared" si="117"/>
        <v>0</v>
      </c>
      <c r="MC18" s="173">
        <f t="shared" si="117"/>
        <v>0</v>
      </c>
      <c r="MD18" s="173">
        <f t="shared" si="117"/>
        <v>0</v>
      </c>
      <c r="ME18" s="173">
        <f t="shared" si="117"/>
        <v>0</v>
      </c>
      <c r="MF18" s="173">
        <f t="shared" si="117"/>
        <v>0</v>
      </c>
      <c r="MG18" s="173">
        <f t="shared" ref="MG18:MP19" si="118">IF($AC18=0,"-",INDEX(i.LMU_Area,$AC18,MG$14))</f>
        <v>0</v>
      </c>
      <c r="MH18" s="173">
        <f t="shared" si="118"/>
        <v>0</v>
      </c>
      <c r="MI18" s="173">
        <f t="shared" si="118"/>
        <v>0</v>
      </c>
      <c r="MJ18" s="173">
        <f t="shared" si="118"/>
        <v>0</v>
      </c>
      <c r="MK18" s="173">
        <f t="shared" si="118"/>
        <v>0</v>
      </c>
      <c r="ML18" s="173">
        <f t="shared" si="118"/>
        <v>0</v>
      </c>
      <c r="MM18" s="173">
        <f t="shared" si="118"/>
        <v>0</v>
      </c>
      <c r="MN18" s="173">
        <f t="shared" si="118"/>
        <v>0</v>
      </c>
      <c r="MO18" s="173">
        <f t="shared" si="118"/>
        <v>0</v>
      </c>
      <c r="MP18" s="173">
        <f t="shared" si="118"/>
        <v>0</v>
      </c>
      <c r="MQ18" s="173">
        <f t="shared" ref="MQ18:MZ19" si="119">IF($AC18=0,"-",INDEX(i.LMU_Area,$AC18,MQ$14))</f>
        <v>0</v>
      </c>
      <c r="MR18" s="173">
        <f t="shared" si="119"/>
        <v>0</v>
      </c>
      <c r="MS18" s="173">
        <f t="shared" si="119"/>
        <v>0</v>
      </c>
      <c r="MT18" s="173">
        <f t="shared" si="119"/>
        <v>0</v>
      </c>
      <c r="MU18" s="173">
        <f t="shared" si="119"/>
        <v>0</v>
      </c>
      <c r="MV18" s="173">
        <f t="shared" si="119"/>
        <v>0</v>
      </c>
      <c r="MW18" s="173">
        <f t="shared" si="119"/>
        <v>0</v>
      </c>
      <c r="MX18" s="173">
        <f t="shared" si="119"/>
        <v>0</v>
      </c>
      <c r="MY18" s="173">
        <f t="shared" si="119"/>
        <v>0</v>
      </c>
      <c r="MZ18" s="173">
        <f t="shared" si="119"/>
        <v>0</v>
      </c>
      <c r="NA18" s="173">
        <f t="shared" ref="NA18:NJ19" si="120">IF($AC18=0,"-",INDEX(i.LMU_Area,$AC18,NA$14))</f>
        <v>0</v>
      </c>
      <c r="NB18" s="173">
        <f t="shared" si="120"/>
        <v>0</v>
      </c>
      <c r="NC18" s="173">
        <f t="shared" si="120"/>
        <v>0</v>
      </c>
      <c r="ND18" s="173">
        <f t="shared" si="120"/>
        <v>0</v>
      </c>
      <c r="NE18" s="173">
        <f t="shared" si="120"/>
        <v>0</v>
      </c>
      <c r="NF18" s="173">
        <f t="shared" si="120"/>
        <v>0</v>
      </c>
      <c r="NG18" s="173">
        <f t="shared" si="120"/>
        <v>0</v>
      </c>
      <c r="NH18" s="173">
        <f t="shared" si="120"/>
        <v>0</v>
      </c>
      <c r="NI18" s="173">
        <f t="shared" si="120"/>
        <v>0</v>
      </c>
      <c r="NJ18" s="173">
        <f t="shared" si="120"/>
        <v>0</v>
      </c>
      <c r="NK18" s="173">
        <f t="shared" ref="NK18:NT19" si="121">IF($AC18=0,"-",INDEX(i.LMU_Area,$AC18,NK$14))</f>
        <v>0</v>
      </c>
      <c r="NL18" s="173">
        <f t="shared" si="121"/>
        <v>0</v>
      </c>
      <c r="NM18" s="173">
        <f t="shared" si="121"/>
        <v>0</v>
      </c>
      <c r="NN18" s="173">
        <f t="shared" si="121"/>
        <v>0</v>
      </c>
      <c r="NO18" s="173">
        <f t="shared" si="121"/>
        <v>0</v>
      </c>
      <c r="NP18" s="173">
        <f t="shared" si="121"/>
        <v>0</v>
      </c>
      <c r="NQ18" s="173">
        <f t="shared" si="121"/>
        <v>0</v>
      </c>
      <c r="NR18" s="173">
        <f t="shared" si="121"/>
        <v>0</v>
      </c>
      <c r="NS18" s="173">
        <f t="shared" si="121"/>
        <v>0</v>
      </c>
      <c r="NT18" s="173">
        <f t="shared" si="121"/>
        <v>0</v>
      </c>
      <c r="NU18" s="173">
        <f t="shared" ref="NU18:OD19" si="122">IF($AC18=0,"-",INDEX(i.LMU_Area,$AC18,NU$14))</f>
        <v>0</v>
      </c>
      <c r="NV18" s="173">
        <f t="shared" si="122"/>
        <v>0</v>
      </c>
      <c r="NW18" s="173">
        <f t="shared" si="122"/>
        <v>0</v>
      </c>
      <c r="NX18" s="173">
        <f t="shared" si="122"/>
        <v>0</v>
      </c>
      <c r="NY18" s="173">
        <f t="shared" si="122"/>
        <v>0</v>
      </c>
      <c r="NZ18" s="173">
        <f t="shared" si="122"/>
        <v>0</v>
      </c>
      <c r="OA18" s="173">
        <f t="shared" si="122"/>
        <v>0</v>
      </c>
      <c r="OB18" s="173">
        <f t="shared" si="122"/>
        <v>0</v>
      </c>
      <c r="OC18" s="173">
        <f t="shared" si="122"/>
        <v>0</v>
      </c>
      <c r="OD18" s="173">
        <f t="shared" si="122"/>
        <v>0</v>
      </c>
      <c r="OE18" s="22">
        <f t="shared" ca="1" si="109"/>
        <v>0</v>
      </c>
      <c r="OF18" s="22" t="str">
        <f t="shared" ca="1" si="109"/>
        <v>-</v>
      </c>
      <c r="OG18" s="22">
        <f t="shared" ca="1" si="109"/>
        <v>0</v>
      </c>
      <c r="OH18" s="22">
        <f t="shared" ca="1" si="109"/>
        <v>0</v>
      </c>
      <c r="OI18" s="27">
        <v>0</v>
      </c>
    </row>
    <row r="19" spans="1:399" outlineLevel="1">
      <c r="A19" s="24">
        <f t="shared" si="22"/>
        <v>14</v>
      </c>
      <c r="B19" s="24">
        <f>$A$18</f>
        <v>13</v>
      </c>
      <c r="C19">
        <v>3</v>
      </c>
      <c r="D19" t="b">
        <v>1</v>
      </c>
      <c r="E19" t="b">
        <v>0</v>
      </c>
      <c r="F19" t="b">
        <v>1</v>
      </c>
      <c r="G19" s="239">
        <f t="array" ref="G19">MAX(G$15,MOD(G18+1*AND(H19:$AA19=H$15:$AA$15),G$16+1))</f>
        <v>3</v>
      </c>
      <c r="H19" s="239">
        <f t="array" ref="H19">MAX(H$15,MOD(H18+1*AND(I19:$AA19=I$15:$AA$15),H$16+1))</f>
        <v>1</v>
      </c>
      <c r="I19" s="239">
        <f t="array" ref="I19">MAX(I$15,MOD(I18+1*AND(J19:$AA19=J$15:$AA$15),I$16+1))</f>
        <v>1</v>
      </c>
      <c r="J19" s="239">
        <f t="array" ref="J19">MAX(J$15,MOD(J18+1*AND(K19:$AA19=K$15:$AA$15),J$16+1))</f>
        <v>1</v>
      </c>
      <c r="K19" s="239">
        <f t="array" ref="K19">MAX(K$15,MOD(K18+1*AND(L19:$AA19=L$15:$AA$15),K$16+1))</f>
        <v>1</v>
      </c>
      <c r="L19" s="239">
        <f t="array" ref="L19">MAX(L$15,MOD(L18+1*AND(M19:$AA19=M$15:$AA$15),L$16+1))</f>
        <v>1</v>
      </c>
      <c r="M19" s="239">
        <f t="array" ref="M19">MAX(M$15,MOD(M18+1*AND(N19:$AA19=N$15:$AA$15),M$16+1))</f>
        <v>1</v>
      </c>
      <c r="N19" s="239">
        <f t="array" ref="N19">MAX(N$15,MOD(N18+1*AND(O19:$AA19=O$15:$AA$15),N$16+1))</f>
        <v>0</v>
      </c>
      <c r="O19" s="239">
        <f t="array" ref="O19">MAX(O$15,MOD(O18+1*AND(P19:$AA19=P$15:$AA$15),O$16+1))</f>
        <v>2</v>
      </c>
      <c r="P19" s="239">
        <f t="array" ref="P19">MAX(P$15,MOD(P18+1*AND(Q19:$AA19=Q$15:$AA$15),P$16+1))</f>
        <v>4</v>
      </c>
      <c r="Q19" s="239">
        <f t="array" ref="Q19">MAX(Q$15,MOD(Q18+1*AND(R19:$AA19=R$15:$AA$15),Q$16+1))</f>
        <v>1</v>
      </c>
      <c r="R19" s="239">
        <f t="array" ref="R19">MAX(R$15,MOD(R18+1*AND(S19:$AA19=S$15:$AA$15),R$16+1))</f>
        <v>1</v>
      </c>
      <c r="S19" s="239">
        <f t="array" ref="S19">MAX(S$15,MOD(S18+1*AND(T19:$AA19=T$15:$AA$15),S$16+1))</f>
        <v>1</v>
      </c>
      <c r="T19" s="239">
        <f t="array" ref="T19">MAX(T$15,MOD(T18+1*AND(U19:$AA19=U$15:$AA$15),T$16+1))</f>
        <v>2</v>
      </c>
      <c r="U19" s="239">
        <f t="array" ref="U19">MAX(U$15,MOD(U18+1*AND(V19:$AA19=V$15:$AA$15),U$16+1))</f>
        <v>1</v>
      </c>
      <c r="V19" s="239">
        <f t="array" ref="V19">MAX(V$15,MOD(V18+1*AND(W19:$AA19=W$15:$AA$15),V$16+1))</f>
        <v>1</v>
      </c>
      <c r="W19" s="239">
        <f t="array" ref="W19">MAX(W$15,MOD(W18+1*AND(X19:$AA19=X$15:$AA$15),W$16+1))</f>
        <v>1</v>
      </c>
      <c r="X19" s="239">
        <f t="array" ref="X19">MAX(X$15,MOD(X18+1*AND(Y19:$AA19=Y$15:$AA$15),X$16+1))</f>
        <v>1</v>
      </c>
      <c r="Y19" s="239">
        <f t="array" ref="Y19">MAX(Y$15,MOD(Y18+1*AND(Z19:$AA19=Z$15:$AA$15),Y$16+1))</f>
        <v>1</v>
      </c>
      <c r="Z19" s="32"/>
      <c r="AB19" s="21">
        <v>1</v>
      </c>
      <c r="AC19" s="5">
        <f t="shared" si="82"/>
        <v>1</v>
      </c>
      <c r="AD19" s="5">
        <f t="shared" si="82"/>
        <v>1</v>
      </c>
      <c r="AE19" s="5">
        <f t="shared" si="82"/>
        <v>0</v>
      </c>
      <c r="AF19" s="5">
        <f t="shared" si="82"/>
        <v>2</v>
      </c>
      <c r="AG19" s="5">
        <f t="shared" si="82"/>
        <v>0</v>
      </c>
      <c r="AH19" s="309">
        <f>SUMPRODUCT($G19:$Z19,$G$17:$Z$17)-IF($H19&lt;32,0,INT(($H19-32)/2)*2)*$H$17</f>
        <v>17707389</v>
      </c>
      <c r="AI19" s="309">
        <f>COUNTIF($AH$18:$AH19,$AH19)</f>
        <v>1</v>
      </c>
      <c r="AJ19" s="328" t="str">
        <f ca="1">TEXT(LEFT(AJ18,5)+1,"00000")&amp;MID(AJ18,6,FIND(" ",AJ18,7)-5)
&amp; d.RegionName                           &amp; " Day"&amp;INDEX(i.DOY,$G19,1)                   &amp; IF($EW19=0," FWM","")&amp;IF($EW19=1," MWM","")&amp;IF($EW19=5," Mat","")&amp;IF($FB19=TRUE,"&amp;BBT","    ")
&amp; " NLB"&amp;TEXT($GA19,"000%;-00%;000%;@")                      &amp; " GI"&amp;TEXT($J19,"0")                                &amp; " WP"&amp;TEXT($JD19,"000%")                &amp; " MP"&amp;TEXT($JE19,"000%")                      &amp; " GP"&amp;TEXT($JF19,"000%")
&amp; " EL"&amp;IF($IL19="-"," Opt",TEXT($IL19,"000%"))            &amp; " Age"&amp;TEXT(INDEX(i.Age_mths,$O19,1)*30.4,"000")
&amp; " FlkSt_"&amp;CHOOSE($AF19+1,"Opt","Lmb","Hgt")&amp;"_"&amp;CHOOSE($AG19+1,"Opt ","6.5y","5.5y")&amp;"_"&amp;CHOOSE($AE19+1,"Opt","Lmb","Hgt","2yo")
&amp; " (F"&amp;3+IFERROR(1*$BY19,0)&amp;3+IFERROR(1*$CB19,0)&amp;"N"&amp;$CG19&amp;$CH19&amp;")"</f>
        <v>00001 Template GSM Day204 FWM     NLB000% GI1 WP100% MP100% GP100% EL Opt Age234 FlkSt_Hgt_Opt _Opt (F33N11)</v>
      </c>
      <c r="AK19" s="10" t="str">
        <f ca="1">IF(COUNTIF(AJ$5:AJ19,AJ19)=1,"-","Dup")</f>
        <v>-</v>
      </c>
      <c r="AL19" s="22" t="b">
        <f t="shared" ca="1" si="48"/>
        <v>1</v>
      </c>
      <c r="AM19" s="22" t="b">
        <f t="shared" ca="1" si="48"/>
        <v>0</v>
      </c>
      <c r="AN19" s="22" t="str">
        <f t="shared" ca="1" si="48"/>
        <v>-</v>
      </c>
      <c r="AO19" s="22" t="str">
        <f t="shared" ca="1" si="84"/>
        <v>-</v>
      </c>
      <c r="AP19" s="22" t="str">
        <f t="shared" ca="1" si="84"/>
        <v>-</v>
      </c>
      <c r="AQ19" s="22" t="str">
        <f t="shared" ca="1" si="48"/>
        <v>-</v>
      </c>
      <c r="AR19" s="22" t="str">
        <f t="shared" ca="1" si="57"/>
        <v>-</v>
      </c>
      <c r="AS19" s="22">
        <f t="shared" ca="1" si="57"/>
        <v>1</v>
      </c>
      <c r="AT19" s="22" t="str">
        <f t="shared" ca="1" si="48"/>
        <v>-</v>
      </c>
      <c r="AU19" s="22" t="str">
        <f t="shared" ca="1" si="48"/>
        <v>-</v>
      </c>
      <c r="AV19" s="22" t="str">
        <f t="shared" ca="1" si="48"/>
        <v>-</v>
      </c>
      <c r="AW19" s="22" t="str">
        <f t="shared" ca="1" si="48"/>
        <v>-</v>
      </c>
      <c r="AX19" s="22" t="str">
        <f t="shared" ca="1" si="48"/>
        <v>-</v>
      </c>
      <c r="AY19" s="22">
        <f t="shared" ca="1" si="48"/>
        <v>1</v>
      </c>
      <c r="AZ19" s="22">
        <f t="shared" ca="1" si="48"/>
        <v>1</v>
      </c>
      <c r="BA19" s="22" t="str">
        <f t="shared" ca="1" si="48"/>
        <v>-</v>
      </c>
      <c r="BB19" s="22" t="str">
        <f t="shared" ca="1" si="48"/>
        <v>-</v>
      </c>
      <c r="BC19" s="22" t="str">
        <f t="shared" ca="1" si="48"/>
        <v>-</v>
      </c>
      <c r="BD19" s="22" t="str">
        <f t="shared" ca="1" si="85"/>
        <v>-</v>
      </c>
      <c r="BE19" s="22" t="str">
        <f t="shared" ca="1" si="85"/>
        <v>-</v>
      </c>
      <c r="BF19" s="22" t="str">
        <f t="shared" ca="1" si="85"/>
        <v>-</v>
      </c>
      <c r="BG19" s="22" t="str">
        <f t="shared" ca="1" si="85"/>
        <v>-</v>
      </c>
      <c r="BH19" s="22" t="str">
        <f t="shared" ca="1" si="85"/>
        <v>-</v>
      </c>
      <c r="BI19" s="22" t="str">
        <f t="shared" ca="1" si="85"/>
        <v>-</v>
      </c>
      <c r="BJ19" s="22" t="str">
        <f t="shared" ca="1" si="85"/>
        <v>-</v>
      </c>
      <c r="BK19" s="22" t="str">
        <f t="shared" ca="1" si="85"/>
        <v>-</v>
      </c>
      <c r="BL19" s="22" t="str">
        <f t="shared" ca="1" si="85"/>
        <v>-</v>
      </c>
      <c r="BM19" s="22" t="str">
        <f t="shared" ca="1" si="85"/>
        <v>-</v>
      </c>
      <c r="BN19" s="22" t="str">
        <f t="shared" ca="1" si="85"/>
        <v>-</v>
      </c>
      <c r="BO19" s="22" t="str">
        <f t="shared" ca="1" si="85"/>
        <v>-</v>
      </c>
      <c r="BP19" s="22" t="str">
        <f t="shared" ca="1" si="85"/>
        <v>-</v>
      </c>
      <c r="BQ19" s="22" t="str">
        <f t="shared" ca="1" si="85"/>
        <v>-</v>
      </c>
      <c r="BR19" s="22" t="str">
        <f t="shared" ca="1" si="85"/>
        <v>-</v>
      </c>
      <c r="BS19" s="22" t="str">
        <f t="shared" ca="1" si="85"/>
        <v>-</v>
      </c>
      <c r="BT19" s="22" t="str">
        <f t="shared" ca="1" si="85"/>
        <v>-</v>
      </c>
      <c r="BU19" s="22" t="str">
        <f t="shared" ca="1" si="85"/>
        <v>-</v>
      </c>
      <c r="BV19" s="22" t="str">
        <f t="shared" ca="1" si="85"/>
        <v>-</v>
      </c>
      <c r="BW19" s="22" t="str">
        <f t="shared" ca="1" si="85"/>
        <v>-</v>
      </c>
      <c r="BX19" s="5">
        <f>INDEX(i.minroe,$J19,$G19)</f>
        <v>0</v>
      </c>
      <c r="BY19" s="22" t="str">
        <f t="shared" ca="1" si="85"/>
        <v>-</v>
      </c>
      <c r="BZ19" s="22" t="str">
        <f t="shared" ca="1" si="85"/>
        <v>-</v>
      </c>
      <c r="CA19" s="22" t="str">
        <f t="shared" ca="1" si="85"/>
        <v>-</v>
      </c>
      <c r="CB19" s="22" t="str">
        <f t="shared" ca="1" si="85"/>
        <v>-</v>
      </c>
      <c r="CC19" s="22" t="str">
        <f t="shared" ca="1" si="85"/>
        <v>-</v>
      </c>
      <c r="CD19" s="22" t="str">
        <f t="shared" ca="1" si="85"/>
        <v>-</v>
      </c>
      <c r="CE19" s="22" t="str">
        <f t="shared" ca="1" si="85"/>
        <v>-</v>
      </c>
      <c r="CF19" s="22" t="str">
        <f t="shared" ca="1" si="85"/>
        <v>-</v>
      </c>
      <c r="CG19" s="22">
        <f t="shared" ca="1" si="85"/>
        <v>1</v>
      </c>
      <c r="CH19" s="22">
        <f t="shared" ca="1" si="85"/>
        <v>1</v>
      </c>
      <c r="CI19" s="22">
        <f t="shared" ca="1" si="85"/>
        <v>0</v>
      </c>
      <c r="CJ19" s="22" t="str">
        <f t="shared" ca="1" si="85"/>
        <v>-</v>
      </c>
      <c r="CK19" s="22" t="str">
        <f t="shared" ca="1" si="85"/>
        <v>-</v>
      </c>
      <c r="CL19" s="22" t="str">
        <f t="shared" ca="1" si="85"/>
        <v>-</v>
      </c>
      <c r="CM19" s="22" t="str">
        <f t="shared" ca="1" si="85"/>
        <v>-</v>
      </c>
      <c r="CN19" s="22" t="str">
        <f t="shared" ca="1" si="85"/>
        <v>-</v>
      </c>
      <c r="CO19" s="22" t="str">
        <f t="shared" ca="1" si="85"/>
        <v>-</v>
      </c>
      <c r="CP19" s="22" t="str">
        <f t="shared" ca="1" si="85"/>
        <v>-</v>
      </c>
      <c r="CQ19" s="22">
        <f t="shared" ca="1" si="85"/>
        <v>0</v>
      </c>
      <c r="CR19" s="22" t="str">
        <f t="shared" ca="1" si="85"/>
        <v>-</v>
      </c>
      <c r="CS19" s="22" t="str">
        <f t="shared" ca="1" si="85"/>
        <v>-</v>
      </c>
      <c r="CT19" s="22" t="str">
        <f t="shared" ca="1" si="85"/>
        <v>-</v>
      </c>
      <c r="CU19" s="22" t="str">
        <f t="shared" ca="1" si="85"/>
        <v>-</v>
      </c>
      <c r="CV19" s="22" t="str">
        <f t="shared" ca="1" si="85"/>
        <v>-</v>
      </c>
      <c r="CW19" s="22">
        <f t="shared" ca="1" si="85"/>
        <v>0</v>
      </c>
      <c r="CX19" s="195">
        <f t="shared" si="88"/>
        <v>0</v>
      </c>
      <c r="CY19" s="195">
        <f t="shared" si="88"/>
        <v>0</v>
      </c>
      <c r="CZ19" s="195">
        <f t="shared" si="88"/>
        <v>0</v>
      </c>
      <c r="DA19" s="195">
        <f t="shared" si="88"/>
        <v>0</v>
      </c>
      <c r="DB19" s="194">
        <f t="shared" si="89"/>
        <v>0.5</v>
      </c>
      <c r="DC19" s="194">
        <f t="shared" si="89"/>
        <v>-0.5</v>
      </c>
      <c r="DD19" s="194">
        <f t="shared" si="89"/>
        <v>-0.5</v>
      </c>
      <c r="DE19" s="194">
        <f t="shared" si="89"/>
        <v>-0.5</v>
      </c>
      <c r="DF19" s="196">
        <f t="shared" si="90"/>
        <v>0</v>
      </c>
      <c r="DG19" s="196">
        <f t="shared" si="90"/>
        <v>0</v>
      </c>
      <c r="DH19" s="196">
        <f t="shared" si="90"/>
        <v>0</v>
      </c>
      <c r="DI19" s="196">
        <f t="shared" si="90"/>
        <v>0</v>
      </c>
      <c r="DJ19" s="195">
        <f t="shared" si="91"/>
        <v>0</v>
      </c>
      <c r="DK19" s="195">
        <f t="shared" si="91"/>
        <v>0</v>
      </c>
      <c r="DL19" s="195">
        <f t="shared" si="91"/>
        <v>0</v>
      </c>
      <c r="DM19" s="195">
        <f t="shared" si="91"/>
        <v>0</v>
      </c>
      <c r="DN19" s="194">
        <f t="shared" si="92"/>
        <v>0.5</v>
      </c>
      <c r="DO19" s="194">
        <f t="shared" si="92"/>
        <v>-0.5</v>
      </c>
      <c r="DP19" s="194">
        <f t="shared" si="92"/>
        <v>-0.5</v>
      </c>
      <c r="DQ19" s="194">
        <f t="shared" si="92"/>
        <v>-0.5</v>
      </c>
      <c r="DR19" s="196">
        <f t="shared" si="93"/>
        <v>0</v>
      </c>
      <c r="DS19" s="196">
        <f t="shared" si="93"/>
        <v>0</v>
      </c>
      <c r="DT19" s="196">
        <f t="shared" si="93"/>
        <v>0</v>
      </c>
      <c r="DU19" s="196">
        <f t="shared" si="93"/>
        <v>0</v>
      </c>
      <c r="DV19" s="195">
        <f t="shared" si="94"/>
        <v>0</v>
      </c>
      <c r="DW19" s="195">
        <f t="shared" si="94"/>
        <v>0</v>
      </c>
      <c r="DX19" s="195">
        <f t="shared" si="94"/>
        <v>0</v>
      </c>
      <c r="DY19" s="195">
        <f t="shared" si="94"/>
        <v>0</v>
      </c>
      <c r="DZ19" s="194">
        <f t="shared" si="95"/>
        <v>0.5</v>
      </c>
      <c r="EA19" s="194">
        <f t="shared" si="95"/>
        <v>-0.5</v>
      </c>
      <c r="EB19" s="194">
        <f t="shared" si="95"/>
        <v>-0.5</v>
      </c>
      <c r="EC19" s="194">
        <f t="shared" si="95"/>
        <v>-0.5</v>
      </c>
      <c r="ED19" s="196">
        <f t="shared" si="96"/>
        <v>0</v>
      </c>
      <c r="EE19" s="196">
        <f t="shared" si="96"/>
        <v>0</v>
      </c>
      <c r="EF19" s="196">
        <f t="shared" si="96"/>
        <v>0</v>
      </c>
      <c r="EG19" s="196">
        <f t="shared" si="96"/>
        <v>0</v>
      </c>
      <c r="EH19" s="22">
        <f t="shared" ca="1" si="97"/>
        <v>0</v>
      </c>
      <c r="EI19" s="22">
        <f t="shared" ca="1" si="97"/>
        <v>0</v>
      </c>
      <c r="EJ19" s="22">
        <f t="shared" ca="1" si="97"/>
        <v>0</v>
      </c>
      <c r="EK19" s="22">
        <f t="shared" ca="1" si="97"/>
        <v>0</v>
      </c>
      <c r="EL19" s="22" t="str">
        <f t="shared" ca="1" si="97"/>
        <v>-</v>
      </c>
      <c r="EM19" s="22" t="str">
        <f t="shared" ca="1" si="97"/>
        <v>-</v>
      </c>
      <c r="EN19" s="5">
        <f t="shared" si="99"/>
        <v>67</v>
      </c>
      <c r="EO19" s="5">
        <f t="shared" si="99"/>
        <v>67</v>
      </c>
      <c r="EP19" s="22" t="str">
        <f t="shared" ca="1" si="97"/>
        <v>-</v>
      </c>
      <c r="EQ19" s="22" t="str">
        <f t="shared" ca="1" si="97"/>
        <v>-</v>
      </c>
      <c r="ER19" s="22" t="str">
        <f t="shared" ca="1" si="97"/>
        <v>-</v>
      </c>
      <c r="ES19" s="22" t="str">
        <f t="shared" ca="1" si="97"/>
        <v>-</v>
      </c>
      <c r="ET19" s="22" t="str">
        <f t="shared" ca="1" si="97"/>
        <v>-</v>
      </c>
      <c r="EU19" s="22" t="str">
        <f t="shared" ca="1" si="97"/>
        <v>-</v>
      </c>
      <c r="EV19" s="22" t="str">
        <f t="shared" ca="1" si="97"/>
        <v>-</v>
      </c>
      <c r="EW19" s="5">
        <f>INDEX(i.FlkStrctr,$H19,EW$14)</f>
        <v>0</v>
      </c>
      <c r="EX19" s="22" t="str">
        <f t="shared" ref="EX19:GW19" ca="1" si="123">OFFSET(EX$5,$B19,0)</f>
        <v>-</v>
      </c>
      <c r="EY19" s="22" t="str">
        <f t="shared" ca="1" si="123"/>
        <v>-</v>
      </c>
      <c r="EZ19" s="22" t="str">
        <f t="shared" ca="1" si="123"/>
        <v>-</v>
      </c>
      <c r="FA19" s="22" t="str">
        <f t="shared" ca="1" si="123"/>
        <v>-</v>
      </c>
      <c r="FB19" s="5" t="b">
        <f>INDEX(i.FlkStrctr,$H19,FB$14)</f>
        <v>0</v>
      </c>
      <c r="FC19" s="22" t="str">
        <f t="shared" ca="1" si="123"/>
        <v>-</v>
      </c>
      <c r="FD19" s="22">
        <f t="shared" ca="1" si="123"/>
        <v>0</v>
      </c>
      <c r="FE19" s="22" t="str">
        <f t="shared" ca="1" si="123"/>
        <v>-</v>
      </c>
      <c r="FF19" s="22">
        <f t="shared" ca="1" si="123"/>
        <v>1</v>
      </c>
      <c r="FG19" s="22">
        <f t="shared" ca="1" si="123"/>
        <v>0</v>
      </c>
      <c r="FH19" s="22">
        <f t="shared" ca="1" si="123"/>
        <v>1</v>
      </c>
      <c r="FI19" s="22">
        <f t="shared" ca="1" si="123"/>
        <v>1</v>
      </c>
      <c r="FJ19" s="22">
        <f t="shared" ca="1" si="123"/>
        <v>1</v>
      </c>
      <c r="FK19" s="22">
        <f t="shared" ca="1" si="123"/>
        <v>0</v>
      </c>
      <c r="FL19" s="22">
        <f t="shared" ca="1" si="123"/>
        <v>0</v>
      </c>
      <c r="FM19" s="22">
        <f t="shared" ca="1" si="123"/>
        <v>0</v>
      </c>
      <c r="FN19" s="22">
        <f t="shared" ca="1" si="123"/>
        <v>0</v>
      </c>
      <c r="FO19" s="22">
        <f t="shared" ca="1" si="123"/>
        <v>1</v>
      </c>
      <c r="FP19" s="22">
        <f t="shared" ca="1" si="123"/>
        <v>0</v>
      </c>
      <c r="FQ19" s="22">
        <f t="shared" ca="1" si="123"/>
        <v>0</v>
      </c>
      <c r="FR19" s="22">
        <f t="shared" ca="1" si="123"/>
        <v>0</v>
      </c>
      <c r="FS19" s="22">
        <f t="shared" ca="1" si="123"/>
        <v>0</v>
      </c>
      <c r="FT19" s="22">
        <f t="shared" ca="1" si="123"/>
        <v>0</v>
      </c>
      <c r="FU19" s="22">
        <f t="shared" ca="1" si="123"/>
        <v>0</v>
      </c>
      <c r="FV19" s="22">
        <f t="shared" ca="1" si="123"/>
        <v>0</v>
      </c>
      <c r="FW19" s="22">
        <f t="shared" ca="1" si="123"/>
        <v>1</v>
      </c>
      <c r="FX19" s="22">
        <f t="shared" ca="1" si="123"/>
        <v>0</v>
      </c>
      <c r="FY19" s="5">
        <f t="shared" si="100"/>
        <v>0</v>
      </c>
      <c r="FZ19" s="5">
        <f t="shared" si="100"/>
        <v>0</v>
      </c>
      <c r="GA19" s="5">
        <f t="shared" si="100"/>
        <v>0</v>
      </c>
      <c r="GB19" s="5">
        <f t="shared" si="101"/>
        <v>0</v>
      </c>
      <c r="GC19" s="5">
        <f t="shared" si="101"/>
        <v>0</v>
      </c>
      <c r="GD19" s="5">
        <f t="shared" si="101"/>
        <v>0</v>
      </c>
      <c r="GE19" s="22">
        <f t="shared" ca="1" si="123"/>
        <v>0</v>
      </c>
      <c r="GF19" s="22">
        <f t="shared" ca="1" si="123"/>
        <v>0</v>
      </c>
      <c r="GG19" s="22" t="str">
        <f t="shared" ca="1" si="123"/>
        <v>-</v>
      </c>
      <c r="GH19" s="22" t="str">
        <f t="shared" ca="1" si="123"/>
        <v>-</v>
      </c>
      <c r="GI19" s="22" t="str">
        <f t="shared" ca="1" si="123"/>
        <v>-</v>
      </c>
      <c r="GJ19" s="22" t="str">
        <f t="shared" ca="1" si="123"/>
        <v>-</v>
      </c>
      <c r="GK19" s="5" t="b">
        <f t="shared" si="102"/>
        <v>0</v>
      </c>
      <c r="GL19" s="5" t="b">
        <f t="shared" si="102"/>
        <v>0</v>
      </c>
      <c r="GM19" s="5" t="b">
        <f t="shared" si="102"/>
        <v>1</v>
      </c>
      <c r="GN19" s="5">
        <f>INDEX(i.AgeJ,$O19,GN$14)</f>
        <v>21</v>
      </c>
      <c r="GO19" s="22">
        <f t="shared" ca="1" si="123"/>
        <v>1</v>
      </c>
      <c r="GP19" s="22">
        <f t="shared" ca="1" si="123"/>
        <v>2</v>
      </c>
      <c r="GQ19" s="5" t="str">
        <f t="shared" si="103"/>
        <v>-</v>
      </c>
      <c r="GR19" s="5" t="b">
        <f t="shared" si="103"/>
        <v>1</v>
      </c>
      <c r="GS19" s="5" t="str">
        <f t="shared" si="104"/>
        <v>-</v>
      </c>
      <c r="GT19" s="5" t="str">
        <f t="shared" si="104"/>
        <v>-</v>
      </c>
      <c r="GU19" s="5">
        <f>INDEX(i_dryman,$T19,GU$14+$AD19-1)</f>
        <v>1</v>
      </c>
      <c r="GV19" s="22" t="str">
        <f t="shared" ca="1" si="123"/>
        <v>-</v>
      </c>
      <c r="GW19" s="22" t="str">
        <f t="shared" ca="1" si="123"/>
        <v>-</v>
      </c>
      <c r="GX19" s="5" t="str">
        <f t="array" ref="GX19">IF(OR(GY19:HL19&lt;&gt;"-"),TRUE,"-")</f>
        <v>-</v>
      </c>
      <c r="GY19" s="5" t="str">
        <f>IF($Z19=0,"-",IFERROR(INDEX(CHOOSE($G19,DataAutumn!i.GI, DataWinter!i.GI, DataSpring!i.GI),$H19,7*($Z19-1)+GY$14)*INDEX(GI.LowerScalar,1,GY$14),"-"))</f>
        <v>-</v>
      </c>
      <c r="GZ19" s="5" t="str">
        <f>IF($Z19=0,"-",IFERROR(INDEX(CHOOSE($G19,DataAutumn!i.GI, DataWinter!i.GI, DataSpring!i.GI),$H19,7*($Z19-1)+GZ$14)*INDEX(GI.LowerScalar,1,GZ$14),"-"))</f>
        <v>-</v>
      </c>
      <c r="HA19" s="5" t="str">
        <f>IF($Z19=0,"-",IFERROR(INDEX(CHOOSE($G19,DataAutumn!i.GI, DataWinter!i.GI, DataSpring!i.GI),$H19,7*($Z19-1)+HA$14)*INDEX(GI.LowerScalar,1,HA$14),"-"))</f>
        <v>-</v>
      </c>
      <c r="HB19" s="5" t="str">
        <f>IF($Z19=0,"-",IFERROR(INDEX(CHOOSE($G19,DataAutumn!i.GI, DataWinter!i.GI, DataSpring!i.GI),$H19,7*($Z19-1)+HB$14)*INDEX(GI.LowerScalar,1,HB$14),"-"))</f>
        <v>-</v>
      </c>
      <c r="HC19" s="5" t="str">
        <f>IF($Z19=0,"-",IFERROR(INDEX(CHOOSE($G19,DataAutumn!i.GI, DataWinter!i.GI, DataSpring!i.GI),$H19,7*($Z19-1)+HC$14)*INDEX(GI.LowerScalar,1,HC$14),"-"))</f>
        <v>-</v>
      </c>
      <c r="HD19" s="5" t="str">
        <f>IF($Z19=0,"-",IFERROR(INDEX(CHOOSE($G19,DataAutumn!i.GI, DataWinter!i.GI, DataSpring!i.GI),$H19,7*($Z19-1)+HD$14)*INDEX(GI.LowerScalar,1,HD$14),"-"))</f>
        <v>-</v>
      </c>
      <c r="HE19" s="5" t="str">
        <f>IF($Z19=0,"-",IFERROR(INDEX(CHOOSE($G19,DataAutumn!i.GI, DataWinter!i.GI, DataSpring!i.GI),$H19,7*($Z19-1)+HE$14)*INDEX(GI.LowerScalar,1,HE$14),"-"))</f>
        <v>-</v>
      </c>
      <c r="HF19" s="5" t="str">
        <f>IF($Z19=0,"-",IFERROR(INDEX(CHOOSE($G19,DataAutumn!i.GI, DataWinter!i.GI, DataSpring!i.GI),$H19,7*($Z19-1)+HF$14)*INDEX(GI.LowerScalar,1,HF$14),"-"))</f>
        <v>-</v>
      </c>
      <c r="HG19" s="5" t="str">
        <f>IF($Z19=0,"-",IFERROR(INDEX(CHOOSE($G19,DataAutumn!i.GI, DataWinter!i.GI, DataSpring!i.GI),$H19,7*($Z19-1)+HG$14)*INDEX(GI.LowerScalar,1,HG$14),"-"))</f>
        <v>-</v>
      </c>
      <c r="HH19" s="5" t="str">
        <f>IF($Z19=0,"-",IFERROR(INDEX(CHOOSE($G19,DataAutumn!i.GI, DataWinter!i.GI, DataSpring!i.GI),$H19,7*($Z19-1)+HH$14)*INDEX(GI.LowerScalar,1,HH$14),"-"))</f>
        <v>-</v>
      </c>
      <c r="HI19" s="5" t="str">
        <f>IF($Z19=0,"-",IFERROR(INDEX(CHOOSE($G19,DataAutumn!i.GI, DataWinter!i.GI, DataSpring!i.GI),$H19,7*($Z19-1)+HI$14)*INDEX(GI.LowerScalar,1,HI$14),"-"))</f>
        <v>-</v>
      </c>
      <c r="HJ19" s="5" t="str">
        <f>IF($Z19=0,"-",IFERROR(INDEX(CHOOSE($G19,DataAutumn!i.GI, DataWinter!i.GI, DataSpring!i.GI),$H19,7*($Z19-1)+HJ$14)*INDEX(GI.LowerScalar,1,HJ$14),"-"))</f>
        <v>-</v>
      </c>
      <c r="HK19" s="5" t="str">
        <f>IF($Z19=0,"-",IFERROR(INDEX(CHOOSE($G19,DataAutumn!i.GI, DataWinter!i.GI, DataSpring!i.GI),$H19,7*($Z19-1)+HK$14)*INDEX(GI.LowerScalar,1,HK$14),"-"))</f>
        <v>-</v>
      </c>
      <c r="HL19" s="5" t="str">
        <f>IF($Z19=0,"-",IFERROR(INDEX(CHOOSE($G19,DataAutumn!i.GI, DataWinter!i.GI, DataSpring!i.GI),$H19,7*($Z19-1)+HL$14)*INDEX(GI.LowerScalar,1,HL$14),"-"))</f>
        <v>-</v>
      </c>
      <c r="HM19" s="5" t="b">
        <f t="array" aca="1" ref="HM19" ca="1">IF(OR(HN19:IB19&lt;&gt;"-"),TRUE,"-")</f>
        <v>1</v>
      </c>
      <c r="HN19" s="22">
        <f t="shared" ca="1" si="105"/>
        <v>0</v>
      </c>
      <c r="HO19" s="5" t="str">
        <f>IF($Z19=0,"-",IFERROR(INDEX(CHOOSE($G19,DataAutumn!i.GI, DataWinter!i.GI, DataSpring!i.GI),$H19,7*($Z19-1)+HO$14)*INDEX(GI.UpperScalar,1,HO$14),"-"))</f>
        <v>-</v>
      </c>
      <c r="HP19" s="5" t="str">
        <f>IF($Z19=0,"-",IFERROR(INDEX(CHOOSE($G19,DataAutumn!i.GI, DataWinter!i.GI, DataSpring!i.GI),$H19,7*($Z19-1)+HP$14)*INDEX(GI.UpperScalar,1,HP$14),"-"))</f>
        <v>-</v>
      </c>
      <c r="HQ19" s="5" t="str">
        <f>IF($Z19=0,"-",IFERROR(INDEX(CHOOSE($G19,DataAutumn!i.GI, DataWinter!i.GI, DataSpring!i.GI),$H19,7*($Z19-1)+HQ$14)*INDEX(GI.UpperScalar,1,HQ$14),"-"))</f>
        <v>-</v>
      </c>
      <c r="HR19" s="5" t="str">
        <f>IF($Z19=0,"-",IFERROR(INDEX(CHOOSE($G19,DataAutumn!i.GI, DataWinter!i.GI, DataSpring!i.GI),$H19,7*($Z19-1)+HR$14)*INDEX(GI.UpperScalar,1,HR$14),"-"))</f>
        <v>-</v>
      </c>
      <c r="HS19" s="5" t="str">
        <f>IF($Z19=0,"-",IFERROR(INDEX(CHOOSE($G19,DataAutumn!i.GI, DataWinter!i.GI, DataSpring!i.GI),$H19,7*($Z19-1)+HS$14)*INDEX(GI.UpperScalar,1,HS$14),"-"))</f>
        <v>-</v>
      </c>
      <c r="HT19" s="5" t="str">
        <f>IF($Z19=0,"-",IFERROR(INDEX(CHOOSE($G19,DataAutumn!i.GI, DataWinter!i.GI, DataSpring!i.GI),$H19,7*($Z19-1)+HT$14)*INDEX(GI.UpperScalar,1,HT$14),"-"))</f>
        <v>-</v>
      </c>
      <c r="HU19" s="5" t="str">
        <f>IF($Z19=0,"-",IFERROR(INDEX(CHOOSE($G19,DataAutumn!i.GI, DataWinter!i.GI, DataSpring!i.GI),$H19,7*($Z19-1)+HU$14)*INDEX(GI.UpperScalar,1,HU$14),"-"))</f>
        <v>-</v>
      </c>
      <c r="HV19" s="5" t="str">
        <f>IF($Z19=0,"-",IFERROR(INDEX(CHOOSE($G19,DataAutumn!i.GI, DataWinter!i.GI, DataSpring!i.GI),$H19,7*($Z19-1)+HV$14)*INDEX(GI.UpperScalar,1,HV$14),"-"))</f>
        <v>-</v>
      </c>
      <c r="HW19" s="5" t="str">
        <f>IF($Z19=0,"-",IFERROR(INDEX(CHOOSE($G19,DataAutumn!i.GI, DataWinter!i.GI, DataSpring!i.GI),$H19,7*($Z19-1)+HW$14)*INDEX(GI.UpperScalar,1,HW$14),"-"))</f>
        <v>-</v>
      </c>
      <c r="HX19" s="5" t="str">
        <f>IF($Z19=0,"-",IFERROR(INDEX(CHOOSE($G19,DataAutumn!i.GI, DataWinter!i.GI, DataSpring!i.GI),$H19,7*($Z19-1)+HX$14)*INDEX(GI.UpperScalar,1,HX$14),"-"))</f>
        <v>-</v>
      </c>
      <c r="HY19" s="5" t="str">
        <f>IF($Z19=0,"-",IFERROR(INDEX(CHOOSE($G19,DataAutumn!i.GI, DataWinter!i.GI, DataSpring!i.GI),$H19,7*($Z19-1)+HY$14)*INDEX(GI.UpperScalar,1,HY$14),"-"))</f>
        <v>-</v>
      </c>
      <c r="HZ19" s="5" t="str">
        <f>IF($Z19=0,"-",IFERROR(INDEX(CHOOSE($G19,DataAutumn!i.GI, DataWinter!i.GI, DataSpring!i.GI),$H19,7*($Z19-1)+HZ$14)*INDEX(GI.UpperScalar,1,HZ$14),"-"))</f>
        <v>-</v>
      </c>
      <c r="IA19" s="5" t="str">
        <f>IF($Z19=0,"-",IFERROR(INDEX(CHOOSE($G19,DataAutumn!i.GI, DataWinter!i.GI, DataSpring!i.GI),$H19,7*($Z19-1)+IA$14)*INDEX(GI.UpperScalar,1,IA$14),"-"))</f>
        <v>-</v>
      </c>
      <c r="IB19" s="5" t="str">
        <f>IF($Z19=0,"-",IFERROR(INDEX(CHOOSE($G19,DataAutumn!i.GI, DataWinter!i.GI, DataSpring!i.GI),$H19,7*($Z19-1)+IB$14)*INDEX(GI.UpperScalar,1,IB$14),"-"))</f>
        <v>-</v>
      </c>
      <c r="IC19" s="22" t="str">
        <f t="shared" ca="1" si="106"/>
        <v>-</v>
      </c>
      <c r="ID19" s="22" t="str">
        <f ca="1">OFFSET(ID$5,$B19,0)</f>
        <v>-</v>
      </c>
      <c r="IE19" s="22" t="b">
        <f t="shared" ca="1" si="107"/>
        <v>1</v>
      </c>
      <c r="IF19" s="22">
        <f ca="1">OFFSET(IF$5,$B19,0)</f>
        <v>0</v>
      </c>
      <c r="IG19" s="5" t="str">
        <f t="shared" si="108"/>
        <v>-</v>
      </c>
      <c r="IH19" s="5" t="str">
        <f t="shared" si="108"/>
        <v>-</v>
      </c>
      <c r="II19" s="5" t="str">
        <f t="shared" si="108"/>
        <v>-</v>
      </c>
      <c r="IJ19" s="5" t="str">
        <f t="shared" si="108"/>
        <v>-</v>
      </c>
      <c r="IK19" s="22" t="str">
        <f t="shared" ca="1" si="109"/>
        <v>-</v>
      </c>
      <c r="IL19" s="5" t="str">
        <f>INDEX(i.DamsMated,$N19+1,IL$14)</f>
        <v>-</v>
      </c>
      <c r="IM19" s="22" t="str">
        <f t="shared" ca="1" si="109"/>
        <v>-</v>
      </c>
      <c r="IN19" s="5">
        <f>INDEX(i.DamsMatedEst,$N19+1,$AD19)</f>
        <v>0</v>
      </c>
      <c r="IO19" s="5" t="str">
        <f t="shared" si="110"/>
        <v>-</v>
      </c>
      <c r="IP19" s="5">
        <f t="shared" si="110"/>
        <v>500</v>
      </c>
      <c r="IQ19" s="5">
        <f t="shared" si="110"/>
        <v>500</v>
      </c>
      <c r="IR19" s="5">
        <f>INDEX(i.FlkStrctr,$H19,IR$14)</f>
        <v>865</v>
      </c>
      <c r="IS19" s="5" t="str">
        <f t="shared" si="110"/>
        <v>-</v>
      </c>
      <c r="IT19" s="5" t="str">
        <f>INDEX(i.FlkStrctr,$H19,IT$14)</f>
        <v>-</v>
      </c>
      <c r="IU19" s="22">
        <f t="shared" ca="1" si="109"/>
        <v>1</v>
      </c>
      <c r="IV19" s="22">
        <f t="shared" ca="1" si="109"/>
        <v>0</v>
      </c>
      <c r="IW19" s="22">
        <f t="shared" ca="1" si="109"/>
        <v>1</v>
      </c>
      <c r="IX19" s="22">
        <f t="shared" ca="1" si="109"/>
        <v>1</v>
      </c>
      <c r="IY19" s="22">
        <f t="shared" ca="1" si="109"/>
        <v>0</v>
      </c>
      <c r="IZ19" s="22">
        <f t="shared" ca="1" si="109"/>
        <v>70</v>
      </c>
      <c r="JA19" s="22">
        <f t="shared" ca="1" si="109"/>
        <v>50</v>
      </c>
      <c r="JB19" s="22">
        <f t="shared" ca="1" si="109"/>
        <v>70</v>
      </c>
      <c r="JC19" s="22">
        <f t="shared" ca="1" si="109"/>
        <v>50</v>
      </c>
      <c r="JD19" s="5">
        <f>INDEX(i.WoolPrices,$K19,JD$14)</f>
        <v>1</v>
      </c>
      <c r="JE19" s="5">
        <f>INDEX(i.MeatPrices,$L19,JE$14)</f>
        <v>1</v>
      </c>
      <c r="JF19" s="5">
        <f>INDEX(i.GrainPrices,$M19,JF$14)</f>
        <v>1</v>
      </c>
      <c r="JG19" s="22">
        <f t="shared" ca="1" si="109"/>
        <v>1</v>
      </c>
      <c r="JH19" s="22">
        <f t="shared" ca="1" si="109"/>
        <v>1</v>
      </c>
      <c r="JI19" s="22">
        <f t="shared" ca="1" si="109"/>
        <v>1</v>
      </c>
      <c r="JJ19" s="22">
        <f t="shared" ca="1" si="109"/>
        <v>1</v>
      </c>
      <c r="JK19" s="22">
        <f t="shared" ca="1" si="109"/>
        <v>1</v>
      </c>
      <c r="JL19" s="22">
        <f t="shared" ca="1" si="109"/>
        <v>1</v>
      </c>
      <c r="JM19" s="22">
        <f t="shared" ca="1" si="109"/>
        <v>1</v>
      </c>
      <c r="JN19" s="173" t="b">
        <f t="shared" ref="JN19" si="124">SUM(JO19:OD19)&gt;0</f>
        <v>1</v>
      </c>
      <c r="JO19" s="173">
        <f t="shared" si="111"/>
        <v>149.99</v>
      </c>
      <c r="JP19" s="173">
        <f t="shared" si="111"/>
        <v>0</v>
      </c>
      <c r="JQ19" s="173">
        <f t="shared" si="111"/>
        <v>0</v>
      </c>
      <c r="JR19" s="173">
        <f t="shared" si="111"/>
        <v>0</v>
      </c>
      <c r="JS19" s="173">
        <f t="shared" si="111"/>
        <v>0</v>
      </c>
      <c r="JT19" s="173">
        <f t="shared" si="111"/>
        <v>0</v>
      </c>
      <c r="JU19" s="173">
        <f t="shared" si="111"/>
        <v>0</v>
      </c>
      <c r="JV19" s="173">
        <f t="shared" si="111"/>
        <v>0</v>
      </c>
      <c r="JW19" s="173">
        <f t="shared" si="111"/>
        <v>0</v>
      </c>
      <c r="JX19" s="173">
        <f t="shared" si="111"/>
        <v>0</v>
      </c>
      <c r="JY19" s="173">
        <f t="shared" si="112"/>
        <v>0</v>
      </c>
      <c r="JZ19" s="173">
        <f t="shared" si="112"/>
        <v>0</v>
      </c>
      <c r="KA19" s="173">
        <f t="shared" si="112"/>
        <v>0</v>
      </c>
      <c r="KB19" s="173">
        <f t="shared" si="112"/>
        <v>0</v>
      </c>
      <c r="KC19" s="173">
        <f t="shared" si="112"/>
        <v>0</v>
      </c>
      <c r="KD19" s="173">
        <f t="shared" si="112"/>
        <v>146.24</v>
      </c>
      <c r="KE19" s="173">
        <f t="shared" si="112"/>
        <v>146.24</v>
      </c>
      <c r="KF19" s="173">
        <f t="shared" si="112"/>
        <v>146.24</v>
      </c>
      <c r="KG19" s="173">
        <f t="shared" si="112"/>
        <v>146.24</v>
      </c>
      <c r="KH19" s="173">
        <f t="shared" si="112"/>
        <v>146.24</v>
      </c>
      <c r="KI19" s="173">
        <f t="shared" si="113"/>
        <v>146.24</v>
      </c>
      <c r="KJ19" s="173">
        <f t="shared" si="113"/>
        <v>146.24</v>
      </c>
      <c r="KK19" s="173">
        <f t="shared" si="113"/>
        <v>146.24</v>
      </c>
      <c r="KL19" s="173">
        <f t="shared" si="113"/>
        <v>20</v>
      </c>
      <c r="KM19" s="173">
        <f t="shared" si="113"/>
        <v>20</v>
      </c>
      <c r="KN19" s="173">
        <f t="shared" si="113"/>
        <v>20</v>
      </c>
      <c r="KO19" s="173">
        <f t="shared" si="113"/>
        <v>0</v>
      </c>
      <c r="KP19" s="173">
        <f t="shared" si="113"/>
        <v>0</v>
      </c>
      <c r="KQ19" s="173">
        <f t="shared" si="113"/>
        <v>0</v>
      </c>
      <c r="KR19" s="173">
        <f t="shared" si="113"/>
        <v>0</v>
      </c>
      <c r="KS19" s="173">
        <f t="shared" si="114"/>
        <v>75.289999999999992</v>
      </c>
      <c r="KT19" s="173">
        <f t="shared" si="114"/>
        <v>75.289999999999992</v>
      </c>
      <c r="KU19" s="173">
        <f t="shared" si="114"/>
        <v>75.289999999999992</v>
      </c>
      <c r="KV19" s="173">
        <f t="shared" si="114"/>
        <v>75.289999999999992</v>
      </c>
      <c r="KW19" s="173">
        <f t="shared" si="114"/>
        <v>75.289999999999992</v>
      </c>
      <c r="KX19" s="173">
        <f t="shared" si="114"/>
        <v>75.289999999999992</v>
      </c>
      <c r="KY19" s="173">
        <f t="shared" si="114"/>
        <v>75.289999999999992</v>
      </c>
      <c r="KZ19" s="173">
        <f t="shared" si="114"/>
        <v>222.87</v>
      </c>
      <c r="LA19" s="173">
        <f t="shared" si="114"/>
        <v>0</v>
      </c>
      <c r="LB19" s="173">
        <f t="shared" si="114"/>
        <v>0</v>
      </c>
      <c r="LC19" s="173">
        <f t="shared" si="115"/>
        <v>0</v>
      </c>
      <c r="LD19" s="173">
        <f t="shared" si="115"/>
        <v>0</v>
      </c>
      <c r="LE19" s="173">
        <f t="shared" si="115"/>
        <v>0</v>
      </c>
      <c r="LF19" s="173">
        <f t="shared" si="115"/>
        <v>0</v>
      </c>
      <c r="LG19" s="173">
        <f t="shared" si="115"/>
        <v>0</v>
      </c>
      <c r="LH19" s="173">
        <f t="shared" si="115"/>
        <v>0</v>
      </c>
      <c r="LI19" s="173">
        <f t="shared" si="115"/>
        <v>0</v>
      </c>
      <c r="LJ19" s="173">
        <f t="shared" si="115"/>
        <v>0</v>
      </c>
      <c r="LK19" s="173">
        <f t="shared" si="115"/>
        <v>0</v>
      </c>
      <c r="LL19" s="173">
        <f t="shared" si="115"/>
        <v>0</v>
      </c>
      <c r="LM19" s="173">
        <f t="shared" si="116"/>
        <v>0</v>
      </c>
      <c r="LN19" s="173">
        <f t="shared" si="116"/>
        <v>0</v>
      </c>
      <c r="LO19" s="173">
        <f t="shared" si="116"/>
        <v>0</v>
      </c>
      <c r="LP19" s="173">
        <f t="shared" si="116"/>
        <v>0</v>
      </c>
      <c r="LQ19" s="173">
        <f t="shared" si="116"/>
        <v>0</v>
      </c>
      <c r="LR19" s="173">
        <f t="shared" si="116"/>
        <v>0</v>
      </c>
      <c r="LS19" s="173">
        <f t="shared" si="116"/>
        <v>0</v>
      </c>
      <c r="LT19" s="173">
        <f t="shared" si="116"/>
        <v>0</v>
      </c>
      <c r="LU19" s="173">
        <f t="shared" si="116"/>
        <v>0</v>
      </c>
      <c r="LV19" s="173">
        <f t="shared" si="116"/>
        <v>0</v>
      </c>
      <c r="LW19" s="173">
        <f t="shared" si="117"/>
        <v>0</v>
      </c>
      <c r="LX19" s="173">
        <f t="shared" si="117"/>
        <v>0</v>
      </c>
      <c r="LY19" s="173">
        <f t="shared" si="117"/>
        <v>0</v>
      </c>
      <c r="LZ19" s="173">
        <f t="shared" si="117"/>
        <v>0</v>
      </c>
      <c r="MA19" s="173">
        <f t="shared" si="117"/>
        <v>0</v>
      </c>
      <c r="MB19" s="173">
        <f t="shared" si="117"/>
        <v>0</v>
      </c>
      <c r="MC19" s="173">
        <f t="shared" si="117"/>
        <v>0</v>
      </c>
      <c r="MD19" s="173">
        <f t="shared" si="117"/>
        <v>0</v>
      </c>
      <c r="ME19" s="173">
        <f t="shared" si="117"/>
        <v>0</v>
      </c>
      <c r="MF19" s="173">
        <f t="shared" si="117"/>
        <v>0</v>
      </c>
      <c r="MG19" s="173">
        <f t="shared" si="118"/>
        <v>0</v>
      </c>
      <c r="MH19" s="173">
        <f t="shared" si="118"/>
        <v>0</v>
      </c>
      <c r="MI19" s="173">
        <f t="shared" si="118"/>
        <v>0</v>
      </c>
      <c r="MJ19" s="173">
        <f t="shared" si="118"/>
        <v>0</v>
      </c>
      <c r="MK19" s="173">
        <f t="shared" si="118"/>
        <v>0</v>
      </c>
      <c r="ML19" s="173">
        <f t="shared" si="118"/>
        <v>0</v>
      </c>
      <c r="MM19" s="173">
        <f t="shared" si="118"/>
        <v>0</v>
      </c>
      <c r="MN19" s="173">
        <f t="shared" si="118"/>
        <v>0</v>
      </c>
      <c r="MO19" s="173">
        <f t="shared" si="118"/>
        <v>0</v>
      </c>
      <c r="MP19" s="173">
        <f t="shared" si="118"/>
        <v>0</v>
      </c>
      <c r="MQ19" s="173">
        <f t="shared" si="119"/>
        <v>0</v>
      </c>
      <c r="MR19" s="173">
        <f t="shared" si="119"/>
        <v>0</v>
      </c>
      <c r="MS19" s="173">
        <f t="shared" si="119"/>
        <v>0</v>
      </c>
      <c r="MT19" s="173">
        <f t="shared" si="119"/>
        <v>0</v>
      </c>
      <c r="MU19" s="173">
        <f t="shared" si="119"/>
        <v>0</v>
      </c>
      <c r="MV19" s="173">
        <f t="shared" si="119"/>
        <v>0</v>
      </c>
      <c r="MW19" s="173">
        <f t="shared" si="119"/>
        <v>0</v>
      </c>
      <c r="MX19" s="173">
        <f t="shared" si="119"/>
        <v>0</v>
      </c>
      <c r="MY19" s="173">
        <f t="shared" si="119"/>
        <v>0</v>
      </c>
      <c r="MZ19" s="173">
        <f t="shared" si="119"/>
        <v>0</v>
      </c>
      <c r="NA19" s="173">
        <f t="shared" si="120"/>
        <v>0</v>
      </c>
      <c r="NB19" s="173">
        <f t="shared" si="120"/>
        <v>0</v>
      </c>
      <c r="NC19" s="173">
        <f t="shared" si="120"/>
        <v>0</v>
      </c>
      <c r="ND19" s="173">
        <f t="shared" si="120"/>
        <v>0</v>
      </c>
      <c r="NE19" s="173">
        <f t="shared" si="120"/>
        <v>0</v>
      </c>
      <c r="NF19" s="173">
        <f t="shared" si="120"/>
        <v>0</v>
      </c>
      <c r="NG19" s="173">
        <f t="shared" si="120"/>
        <v>0</v>
      </c>
      <c r="NH19" s="173">
        <f t="shared" si="120"/>
        <v>0</v>
      </c>
      <c r="NI19" s="173">
        <f t="shared" si="120"/>
        <v>0</v>
      </c>
      <c r="NJ19" s="173">
        <f t="shared" si="120"/>
        <v>0</v>
      </c>
      <c r="NK19" s="173">
        <f t="shared" si="121"/>
        <v>0</v>
      </c>
      <c r="NL19" s="173">
        <f t="shared" si="121"/>
        <v>0</v>
      </c>
      <c r="NM19" s="173">
        <f t="shared" si="121"/>
        <v>0</v>
      </c>
      <c r="NN19" s="173">
        <f t="shared" si="121"/>
        <v>0</v>
      </c>
      <c r="NO19" s="173">
        <f t="shared" si="121"/>
        <v>0</v>
      </c>
      <c r="NP19" s="173">
        <f t="shared" si="121"/>
        <v>0</v>
      </c>
      <c r="NQ19" s="173">
        <f t="shared" si="121"/>
        <v>0</v>
      </c>
      <c r="NR19" s="173">
        <f t="shared" si="121"/>
        <v>0</v>
      </c>
      <c r="NS19" s="173">
        <f t="shared" si="121"/>
        <v>0</v>
      </c>
      <c r="NT19" s="173">
        <f t="shared" si="121"/>
        <v>0</v>
      </c>
      <c r="NU19" s="173">
        <f t="shared" si="122"/>
        <v>0</v>
      </c>
      <c r="NV19" s="173">
        <f t="shared" si="122"/>
        <v>0</v>
      </c>
      <c r="NW19" s="173">
        <f t="shared" si="122"/>
        <v>0</v>
      </c>
      <c r="NX19" s="173">
        <f t="shared" si="122"/>
        <v>0</v>
      </c>
      <c r="NY19" s="173">
        <f t="shared" si="122"/>
        <v>0</v>
      </c>
      <c r="NZ19" s="173">
        <f t="shared" si="122"/>
        <v>0</v>
      </c>
      <c r="OA19" s="173">
        <f t="shared" si="122"/>
        <v>0</v>
      </c>
      <c r="OB19" s="173">
        <f t="shared" si="122"/>
        <v>0</v>
      </c>
      <c r="OC19" s="173">
        <f t="shared" si="122"/>
        <v>0</v>
      </c>
      <c r="OD19" s="173">
        <f t="shared" si="122"/>
        <v>0</v>
      </c>
      <c r="OE19" s="22">
        <f t="shared" ca="1" si="109"/>
        <v>0</v>
      </c>
      <c r="OF19" s="22" t="str">
        <f t="shared" ca="1" si="109"/>
        <v>-</v>
      </c>
      <c r="OG19" s="22">
        <f t="shared" ca="1" si="109"/>
        <v>0</v>
      </c>
      <c r="OH19" s="22">
        <f t="shared" ca="1" si="109"/>
        <v>0</v>
      </c>
      <c r="OI19" s="27">
        <v>0</v>
      </c>
    </row>
    <row r="20" spans="1:399" s="303" customFormat="1" outlineLevel="1">
      <c r="A20" s="302">
        <f t="shared" si="22"/>
        <v>15</v>
      </c>
      <c r="B20" s="302"/>
      <c r="D20" s="303" t="b">
        <v>0</v>
      </c>
      <c r="G20" s="302"/>
      <c r="H20" s="302"/>
      <c r="I20" s="302"/>
      <c r="J20" s="302"/>
      <c r="K20" s="302"/>
      <c r="L20" s="302"/>
      <c r="M20" s="302"/>
      <c r="N20" s="302"/>
      <c r="O20" s="302"/>
      <c r="P20" s="302"/>
      <c r="Q20" s="302"/>
      <c r="R20" s="302"/>
      <c r="S20" s="302"/>
      <c r="T20" s="302"/>
      <c r="U20" s="302"/>
      <c r="V20" s="302"/>
      <c r="W20" s="302"/>
      <c r="X20" s="302"/>
      <c r="Y20" s="302"/>
      <c r="Z20" s="32"/>
      <c r="AH20" s="309"/>
      <c r="AI20" s="309"/>
      <c r="AJ20" s="332" t="str">
        <f ca="1">"blank "&amp;TEXT(RAND(),"0.000")</f>
        <v>blank 0.865</v>
      </c>
      <c r="AK20" s="10" t="str">
        <f ca="1">IF(COUNTIF(AJ$5:AJ20,AJ20)=1,"-","Dup")</f>
        <v>-</v>
      </c>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27">
        <v>0</v>
      </c>
    </row>
    <row r="21" spans="1:399" s="303" customFormat="1">
      <c r="A21" s="302">
        <f>ROW(A21)-5</f>
        <v>16</v>
      </c>
      <c r="B21" s="302"/>
      <c r="D21" s="303" t="b">
        <v>0</v>
      </c>
      <c r="E21" s="304"/>
      <c r="F21" s="301" t="s">
        <v>1120</v>
      </c>
      <c r="G21" s="303">
        <v>1</v>
      </c>
      <c r="H21" s="303">
        <v>1</v>
      </c>
      <c r="I21" s="303">
        <v>1</v>
      </c>
      <c r="J21" s="303">
        <v>1</v>
      </c>
      <c r="K21" s="303">
        <v>1</v>
      </c>
      <c r="L21" s="303">
        <v>1</v>
      </c>
      <c r="M21" s="303">
        <v>1</v>
      </c>
      <c r="N21" s="303">
        <v>2</v>
      </c>
      <c r="O21" s="303">
        <v>1</v>
      </c>
      <c r="P21" s="303">
        <v>0</v>
      </c>
      <c r="Q21" s="303">
        <v>0</v>
      </c>
      <c r="R21" s="303">
        <v>0</v>
      </c>
      <c r="S21" s="303">
        <v>0</v>
      </c>
      <c r="T21" s="336">
        <v>0</v>
      </c>
      <c r="U21" s="303">
        <v>1</v>
      </c>
      <c r="V21" s="303">
        <v>1</v>
      </c>
      <c r="W21" s="303">
        <v>1</v>
      </c>
      <c r="X21" s="303">
        <v>1</v>
      </c>
      <c r="Y21" s="336">
        <v>0</v>
      </c>
      <c r="Z21" s="303">
        <v>0</v>
      </c>
      <c r="AA21" s="303">
        <v>0</v>
      </c>
      <c r="AJ21" s="330" t="s">
        <v>1204</v>
      </c>
      <c r="AK21" s="10" t="str">
        <f ca="1">IF(COUNTIF(AJ$5:AJ21,AJ21)=1,"-","Dup")</f>
        <v>-</v>
      </c>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c r="IW21" s="16"/>
      <c r="IX21" s="16"/>
      <c r="IY21" s="16"/>
      <c r="IZ21" s="16"/>
      <c r="JA21" s="16"/>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27">
        <v>0</v>
      </c>
    </row>
    <row r="22" spans="1:399" s="303" customFormat="1" outlineLevel="1">
      <c r="A22" s="302">
        <f>ROW(A22)-5</f>
        <v>17</v>
      </c>
      <c r="B22" s="302"/>
      <c r="D22" s="303" t="b">
        <v>0</v>
      </c>
      <c r="E22" s="304"/>
      <c r="F22" s="301" t="s">
        <v>1121</v>
      </c>
      <c r="G22" s="303">
        <v>3</v>
      </c>
      <c r="H22" s="303">
        <v>4</v>
      </c>
      <c r="I22" s="303">
        <v>1</v>
      </c>
      <c r="J22" s="303">
        <v>3</v>
      </c>
      <c r="K22" s="303">
        <v>1</v>
      </c>
      <c r="L22" s="303">
        <v>1</v>
      </c>
      <c r="M22" s="303">
        <v>1</v>
      </c>
      <c r="N22" s="303">
        <v>2</v>
      </c>
      <c r="O22" s="303">
        <v>3</v>
      </c>
      <c r="P22" s="303">
        <v>0</v>
      </c>
      <c r="Q22" s="303">
        <v>0</v>
      </c>
      <c r="R22" s="303">
        <v>0</v>
      </c>
      <c r="S22" s="303">
        <v>0</v>
      </c>
      <c r="T22" s="336">
        <v>0</v>
      </c>
      <c r="U22" s="303">
        <v>1</v>
      </c>
      <c r="V22" s="303">
        <v>1</v>
      </c>
      <c r="W22" s="303">
        <v>1</v>
      </c>
      <c r="X22" s="303">
        <v>1</v>
      </c>
      <c r="Y22" s="336">
        <v>0</v>
      </c>
      <c r="Z22" s="303">
        <v>0</v>
      </c>
      <c r="AA22" s="303">
        <v>0</v>
      </c>
      <c r="AJ22" s="331" t="str">
        <f t="array" ref="AJ22">PRODUCT($G22:$AA22-$G21:$AA21+1)&amp;" "&amp;AJ21&amp;" specific pointers"</f>
        <v>108 Feed supply Experiment specific pointers</v>
      </c>
      <c r="AK22" s="10" t="str">
        <f ca="1">IF(COUNTIF(AJ$5:AJ22,AJ22)=1,"-","Dup")</f>
        <v>-</v>
      </c>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97"/>
      <c r="CY22" s="197"/>
      <c r="CZ22" s="197"/>
      <c r="DA22" s="197"/>
      <c r="DB22" s="197"/>
      <c r="DC22" s="197"/>
      <c r="DD22" s="197"/>
      <c r="DE22" s="197"/>
      <c r="DF22" s="197"/>
      <c r="DG22" s="197"/>
      <c r="DH22" s="197"/>
      <c r="DI22" s="197"/>
      <c r="DJ22" s="186"/>
      <c r="DK22" s="186"/>
      <c r="DL22" s="186"/>
      <c r="DM22" s="186"/>
      <c r="DN22" s="186"/>
      <c r="DO22" s="186"/>
      <c r="DP22" s="186"/>
      <c r="DQ22" s="186"/>
      <c r="DR22" s="186"/>
      <c r="DS22" s="186"/>
      <c r="DT22" s="186"/>
      <c r="DU22" s="186"/>
      <c r="DV22" s="186"/>
      <c r="DW22" s="186"/>
      <c r="DX22" s="186"/>
      <c r="DY22" s="186"/>
      <c r="DZ22" s="186"/>
      <c r="EA22" s="186"/>
      <c r="EB22" s="186"/>
      <c r="EC22" s="186"/>
      <c r="ED22" s="186"/>
      <c r="EE22" s="186"/>
      <c r="EF22" s="186"/>
      <c r="EG22" s="186"/>
      <c r="EH22" s="16"/>
      <c r="EI22" s="16"/>
      <c r="EJ22" s="16"/>
      <c r="EK22" s="16"/>
      <c r="EL22" s="16"/>
      <c r="EM22" s="16"/>
      <c r="EN22" s="21"/>
      <c r="EO22" s="21"/>
      <c r="EP22" s="16"/>
      <c r="EQ22" s="16"/>
      <c r="ER22" s="16"/>
      <c r="ES22" s="16"/>
      <c r="ET22" s="16"/>
      <c r="EU22" s="16"/>
      <c r="EV22" s="16"/>
      <c r="EW22" s="21"/>
      <c r="EX22" s="16"/>
      <c r="EY22" s="16"/>
      <c r="EZ22" s="16"/>
      <c r="FA22" s="16"/>
      <c r="FB22" s="21"/>
      <c r="FC22" s="16"/>
      <c r="FD22" s="16"/>
      <c r="FE22" s="16"/>
      <c r="FF22" s="16"/>
      <c r="FG22" s="16"/>
      <c r="FH22" s="16"/>
      <c r="FI22" s="16"/>
      <c r="FJ22" s="16"/>
      <c r="FK22" s="16"/>
      <c r="FL22" s="16"/>
      <c r="FM22" s="16"/>
      <c r="FN22" s="16"/>
      <c r="FO22" s="16"/>
      <c r="FP22" s="16"/>
      <c r="FQ22" s="16"/>
      <c r="FR22" s="16"/>
      <c r="FS22" s="16"/>
      <c r="FT22" s="16"/>
      <c r="FU22" s="16"/>
      <c r="FV22" s="16"/>
      <c r="FW22" s="16"/>
      <c r="FX22" s="16"/>
      <c r="FY22" s="21"/>
      <c r="FZ22" s="21"/>
      <c r="GA22" s="21"/>
      <c r="GB22" s="21"/>
      <c r="GC22" s="21"/>
      <c r="GD22" s="21"/>
      <c r="GE22" s="16"/>
      <c r="GF22" s="16"/>
      <c r="GG22" s="16"/>
      <c r="GH22" s="16"/>
      <c r="GI22" s="16"/>
      <c r="GJ22" s="16"/>
      <c r="GK22" s="21"/>
      <c r="GL22" s="21"/>
      <c r="GM22" s="21"/>
      <c r="GN22" s="21"/>
      <c r="GO22" s="16"/>
      <c r="GP22" s="16"/>
      <c r="GQ22" s="21"/>
      <c r="GR22" s="21"/>
      <c r="GS22" s="21"/>
      <c r="GT22" s="21"/>
      <c r="GU22" s="21"/>
      <c r="GV22" s="21"/>
      <c r="GW22" s="16"/>
      <c r="GX22" s="16"/>
      <c r="GY22" s="21"/>
      <c r="GZ22" s="21"/>
      <c r="HA22" s="21"/>
      <c r="HB22" s="21"/>
      <c r="HC22" s="21"/>
      <c r="HD22" s="21"/>
      <c r="HE22" s="21"/>
      <c r="HF22" s="21"/>
      <c r="HG22" s="21"/>
      <c r="HH22" s="21"/>
      <c r="HI22" s="21"/>
      <c r="HJ22" s="21"/>
      <c r="HK22" s="21"/>
      <c r="HL22" s="21"/>
      <c r="HM22" s="16"/>
      <c r="HN22" s="16"/>
      <c r="HO22" s="21"/>
      <c r="HP22" s="21"/>
      <c r="HQ22" s="21"/>
      <c r="HR22" s="21"/>
      <c r="HS22" s="21"/>
      <c r="HT22" s="21"/>
      <c r="HU22" s="21"/>
      <c r="HV22" s="21"/>
      <c r="HW22" s="21"/>
      <c r="HX22" s="21"/>
      <c r="HY22" s="21"/>
      <c r="HZ22" s="21"/>
      <c r="IA22" s="21"/>
      <c r="IB22" s="21"/>
      <c r="IC22" s="16"/>
      <c r="ID22" s="16"/>
      <c r="IE22" s="16"/>
      <c r="IF22" s="16"/>
      <c r="IG22" s="21"/>
      <c r="IH22" s="21"/>
      <c r="II22" s="21"/>
      <c r="IJ22" s="21"/>
      <c r="IK22" s="16"/>
      <c r="IL22" s="21"/>
      <c r="IM22" s="16"/>
      <c r="IN22" s="16"/>
      <c r="IO22" s="21"/>
      <c r="IP22" s="21"/>
      <c r="IQ22" s="21"/>
      <c r="IR22" s="21"/>
      <c r="IS22" s="21"/>
      <c r="IT22" s="21"/>
      <c r="IU22" s="16"/>
      <c r="IV22" s="16"/>
      <c r="IW22" s="16"/>
      <c r="IX22" s="16"/>
      <c r="IY22" s="16"/>
      <c r="IZ22" s="16"/>
      <c r="JA22" s="16"/>
      <c r="JB22" s="16"/>
      <c r="JC22" s="16"/>
      <c r="JD22" s="21"/>
      <c r="JE22" s="21"/>
      <c r="JF22" s="21"/>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27">
        <v>0</v>
      </c>
    </row>
    <row r="23" spans="1:399" s="303" customFormat="1" outlineLevel="1">
      <c r="A23" s="302">
        <f>ROW(A23)-5</f>
        <v>18</v>
      </c>
      <c r="B23" s="302"/>
      <c r="C23" s="303" t="b">
        <v>0</v>
      </c>
      <c r="D23" s="303" t="b">
        <v>0</v>
      </c>
      <c r="E23" s="304" t="s">
        <v>1141</v>
      </c>
      <c r="F23" s="21" t="b">
        <v>1</v>
      </c>
      <c r="G23" s="325">
        <f t="shared" ref="G23" si="125">H23*MAX(1,H22)</f>
        <v>72</v>
      </c>
      <c r="H23" s="325">
        <f t="shared" ref="H23" si="126">I23*MAX(1,I22)</f>
        <v>18</v>
      </c>
      <c r="I23" s="325">
        <f t="shared" ref="I23" si="127">J23*MAX(1,J22)</f>
        <v>18</v>
      </c>
      <c r="J23" s="325">
        <f t="shared" ref="J23" si="128">K23*MAX(1,K22)</f>
        <v>6</v>
      </c>
      <c r="K23" s="325">
        <f t="shared" ref="K23" si="129">L23*MAX(1,L22)</f>
        <v>6</v>
      </c>
      <c r="L23" s="325">
        <f t="shared" ref="L23" si="130">M23*MAX(1,M22)</f>
        <v>6</v>
      </c>
      <c r="M23" s="325">
        <f t="shared" ref="M23" si="131">N23*MAX(1,N22)</f>
        <v>6</v>
      </c>
      <c r="N23" s="309">
        <f t="shared" ref="N23" si="132">O23*MAX(1,O22)</f>
        <v>3</v>
      </c>
      <c r="O23" s="309">
        <f t="shared" ref="O23" si="133">P23*MAX(1,P22)</f>
        <v>1</v>
      </c>
      <c r="P23" s="309">
        <f t="shared" ref="P23" si="134">Q23*MAX(1,Q22)</f>
        <v>1</v>
      </c>
      <c r="Q23" s="309">
        <f t="shared" ref="Q23" si="135">R23*MAX(1,R22)</f>
        <v>1</v>
      </c>
      <c r="R23" s="309">
        <f t="shared" ref="R23" si="136">S23*MAX(1,S22)</f>
        <v>1</v>
      </c>
      <c r="S23" s="309">
        <f t="shared" ref="S23" si="137">T23*MAX(1,T22)</f>
        <v>1</v>
      </c>
      <c r="T23" s="309">
        <f t="shared" ref="T23" si="138">U23*MAX(1,U22)</f>
        <v>1</v>
      </c>
      <c r="U23" s="309">
        <f t="shared" ref="U23" si="139">V23*MAX(1,V22)</f>
        <v>1</v>
      </c>
      <c r="V23" s="309">
        <f t="shared" ref="V23" si="140">W23*MAX(1,W22)</f>
        <v>1</v>
      </c>
      <c r="W23" s="309">
        <f t="shared" ref="W23" si="141">X23*MAX(1,X22)</f>
        <v>1</v>
      </c>
      <c r="X23" s="309">
        <f t="shared" ref="X23" si="142">Y23*MAX(1,Y22)</f>
        <v>1</v>
      </c>
      <c r="Y23" s="309">
        <f>Z23*MAX(1,Z22)</f>
        <v>1</v>
      </c>
      <c r="Z23" s="303">
        <v>1</v>
      </c>
      <c r="AJ23" s="332" t="str">
        <f ca="1">"Blank for Cumulative "&amp;TEXT(RAND(),"0.000")</f>
        <v>Blank for Cumulative 0.376</v>
      </c>
      <c r="AK23" s="10" t="str">
        <f ca="1">IF(COUNTIF(AJ$5:AJ23,AJ23)=1,"-","Dup")</f>
        <v>-</v>
      </c>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c r="KO23" s="16"/>
      <c r="KP23" s="16"/>
      <c r="KQ23" s="16"/>
      <c r="KR23" s="16"/>
      <c r="KS23" s="16"/>
      <c r="KT23" s="16"/>
      <c r="KU23" s="16"/>
      <c r="KV23" s="16"/>
      <c r="KW23" s="16"/>
      <c r="KX23" s="16"/>
      <c r="KY23" s="16"/>
      <c r="KZ23" s="16"/>
      <c r="LA23" s="16"/>
      <c r="LB23" s="16"/>
      <c r="LC23" s="16"/>
      <c r="LD23" s="16"/>
      <c r="LE23" s="16"/>
      <c r="LF23" s="16"/>
      <c r="LG23" s="16"/>
      <c r="LH23" s="16"/>
      <c r="LI23" s="16"/>
      <c r="LJ23" s="16"/>
      <c r="LK23" s="16"/>
      <c r="LL23" s="16"/>
      <c r="LM23" s="16"/>
      <c r="LN23" s="16"/>
      <c r="LO23" s="16"/>
      <c r="LP23" s="16"/>
      <c r="LQ23" s="16"/>
      <c r="LR23" s="16"/>
      <c r="LS23" s="16"/>
      <c r="LT23" s="16"/>
      <c r="LU23" s="16"/>
      <c r="LV23" s="16"/>
      <c r="LW23" s="16"/>
      <c r="LX23" s="16"/>
      <c r="LY23" s="16"/>
      <c r="LZ23" s="16"/>
      <c r="MA23" s="16"/>
      <c r="MB23" s="16"/>
      <c r="MC23" s="16"/>
      <c r="MD23" s="16"/>
      <c r="ME23" s="16"/>
      <c r="MF23" s="16"/>
      <c r="MG23" s="16"/>
      <c r="MH23" s="16"/>
      <c r="MI23" s="16"/>
      <c r="MJ23" s="16"/>
      <c r="MK23" s="16"/>
      <c r="ML23" s="16"/>
      <c r="MM23" s="16"/>
      <c r="MN23" s="16"/>
      <c r="MO23" s="16"/>
      <c r="MP23" s="16"/>
      <c r="MQ23" s="16"/>
      <c r="MR23" s="16"/>
      <c r="MS23" s="16"/>
      <c r="MT23" s="16"/>
      <c r="MU23" s="16"/>
      <c r="MV23" s="16"/>
      <c r="MW23" s="16"/>
      <c r="MX23" s="16"/>
      <c r="MY23" s="16"/>
      <c r="MZ23" s="16"/>
      <c r="NA23" s="16"/>
      <c r="NB23" s="16"/>
      <c r="NC23" s="16"/>
      <c r="ND23" s="16"/>
      <c r="NE23" s="16"/>
      <c r="NF23" s="16"/>
      <c r="NG23" s="16"/>
      <c r="NH23" s="16"/>
      <c r="NI23" s="16"/>
      <c r="NJ23" s="16"/>
      <c r="NK23" s="16"/>
      <c r="NL23" s="16"/>
      <c r="NM23" s="16"/>
      <c r="NN23" s="16"/>
      <c r="NO23" s="16"/>
      <c r="NP23" s="16"/>
      <c r="NQ23" s="16"/>
      <c r="NR23" s="16"/>
      <c r="NS23" s="16"/>
      <c r="NT23" s="16"/>
      <c r="NU23" s="16"/>
      <c r="NV23" s="16"/>
      <c r="NW23" s="16"/>
      <c r="NX23" s="16"/>
      <c r="NY23" s="16"/>
      <c r="NZ23" s="16"/>
      <c r="OA23" s="16"/>
      <c r="OB23" s="16"/>
      <c r="OC23" s="16"/>
      <c r="OD23" s="16"/>
      <c r="OE23" s="16"/>
      <c r="OF23" s="16"/>
      <c r="OG23" s="16"/>
      <c r="OH23" s="16"/>
      <c r="OI23" s="27">
        <v>0</v>
      </c>
    </row>
    <row r="24" spans="1:399" s="303" customFormat="1" outlineLevel="1">
      <c r="A24" s="302">
        <f t="shared" si="22"/>
        <v>19</v>
      </c>
      <c r="B24" s="32">
        <f>$A$7</f>
        <v>2</v>
      </c>
      <c r="C24" s="303">
        <v>4</v>
      </c>
      <c r="D24" s="303" t="b">
        <v>1</v>
      </c>
      <c r="E24" s="303" t="b">
        <v>0</v>
      </c>
      <c r="F24" s="303" t="b">
        <v>1</v>
      </c>
      <c r="G24" s="32">
        <v>1</v>
      </c>
      <c r="H24" s="32">
        <v>1</v>
      </c>
      <c r="I24" s="32">
        <v>1</v>
      </c>
      <c r="J24" s="32">
        <v>1</v>
      </c>
      <c r="K24" s="32">
        <v>1</v>
      </c>
      <c r="L24" s="32">
        <v>1</v>
      </c>
      <c r="M24" s="32">
        <v>1</v>
      </c>
      <c r="N24" s="32">
        <v>2</v>
      </c>
      <c r="O24" s="32">
        <v>1</v>
      </c>
      <c r="P24" s="32">
        <v>0</v>
      </c>
      <c r="Q24" s="32">
        <v>0</v>
      </c>
      <c r="R24" s="32">
        <v>0</v>
      </c>
      <c r="S24" s="32">
        <v>0</v>
      </c>
      <c r="T24" s="32">
        <v>0</v>
      </c>
      <c r="U24" s="238">
        <v>1</v>
      </c>
      <c r="V24" s="238">
        <v>1</v>
      </c>
      <c r="W24" s="238">
        <v>1</v>
      </c>
      <c r="X24" s="238">
        <v>1</v>
      </c>
      <c r="Y24" s="238">
        <v>1</v>
      </c>
      <c r="Z24" s="32"/>
      <c r="AB24" s="21">
        <v>0</v>
      </c>
      <c r="AC24" s="5">
        <f t="shared" ref="AC24:AG47" si="143">INDEX(i.FlkStrctr,$H24,AC$14)</f>
        <v>1</v>
      </c>
      <c r="AD24" s="5">
        <f t="shared" si="143"/>
        <v>1</v>
      </c>
      <c r="AE24" s="5">
        <f t="shared" si="143"/>
        <v>0</v>
      </c>
      <c r="AF24" s="5">
        <f t="shared" si="143"/>
        <v>2</v>
      </c>
      <c r="AG24" s="5">
        <f t="shared" si="143"/>
        <v>0</v>
      </c>
      <c r="AJ24" s="333" t="str">
        <f ca="1">"00000 FeedSupply "
&amp; d.RegionName                           &amp; " Day"&amp;INDEX(i.DOY,$G24,1)                   &amp; IF($EW24=0," FWM","")&amp;IF($EW24=1," MWM","")&amp;IF($EW24=5," Mat","")&amp;IF($FB24=TRUE,"&amp;BBT","    ")
&amp; " GI"&amp;TEXT($J24,"0") &amp; " EL"&amp;IF($IL24="-"," Opt",TEXT($IL24,"000%"))            &amp; " Age"&amp;TEXT(INDEX(i.Age_mths,$O24,1)*30.4,"000")
&amp; " T_" &amp; IF(AND($AN24,$AO24),"TRUE ") &amp; " LTW_" &amp; IF(AND($AY24=1,$AZ24=1),"TRUE ") &amp; " (F"&amp;3+IFERROR(1*$BY24,0)&amp;3+IFERROR(1*$CB24,0)&amp;"N"&amp;$CG24&amp;$CH24&amp;")"</f>
        <v>00000 FeedSupply GSM Day135 FWM     GI1 EL050% Age213 T_FALSE LTW_FALSE (F33N11)</v>
      </c>
      <c r="AK24" s="10" t="str">
        <f ca="1">IF(COUNTIF(AJ$5:AJ24,AJ24)=1,"-","Dup")</f>
        <v>-</v>
      </c>
      <c r="AL24" s="22" t="b">
        <f t="shared" ref="AL24:BC39" ca="1" si="144">OFFSET(AL$5,$B24,0)</f>
        <v>1</v>
      </c>
      <c r="AM24" s="22" t="b">
        <f t="shared" ca="1" si="144"/>
        <v>0</v>
      </c>
      <c r="AN24" s="21" t="b">
        <v>0</v>
      </c>
      <c r="AO24" s="22" t="str">
        <f ca="1">OFFSET(AO$5,$B24,0)</f>
        <v>-</v>
      </c>
      <c r="AP24" s="22" t="str">
        <f ca="1">OFFSET(AP$5,$B24,0)</f>
        <v>-</v>
      </c>
      <c r="AQ24" s="21" t="b">
        <v>1</v>
      </c>
      <c r="AR24" s="21">
        <f>VALUE($G24&amp;$H24&amp;$J24&amp;$O24&amp;"01")</f>
        <v>111101</v>
      </c>
      <c r="AS24" s="22">
        <f t="shared" ca="1" si="48"/>
        <v>1</v>
      </c>
      <c r="AT24" s="21" t="b">
        <v>1</v>
      </c>
      <c r="AU24" s="22" t="str">
        <f t="shared" ca="1" si="48"/>
        <v>-</v>
      </c>
      <c r="AV24" s="21" t="b">
        <v>1</v>
      </c>
      <c r="AW24" s="21" t="b">
        <v>1</v>
      </c>
      <c r="AX24" s="22" t="str">
        <f t="shared" ca="1" si="48"/>
        <v>-</v>
      </c>
      <c r="AY24" s="21">
        <v>0</v>
      </c>
      <c r="AZ24" s="21">
        <v>0</v>
      </c>
      <c r="BA24" s="22" t="str">
        <f t="shared" ca="1" si="48"/>
        <v>-</v>
      </c>
      <c r="BB24" s="22" t="str">
        <f t="shared" ca="1" si="48"/>
        <v>-</v>
      </c>
      <c r="BC24" s="22" t="str">
        <f t="shared" ca="1" si="48"/>
        <v>-</v>
      </c>
      <c r="BD24" s="22" t="str">
        <f t="shared" ca="1" si="85"/>
        <v>-</v>
      </c>
      <c r="BE24" s="22" t="str">
        <f t="shared" ca="1" si="85"/>
        <v>-</v>
      </c>
      <c r="BF24" s="22" t="str">
        <f t="shared" ca="1" si="85"/>
        <v>-</v>
      </c>
      <c r="BG24" s="22" t="str">
        <f t="shared" ca="1" si="85"/>
        <v>-</v>
      </c>
      <c r="BH24" s="22" t="str">
        <f t="shared" ca="1" si="85"/>
        <v>-</v>
      </c>
      <c r="BI24" s="22" t="str">
        <f t="shared" ca="1" si="85"/>
        <v>-</v>
      </c>
      <c r="BJ24" s="22" t="str">
        <f t="shared" ca="1" si="85"/>
        <v>-</v>
      </c>
      <c r="BK24" s="22" t="str">
        <f t="shared" ca="1" si="85"/>
        <v>-</v>
      </c>
      <c r="BL24" s="22" t="str">
        <f t="shared" ca="1" si="85"/>
        <v>-</v>
      </c>
      <c r="BM24" s="22" t="str">
        <f t="shared" ca="1" si="85"/>
        <v>-</v>
      </c>
      <c r="BN24" s="22" t="str">
        <f t="shared" ca="1" si="85"/>
        <v>-</v>
      </c>
      <c r="BO24" s="22" t="str">
        <f t="shared" ca="1" si="85"/>
        <v>-</v>
      </c>
      <c r="BP24" s="22" t="str">
        <f t="shared" ca="1" si="85"/>
        <v>-</v>
      </c>
      <c r="BQ24" s="22" t="str">
        <f t="shared" ca="1" si="85"/>
        <v>-</v>
      </c>
      <c r="BR24" s="22" t="str">
        <f t="shared" ca="1" si="85"/>
        <v>-</v>
      </c>
      <c r="BS24" s="22" t="str">
        <f t="shared" ca="1" si="85"/>
        <v>-</v>
      </c>
      <c r="BT24" s="22" t="str">
        <f t="shared" ca="1" si="85"/>
        <v>-</v>
      </c>
      <c r="BU24" s="22" t="str">
        <f t="shared" ca="1" si="85"/>
        <v>-</v>
      </c>
      <c r="BV24" s="22" t="str">
        <f t="shared" ca="1" si="85"/>
        <v>-</v>
      </c>
      <c r="BW24" s="22" t="str">
        <f t="shared" ca="1" si="85"/>
        <v>-</v>
      </c>
      <c r="BX24" s="5">
        <f t="shared" ref="BX24:BX47" si="145">INDEX(i.minroe,$J24,$G24)</f>
        <v>0</v>
      </c>
      <c r="BY24" s="22" t="str">
        <f t="shared" ca="1" si="85"/>
        <v>-</v>
      </c>
      <c r="BZ24" s="22" t="str">
        <f t="shared" ca="1" si="85"/>
        <v>-</v>
      </c>
      <c r="CA24" s="22" t="str">
        <f t="shared" ca="1" si="85"/>
        <v>-</v>
      </c>
      <c r="CB24" s="22" t="str">
        <f t="shared" ca="1" si="85"/>
        <v>-</v>
      </c>
      <c r="CC24" s="22" t="str">
        <f t="shared" ca="1" si="85"/>
        <v>-</v>
      </c>
      <c r="CD24" s="22" t="str">
        <f t="shared" ca="1" si="85"/>
        <v>-</v>
      </c>
      <c r="CE24" s="22" t="str">
        <f t="shared" ca="1" si="85"/>
        <v>-</v>
      </c>
      <c r="CF24" s="22" t="str">
        <f t="shared" ca="1" si="85"/>
        <v>-</v>
      </c>
      <c r="CG24" s="22">
        <f t="shared" ca="1" si="85"/>
        <v>1</v>
      </c>
      <c r="CH24" s="22">
        <f t="shared" ca="1" si="85"/>
        <v>1</v>
      </c>
      <c r="CI24" s="22">
        <f t="shared" ca="1" si="85"/>
        <v>0</v>
      </c>
      <c r="CJ24" s="22" t="str">
        <f t="shared" ca="1" si="85"/>
        <v>-</v>
      </c>
      <c r="CK24" s="22" t="str">
        <f t="shared" ca="1" si="85"/>
        <v>-</v>
      </c>
      <c r="CL24" s="22" t="str">
        <f t="shared" ca="1" si="85"/>
        <v>-</v>
      </c>
      <c r="CM24" s="22" t="str">
        <f t="shared" ca="1" si="85"/>
        <v>-</v>
      </c>
      <c r="CN24" s="22" t="str">
        <f t="shared" ca="1" si="85"/>
        <v>-</v>
      </c>
      <c r="CO24" s="22" t="str">
        <f t="shared" ca="1" si="85"/>
        <v>-</v>
      </c>
      <c r="CP24" s="22" t="str">
        <f t="shared" ca="1" si="85"/>
        <v>-</v>
      </c>
      <c r="CQ24" s="22">
        <f t="shared" ca="1" si="85"/>
        <v>0</v>
      </c>
      <c r="CR24" s="22" t="str">
        <f t="shared" ca="1" si="85"/>
        <v>-</v>
      </c>
      <c r="CS24" s="22" t="str">
        <f t="shared" ca="1" si="85"/>
        <v>-</v>
      </c>
      <c r="CT24" s="22" t="str">
        <f t="shared" ca="1" si="85"/>
        <v>-</v>
      </c>
      <c r="CU24" s="22" t="str">
        <f t="shared" ca="1" si="85"/>
        <v>-</v>
      </c>
      <c r="CV24" s="22" t="str">
        <f t="shared" ca="1" si="85"/>
        <v>-</v>
      </c>
      <c r="CW24" s="22">
        <f t="shared" ca="1" si="85"/>
        <v>0</v>
      </c>
      <c r="CX24" s="195">
        <f t="shared" ref="CX24:DA47" si="146">IF($O24=1,INDEX(i.FS_Strategy,INDEX($P24:$S24,1,1+MOD(CX$14-1,4))+1,CX$14),0)</f>
        <v>0</v>
      </c>
      <c r="CY24" s="195">
        <f t="shared" si="146"/>
        <v>0</v>
      </c>
      <c r="CZ24" s="195">
        <f t="shared" si="146"/>
        <v>0</v>
      </c>
      <c r="DA24" s="195">
        <f t="shared" si="146"/>
        <v>0</v>
      </c>
      <c r="DB24" s="194">
        <f t="shared" ref="DB24:DE47" si="147">IF($O24=2,INDEX(i.FS_Strategy,INDEX($P24:$S24,1,1+MOD(DB$14-1,4))+1,DB$14),0)</f>
        <v>0</v>
      </c>
      <c r="DC24" s="194">
        <f t="shared" si="147"/>
        <v>0</v>
      </c>
      <c r="DD24" s="194">
        <f t="shared" si="147"/>
        <v>0</v>
      </c>
      <c r="DE24" s="194">
        <f t="shared" si="147"/>
        <v>0</v>
      </c>
      <c r="DF24" s="196">
        <f t="shared" ref="DF24:DI47" si="148">IF($O24=3,INDEX(i.FS_Strategy,INDEX($P24:$S24,1,1+MOD(DF$14-1,4))+1,DF$14),0)</f>
        <v>0</v>
      </c>
      <c r="DG24" s="196">
        <f t="shared" si="148"/>
        <v>0</v>
      </c>
      <c r="DH24" s="196">
        <f t="shared" si="148"/>
        <v>0</v>
      </c>
      <c r="DI24" s="196">
        <f t="shared" si="148"/>
        <v>0</v>
      </c>
      <c r="DJ24" s="195">
        <f t="shared" ref="DJ24:DM47" si="149">IF($O24=1,INDEX(i.FS_Strategy,INDEX($P24:$S24,1,1+MOD(DJ$14-1,4))+1,DJ$14),0)</f>
        <v>0</v>
      </c>
      <c r="DK24" s="195">
        <f t="shared" si="149"/>
        <v>0</v>
      </c>
      <c r="DL24" s="195">
        <f t="shared" si="149"/>
        <v>0</v>
      </c>
      <c r="DM24" s="195">
        <f t="shared" si="149"/>
        <v>0</v>
      </c>
      <c r="DN24" s="194">
        <f t="shared" ref="DN24:DQ47" si="150">IF($O24=2,INDEX(i.FS_Strategy,INDEX($P24:$S24,1,1+MOD(DN$14-1,4))+1,DN$14),0)</f>
        <v>0</v>
      </c>
      <c r="DO24" s="194">
        <f t="shared" si="150"/>
        <v>0</v>
      </c>
      <c r="DP24" s="194">
        <f t="shared" si="150"/>
        <v>0</v>
      </c>
      <c r="DQ24" s="194">
        <f t="shared" si="150"/>
        <v>0</v>
      </c>
      <c r="DR24" s="196">
        <f t="shared" ref="DR24:DU47" si="151">IF($O24=3,INDEX(i.FS_Strategy,INDEX($P24:$S24,1,1+MOD(DR$14-1,4))+1,DR$14),0)</f>
        <v>0</v>
      </c>
      <c r="DS24" s="196">
        <f t="shared" si="151"/>
        <v>0</v>
      </c>
      <c r="DT24" s="196">
        <f t="shared" si="151"/>
        <v>0</v>
      </c>
      <c r="DU24" s="196">
        <f t="shared" si="151"/>
        <v>0</v>
      </c>
      <c r="DV24" s="195">
        <f t="shared" ref="DV24:DY47" si="152">IF($O24=1,INDEX(i.FS_Strategy,INDEX($P24:$S24,1,1+MOD(DV$14-1,4))+1,DV$14),0)</f>
        <v>0</v>
      </c>
      <c r="DW24" s="195">
        <f t="shared" si="152"/>
        <v>0</v>
      </c>
      <c r="DX24" s="195">
        <f t="shared" si="152"/>
        <v>0</v>
      </c>
      <c r="DY24" s="195">
        <f t="shared" si="152"/>
        <v>0</v>
      </c>
      <c r="DZ24" s="194">
        <f t="shared" ref="DZ24:EC47" si="153">IF($O24=2,INDEX(i.FS_Strategy,INDEX($P24:$S24,1,1+MOD(DZ$14-1,4))+1,DZ$14),0)</f>
        <v>0</v>
      </c>
      <c r="EA24" s="194">
        <f t="shared" si="153"/>
        <v>0</v>
      </c>
      <c r="EB24" s="194">
        <f t="shared" si="153"/>
        <v>0</v>
      </c>
      <c r="EC24" s="194">
        <f t="shared" si="153"/>
        <v>0</v>
      </c>
      <c r="ED24" s="196">
        <f t="shared" ref="ED24:EG47" si="154">IF($O24=3,INDEX(i.FS_Strategy,INDEX($P24:$S24,1,1+MOD(ED$14-1,4))+1,ED$14),0)</f>
        <v>0</v>
      </c>
      <c r="EE24" s="196">
        <f t="shared" si="154"/>
        <v>0</v>
      </c>
      <c r="EF24" s="196">
        <f t="shared" si="154"/>
        <v>0</v>
      </c>
      <c r="EG24" s="196">
        <f t="shared" si="154"/>
        <v>0</v>
      </c>
      <c r="EH24" s="22">
        <f t="shared" ref="EH24:EV46" ca="1" si="155">OFFSET(EH$5,$B24,0)</f>
        <v>0</v>
      </c>
      <c r="EI24" s="22">
        <f t="shared" ca="1" si="98"/>
        <v>0</v>
      </c>
      <c r="EJ24" s="22">
        <f t="shared" ca="1" si="98"/>
        <v>0</v>
      </c>
      <c r="EK24" s="22">
        <f t="shared" ca="1" si="98"/>
        <v>0</v>
      </c>
      <c r="EL24" s="22" t="str">
        <f t="shared" ca="1" si="98"/>
        <v>-</v>
      </c>
      <c r="EM24" s="22" t="str">
        <f t="shared" ca="1" si="98"/>
        <v>-</v>
      </c>
      <c r="EN24" s="5">
        <f t="shared" ref="EN24:EO47" si="156">INDEX(i.TOL,$G24,EN$14)</f>
        <v>19</v>
      </c>
      <c r="EO24" s="5">
        <f t="shared" si="156"/>
        <v>19</v>
      </c>
      <c r="EP24" s="22" t="str">
        <f t="shared" ca="1" si="98"/>
        <v>-</v>
      </c>
      <c r="EQ24" s="22" t="str">
        <f t="shared" ca="1" si="98"/>
        <v>-</v>
      </c>
      <c r="ER24" s="22" t="str">
        <f t="shared" ca="1" si="98"/>
        <v>-</v>
      </c>
      <c r="ES24" s="22" t="str">
        <f t="shared" ca="1" si="98"/>
        <v>-</v>
      </c>
      <c r="ET24" s="22" t="str">
        <f t="shared" ca="1" si="98"/>
        <v>-</v>
      </c>
      <c r="EU24" s="22" t="str">
        <f t="shared" ca="1" si="98"/>
        <v>-</v>
      </c>
      <c r="EV24" s="22" t="str">
        <f t="shared" ca="1" si="98"/>
        <v>-</v>
      </c>
      <c r="EW24" s="5">
        <f t="shared" ref="EW24:EW47" si="157">INDEX(i.FlkStrctr,$H24,EW$14)</f>
        <v>0</v>
      </c>
      <c r="EX24" s="22" t="str">
        <f t="shared" ca="1" si="98"/>
        <v>-</v>
      </c>
      <c r="EY24" s="22" t="str">
        <f t="shared" ca="1" si="98"/>
        <v>-</v>
      </c>
      <c r="EZ24" s="22" t="str">
        <f t="shared" ca="1" si="98"/>
        <v>-</v>
      </c>
      <c r="FA24" s="22" t="str">
        <f t="shared" ca="1" si="98"/>
        <v>-</v>
      </c>
      <c r="FB24" s="5" t="b">
        <f t="shared" ref="FB24:FB47" si="158">INDEX(i.FlkStrctr,$H24,FB$14)</f>
        <v>0</v>
      </c>
      <c r="FC24" s="22" t="str">
        <f t="shared" ca="1" si="98"/>
        <v>-</v>
      </c>
      <c r="FD24" s="22">
        <f t="shared" ca="1" si="98"/>
        <v>0</v>
      </c>
      <c r="FE24" s="22" t="str">
        <f t="shared" ca="1" si="98"/>
        <v>-</v>
      </c>
      <c r="FF24" s="22">
        <f t="shared" ca="1" si="98"/>
        <v>1</v>
      </c>
      <c r="FG24" s="22">
        <f t="shared" ca="1" si="98"/>
        <v>0</v>
      </c>
      <c r="FH24" s="22">
        <f t="shared" ca="1" si="98"/>
        <v>1</v>
      </c>
      <c r="FI24" s="22">
        <f t="shared" ca="1" si="98"/>
        <v>1</v>
      </c>
      <c r="FJ24" s="22">
        <f t="shared" ca="1" si="98"/>
        <v>1</v>
      </c>
      <c r="FK24" s="22">
        <f t="shared" ca="1" si="98"/>
        <v>0</v>
      </c>
      <c r="FL24" s="22">
        <f t="shared" ca="1" si="98"/>
        <v>0</v>
      </c>
      <c r="FM24" s="22">
        <f t="shared" ca="1" si="98"/>
        <v>0</v>
      </c>
      <c r="FN24" s="22">
        <f t="shared" ca="1" si="98"/>
        <v>0</v>
      </c>
      <c r="FO24" s="22">
        <f t="shared" ca="1" si="98"/>
        <v>1</v>
      </c>
      <c r="FP24" s="22">
        <f t="shared" ca="1" si="98"/>
        <v>0</v>
      </c>
      <c r="FQ24" s="22">
        <f t="shared" ca="1" si="98"/>
        <v>0</v>
      </c>
      <c r="FR24" s="22">
        <f t="shared" ca="1" si="98"/>
        <v>0</v>
      </c>
      <c r="FS24" s="22">
        <f t="shared" ca="1" si="98"/>
        <v>0</v>
      </c>
      <c r="FT24" s="22">
        <f t="shared" ca="1" si="98"/>
        <v>0</v>
      </c>
      <c r="FU24" s="22">
        <f t="shared" ca="1" si="98"/>
        <v>0</v>
      </c>
      <c r="FV24" s="22">
        <f t="shared" ca="1" si="98"/>
        <v>0</v>
      </c>
      <c r="FW24" s="22">
        <f t="shared" ca="1" si="98"/>
        <v>1</v>
      </c>
      <c r="FX24" s="22">
        <f t="shared" ca="1" si="98"/>
        <v>0</v>
      </c>
      <c r="FY24" s="5">
        <f t="shared" ref="FY24:GA47" si="159">INDEX(i.NLB,$I24,FY$14)</f>
        <v>0</v>
      </c>
      <c r="FZ24" s="5">
        <f t="shared" si="159"/>
        <v>0</v>
      </c>
      <c r="GA24" s="5">
        <f t="shared" si="159"/>
        <v>0</v>
      </c>
      <c r="GB24" s="5" t="e">
        <f t="shared" ref="GB24:GD47" si="160">INDEX(i_dryman,$AB24,GB$14)</f>
        <v>#VALUE!</v>
      </c>
      <c r="GC24" s="5" t="e">
        <f t="shared" si="160"/>
        <v>#VALUE!</v>
      </c>
      <c r="GD24" s="5" t="e">
        <f t="shared" si="160"/>
        <v>#VALUE!</v>
      </c>
      <c r="GE24" s="22">
        <f t="shared" ca="1" si="98"/>
        <v>0</v>
      </c>
      <c r="GF24" s="22">
        <f t="shared" ca="1" si="98"/>
        <v>0</v>
      </c>
      <c r="GG24" s="22" t="str">
        <f t="shared" ca="1" si="98"/>
        <v>-</v>
      </c>
      <c r="GH24" s="22" t="str">
        <f t="shared" ca="1" si="98"/>
        <v>-</v>
      </c>
      <c r="GI24" s="22" t="str">
        <f t="shared" ca="1" si="98"/>
        <v>-</v>
      </c>
      <c r="GJ24" s="22" t="str">
        <f t="shared" ca="1" si="98"/>
        <v>-</v>
      </c>
      <c r="GK24" s="5" t="b">
        <f t="shared" ref="GK24:GM47" si="161">INDEX(i.TOL,$G24,GK$14)</f>
        <v>1</v>
      </c>
      <c r="GL24" s="5" t="b">
        <f t="shared" si="161"/>
        <v>0</v>
      </c>
      <c r="GM24" s="5" t="b">
        <f t="shared" si="161"/>
        <v>0</v>
      </c>
      <c r="GN24" s="5">
        <f t="shared" ref="GN24:GN47" si="162">INDEX(i.AgeJ,$O24,GN$14)</f>
        <v>0</v>
      </c>
      <c r="GO24" s="22">
        <f t="shared" ca="1" si="98"/>
        <v>1</v>
      </c>
      <c r="GP24" s="22">
        <f t="shared" ca="1" si="98"/>
        <v>2</v>
      </c>
      <c r="GQ24" s="5" t="e">
        <f t="shared" ref="GQ24:GR47" si="163">INDEX(i_dryman,$T24,GQ$14)</f>
        <v>#VALUE!</v>
      </c>
      <c r="GR24" s="5" t="e">
        <f t="shared" si="163"/>
        <v>#VALUE!</v>
      </c>
      <c r="GS24" s="5" t="e">
        <f t="shared" ref="GS24:GT47" si="164">INDEX(i_dryman,$AB24,GS$14)</f>
        <v>#VALUE!</v>
      </c>
      <c r="GT24" s="5" t="e">
        <f t="shared" si="164"/>
        <v>#VALUE!</v>
      </c>
      <c r="GU24" s="5" t="e">
        <f t="shared" ref="GU24:GU47" si="165">INDEX(i_dryman,$T24,GU$14+$AD24-1)</f>
        <v>#VALUE!</v>
      </c>
      <c r="GV24" s="5" t="str">
        <f>IF(TRUE,"-",INDEX(i_dryman,INDEX(CHOOSE($G24,DataAutumn!i.AdultDrys,DataWinter!i.AdultDrys,DataSpring!i.AdultDrys),1,$AD24)+1,GV$14))</f>
        <v>-</v>
      </c>
      <c r="GW24" s="22" t="str">
        <f t="shared" ca="1" si="98"/>
        <v>-</v>
      </c>
      <c r="GX24" s="5" t="str">
        <f t="array" ref="GX24">IF(OR(GY24:HL24&lt;&gt;"-"),TRUE,"-")</f>
        <v>-</v>
      </c>
      <c r="GY24" s="5" t="str">
        <f>IF($Z24=0,"-",IFERROR(INDEX(CHOOSE($G24,DataAutumn!i.GI, DataWinter!i.GI, DataSpring!i.GI),$H24,7*($Z24-1)+GY$14)*INDEX(GI.LowerScalar,1,GY$14),"-"))</f>
        <v>-</v>
      </c>
      <c r="GZ24" s="5" t="str">
        <f>IF($Z24=0,"-",IFERROR(INDEX(CHOOSE($G24,DataAutumn!i.GI, DataWinter!i.GI, DataSpring!i.GI),$H24,7*($Z24-1)+GZ$14)*INDEX(GI.LowerScalar,1,GZ$14),"-"))</f>
        <v>-</v>
      </c>
      <c r="HA24" s="5" t="str">
        <f>IF($Z24=0,"-",IFERROR(INDEX(CHOOSE($G24,DataAutumn!i.GI, DataWinter!i.GI, DataSpring!i.GI),$H24,7*($Z24-1)+HA$14)*INDEX(GI.LowerScalar,1,HA$14),"-"))</f>
        <v>-</v>
      </c>
      <c r="HB24" s="5" t="str">
        <f>IF($Z24=0,"-",IFERROR(INDEX(CHOOSE($G24,DataAutumn!i.GI, DataWinter!i.GI, DataSpring!i.GI),$H24,7*($Z24-1)+HB$14)*INDEX(GI.LowerScalar,1,HB$14),"-"))</f>
        <v>-</v>
      </c>
      <c r="HC24" s="5" t="str">
        <f>IF($Z24=0,"-",IFERROR(INDEX(CHOOSE($G24,DataAutumn!i.GI, DataWinter!i.GI, DataSpring!i.GI),$H24,7*($Z24-1)+HC$14)*INDEX(GI.LowerScalar,1,HC$14),"-"))</f>
        <v>-</v>
      </c>
      <c r="HD24" s="5" t="str">
        <f>IF($Z24=0,"-",IFERROR(INDEX(CHOOSE($G24,DataAutumn!i.GI, DataWinter!i.GI, DataSpring!i.GI),$H24,7*($Z24-1)+HD$14)*INDEX(GI.LowerScalar,1,HD$14),"-"))</f>
        <v>-</v>
      </c>
      <c r="HE24" s="5" t="str">
        <f>IF($Z24=0,"-",IFERROR(INDEX(CHOOSE($G24,DataAutumn!i.GI, DataWinter!i.GI, DataSpring!i.GI),$H24,7*($Z24-1)+HE$14)*INDEX(GI.LowerScalar,1,HE$14),"-"))</f>
        <v>-</v>
      </c>
      <c r="HF24" s="5" t="str">
        <f>IF($Z24=0,"-",IFERROR(INDEX(CHOOSE($G24,DataAutumn!i.GI, DataWinter!i.GI, DataSpring!i.GI),$H24,7*($Z24-1)+HF$14)*INDEX(GI.LowerScalar,1,HF$14),"-"))</f>
        <v>-</v>
      </c>
      <c r="HG24" s="5" t="str">
        <f>IF($Z24=0,"-",IFERROR(INDEX(CHOOSE($G24,DataAutumn!i.GI, DataWinter!i.GI, DataSpring!i.GI),$H24,7*($Z24-1)+HG$14)*INDEX(GI.LowerScalar,1,HG$14),"-"))</f>
        <v>-</v>
      </c>
      <c r="HH24" s="5" t="str">
        <f>IF($Z24=0,"-",IFERROR(INDEX(CHOOSE($G24,DataAutumn!i.GI, DataWinter!i.GI, DataSpring!i.GI),$H24,7*($Z24-1)+HH$14)*INDEX(GI.LowerScalar,1,HH$14),"-"))</f>
        <v>-</v>
      </c>
      <c r="HI24" s="5" t="str">
        <f>IF($Z24=0,"-",IFERROR(INDEX(CHOOSE($G24,DataAutumn!i.GI, DataWinter!i.GI, DataSpring!i.GI),$H24,7*($Z24-1)+HI$14)*INDEX(GI.LowerScalar,1,HI$14),"-"))</f>
        <v>-</v>
      </c>
      <c r="HJ24" s="5" t="str">
        <f>IF($Z24=0,"-",IFERROR(INDEX(CHOOSE($G24,DataAutumn!i.GI, DataWinter!i.GI, DataSpring!i.GI),$H24,7*($Z24-1)+HJ$14)*INDEX(GI.LowerScalar,1,HJ$14),"-"))</f>
        <v>-</v>
      </c>
      <c r="HK24" s="5" t="str">
        <f>IF($Z24=0,"-",IFERROR(INDEX(CHOOSE($G24,DataAutumn!i.GI, DataWinter!i.GI, DataSpring!i.GI),$H24,7*($Z24-1)+HK$14)*INDEX(GI.LowerScalar,1,HK$14),"-"))</f>
        <v>-</v>
      </c>
      <c r="HL24" s="5" t="str">
        <f>IF($Z24=0,"-",IFERROR(INDEX(CHOOSE($G24,DataAutumn!i.GI, DataWinter!i.GI, DataSpring!i.GI),$H24,7*($Z24-1)+HL$14)*INDEX(GI.LowerScalar,1,HL$14),"-"))</f>
        <v>-</v>
      </c>
      <c r="HM24" s="5" t="b">
        <f t="array" aca="1" ref="HM24" ca="1">IF(OR(HN24:IB24&lt;&gt;"-"),TRUE,"-")</f>
        <v>1</v>
      </c>
      <c r="HN24" s="22">
        <f t="shared" ca="1" si="105"/>
        <v>0</v>
      </c>
      <c r="HO24" s="5" t="str">
        <f>IF($Z24=0,"-",IFERROR(INDEX(CHOOSE($G24,DataAutumn!i.GI, DataWinter!i.GI, DataSpring!i.GI),$H24,7*($Z24-1)+HO$14)*INDEX(GI.UpperScalar,1,HO$14),"-"))</f>
        <v>-</v>
      </c>
      <c r="HP24" s="5" t="str">
        <f>IF($Z24=0,"-",IFERROR(INDEX(CHOOSE($G24,DataAutumn!i.GI, DataWinter!i.GI, DataSpring!i.GI),$H24,7*($Z24-1)+HP$14)*INDEX(GI.UpperScalar,1,HP$14),"-"))</f>
        <v>-</v>
      </c>
      <c r="HQ24" s="5" t="str">
        <f>IF($Z24=0,"-",IFERROR(INDEX(CHOOSE($G24,DataAutumn!i.GI, DataWinter!i.GI, DataSpring!i.GI),$H24,7*($Z24-1)+HQ$14)*INDEX(GI.UpperScalar,1,HQ$14),"-"))</f>
        <v>-</v>
      </c>
      <c r="HR24" s="5" t="str">
        <f>IF($Z24=0,"-",IFERROR(INDEX(CHOOSE($G24,DataAutumn!i.GI, DataWinter!i.GI, DataSpring!i.GI),$H24,7*($Z24-1)+HR$14)*INDEX(GI.UpperScalar,1,HR$14),"-"))</f>
        <v>-</v>
      </c>
      <c r="HS24" s="5" t="str">
        <f>IF($Z24=0,"-",IFERROR(INDEX(CHOOSE($G24,DataAutumn!i.GI, DataWinter!i.GI, DataSpring!i.GI),$H24,7*($Z24-1)+HS$14)*INDEX(GI.UpperScalar,1,HS$14),"-"))</f>
        <v>-</v>
      </c>
      <c r="HT24" s="5" t="str">
        <f>IF($Z24=0,"-",IFERROR(INDEX(CHOOSE($G24,DataAutumn!i.GI, DataWinter!i.GI, DataSpring!i.GI),$H24,7*($Z24-1)+HT$14)*INDEX(GI.UpperScalar,1,HT$14),"-"))</f>
        <v>-</v>
      </c>
      <c r="HU24" s="5" t="str">
        <f>IF($Z24=0,"-",IFERROR(INDEX(CHOOSE($G24,DataAutumn!i.GI, DataWinter!i.GI, DataSpring!i.GI),$H24,7*($Z24-1)+HU$14)*INDEX(GI.UpperScalar,1,HU$14),"-"))</f>
        <v>-</v>
      </c>
      <c r="HV24" s="5" t="str">
        <f>IF($Z24=0,"-",IFERROR(INDEX(CHOOSE($G24,DataAutumn!i.GI, DataWinter!i.GI, DataSpring!i.GI),$H24,7*($Z24-1)+HV$14)*INDEX(GI.UpperScalar,1,HV$14),"-"))</f>
        <v>-</v>
      </c>
      <c r="HW24" s="5" t="str">
        <f>IF($Z24=0,"-",IFERROR(INDEX(CHOOSE($G24,DataAutumn!i.GI, DataWinter!i.GI, DataSpring!i.GI),$H24,7*($Z24-1)+HW$14)*INDEX(GI.UpperScalar,1,HW$14),"-"))</f>
        <v>-</v>
      </c>
      <c r="HX24" s="5" t="str">
        <f>IF($Z24=0,"-",IFERROR(INDEX(CHOOSE($G24,DataAutumn!i.GI, DataWinter!i.GI, DataSpring!i.GI),$H24,7*($Z24-1)+HX$14)*INDEX(GI.UpperScalar,1,HX$14),"-"))</f>
        <v>-</v>
      </c>
      <c r="HY24" s="5" t="str">
        <f>IF($Z24=0,"-",IFERROR(INDEX(CHOOSE($G24,DataAutumn!i.GI, DataWinter!i.GI, DataSpring!i.GI),$H24,7*($Z24-1)+HY$14)*INDEX(GI.UpperScalar,1,HY$14),"-"))</f>
        <v>-</v>
      </c>
      <c r="HZ24" s="5" t="str">
        <f>IF($Z24=0,"-",IFERROR(INDEX(CHOOSE($G24,DataAutumn!i.GI, DataWinter!i.GI, DataSpring!i.GI),$H24,7*($Z24-1)+HZ$14)*INDEX(GI.UpperScalar,1,HZ$14),"-"))</f>
        <v>-</v>
      </c>
      <c r="IA24" s="5" t="str">
        <f>IF($Z24=0,"-",IFERROR(INDEX(CHOOSE($G24,DataAutumn!i.GI, DataWinter!i.GI, DataSpring!i.GI),$H24,7*($Z24-1)+IA$14)*INDEX(GI.UpperScalar,1,IA$14),"-"))</f>
        <v>-</v>
      </c>
      <c r="IB24" s="5" t="str">
        <f>IF($Z24=0,"-",IFERROR(INDEX(CHOOSE($G24,DataAutumn!i.GI, DataWinter!i.GI, DataSpring!i.GI),$H24,7*($Z24-1)+IB$14)*INDEX(GI.UpperScalar,1,IB$14),"-"))</f>
        <v>-</v>
      </c>
      <c r="IC24" s="22" t="str">
        <f t="shared" ca="1" si="106"/>
        <v>-</v>
      </c>
      <c r="ID24" s="22" t="str">
        <f ca="1">OFFSET(ID$5,$B24,0)</f>
        <v>-</v>
      </c>
      <c r="IE24" s="22" t="b">
        <f t="shared" ca="1" si="107"/>
        <v>1</v>
      </c>
      <c r="IF24" s="22">
        <f ca="1">OFFSET(IF$5,$B24,0)</f>
        <v>0</v>
      </c>
      <c r="IG24" s="5" t="str">
        <f t="shared" ref="IG24:IJ47" si="166">INDEX(i.FlkStrctr,$H24,IG$14)</f>
        <v>-</v>
      </c>
      <c r="IH24" s="5" t="str">
        <f t="shared" si="166"/>
        <v>-</v>
      </c>
      <c r="II24" s="5" t="str">
        <f t="shared" si="166"/>
        <v>-</v>
      </c>
      <c r="IJ24" s="5" t="str">
        <f t="shared" si="166"/>
        <v>-</v>
      </c>
      <c r="IK24" s="22" t="str">
        <f t="shared" ca="1" si="109"/>
        <v>-</v>
      </c>
      <c r="IL24" s="5">
        <f t="shared" ref="IL24:IL47" si="167">INDEX(i.DamsMated,$N24+1,IL$14)</f>
        <v>0.5</v>
      </c>
      <c r="IM24" s="22" t="str">
        <f t="shared" ca="1" si="109"/>
        <v>-</v>
      </c>
      <c r="IN24" s="5">
        <f t="shared" ref="IN24:IN47" si="168">INDEX(i.DamsMatedEst,$N24+1,$AD24)</f>
        <v>0.5</v>
      </c>
      <c r="IO24" s="5" t="str">
        <f t="shared" ref="IO24:IT47" si="169">INDEX(i.FlkStrctr,$H24,IO$14)</f>
        <v>-</v>
      </c>
      <c r="IP24" s="5">
        <f t="shared" si="169"/>
        <v>500</v>
      </c>
      <c r="IQ24" s="5">
        <f t="shared" si="169"/>
        <v>500</v>
      </c>
      <c r="IR24" s="5">
        <f>INDEX(i.FlkStrctr,$H24,IR$14)</f>
        <v>865</v>
      </c>
      <c r="IS24" s="5" t="str">
        <f t="shared" si="169"/>
        <v>-</v>
      </c>
      <c r="IT24" s="5" t="str">
        <f>INDEX(i.FlkStrctr,$H24,IT$14)</f>
        <v>-</v>
      </c>
      <c r="IU24" s="22">
        <f t="shared" ca="1" si="109"/>
        <v>1</v>
      </c>
      <c r="IV24" s="22">
        <f t="shared" ca="1" si="109"/>
        <v>0</v>
      </c>
      <c r="IW24" s="22">
        <f t="shared" ca="1" si="109"/>
        <v>1</v>
      </c>
      <c r="IX24" s="22">
        <f t="shared" ca="1" si="109"/>
        <v>1</v>
      </c>
      <c r="IY24" s="22">
        <f t="shared" ca="1" si="109"/>
        <v>0</v>
      </c>
      <c r="IZ24" s="22">
        <f t="shared" ca="1" si="109"/>
        <v>70</v>
      </c>
      <c r="JA24" s="22">
        <f t="shared" ca="1" si="109"/>
        <v>50</v>
      </c>
      <c r="JB24" s="22">
        <f t="shared" ca="1" si="109"/>
        <v>70</v>
      </c>
      <c r="JC24" s="22">
        <f t="shared" ca="1" si="109"/>
        <v>50</v>
      </c>
      <c r="JD24" s="5">
        <f t="shared" ref="JD24:JD47" si="170">INDEX(i.WoolPrices,$K24,JD$14)</f>
        <v>1</v>
      </c>
      <c r="JE24" s="5">
        <f t="shared" ref="JE24:JE47" si="171">INDEX(i.MeatPrices,$L24,JE$14)</f>
        <v>1</v>
      </c>
      <c r="JF24" s="5">
        <f t="shared" ref="JF24:JF47" si="172">INDEX(i.GrainPrices,$M24,JF$14)</f>
        <v>1</v>
      </c>
      <c r="JG24" s="22">
        <f t="shared" ca="1" si="109"/>
        <v>1</v>
      </c>
      <c r="JH24" s="22">
        <f t="shared" ca="1" si="109"/>
        <v>1</v>
      </c>
      <c r="JI24" s="22">
        <f t="shared" ca="1" si="109"/>
        <v>1</v>
      </c>
      <c r="JJ24" s="22">
        <f t="shared" ca="1" si="109"/>
        <v>1</v>
      </c>
      <c r="JK24" s="22">
        <f t="shared" ca="1" si="109"/>
        <v>1</v>
      </c>
      <c r="JL24" s="22">
        <f t="shared" ca="1" si="109"/>
        <v>1</v>
      </c>
      <c r="JM24" s="22">
        <f t="shared" ca="1" si="109"/>
        <v>1</v>
      </c>
      <c r="JN24" s="173" t="b">
        <f>SUM(JO24:OD24)&gt;0</f>
        <v>1</v>
      </c>
      <c r="JO24" s="173">
        <f t="shared" ref="JO24:KD46" si="173">IF($AC24=0,"-",INDEX(i.LMU_Area,$AC24,JO$14))</f>
        <v>149.99</v>
      </c>
      <c r="JP24" s="173">
        <f t="shared" si="173"/>
        <v>0</v>
      </c>
      <c r="JQ24" s="173">
        <f t="shared" si="173"/>
        <v>0</v>
      </c>
      <c r="JR24" s="173">
        <f t="shared" si="173"/>
        <v>0</v>
      </c>
      <c r="JS24" s="173">
        <f t="shared" si="173"/>
        <v>0</v>
      </c>
      <c r="JT24" s="173">
        <f t="shared" si="173"/>
        <v>0</v>
      </c>
      <c r="JU24" s="173">
        <f t="shared" si="173"/>
        <v>0</v>
      </c>
      <c r="JV24" s="173">
        <f t="shared" si="173"/>
        <v>0</v>
      </c>
      <c r="JW24" s="173">
        <f t="shared" si="173"/>
        <v>0</v>
      </c>
      <c r="JX24" s="173">
        <f t="shared" si="173"/>
        <v>0</v>
      </c>
      <c r="JY24" s="173">
        <f t="shared" si="173"/>
        <v>0</v>
      </c>
      <c r="JZ24" s="173">
        <f t="shared" si="173"/>
        <v>0</v>
      </c>
      <c r="KA24" s="173">
        <f t="shared" si="173"/>
        <v>0</v>
      </c>
      <c r="KB24" s="173">
        <f t="shared" si="173"/>
        <v>0</v>
      </c>
      <c r="KC24" s="173">
        <f t="shared" si="173"/>
        <v>0</v>
      </c>
      <c r="KD24" s="173">
        <f t="shared" si="173"/>
        <v>146.24</v>
      </c>
      <c r="KE24" s="173">
        <f t="shared" ref="KE24:KT46" si="174">IF($AC24=0,"-",INDEX(i.LMU_Area,$AC24,KE$14))</f>
        <v>146.24</v>
      </c>
      <c r="KF24" s="173">
        <f t="shared" si="174"/>
        <v>146.24</v>
      </c>
      <c r="KG24" s="173">
        <f t="shared" si="174"/>
        <v>146.24</v>
      </c>
      <c r="KH24" s="173">
        <f t="shared" si="174"/>
        <v>146.24</v>
      </c>
      <c r="KI24" s="173">
        <f t="shared" si="174"/>
        <v>146.24</v>
      </c>
      <c r="KJ24" s="173">
        <f t="shared" si="174"/>
        <v>146.24</v>
      </c>
      <c r="KK24" s="173">
        <f t="shared" si="174"/>
        <v>146.24</v>
      </c>
      <c r="KL24" s="173">
        <f t="shared" si="174"/>
        <v>20</v>
      </c>
      <c r="KM24" s="173">
        <f t="shared" si="174"/>
        <v>20</v>
      </c>
      <c r="KN24" s="173">
        <f t="shared" si="174"/>
        <v>20</v>
      </c>
      <c r="KO24" s="173">
        <f t="shared" si="174"/>
        <v>0</v>
      </c>
      <c r="KP24" s="173">
        <f t="shared" si="174"/>
        <v>0</v>
      </c>
      <c r="KQ24" s="173">
        <f t="shared" si="174"/>
        <v>0</v>
      </c>
      <c r="KR24" s="173">
        <f t="shared" si="174"/>
        <v>0</v>
      </c>
      <c r="KS24" s="173">
        <f t="shared" si="174"/>
        <v>75.289999999999992</v>
      </c>
      <c r="KT24" s="173">
        <f t="shared" si="174"/>
        <v>75.289999999999992</v>
      </c>
      <c r="KU24" s="173">
        <f t="shared" ref="KU24:LJ46" si="175">IF($AC24=0,"-",INDEX(i.LMU_Area,$AC24,KU$14))</f>
        <v>75.289999999999992</v>
      </c>
      <c r="KV24" s="173">
        <f t="shared" si="175"/>
        <v>75.289999999999992</v>
      </c>
      <c r="KW24" s="173">
        <f t="shared" si="175"/>
        <v>75.289999999999992</v>
      </c>
      <c r="KX24" s="173">
        <f t="shared" si="175"/>
        <v>75.289999999999992</v>
      </c>
      <c r="KY24" s="173">
        <f t="shared" si="175"/>
        <v>75.289999999999992</v>
      </c>
      <c r="KZ24" s="173">
        <f t="shared" si="175"/>
        <v>222.87</v>
      </c>
      <c r="LA24" s="173">
        <f t="shared" si="175"/>
        <v>0</v>
      </c>
      <c r="LB24" s="173">
        <f t="shared" si="175"/>
        <v>0</v>
      </c>
      <c r="LC24" s="173">
        <f t="shared" si="175"/>
        <v>0</v>
      </c>
      <c r="LD24" s="173">
        <f t="shared" si="175"/>
        <v>0</v>
      </c>
      <c r="LE24" s="173">
        <f t="shared" si="175"/>
        <v>0</v>
      </c>
      <c r="LF24" s="173">
        <f t="shared" si="175"/>
        <v>0</v>
      </c>
      <c r="LG24" s="173">
        <f t="shared" si="175"/>
        <v>0</v>
      </c>
      <c r="LH24" s="173">
        <f t="shared" si="175"/>
        <v>0</v>
      </c>
      <c r="LI24" s="173">
        <f t="shared" si="175"/>
        <v>0</v>
      </c>
      <c r="LJ24" s="173">
        <f t="shared" si="175"/>
        <v>0</v>
      </c>
      <c r="LK24" s="173">
        <f t="shared" ref="LK24:LZ46" si="176">IF($AC24=0,"-",INDEX(i.LMU_Area,$AC24,LK$14))</f>
        <v>0</v>
      </c>
      <c r="LL24" s="173">
        <f t="shared" si="176"/>
        <v>0</v>
      </c>
      <c r="LM24" s="173">
        <f t="shared" si="176"/>
        <v>0</v>
      </c>
      <c r="LN24" s="173">
        <f t="shared" si="176"/>
        <v>0</v>
      </c>
      <c r="LO24" s="173">
        <f t="shared" si="176"/>
        <v>0</v>
      </c>
      <c r="LP24" s="173">
        <f t="shared" si="176"/>
        <v>0</v>
      </c>
      <c r="LQ24" s="173">
        <f t="shared" si="176"/>
        <v>0</v>
      </c>
      <c r="LR24" s="173">
        <f t="shared" si="176"/>
        <v>0</v>
      </c>
      <c r="LS24" s="173">
        <f t="shared" si="176"/>
        <v>0</v>
      </c>
      <c r="LT24" s="173">
        <f t="shared" si="176"/>
        <v>0</v>
      </c>
      <c r="LU24" s="173">
        <f t="shared" si="176"/>
        <v>0</v>
      </c>
      <c r="LV24" s="173">
        <f t="shared" si="176"/>
        <v>0</v>
      </c>
      <c r="LW24" s="173">
        <f t="shared" si="176"/>
        <v>0</v>
      </c>
      <c r="LX24" s="173">
        <f t="shared" si="176"/>
        <v>0</v>
      </c>
      <c r="LY24" s="173">
        <f t="shared" si="176"/>
        <v>0</v>
      </c>
      <c r="LZ24" s="173">
        <f t="shared" si="176"/>
        <v>0</v>
      </c>
      <c r="MA24" s="173">
        <f t="shared" ref="MA24:MP46" si="177">IF($AC24=0,"-",INDEX(i.LMU_Area,$AC24,MA$14))</f>
        <v>0</v>
      </c>
      <c r="MB24" s="173">
        <f t="shared" si="177"/>
        <v>0</v>
      </c>
      <c r="MC24" s="173">
        <f t="shared" si="177"/>
        <v>0</v>
      </c>
      <c r="MD24" s="173">
        <f t="shared" si="177"/>
        <v>0</v>
      </c>
      <c r="ME24" s="173">
        <f t="shared" si="177"/>
        <v>0</v>
      </c>
      <c r="MF24" s="173">
        <f t="shared" si="177"/>
        <v>0</v>
      </c>
      <c r="MG24" s="173">
        <f t="shared" si="177"/>
        <v>0</v>
      </c>
      <c r="MH24" s="173">
        <f t="shared" si="177"/>
        <v>0</v>
      </c>
      <c r="MI24" s="173">
        <f t="shared" si="177"/>
        <v>0</v>
      </c>
      <c r="MJ24" s="173">
        <f t="shared" si="177"/>
        <v>0</v>
      </c>
      <c r="MK24" s="173">
        <f t="shared" si="177"/>
        <v>0</v>
      </c>
      <c r="ML24" s="173">
        <f t="shared" si="177"/>
        <v>0</v>
      </c>
      <c r="MM24" s="173">
        <f t="shared" si="177"/>
        <v>0</v>
      </c>
      <c r="MN24" s="173">
        <f t="shared" si="177"/>
        <v>0</v>
      </c>
      <c r="MO24" s="173">
        <f t="shared" si="177"/>
        <v>0</v>
      </c>
      <c r="MP24" s="173">
        <f t="shared" si="177"/>
        <v>0</v>
      </c>
      <c r="MQ24" s="173">
        <f t="shared" ref="MQ24:NF46" si="178">IF($AC24=0,"-",INDEX(i.LMU_Area,$AC24,MQ$14))</f>
        <v>0</v>
      </c>
      <c r="MR24" s="173">
        <f t="shared" si="178"/>
        <v>0</v>
      </c>
      <c r="MS24" s="173">
        <f t="shared" si="178"/>
        <v>0</v>
      </c>
      <c r="MT24" s="173">
        <f t="shared" si="178"/>
        <v>0</v>
      </c>
      <c r="MU24" s="173">
        <f t="shared" si="178"/>
        <v>0</v>
      </c>
      <c r="MV24" s="173">
        <f t="shared" si="178"/>
        <v>0</v>
      </c>
      <c r="MW24" s="173">
        <f t="shared" si="178"/>
        <v>0</v>
      </c>
      <c r="MX24" s="173">
        <f t="shared" si="178"/>
        <v>0</v>
      </c>
      <c r="MY24" s="173">
        <f t="shared" si="178"/>
        <v>0</v>
      </c>
      <c r="MZ24" s="173">
        <f t="shared" si="178"/>
        <v>0</v>
      </c>
      <c r="NA24" s="173">
        <f t="shared" si="178"/>
        <v>0</v>
      </c>
      <c r="NB24" s="173">
        <f t="shared" si="178"/>
        <v>0</v>
      </c>
      <c r="NC24" s="173">
        <f t="shared" si="178"/>
        <v>0</v>
      </c>
      <c r="ND24" s="173">
        <f t="shared" si="178"/>
        <v>0</v>
      </c>
      <c r="NE24" s="173">
        <f t="shared" si="178"/>
        <v>0</v>
      </c>
      <c r="NF24" s="173">
        <f t="shared" si="178"/>
        <v>0</v>
      </c>
      <c r="NG24" s="173">
        <f t="shared" ref="NG24:NV46" si="179">IF($AC24=0,"-",INDEX(i.LMU_Area,$AC24,NG$14))</f>
        <v>0</v>
      </c>
      <c r="NH24" s="173">
        <f t="shared" si="179"/>
        <v>0</v>
      </c>
      <c r="NI24" s="173">
        <f t="shared" si="179"/>
        <v>0</v>
      </c>
      <c r="NJ24" s="173">
        <f t="shared" si="179"/>
        <v>0</v>
      </c>
      <c r="NK24" s="173">
        <f t="shared" si="179"/>
        <v>0</v>
      </c>
      <c r="NL24" s="173">
        <f t="shared" si="179"/>
        <v>0</v>
      </c>
      <c r="NM24" s="173">
        <f t="shared" si="179"/>
        <v>0</v>
      </c>
      <c r="NN24" s="173">
        <f t="shared" si="179"/>
        <v>0</v>
      </c>
      <c r="NO24" s="173">
        <f t="shared" si="179"/>
        <v>0</v>
      </c>
      <c r="NP24" s="173">
        <f t="shared" si="179"/>
        <v>0</v>
      </c>
      <c r="NQ24" s="173">
        <f t="shared" si="179"/>
        <v>0</v>
      </c>
      <c r="NR24" s="173">
        <f t="shared" si="179"/>
        <v>0</v>
      </c>
      <c r="NS24" s="173">
        <f t="shared" si="179"/>
        <v>0</v>
      </c>
      <c r="NT24" s="173">
        <f t="shared" si="179"/>
        <v>0</v>
      </c>
      <c r="NU24" s="173">
        <f t="shared" si="179"/>
        <v>0</v>
      </c>
      <c r="NV24" s="173">
        <f t="shared" si="179"/>
        <v>0</v>
      </c>
      <c r="NW24" s="173">
        <f t="shared" ref="NW24:OD47" si="180">IF($AC24=0,"-",INDEX(i.LMU_Area,$AC24,NW$14))</f>
        <v>0</v>
      </c>
      <c r="NX24" s="173">
        <f t="shared" si="180"/>
        <v>0</v>
      </c>
      <c r="NY24" s="173">
        <f t="shared" si="180"/>
        <v>0</v>
      </c>
      <c r="NZ24" s="173">
        <f t="shared" si="180"/>
        <v>0</v>
      </c>
      <c r="OA24" s="173">
        <f t="shared" si="180"/>
        <v>0</v>
      </c>
      <c r="OB24" s="173">
        <f t="shared" si="180"/>
        <v>0</v>
      </c>
      <c r="OC24" s="173">
        <f t="shared" si="180"/>
        <v>0</v>
      </c>
      <c r="OD24" s="173">
        <f t="shared" si="180"/>
        <v>0</v>
      </c>
      <c r="OE24" s="22">
        <f t="shared" ca="1" si="109"/>
        <v>0</v>
      </c>
      <c r="OF24" s="22" t="str">
        <f t="shared" ca="1" si="109"/>
        <v>-</v>
      </c>
      <c r="OG24" s="22">
        <f t="shared" ca="1" si="109"/>
        <v>0</v>
      </c>
      <c r="OH24" s="22">
        <f t="shared" ca="1" si="109"/>
        <v>0</v>
      </c>
      <c r="OI24" s="27">
        <v>0</v>
      </c>
    </row>
    <row r="25" spans="1:399" s="303" customFormat="1" outlineLevel="1">
      <c r="A25" s="302">
        <f t="shared" ref="A25:A42" si="181">ROW(A25)-5</f>
        <v>20</v>
      </c>
      <c r="B25" s="32">
        <f t="shared" ref="B25" si="182">$A$24</f>
        <v>19</v>
      </c>
      <c r="C25" s="303">
        <v>4</v>
      </c>
      <c r="D25" s="341" t="b">
        <f>$C$23=TRUE</f>
        <v>0</v>
      </c>
      <c r="E25" s="303" t="b">
        <v>0</v>
      </c>
      <c r="F25" s="303" t="b">
        <v>1</v>
      </c>
      <c r="G25" s="339">
        <f ca="1">OFFSET(G25,-1,0)</f>
        <v>1</v>
      </c>
      <c r="H25" s="339">
        <f t="shared" ref="H25:W40" ca="1" si="183">OFFSET(H25,-1,0)</f>
        <v>1</v>
      </c>
      <c r="I25" s="339">
        <f t="shared" ca="1" si="183"/>
        <v>1</v>
      </c>
      <c r="J25" s="339">
        <f t="shared" ca="1" si="183"/>
        <v>1</v>
      </c>
      <c r="K25" s="339">
        <f t="shared" ca="1" si="183"/>
        <v>1</v>
      </c>
      <c r="L25" s="339">
        <f t="shared" ca="1" si="183"/>
        <v>1</v>
      </c>
      <c r="M25" s="339">
        <f t="shared" ca="1" si="183"/>
        <v>1</v>
      </c>
      <c r="N25" s="339">
        <f t="shared" ca="1" si="183"/>
        <v>2</v>
      </c>
      <c r="O25" s="339">
        <f t="shared" ca="1" si="183"/>
        <v>1</v>
      </c>
      <c r="P25" s="339">
        <f t="shared" ca="1" si="183"/>
        <v>0</v>
      </c>
      <c r="Q25" s="339">
        <f t="shared" ca="1" si="183"/>
        <v>0</v>
      </c>
      <c r="R25" s="339">
        <f t="shared" ca="1" si="183"/>
        <v>0</v>
      </c>
      <c r="S25" s="339">
        <f t="shared" ca="1" si="183"/>
        <v>0</v>
      </c>
      <c r="T25" s="339">
        <f t="shared" ca="1" si="183"/>
        <v>0</v>
      </c>
      <c r="U25" s="339">
        <f t="shared" ca="1" si="183"/>
        <v>1</v>
      </c>
      <c r="V25" s="339">
        <f t="shared" ca="1" si="183"/>
        <v>1</v>
      </c>
      <c r="W25" s="339">
        <f t="shared" ca="1" si="183"/>
        <v>1</v>
      </c>
      <c r="X25" s="339">
        <f t="shared" ref="X25:Y44" ca="1" si="184">OFFSET(X25,-1,0)</f>
        <v>1</v>
      </c>
      <c r="Y25" s="339">
        <f t="shared" ca="1" si="184"/>
        <v>1</v>
      </c>
      <c r="Z25" s="32"/>
      <c r="AB25" s="21">
        <v>0</v>
      </c>
      <c r="AC25" s="5">
        <f t="shared" ca="1" si="143"/>
        <v>1</v>
      </c>
      <c r="AD25" s="5">
        <f t="shared" ca="1" si="143"/>
        <v>1</v>
      </c>
      <c r="AE25" s="5">
        <f t="shared" ca="1" si="143"/>
        <v>0</v>
      </c>
      <c r="AF25" s="5">
        <f t="shared" ca="1" si="143"/>
        <v>2</v>
      </c>
      <c r="AG25" s="5">
        <f t="shared" ca="1" si="143"/>
        <v>0</v>
      </c>
      <c r="AJ25" s="328" t="str">
        <f t="shared" ref="AJ25:AJ47" ca="1" si="185">TEXT(LEFT(AJ24,5)+1,"00000")&amp;MID(AJ24,6,FIND(" ",AJ24,7)-5)
&amp; d.RegionName                           &amp; " Day"&amp;INDEX(i.DOY,$G25,1)                   &amp; IF($EW25=0," FWM","")&amp;IF($EW25=1," MWM","")&amp;IF($EW25=5," Mat","")&amp;IF($FB25=TRUE,"&amp;BBT","    ")
&amp; " GI"&amp;TEXT($J25,"0") &amp; " EL"&amp;IF($IL25="-"," Opt",TEXT($IL25,"000%"))            &amp; " Age"&amp;TEXT(INDEX(i.Age_mths,$O25,1)*30.4,"000")
&amp; " T_" &amp; IF(AND($AN25,$AO25),"TRUE ") &amp; " LTW_" &amp; IF(AND($AY25=1,$AZ25=1),"TRUE ") &amp; " (F"&amp;3+IFERROR(1*$BY25,0)&amp;3+IFERROR(1*$CB25,0)&amp;"N"&amp;$CG25&amp;$CH25&amp;")"</f>
        <v>00001 FeedSupply GSM Day135 FWM     GI1 EL050% Age213 T_FALSE LTW_FALSE (F33N11)</v>
      </c>
      <c r="AK25" s="10" t="str">
        <f ca="1">IF(COUNTIF(AJ$5:AJ25,AJ25)=1,"-","Dup")</f>
        <v>-</v>
      </c>
      <c r="AL25" s="22" t="b">
        <f t="shared" ca="1" si="144"/>
        <v>1</v>
      </c>
      <c r="AM25" s="22" t="b">
        <f t="shared" ca="1" si="144"/>
        <v>0</v>
      </c>
      <c r="AN25" s="21" t="b">
        <v>0</v>
      </c>
      <c r="AO25" s="21" t="b">
        <v>1</v>
      </c>
      <c r="AP25" s="340">
        <f ca="1">OFFSET(AP25,-1,2)</f>
        <v>111101</v>
      </c>
      <c r="AQ25" s="22" t="b">
        <f t="shared" ca="1" si="144"/>
        <v>1</v>
      </c>
      <c r="AR25" s="339">
        <f ca="1">OFFSET(AR25,-1,0)+1</f>
        <v>111102</v>
      </c>
      <c r="AS25" s="22">
        <f t="shared" ca="1" si="144"/>
        <v>1</v>
      </c>
      <c r="AT25" s="21" t="s">
        <v>37</v>
      </c>
      <c r="AU25" s="22" t="str">
        <f t="shared" ca="1" si="144"/>
        <v>-</v>
      </c>
      <c r="AV25" s="21" t="s">
        <v>37</v>
      </c>
      <c r="AW25" s="21" t="s">
        <v>37</v>
      </c>
      <c r="AX25" s="22" t="str">
        <f t="shared" ca="1" si="144"/>
        <v>-</v>
      </c>
      <c r="AY25" s="22">
        <f t="shared" ca="1" si="144"/>
        <v>0</v>
      </c>
      <c r="AZ25" s="22">
        <f t="shared" ca="1" si="144"/>
        <v>0</v>
      </c>
      <c r="BA25" s="22" t="str">
        <f t="shared" ca="1" si="144"/>
        <v>-</v>
      </c>
      <c r="BB25" s="22" t="str">
        <f t="shared" ca="1" si="144"/>
        <v>-</v>
      </c>
      <c r="BC25" s="22" t="str">
        <f t="shared" ca="1" si="144"/>
        <v>-</v>
      </c>
      <c r="BD25" s="22" t="str">
        <f t="shared" ref="BD25:BS40" ca="1" si="186">OFFSET(BD$5,$B25,0)</f>
        <v>-</v>
      </c>
      <c r="BE25" s="22" t="str">
        <f t="shared" ca="1" si="186"/>
        <v>-</v>
      </c>
      <c r="BF25" s="22" t="str">
        <f t="shared" ca="1" si="186"/>
        <v>-</v>
      </c>
      <c r="BG25" s="22" t="str">
        <f t="shared" ca="1" si="186"/>
        <v>-</v>
      </c>
      <c r="BH25" s="22" t="str">
        <f t="shared" ca="1" si="186"/>
        <v>-</v>
      </c>
      <c r="BI25" s="22" t="str">
        <f t="shared" ca="1" si="186"/>
        <v>-</v>
      </c>
      <c r="BJ25" s="22" t="str">
        <f t="shared" ca="1" si="186"/>
        <v>-</v>
      </c>
      <c r="BK25" s="22" t="str">
        <f t="shared" ca="1" si="186"/>
        <v>-</v>
      </c>
      <c r="BL25" s="22" t="str">
        <f t="shared" ca="1" si="186"/>
        <v>-</v>
      </c>
      <c r="BM25" s="22" t="str">
        <f t="shared" ca="1" si="186"/>
        <v>-</v>
      </c>
      <c r="BN25" s="22" t="str">
        <f t="shared" ca="1" si="186"/>
        <v>-</v>
      </c>
      <c r="BO25" s="22" t="str">
        <f t="shared" ca="1" si="186"/>
        <v>-</v>
      </c>
      <c r="BP25" s="22" t="str">
        <f t="shared" ca="1" si="186"/>
        <v>-</v>
      </c>
      <c r="BQ25" s="22" t="str">
        <f t="shared" ca="1" si="186"/>
        <v>-</v>
      </c>
      <c r="BR25" s="22" t="str">
        <f t="shared" ca="1" si="186"/>
        <v>-</v>
      </c>
      <c r="BS25" s="22" t="str">
        <f t="shared" ca="1" si="186"/>
        <v>-</v>
      </c>
      <c r="BT25" s="22" t="str">
        <f t="shared" ref="BT25:CI43" ca="1" si="187">OFFSET(BT$5,$B25,0)</f>
        <v>-</v>
      </c>
      <c r="BU25" s="22" t="str">
        <f t="shared" ca="1" si="187"/>
        <v>-</v>
      </c>
      <c r="BV25" s="22" t="str">
        <f t="shared" ca="1" si="187"/>
        <v>-</v>
      </c>
      <c r="BW25" s="22" t="str">
        <f t="shared" ca="1" si="187"/>
        <v>-</v>
      </c>
      <c r="BX25" s="5">
        <f t="shared" ca="1" si="145"/>
        <v>0</v>
      </c>
      <c r="BY25" s="22" t="str">
        <f t="shared" ca="1" si="187"/>
        <v>-</v>
      </c>
      <c r="BZ25" s="22" t="str">
        <f t="shared" ca="1" si="187"/>
        <v>-</v>
      </c>
      <c r="CA25" s="22" t="str">
        <f t="shared" ca="1" si="187"/>
        <v>-</v>
      </c>
      <c r="CB25" s="22" t="str">
        <f t="shared" ca="1" si="187"/>
        <v>-</v>
      </c>
      <c r="CC25" s="22" t="str">
        <f t="shared" ca="1" si="187"/>
        <v>-</v>
      </c>
      <c r="CD25" s="22" t="str">
        <f t="shared" ca="1" si="187"/>
        <v>-</v>
      </c>
      <c r="CE25" s="22" t="str">
        <f t="shared" ca="1" si="187"/>
        <v>-</v>
      </c>
      <c r="CF25" s="22" t="str">
        <f t="shared" ca="1" si="187"/>
        <v>-</v>
      </c>
      <c r="CG25" s="21">
        <v>1</v>
      </c>
      <c r="CH25" s="21">
        <v>1</v>
      </c>
      <c r="CI25" s="22">
        <f t="shared" ca="1" si="187"/>
        <v>0</v>
      </c>
      <c r="CJ25" s="22" t="str">
        <f t="shared" ref="CJ25:CW43" ca="1" si="188">OFFSET(CJ$5,$B25,0)</f>
        <v>-</v>
      </c>
      <c r="CK25" s="22" t="str">
        <f t="shared" ca="1" si="188"/>
        <v>-</v>
      </c>
      <c r="CL25" s="22" t="str">
        <f t="shared" ca="1" si="188"/>
        <v>-</v>
      </c>
      <c r="CM25" s="22" t="str">
        <f t="shared" ca="1" si="188"/>
        <v>-</v>
      </c>
      <c r="CN25" s="22" t="str">
        <f t="shared" ca="1" si="188"/>
        <v>-</v>
      </c>
      <c r="CO25" s="22" t="str">
        <f t="shared" ca="1" si="188"/>
        <v>-</v>
      </c>
      <c r="CP25" s="22" t="str">
        <f t="shared" ca="1" si="188"/>
        <v>-</v>
      </c>
      <c r="CQ25" s="22">
        <f t="shared" ca="1" si="188"/>
        <v>0</v>
      </c>
      <c r="CR25" s="22" t="str">
        <f t="shared" ca="1" si="188"/>
        <v>-</v>
      </c>
      <c r="CS25" s="22" t="str">
        <f t="shared" ca="1" si="188"/>
        <v>-</v>
      </c>
      <c r="CT25" s="22" t="str">
        <f t="shared" ca="1" si="188"/>
        <v>-</v>
      </c>
      <c r="CU25" s="22" t="str">
        <f t="shared" ca="1" si="188"/>
        <v>-</v>
      </c>
      <c r="CV25" s="22" t="str">
        <f t="shared" ca="1" si="188"/>
        <v>-</v>
      </c>
      <c r="CW25" s="22">
        <f t="shared" ca="1" si="188"/>
        <v>0</v>
      </c>
      <c r="CX25" s="195">
        <f t="shared" ca="1" si="146"/>
        <v>0</v>
      </c>
      <c r="CY25" s="195">
        <f t="shared" ca="1" si="146"/>
        <v>0</v>
      </c>
      <c r="CZ25" s="195">
        <f t="shared" ca="1" si="146"/>
        <v>0</v>
      </c>
      <c r="DA25" s="195">
        <f t="shared" ca="1" si="146"/>
        <v>0</v>
      </c>
      <c r="DB25" s="194">
        <f t="shared" ca="1" si="147"/>
        <v>0</v>
      </c>
      <c r="DC25" s="194">
        <f t="shared" ca="1" si="147"/>
        <v>0</v>
      </c>
      <c r="DD25" s="194">
        <f t="shared" ca="1" si="147"/>
        <v>0</v>
      </c>
      <c r="DE25" s="194">
        <f t="shared" ca="1" si="147"/>
        <v>0</v>
      </c>
      <c r="DF25" s="196">
        <f t="shared" ca="1" si="148"/>
        <v>0</v>
      </c>
      <c r="DG25" s="196">
        <f t="shared" ca="1" si="148"/>
        <v>0</v>
      </c>
      <c r="DH25" s="196">
        <f t="shared" ca="1" si="148"/>
        <v>0</v>
      </c>
      <c r="DI25" s="196">
        <f t="shared" ca="1" si="148"/>
        <v>0</v>
      </c>
      <c r="DJ25" s="195">
        <f t="shared" ca="1" si="149"/>
        <v>0</v>
      </c>
      <c r="DK25" s="195">
        <f t="shared" ca="1" si="149"/>
        <v>0</v>
      </c>
      <c r="DL25" s="195">
        <f t="shared" ca="1" si="149"/>
        <v>0</v>
      </c>
      <c r="DM25" s="195">
        <f t="shared" ca="1" si="149"/>
        <v>0</v>
      </c>
      <c r="DN25" s="194">
        <f t="shared" ca="1" si="150"/>
        <v>0</v>
      </c>
      <c r="DO25" s="194">
        <f t="shared" ca="1" si="150"/>
        <v>0</v>
      </c>
      <c r="DP25" s="194">
        <f t="shared" ca="1" si="150"/>
        <v>0</v>
      </c>
      <c r="DQ25" s="194">
        <f t="shared" ca="1" si="150"/>
        <v>0</v>
      </c>
      <c r="DR25" s="196">
        <f t="shared" ca="1" si="151"/>
        <v>0</v>
      </c>
      <c r="DS25" s="196">
        <f t="shared" ca="1" si="151"/>
        <v>0</v>
      </c>
      <c r="DT25" s="196">
        <f t="shared" ca="1" si="151"/>
        <v>0</v>
      </c>
      <c r="DU25" s="196">
        <f t="shared" ca="1" si="151"/>
        <v>0</v>
      </c>
      <c r="DV25" s="195">
        <f t="shared" ca="1" si="152"/>
        <v>0</v>
      </c>
      <c r="DW25" s="195">
        <f t="shared" ca="1" si="152"/>
        <v>0</v>
      </c>
      <c r="DX25" s="195">
        <f t="shared" ca="1" si="152"/>
        <v>0</v>
      </c>
      <c r="DY25" s="195">
        <f t="shared" ca="1" si="152"/>
        <v>0</v>
      </c>
      <c r="DZ25" s="194">
        <f t="shared" ca="1" si="153"/>
        <v>0</v>
      </c>
      <c r="EA25" s="194">
        <f t="shared" ca="1" si="153"/>
        <v>0</v>
      </c>
      <c r="EB25" s="194">
        <f t="shared" ca="1" si="153"/>
        <v>0</v>
      </c>
      <c r="EC25" s="194">
        <f t="shared" ca="1" si="153"/>
        <v>0</v>
      </c>
      <c r="ED25" s="196">
        <f t="shared" ca="1" si="154"/>
        <v>0</v>
      </c>
      <c r="EE25" s="196">
        <f t="shared" ca="1" si="154"/>
        <v>0</v>
      </c>
      <c r="EF25" s="196">
        <f t="shared" ca="1" si="154"/>
        <v>0</v>
      </c>
      <c r="EG25" s="196">
        <f t="shared" ca="1" si="154"/>
        <v>0</v>
      </c>
      <c r="EH25" s="22">
        <f t="shared" ca="1" si="155"/>
        <v>0</v>
      </c>
      <c r="EI25" s="22">
        <f t="shared" ca="1" si="155"/>
        <v>0</v>
      </c>
      <c r="EJ25" s="22">
        <f t="shared" ca="1" si="155"/>
        <v>0</v>
      </c>
      <c r="EK25" s="22">
        <f t="shared" ca="1" si="155"/>
        <v>0</v>
      </c>
      <c r="EL25" s="22" t="str">
        <f t="shared" ca="1" si="155"/>
        <v>-</v>
      </c>
      <c r="EM25" s="22" t="str">
        <f t="shared" ca="1" si="155"/>
        <v>-</v>
      </c>
      <c r="EN25" s="5">
        <f t="shared" ca="1" si="156"/>
        <v>19</v>
      </c>
      <c r="EO25" s="5">
        <f t="shared" ca="1" si="156"/>
        <v>19</v>
      </c>
      <c r="EP25" s="22" t="str">
        <f t="shared" ca="1" si="155"/>
        <v>-</v>
      </c>
      <c r="EQ25" s="22" t="str">
        <f t="shared" ca="1" si="155"/>
        <v>-</v>
      </c>
      <c r="ER25" s="22" t="str">
        <f t="shared" ca="1" si="155"/>
        <v>-</v>
      </c>
      <c r="ES25" s="22" t="str">
        <f t="shared" ca="1" si="155"/>
        <v>-</v>
      </c>
      <c r="ET25" s="22" t="str">
        <f t="shared" ca="1" si="155"/>
        <v>-</v>
      </c>
      <c r="EU25" s="22" t="str">
        <f t="shared" ca="1" si="155"/>
        <v>-</v>
      </c>
      <c r="EV25" s="22" t="str">
        <f t="shared" ca="1" si="155"/>
        <v>-</v>
      </c>
      <c r="EW25" s="5">
        <f t="shared" ca="1" si="157"/>
        <v>0</v>
      </c>
      <c r="EX25" s="22" t="str">
        <f t="shared" ref="EX25:FM41" ca="1" si="189">OFFSET(EX$5,$B25,0)</f>
        <v>-</v>
      </c>
      <c r="EY25" s="22" t="str">
        <f t="shared" ca="1" si="189"/>
        <v>-</v>
      </c>
      <c r="EZ25" s="22" t="str">
        <f t="shared" ca="1" si="189"/>
        <v>-</v>
      </c>
      <c r="FA25" s="22" t="str">
        <f t="shared" ca="1" si="189"/>
        <v>-</v>
      </c>
      <c r="FB25" s="5" t="b">
        <f t="shared" ca="1" si="158"/>
        <v>0</v>
      </c>
      <c r="FC25" s="22" t="str">
        <f t="shared" ca="1" si="189"/>
        <v>-</v>
      </c>
      <c r="FD25" s="22">
        <f t="shared" ca="1" si="189"/>
        <v>0</v>
      </c>
      <c r="FE25" s="22" t="str">
        <f t="shared" ca="1" si="189"/>
        <v>-</v>
      </c>
      <c r="FF25" s="22">
        <f t="shared" ca="1" si="189"/>
        <v>1</v>
      </c>
      <c r="FG25" s="22">
        <f t="shared" ca="1" si="189"/>
        <v>0</v>
      </c>
      <c r="FH25" s="22">
        <f t="shared" ca="1" si="189"/>
        <v>1</v>
      </c>
      <c r="FI25" s="22">
        <f t="shared" ca="1" si="189"/>
        <v>1</v>
      </c>
      <c r="FJ25" s="22">
        <f t="shared" ca="1" si="189"/>
        <v>1</v>
      </c>
      <c r="FK25" s="22">
        <f t="shared" ca="1" si="189"/>
        <v>0</v>
      </c>
      <c r="FL25" s="22">
        <f t="shared" ca="1" si="189"/>
        <v>0</v>
      </c>
      <c r="FM25" s="22">
        <f t="shared" ca="1" si="189"/>
        <v>0</v>
      </c>
      <c r="FN25" s="22">
        <f t="shared" ref="FN25:FX43" ca="1" si="190">OFFSET(FN$5,$B25,0)</f>
        <v>0</v>
      </c>
      <c r="FO25" s="22">
        <f t="shared" ca="1" si="190"/>
        <v>1</v>
      </c>
      <c r="FP25" s="22">
        <f t="shared" ca="1" si="190"/>
        <v>0</v>
      </c>
      <c r="FQ25" s="22">
        <f t="shared" ca="1" si="190"/>
        <v>0</v>
      </c>
      <c r="FR25" s="22">
        <f t="shared" ca="1" si="190"/>
        <v>0</v>
      </c>
      <c r="FS25" s="22">
        <f t="shared" ca="1" si="190"/>
        <v>0</v>
      </c>
      <c r="FT25" s="22">
        <f t="shared" ca="1" si="190"/>
        <v>0</v>
      </c>
      <c r="FU25" s="22">
        <f t="shared" ca="1" si="190"/>
        <v>0</v>
      </c>
      <c r="FV25" s="22">
        <f t="shared" ca="1" si="190"/>
        <v>0</v>
      </c>
      <c r="FW25" s="22">
        <f t="shared" ca="1" si="190"/>
        <v>1</v>
      </c>
      <c r="FX25" s="22">
        <f t="shared" ca="1" si="190"/>
        <v>0</v>
      </c>
      <c r="FY25" s="5">
        <f t="shared" ca="1" si="159"/>
        <v>0</v>
      </c>
      <c r="FZ25" s="5">
        <f t="shared" ca="1" si="159"/>
        <v>0</v>
      </c>
      <c r="GA25" s="5">
        <f t="shared" ca="1" si="159"/>
        <v>0</v>
      </c>
      <c r="GB25" s="5" t="e">
        <f t="shared" si="160"/>
        <v>#VALUE!</v>
      </c>
      <c r="GC25" s="5" t="e">
        <f t="shared" si="160"/>
        <v>#VALUE!</v>
      </c>
      <c r="GD25" s="5" t="e">
        <f t="shared" si="160"/>
        <v>#VALUE!</v>
      </c>
      <c r="GE25" s="22">
        <f t="shared" ref="GE25:GP43" ca="1" si="191">OFFSET(GE$5,$B25,0)</f>
        <v>0</v>
      </c>
      <c r="GF25" s="22">
        <f t="shared" ca="1" si="191"/>
        <v>0</v>
      </c>
      <c r="GG25" s="22" t="str">
        <f t="shared" ca="1" si="191"/>
        <v>-</v>
      </c>
      <c r="GH25" s="22" t="str">
        <f t="shared" ca="1" si="191"/>
        <v>-</v>
      </c>
      <c r="GI25" s="22" t="str">
        <f t="shared" ca="1" si="191"/>
        <v>-</v>
      </c>
      <c r="GJ25" s="22" t="str">
        <f t="shared" ca="1" si="191"/>
        <v>-</v>
      </c>
      <c r="GK25" s="5" t="b">
        <f t="shared" ca="1" si="161"/>
        <v>1</v>
      </c>
      <c r="GL25" s="5" t="b">
        <f t="shared" ca="1" si="161"/>
        <v>0</v>
      </c>
      <c r="GM25" s="5" t="b">
        <f t="shared" ca="1" si="161"/>
        <v>0</v>
      </c>
      <c r="GN25" s="5">
        <f t="shared" ca="1" si="162"/>
        <v>0</v>
      </c>
      <c r="GO25" s="22">
        <f t="shared" ca="1" si="191"/>
        <v>1</v>
      </c>
      <c r="GP25" s="22">
        <f t="shared" ca="1" si="191"/>
        <v>2</v>
      </c>
      <c r="GQ25" s="5" t="e">
        <f t="shared" ca="1" si="163"/>
        <v>#VALUE!</v>
      </c>
      <c r="GR25" s="5" t="e">
        <f t="shared" ca="1" si="163"/>
        <v>#VALUE!</v>
      </c>
      <c r="GS25" s="5" t="e">
        <f t="shared" si="164"/>
        <v>#VALUE!</v>
      </c>
      <c r="GT25" s="5" t="e">
        <f t="shared" si="164"/>
        <v>#VALUE!</v>
      </c>
      <c r="GU25" s="5" t="e">
        <f t="shared" ca="1" si="165"/>
        <v>#VALUE!</v>
      </c>
      <c r="GV25" s="22" t="str">
        <f t="shared" ref="GV25:GW43" ca="1" si="192">OFFSET(GV$5,$B25,0)</f>
        <v>-</v>
      </c>
      <c r="GW25" s="22" t="str">
        <f t="shared" ca="1" si="192"/>
        <v>-</v>
      </c>
      <c r="GX25" s="5" t="str">
        <f t="array" ref="GX25">IF(OR(GY25:HL25&lt;&gt;"-"),TRUE,"-")</f>
        <v>-</v>
      </c>
      <c r="GY25" s="5" t="str">
        <f>IF($Z25=0,"-",IFERROR(INDEX(CHOOSE($G25,DataAutumn!i.GI, DataWinter!i.GI, DataSpring!i.GI),$H25,7*($Z25-1)+GY$14)*INDEX(GI.LowerScalar,1,GY$14),"-"))</f>
        <v>-</v>
      </c>
      <c r="GZ25" s="5" t="str">
        <f>IF($Z25=0,"-",IFERROR(INDEX(CHOOSE($G25,DataAutumn!i.GI, DataWinter!i.GI, DataSpring!i.GI),$H25,7*($Z25-1)+GZ$14)*INDEX(GI.LowerScalar,1,GZ$14),"-"))</f>
        <v>-</v>
      </c>
      <c r="HA25" s="5" t="str">
        <f>IF($Z25=0,"-",IFERROR(INDEX(CHOOSE($G25,DataAutumn!i.GI, DataWinter!i.GI, DataSpring!i.GI),$H25,7*($Z25-1)+HA$14)*INDEX(GI.LowerScalar,1,HA$14),"-"))</f>
        <v>-</v>
      </c>
      <c r="HB25" s="5" t="str">
        <f>IF($Z25=0,"-",IFERROR(INDEX(CHOOSE($G25,DataAutumn!i.GI, DataWinter!i.GI, DataSpring!i.GI),$H25,7*($Z25-1)+HB$14)*INDEX(GI.LowerScalar,1,HB$14),"-"))</f>
        <v>-</v>
      </c>
      <c r="HC25" s="5" t="str">
        <f>IF($Z25=0,"-",IFERROR(INDEX(CHOOSE($G25,DataAutumn!i.GI, DataWinter!i.GI, DataSpring!i.GI),$H25,7*($Z25-1)+HC$14)*INDEX(GI.LowerScalar,1,HC$14),"-"))</f>
        <v>-</v>
      </c>
      <c r="HD25" s="5" t="str">
        <f>IF($Z25=0,"-",IFERROR(INDEX(CHOOSE($G25,DataAutumn!i.GI, DataWinter!i.GI, DataSpring!i.GI),$H25,7*($Z25-1)+HD$14)*INDEX(GI.LowerScalar,1,HD$14),"-"))</f>
        <v>-</v>
      </c>
      <c r="HE25" s="5" t="str">
        <f>IF($Z25=0,"-",IFERROR(INDEX(CHOOSE($G25,DataAutumn!i.GI, DataWinter!i.GI, DataSpring!i.GI),$H25,7*($Z25-1)+HE$14)*INDEX(GI.LowerScalar,1,HE$14),"-"))</f>
        <v>-</v>
      </c>
      <c r="HF25" s="5" t="str">
        <f>IF($Z25=0,"-",IFERROR(INDEX(CHOOSE($G25,DataAutumn!i.GI, DataWinter!i.GI, DataSpring!i.GI),$H25,7*($Z25-1)+HF$14)*INDEX(GI.LowerScalar,1,HF$14),"-"))</f>
        <v>-</v>
      </c>
      <c r="HG25" s="5" t="str">
        <f>IF($Z25=0,"-",IFERROR(INDEX(CHOOSE($G25,DataAutumn!i.GI, DataWinter!i.GI, DataSpring!i.GI),$H25,7*($Z25-1)+HG$14)*INDEX(GI.LowerScalar,1,HG$14),"-"))</f>
        <v>-</v>
      </c>
      <c r="HH25" s="5" t="str">
        <f>IF($Z25=0,"-",IFERROR(INDEX(CHOOSE($G25,DataAutumn!i.GI, DataWinter!i.GI, DataSpring!i.GI),$H25,7*($Z25-1)+HH$14)*INDEX(GI.LowerScalar,1,HH$14),"-"))</f>
        <v>-</v>
      </c>
      <c r="HI25" s="5" t="str">
        <f>IF($Z25=0,"-",IFERROR(INDEX(CHOOSE($G25,DataAutumn!i.GI, DataWinter!i.GI, DataSpring!i.GI),$H25,7*($Z25-1)+HI$14)*INDEX(GI.LowerScalar,1,HI$14),"-"))</f>
        <v>-</v>
      </c>
      <c r="HJ25" s="5" t="str">
        <f>IF($Z25=0,"-",IFERROR(INDEX(CHOOSE($G25,DataAutumn!i.GI, DataWinter!i.GI, DataSpring!i.GI),$H25,7*($Z25-1)+HJ$14)*INDEX(GI.LowerScalar,1,HJ$14),"-"))</f>
        <v>-</v>
      </c>
      <c r="HK25" s="5" t="str">
        <f>IF($Z25=0,"-",IFERROR(INDEX(CHOOSE($G25,DataAutumn!i.GI, DataWinter!i.GI, DataSpring!i.GI),$H25,7*($Z25-1)+HK$14)*INDEX(GI.LowerScalar,1,HK$14),"-"))</f>
        <v>-</v>
      </c>
      <c r="HL25" s="5" t="str">
        <f>IF($Z25=0,"-",IFERROR(INDEX(CHOOSE($G25,DataAutumn!i.GI, DataWinter!i.GI, DataSpring!i.GI),$H25,7*($Z25-1)+HL$14)*INDEX(GI.LowerScalar,1,HL$14),"-"))</f>
        <v>-</v>
      </c>
      <c r="HM25" s="5" t="b">
        <f t="array" aca="1" ref="HM25" ca="1">IF(OR(HN25:IB25&lt;&gt;"-"),TRUE,"-")</f>
        <v>1</v>
      </c>
      <c r="HN25" s="22">
        <f t="shared" ref="HN25:HN42" ca="1" si="193">OFFSET(HN$5,$B25,0)</f>
        <v>0</v>
      </c>
      <c r="HO25" s="5" t="str">
        <f>IF($Z25=0,"-",IFERROR(INDEX(CHOOSE($G25,DataAutumn!i.GI, DataWinter!i.GI, DataSpring!i.GI),$H25,7*($Z25-1)+HO$14)*INDEX(GI.UpperScalar,1,HO$14),"-"))</f>
        <v>-</v>
      </c>
      <c r="HP25" s="5" t="str">
        <f>IF($Z25=0,"-",IFERROR(INDEX(CHOOSE($G25,DataAutumn!i.GI, DataWinter!i.GI, DataSpring!i.GI),$H25,7*($Z25-1)+HP$14)*INDEX(GI.UpperScalar,1,HP$14),"-"))</f>
        <v>-</v>
      </c>
      <c r="HQ25" s="5" t="str">
        <f>IF($Z25=0,"-",IFERROR(INDEX(CHOOSE($G25,DataAutumn!i.GI, DataWinter!i.GI, DataSpring!i.GI),$H25,7*($Z25-1)+HQ$14)*INDEX(GI.UpperScalar,1,HQ$14),"-"))</f>
        <v>-</v>
      </c>
      <c r="HR25" s="5" t="str">
        <f>IF($Z25=0,"-",IFERROR(INDEX(CHOOSE($G25,DataAutumn!i.GI, DataWinter!i.GI, DataSpring!i.GI),$H25,7*($Z25-1)+HR$14)*INDEX(GI.UpperScalar,1,HR$14),"-"))</f>
        <v>-</v>
      </c>
      <c r="HS25" s="5" t="str">
        <f>IF($Z25=0,"-",IFERROR(INDEX(CHOOSE($G25,DataAutumn!i.GI, DataWinter!i.GI, DataSpring!i.GI),$H25,7*($Z25-1)+HS$14)*INDEX(GI.UpperScalar,1,HS$14),"-"))</f>
        <v>-</v>
      </c>
      <c r="HT25" s="5" t="str">
        <f>IF($Z25=0,"-",IFERROR(INDEX(CHOOSE($G25,DataAutumn!i.GI, DataWinter!i.GI, DataSpring!i.GI),$H25,7*($Z25-1)+HT$14)*INDEX(GI.UpperScalar,1,HT$14),"-"))</f>
        <v>-</v>
      </c>
      <c r="HU25" s="5" t="str">
        <f>IF($Z25=0,"-",IFERROR(INDEX(CHOOSE($G25,DataAutumn!i.GI, DataWinter!i.GI, DataSpring!i.GI),$H25,7*($Z25-1)+HU$14)*INDEX(GI.UpperScalar,1,HU$14),"-"))</f>
        <v>-</v>
      </c>
      <c r="HV25" s="5" t="str">
        <f>IF($Z25=0,"-",IFERROR(INDEX(CHOOSE($G25,DataAutumn!i.GI, DataWinter!i.GI, DataSpring!i.GI),$H25,7*($Z25-1)+HV$14)*INDEX(GI.UpperScalar,1,HV$14),"-"))</f>
        <v>-</v>
      </c>
      <c r="HW25" s="5" t="str">
        <f>IF($Z25=0,"-",IFERROR(INDEX(CHOOSE($G25,DataAutumn!i.GI, DataWinter!i.GI, DataSpring!i.GI),$H25,7*($Z25-1)+HW$14)*INDEX(GI.UpperScalar,1,HW$14),"-"))</f>
        <v>-</v>
      </c>
      <c r="HX25" s="5" t="str">
        <f>IF($Z25=0,"-",IFERROR(INDEX(CHOOSE($G25,DataAutumn!i.GI, DataWinter!i.GI, DataSpring!i.GI),$H25,7*($Z25-1)+HX$14)*INDEX(GI.UpperScalar,1,HX$14),"-"))</f>
        <v>-</v>
      </c>
      <c r="HY25" s="5" t="str">
        <f>IF($Z25=0,"-",IFERROR(INDEX(CHOOSE($G25,DataAutumn!i.GI, DataWinter!i.GI, DataSpring!i.GI),$H25,7*($Z25-1)+HY$14)*INDEX(GI.UpperScalar,1,HY$14),"-"))</f>
        <v>-</v>
      </c>
      <c r="HZ25" s="5" t="str">
        <f>IF($Z25=0,"-",IFERROR(INDEX(CHOOSE($G25,DataAutumn!i.GI, DataWinter!i.GI, DataSpring!i.GI),$H25,7*($Z25-1)+HZ$14)*INDEX(GI.UpperScalar,1,HZ$14),"-"))</f>
        <v>-</v>
      </c>
      <c r="IA25" s="5" t="str">
        <f>IF($Z25=0,"-",IFERROR(INDEX(CHOOSE($G25,DataAutumn!i.GI, DataWinter!i.GI, DataSpring!i.GI),$H25,7*($Z25-1)+IA$14)*INDEX(GI.UpperScalar,1,IA$14),"-"))</f>
        <v>-</v>
      </c>
      <c r="IB25" s="5" t="str">
        <f>IF($Z25=0,"-",IFERROR(INDEX(CHOOSE($G25,DataAutumn!i.GI, DataWinter!i.GI, DataSpring!i.GI),$H25,7*($Z25-1)+IB$14)*INDEX(GI.UpperScalar,1,IB$14),"-"))</f>
        <v>-</v>
      </c>
      <c r="IC25" s="22" t="str">
        <f t="shared" ca="1" si="106"/>
        <v>-</v>
      </c>
      <c r="ID25" s="22" t="str">
        <f t="shared" ca="1" si="106"/>
        <v>-</v>
      </c>
      <c r="IE25" s="22" t="b">
        <f t="shared" ca="1" si="107"/>
        <v>1</v>
      </c>
      <c r="IF25" s="22">
        <f t="shared" ca="1" si="107"/>
        <v>0</v>
      </c>
      <c r="IG25" s="5" t="str">
        <f t="shared" ca="1" si="166"/>
        <v>-</v>
      </c>
      <c r="IH25" s="5" t="str">
        <f t="shared" ca="1" si="166"/>
        <v>-</v>
      </c>
      <c r="II25" s="5" t="str">
        <f t="shared" ca="1" si="166"/>
        <v>-</v>
      </c>
      <c r="IJ25" s="5" t="str">
        <f t="shared" ca="1" si="166"/>
        <v>-</v>
      </c>
      <c r="IK25" s="22" t="str">
        <f t="shared" ref="IK25:IZ42" ca="1" si="194">OFFSET(IK$5,$B25,0)</f>
        <v>-</v>
      </c>
      <c r="IL25" s="5">
        <f t="shared" ca="1" si="167"/>
        <v>0.5</v>
      </c>
      <c r="IM25" s="22" t="str">
        <f t="shared" ca="1" si="194"/>
        <v>-</v>
      </c>
      <c r="IN25" s="5">
        <f t="shared" ca="1" si="168"/>
        <v>0.5</v>
      </c>
      <c r="IO25" s="5" t="str">
        <f t="shared" ca="1" si="169"/>
        <v>-</v>
      </c>
      <c r="IP25" s="5">
        <f t="shared" ca="1" si="169"/>
        <v>500</v>
      </c>
      <c r="IQ25" s="5">
        <f t="shared" ca="1" si="169"/>
        <v>500</v>
      </c>
      <c r="IR25" s="5">
        <f t="shared" ca="1" si="169"/>
        <v>865</v>
      </c>
      <c r="IS25" s="5" t="str">
        <f t="shared" ca="1" si="169"/>
        <v>-</v>
      </c>
      <c r="IT25" s="5" t="str">
        <f t="shared" ca="1" si="169"/>
        <v>-</v>
      </c>
      <c r="IU25" s="22">
        <f t="shared" ca="1" si="194"/>
        <v>1</v>
      </c>
      <c r="IV25" s="22">
        <f t="shared" ca="1" si="194"/>
        <v>0</v>
      </c>
      <c r="IW25" s="22">
        <f t="shared" ca="1" si="194"/>
        <v>1</v>
      </c>
      <c r="IX25" s="22">
        <f t="shared" ca="1" si="194"/>
        <v>1</v>
      </c>
      <c r="IY25" s="22">
        <f t="shared" ca="1" si="194"/>
        <v>0</v>
      </c>
      <c r="IZ25" s="22">
        <f t="shared" ca="1" si="194"/>
        <v>70</v>
      </c>
      <c r="JA25" s="22">
        <f t="shared" ref="JA25:JM42" ca="1" si="195">OFFSET(JA$5,$B25,0)</f>
        <v>50</v>
      </c>
      <c r="JB25" s="22">
        <f t="shared" ca="1" si="195"/>
        <v>70</v>
      </c>
      <c r="JC25" s="22">
        <f t="shared" ca="1" si="195"/>
        <v>50</v>
      </c>
      <c r="JD25" s="5">
        <f t="shared" ca="1" si="170"/>
        <v>1</v>
      </c>
      <c r="JE25" s="5">
        <f t="shared" ca="1" si="171"/>
        <v>1</v>
      </c>
      <c r="JF25" s="5">
        <f t="shared" ca="1" si="172"/>
        <v>1</v>
      </c>
      <c r="JG25" s="22">
        <f t="shared" ca="1" si="195"/>
        <v>1</v>
      </c>
      <c r="JH25" s="22">
        <f t="shared" ca="1" si="195"/>
        <v>1</v>
      </c>
      <c r="JI25" s="22">
        <f t="shared" ca="1" si="195"/>
        <v>1</v>
      </c>
      <c r="JJ25" s="22">
        <f t="shared" ca="1" si="195"/>
        <v>1</v>
      </c>
      <c r="JK25" s="22">
        <f t="shared" ca="1" si="195"/>
        <v>1</v>
      </c>
      <c r="JL25" s="22">
        <f t="shared" ca="1" si="195"/>
        <v>1</v>
      </c>
      <c r="JM25" s="22">
        <f t="shared" ca="1" si="195"/>
        <v>1</v>
      </c>
      <c r="JN25" s="173" t="b">
        <f t="shared" ref="JN25:JN44" ca="1" si="196">SUM(JO25:OD25)&gt;0</f>
        <v>1</v>
      </c>
      <c r="JO25" s="173">
        <f t="shared" ca="1" si="173"/>
        <v>149.99</v>
      </c>
      <c r="JP25" s="173">
        <f t="shared" ca="1" si="173"/>
        <v>0</v>
      </c>
      <c r="JQ25" s="173">
        <f t="shared" ca="1" si="173"/>
        <v>0</v>
      </c>
      <c r="JR25" s="173">
        <f t="shared" ca="1" si="173"/>
        <v>0</v>
      </c>
      <c r="JS25" s="173">
        <f t="shared" ca="1" si="173"/>
        <v>0</v>
      </c>
      <c r="JT25" s="173">
        <f t="shared" ca="1" si="173"/>
        <v>0</v>
      </c>
      <c r="JU25" s="173">
        <f t="shared" ca="1" si="173"/>
        <v>0</v>
      </c>
      <c r="JV25" s="173">
        <f t="shared" ca="1" si="173"/>
        <v>0</v>
      </c>
      <c r="JW25" s="173">
        <f t="shared" ca="1" si="173"/>
        <v>0</v>
      </c>
      <c r="JX25" s="173">
        <f t="shared" ca="1" si="173"/>
        <v>0</v>
      </c>
      <c r="JY25" s="173">
        <f t="shared" ca="1" si="173"/>
        <v>0</v>
      </c>
      <c r="JZ25" s="173">
        <f t="shared" ca="1" si="173"/>
        <v>0</v>
      </c>
      <c r="KA25" s="173">
        <f t="shared" ca="1" si="173"/>
        <v>0</v>
      </c>
      <c r="KB25" s="173">
        <f t="shared" ca="1" si="173"/>
        <v>0</v>
      </c>
      <c r="KC25" s="173">
        <f t="shared" ca="1" si="173"/>
        <v>0</v>
      </c>
      <c r="KD25" s="173">
        <f t="shared" ca="1" si="173"/>
        <v>146.24</v>
      </c>
      <c r="KE25" s="173">
        <f t="shared" ca="1" si="174"/>
        <v>146.24</v>
      </c>
      <c r="KF25" s="173">
        <f t="shared" ca="1" si="174"/>
        <v>146.24</v>
      </c>
      <c r="KG25" s="173">
        <f t="shared" ca="1" si="174"/>
        <v>146.24</v>
      </c>
      <c r="KH25" s="173">
        <f t="shared" ca="1" si="174"/>
        <v>146.24</v>
      </c>
      <c r="KI25" s="173">
        <f t="shared" ca="1" si="174"/>
        <v>146.24</v>
      </c>
      <c r="KJ25" s="173">
        <f t="shared" ca="1" si="174"/>
        <v>146.24</v>
      </c>
      <c r="KK25" s="173">
        <f t="shared" ca="1" si="174"/>
        <v>146.24</v>
      </c>
      <c r="KL25" s="173">
        <f t="shared" ca="1" si="174"/>
        <v>20</v>
      </c>
      <c r="KM25" s="173">
        <f t="shared" ca="1" si="174"/>
        <v>20</v>
      </c>
      <c r="KN25" s="173">
        <f t="shared" ca="1" si="174"/>
        <v>20</v>
      </c>
      <c r="KO25" s="173">
        <f t="shared" ca="1" si="174"/>
        <v>0</v>
      </c>
      <c r="KP25" s="173">
        <f t="shared" ca="1" si="174"/>
        <v>0</v>
      </c>
      <c r="KQ25" s="173">
        <f t="shared" ca="1" si="174"/>
        <v>0</v>
      </c>
      <c r="KR25" s="173">
        <f t="shared" ca="1" si="174"/>
        <v>0</v>
      </c>
      <c r="KS25" s="173">
        <f t="shared" ca="1" si="174"/>
        <v>75.289999999999992</v>
      </c>
      <c r="KT25" s="173">
        <f t="shared" ca="1" si="174"/>
        <v>75.289999999999992</v>
      </c>
      <c r="KU25" s="173">
        <f t="shared" ca="1" si="175"/>
        <v>75.289999999999992</v>
      </c>
      <c r="KV25" s="173">
        <f t="shared" ca="1" si="175"/>
        <v>75.289999999999992</v>
      </c>
      <c r="KW25" s="173">
        <f t="shared" ca="1" si="175"/>
        <v>75.289999999999992</v>
      </c>
      <c r="KX25" s="173">
        <f t="shared" ca="1" si="175"/>
        <v>75.289999999999992</v>
      </c>
      <c r="KY25" s="173">
        <f t="shared" ca="1" si="175"/>
        <v>75.289999999999992</v>
      </c>
      <c r="KZ25" s="173">
        <f t="shared" ca="1" si="175"/>
        <v>222.87</v>
      </c>
      <c r="LA25" s="173">
        <f t="shared" ca="1" si="175"/>
        <v>0</v>
      </c>
      <c r="LB25" s="173">
        <f t="shared" ca="1" si="175"/>
        <v>0</v>
      </c>
      <c r="LC25" s="173">
        <f t="shared" ca="1" si="175"/>
        <v>0</v>
      </c>
      <c r="LD25" s="173">
        <f t="shared" ca="1" si="175"/>
        <v>0</v>
      </c>
      <c r="LE25" s="173">
        <f t="shared" ca="1" si="175"/>
        <v>0</v>
      </c>
      <c r="LF25" s="173">
        <f t="shared" ca="1" si="175"/>
        <v>0</v>
      </c>
      <c r="LG25" s="173">
        <f t="shared" ca="1" si="175"/>
        <v>0</v>
      </c>
      <c r="LH25" s="173">
        <f t="shared" ca="1" si="175"/>
        <v>0</v>
      </c>
      <c r="LI25" s="173">
        <f t="shared" ca="1" si="175"/>
        <v>0</v>
      </c>
      <c r="LJ25" s="173">
        <f t="shared" ca="1" si="175"/>
        <v>0</v>
      </c>
      <c r="LK25" s="173">
        <f t="shared" ca="1" si="176"/>
        <v>0</v>
      </c>
      <c r="LL25" s="173">
        <f t="shared" ca="1" si="176"/>
        <v>0</v>
      </c>
      <c r="LM25" s="173">
        <f t="shared" ca="1" si="176"/>
        <v>0</v>
      </c>
      <c r="LN25" s="173">
        <f t="shared" ca="1" si="176"/>
        <v>0</v>
      </c>
      <c r="LO25" s="173">
        <f t="shared" ca="1" si="176"/>
        <v>0</v>
      </c>
      <c r="LP25" s="173">
        <f t="shared" ca="1" si="176"/>
        <v>0</v>
      </c>
      <c r="LQ25" s="173">
        <f t="shared" ca="1" si="176"/>
        <v>0</v>
      </c>
      <c r="LR25" s="173">
        <f t="shared" ca="1" si="176"/>
        <v>0</v>
      </c>
      <c r="LS25" s="173">
        <f t="shared" ca="1" si="176"/>
        <v>0</v>
      </c>
      <c r="LT25" s="173">
        <f t="shared" ca="1" si="176"/>
        <v>0</v>
      </c>
      <c r="LU25" s="173">
        <f t="shared" ca="1" si="176"/>
        <v>0</v>
      </c>
      <c r="LV25" s="173">
        <f t="shared" ca="1" si="176"/>
        <v>0</v>
      </c>
      <c r="LW25" s="173">
        <f t="shared" ca="1" si="176"/>
        <v>0</v>
      </c>
      <c r="LX25" s="173">
        <f t="shared" ca="1" si="176"/>
        <v>0</v>
      </c>
      <c r="LY25" s="173">
        <f t="shared" ca="1" si="176"/>
        <v>0</v>
      </c>
      <c r="LZ25" s="173">
        <f t="shared" ca="1" si="176"/>
        <v>0</v>
      </c>
      <c r="MA25" s="173">
        <f t="shared" ca="1" si="177"/>
        <v>0</v>
      </c>
      <c r="MB25" s="173">
        <f t="shared" ca="1" si="177"/>
        <v>0</v>
      </c>
      <c r="MC25" s="173">
        <f t="shared" ca="1" si="177"/>
        <v>0</v>
      </c>
      <c r="MD25" s="173">
        <f t="shared" ca="1" si="177"/>
        <v>0</v>
      </c>
      <c r="ME25" s="173">
        <f t="shared" ca="1" si="177"/>
        <v>0</v>
      </c>
      <c r="MF25" s="173">
        <f t="shared" ca="1" si="177"/>
        <v>0</v>
      </c>
      <c r="MG25" s="173">
        <f t="shared" ca="1" si="177"/>
        <v>0</v>
      </c>
      <c r="MH25" s="173">
        <f t="shared" ca="1" si="177"/>
        <v>0</v>
      </c>
      <c r="MI25" s="173">
        <f t="shared" ca="1" si="177"/>
        <v>0</v>
      </c>
      <c r="MJ25" s="173">
        <f t="shared" ca="1" si="177"/>
        <v>0</v>
      </c>
      <c r="MK25" s="173">
        <f t="shared" ca="1" si="177"/>
        <v>0</v>
      </c>
      <c r="ML25" s="173">
        <f t="shared" ca="1" si="177"/>
        <v>0</v>
      </c>
      <c r="MM25" s="173">
        <f t="shared" ca="1" si="177"/>
        <v>0</v>
      </c>
      <c r="MN25" s="173">
        <f t="shared" ca="1" si="177"/>
        <v>0</v>
      </c>
      <c r="MO25" s="173">
        <f t="shared" ca="1" si="177"/>
        <v>0</v>
      </c>
      <c r="MP25" s="173">
        <f t="shared" ca="1" si="177"/>
        <v>0</v>
      </c>
      <c r="MQ25" s="173">
        <f t="shared" ca="1" si="178"/>
        <v>0</v>
      </c>
      <c r="MR25" s="173">
        <f t="shared" ca="1" si="178"/>
        <v>0</v>
      </c>
      <c r="MS25" s="173">
        <f t="shared" ca="1" si="178"/>
        <v>0</v>
      </c>
      <c r="MT25" s="173">
        <f t="shared" ca="1" si="178"/>
        <v>0</v>
      </c>
      <c r="MU25" s="173">
        <f t="shared" ca="1" si="178"/>
        <v>0</v>
      </c>
      <c r="MV25" s="173">
        <f t="shared" ca="1" si="178"/>
        <v>0</v>
      </c>
      <c r="MW25" s="173">
        <f t="shared" ca="1" si="178"/>
        <v>0</v>
      </c>
      <c r="MX25" s="173">
        <f t="shared" ca="1" si="178"/>
        <v>0</v>
      </c>
      <c r="MY25" s="173">
        <f t="shared" ca="1" si="178"/>
        <v>0</v>
      </c>
      <c r="MZ25" s="173">
        <f t="shared" ca="1" si="178"/>
        <v>0</v>
      </c>
      <c r="NA25" s="173">
        <f t="shared" ca="1" si="178"/>
        <v>0</v>
      </c>
      <c r="NB25" s="173">
        <f t="shared" ca="1" si="178"/>
        <v>0</v>
      </c>
      <c r="NC25" s="173">
        <f t="shared" ca="1" si="178"/>
        <v>0</v>
      </c>
      <c r="ND25" s="173">
        <f t="shared" ca="1" si="178"/>
        <v>0</v>
      </c>
      <c r="NE25" s="173">
        <f t="shared" ca="1" si="178"/>
        <v>0</v>
      </c>
      <c r="NF25" s="173">
        <f t="shared" ca="1" si="178"/>
        <v>0</v>
      </c>
      <c r="NG25" s="173">
        <f t="shared" ca="1" si="179"/>
        <v>0</v>
      </c>
      <c r="NH25" s="173">
        <f t="shared" ca="1" si="179"/>
        <v>0</v>
      </c>
      <c r="NI25" s="173">
        <f t="shared" ca="1" si="179"/>
        <v>0</v>
      </c>
      <c r="NJ25" s="173">
        <f t="shared" ca="1" si="179"/>
        <v>0</v>
      </c>
      <c r="NK25" s="173">
        <f t="shared" ca="1" si="179"/>
        <v>0</v>
      </c>
      <c r="NL25" s="173">
        <f t="shared" ca="1" si="179"/>
        <v>0</v>
      </c>
      <c r="NM25" s="173">
        <f t="shared" ca="1" si="179"/>
        <v>0</v>
      </c>
      <c r="NN25" s="173">
        <f t="shared" ca="1" si="179"/>
        <v>0</v>
      </c>
      <c r="NO25" s="173">
        <f t="shared" ca="1" si="179"/>
        <v>0</v>
      </c>
      <c r="NP25" s="173">
        <f t="shared" ca="1" si="179"/>
        <v>0</v>
      </c>
      <c r="NQ25" s="173">
        <f t="shared" ca="1" si="179"/>
        <v>0</v>
      </c>
      <c r="NR25" s="173">
        <f t="shared" ca="1" si="179"/>
        <v>0</v>
      </c>
      <c r="NS25" s="173">
        <f t="shared" ca="1" si="179"/>
        <v>0</v>
      </c>
      <c r="NT25" s="173">
        <f t="shared" ca="1" si="179"/>
        <v>0</v>
      </c>
      <c r="NU25" s="173">
        <f t="shared" ca="1" si="179"/>
        <v>0</v>
      </c>
      <c r="NV25" s="173">
        <f t="shared" ca="1" si="179"/>
        <v>0</v>
      </c>
      <c r="NW25" s="173">
        <f t="shared" ca="1" si="180"/>
        <v>0</v>
      </c>
      <c r="NX25" s="173">
        <f t="shared" ca="1" si="180"/>
        <v>0</v>
      </c>
      <c r="NY25" s="173">
        <f t="shared" ca="1" si="180"/>
        <v>0</v>
      </c>
      <c r="NZ25" s="173">
        <f t="shared" ca="1" si="180"/>
        <v>0</v>
      </c>
      <c r="OA25" s="173">
        <f t="shared" ca="1" si="180"/>
        <v>0</v>
      </c>
      <c r="OB25" s="173">
        <f t="shared" ca="1" si="180"/>
        <v>0</v>
      </c>
      <c r="OC25" s="173">
        <f t="shared" ca="1" si="180"/>
        <v>0</v>
      </c>
      <c r="OD25" s="173">
        <f t="shared" ca="1" si="180"/>
        <v>0</v>
      </c>
      <c r="OE25" s="22">
        <f t="shared" ref="OE25:OH42" ca="1" si="197">OFFSET(OE$5,$B25,0)</f>
        <v>0</v>
      </c>
      <c r="OF25" s="22" t="str">
        <f t="shared" ca="1" si="197"/>
        <v>-</v>
      </c>
      <c r="OG25" s="22">
        <f t="shared" ca="1" si="197"/>
        <v>0</v>
      </c>
      <c r="OH25" s="22">
        <f t="shared" ca="1" si="197"/>
        <v>0</v>
      </c>
      <c r="OI25" s="27">
        <v>0</v>
      </c>
    </row>
    <row r="26" spans="1:399" s="303" customFormat="1" outlineLevel="1">
      <c r="A26" s="302">
        <f t="shared" si="181"/>
        <v>21</v>
      </c>
      <c r="B26" s="314">
        <f ca="1">OFFSET(B26,-1,0)</f>
        <v>19</v>
      </c>
      <c r="C26" s="303">
        <v>4</v>
      </c>
      <c r="D26" s="341" t="b">
        <f t="shared" ref="D26:D44" si="198">$C$23=TRUE</f>
        <v>0</v>
      </c>
      <c r="E26" s="303" t="b">
        <v>0</v>
      </c>
      <c r="F26" s="303" t="b">
        <v>1</v>
      </c>
      <c r="G26" s="339">
        <f t="shared" ref="G26:V41" ca="1" si="199">OFFSET(G26,-1,0)</f>
        <v>1</v>
      </c>
      <c r="H26" s="339">
        <f t="shared" ca="1" si="183"/>
        <v>1</v>
      </c>
      <c r="I26" s="339">
        <f t="shared" ca="1" si="183"/>
        <v>1</v>
      </c>
      <c r="J26" s="339">
        <f t="shared" ca="1" si="183"/>
        <v>1</v>
      </c>
      <c r="K26" s="339">
        <f t="shared" ca="1" si="183"/>
        <v>1</v>
      </c>
      <c r="L26" s="339">
        <f t="shared" ca="1" si="183"/>
        <v>1</v>
      </c>
      <c r="M26" s="339">
        <f t="shared" ca="1" si="183"/>
        <v>1</v>
      </c>
      <c r="N26" s="339">
        <f t="shared" ca="1" si="183"/>
        <v>2</v>
      </c>
      <c r="O26" s="339">
        <f t="shared" ca="1" si="183"/>
        <v>1</v>
      </c>
      <c r="P26" s="339">
        <f t="shared" ca="1" si="183"/>
        <v>0</v>
      </c>
      <c r="Q26" s="339">
        <f t="shared" ca="1" si="183"/>
        <v>0</v>
      </c>
      <c r="R26" s="339">
        <f t="shared" ca="1" si="183"/>
        <v>0</v>
      </c>
      <c r="S26" s="339">
        <f t="shared" ca="1" si="183"/>
        <v>0</v>
      </c>
      <c r="T26" s="339">
        <f t="shared" ca="1" si="183"/>
        <v>0</v>
      </c>
      <c r="U26" s="339">
        <f t="shared" ca="1" si="183"/>
        <v>1</v>
      </c>
      <c r="V26" s="339">
        <f t="shared" ca="1" si="183"/>
        <v>1</v>
      </c>
      <c r="W26" s="339">
        <f t="shared" ca="1" si="183"/>
        <v>1</v>
      </c>
      <c r="X26" s="339">
        <f t="shared" ca="1" si="184"/>
        <v>1</v>
      </c>
      <c r="Y26" s="339">
        <f t="shared" ca="1" si="184"/>
        <v>1</v>
      </c>
      <c r="Z26" s="32"/>
      <c r="AB26" s="21">
        <v>0</v>
      </c>
      <c r="AC26" s="5">
        <f t="shared" ca="1" si="143"/>
        <v>1</v>
      </c>
      <c r="AD26" s="5">
        <f t="shared" ca="1" si="143"/>
        <v>1</v>
      </c>
      <c r="AE26" s="5">
        <f t="shared" ca="1" si="143"/>
        <v>0</v>
      </c>
      <c r="AF26" s="5">
        <f t="shared" ca="1" si="143"/>
        <v>2</v>
      </c>
      <c r="AG26" s="5">
        <f t="shared" ca="1" si="143"/>
        <v>0</v>
      </c>
      <c r="AJ26" s="328" t="str">
        <f t="shared" ca="1" si="185"/>
        <v>00002 FeedSupply GSM Day135 FWM     GI1 EL050% Age213 T_TRUE  LTW_FALSE (F33N11)</v>
      </c>
      <c r="AK26" s="10" t="str">
        <f ca="1">IF(COUNTIF(AJ$5:AJ26,AJ26)=1,"-","Dup")</f>
        <v>-</v>
      </c>
      <c r="AL26" s="22" t="b">
        <f t="shared" ca="1" si="144"/>
        <v>1</v>
      </c>
      <c r="AM26" s="22" t="b">
        <f t="shared" ca="1" si="144"/>
        <v>0</v>
      </c>
      <c r="AN26" s="21" t="b">
        <v>1</v>
      </c>
      <c r="AO26" s="21" t="b">
        <v>1</v>
      </c>
      <c r="AP26" s="340">
        <f t="shared" ref="AP26:AP42" ca="1" si="200">OFFSET(AP26,-1,2)</f>
        <v>111102</v>
      </c>
      <c r="AQ26" s="22" t="b">
        <f t="shared" ca="1" si="144"/>
        <v>1</v>
      </c>
      <c r="AR26" s="339">
        <f t="shared" ref="AR26:AR44" ca="1" si="201">OFFSET(AR26,-1,0)+1</f>
        <v>111103</v>
      </c>
      <c r="AS26" s="22">
        <f t="shared" ref="AS26:AU44" ca="1" si="202">OFFSET(AS$5,$B26,0)</f>
        <v>1</v>
      </c>
      <c r="AT26" s="21" t="s">
        <v>37</v>
      </c>
      <c r="AU26" s="22" t="str">
        <f t="shared" ca="1" si="202"/>
        <v>-</v>
      </c>
      <c r="AV26" s="21" t="s">
        <v>37</v>
      </c>
      <c r="AW26" s="21" t="s">
        <v>37</v>
      </c>
      <c r="AX26" s="22" t="str">
        <f t="shared" ca="1" si="144"/>
        <v>-</v>
      </c>
      <c r="AY26" s="22">
        <f t="shared" ca="1" si="144"/>
        <v>0</v>
      </c>
      <c r="AZ26" s="22">
        <f t="shared" ca="1" si="144"/>
        <v>0</v>
      </c>
      <c r="BA26" s="22" t="str">
        <f t="shared" ca="1" si="144"/>
        <v>-</v>
      </c>
      <c r="BB26" s="22" t="str">
        <f t="shared" ca="1" si="144"/>
        <v>-</v>
      </c>
      <c r="BC26" s="22" t="str">
        <f t="shared" ca="1" si="144"/>
        <v>-</v>
      </c>
      <c r="BD26" s="22" t="str">
        <f t="shared" ca="1" si="186"/>
        <v>-</v>
      </c>
      <c r="BE26" s="22" t="str">
        <f t="shared" ca="1" si="186"/>
        <v>-</v>
      </c>
      <c r="BF26" s="22" t="str">
        <f t="shared" ca="1" si="186"/>
        <v>-</v>
      </c>
      <c r="BG26" s="22" t="str">
        <f t="shared" ca="1" si="186"/>
        <v>-</v>
      </c>
      <c r="BH26" s="22" t="str">
        <f t="shared" ca="1" si="186"/>
        <v>-</v>
      </c>
      <c r="BI26" s="22" t="str">
        <f t="shared" ca="1" si="186"/>
        <v>-</v>
      </c>
      <c r="BJ26" s="22" t="str">
        <f t="shared" ca="1" si="186"/>
        <v>-</v>
      </c>
      <c r="BK26" s="22" t="str">
        <f t="shared" ca="1" si="186"/>
        <v>-</v>
      </c>
      <c r="BL26" s="22" t="str">
        <f t="shared" ca="1" si="186"/>
        <v>-</v>
      </c>
      <c r="BM26" s="22" t="str">
        <f t="shared" ca="1" si="186"/>
        <v>-</v>
      </c>
      <c r="BN26" s="22" t="str">
        <f t="shared" ca="1" si="186"/>
        <v>-</v>
      </c>
      <c r="BO26" s="22" t="str">
        <f t="shared" ca="1" si="186"/>
        <v>-</v>
      </c>
      <c r="BP26" s="22" t="str">
        <f t="shared" ca="1" si="186"/>
        <v>-</v>
      </c>
      <c r="BQ26" s="22" t="str">
        <f t="shared" ca="1" si="186"/>
        <v>-</v>
      </c>
      <c r="BR26" s="22" t="str">
        <f t="shared" ca="1" si="186"/>
        <v>-</v>
      </c>
      <c r="BS26" s="22" t="str">
        <f t="shared" ca="1" si="186"/>
        <v>-</v>
      </c>
      <c r="BT26" s="22" t="str">
        <f t="shared" ca="1" si="187"/>
        <v>-</v>
      </c>
      <c r="BU26" s="22" t="str">
        <f t="shared" ca="1" si="187"/>
        <v>-</v>
      </c>
      <c r="BV26" s="22" t="str">
        <f t="shared" ca="1" si="187"/>
        <v>-</v>
      </c>
      <c r="BW26" s="22" t="str">
        <f t="shared" ca="1" si="187"/>
        <v>-</v>
      </c>
      <c r="BX26" s="5">
        <f t="shared" ca="1" si="145"/>
        <v>0</v>
      </c>
      <c r="BY26" s="22" t="str">
        <f t="shared" ca="1" si="187"/>
        <v>-</v>
      </c>
      <c r="BZ26" s="22" t="str">
        <f t="shared" ca="1" si="187"/>
        <v>-</v>
      </c>
      <c r="CA26" s="22" t="str">
        <f t="shared" ca="1" si="187"/>
        <v>-</v>
      </c>
      <c r="CB26" s="22" t="str">
        <f t="shared" ca="1" si="187"/>
        <v>-</v>
      </c>
      <c r="CC26" s="22" t="str">
        <f t="shared" ca="1" si="187"/>
        <v>-</v>
      </c>
      <c r="CD26" s="22" t="str">
        <f t="shared" ca="1" si="187"/>
        <v>-</v>
      </c>
      <c r="CE26" s="22" t="str">
        <f t="shared" ca="1" si="187"/>
        <v>-</v>
      </c>
      <c r="CF26" s="22" t="str">
        <f t="shared" ca="1" si="187"/>
        <v>-</v>
      </c>
      <c r="CG26" s="21">
        <v>1</v>
      </c>
      <c r="CH26" s="21">
        <v>1</v>
      </c>
      <c r="CI26" s="22">
        <f t="shared" ca="1" si="187"/>
        <v>0</v>
      </c>
      <c r="CJ26" s="22" t="str">
        <f t="shared" ca="1" si="188"/>
        <v>-</v>
      </c>
      <c r="CK26" s="22" t="str">
        <f t="shared" ca="1" si="188"/>
        <v>-</v>
      </c>
      <c r="CL26" s="22" t="str">
        <f t="shared" ca="1" si="188"/>
        <v>-</v>
      </c>
      <c r="CM26" s="22" t="str">
        <f t="shared" ca="1" si="188"/>
        <v>-</v>
      </c>
      <c r="CN26" s="22" t="str">
        <f t="shared" ca="1" si="188"/>
        <v>-</v>
      </c>
      <c r="CO26" s="22" t="str">
        <f t="shared" ca="1" si="188"/>
        <v>-</v>
      </c>
      <c r="CP26" s="22" t="str">
        <f t="shared" ca="1" si="188"/>
        <v>-</v>
      </c>
      <c r="CQ26" s="22">
        <f t="shared" ca="1" si="188"/>
        <v>0</v>
      </c>
      <c r="CR26" s="22" t="str">
        <f t="shared" ca="1" si="188"/>
        <v>-</v>
      </c>
      <c r="CS26" s="22" t="str">
        <f t="shared" ca="1" si="188"/>
        <v>-</v>
      </c>
      <c r="CT26" s="22" t="str">
        <f t="shared" ca="1" si="188"/>
        <v>-</v>
      </c>
      <c r="CU26" s="22" t="str">
        <f t="shared" ca="1" si="188"/>
        <v>-</v>
      </c>
      <c r="CV26" s="22" t="str">
        <f t="shared" ca="1" si="188"/>
        <v>-</v>
      </c>
      <c r="CW26" s="22">
        <f t="shared" ca="1" si="188"/>
        <v>0</v>
      </c>
      <c r="CX26" s="195">
        <f t="shared" ca="1" si="146"/>
        <v>0</v>
      </c>
      <c r="CY26" s="195">
        <f t="shared" ca="1" si="146"/>
        <v>0</v>
      </c>
      <c r="CZ26" s="195">
        <f t="shared" ca="1" si="146"/>
        <v>0</v>
      </c>
      <c r="DA26" s="195">
        <f t="shared" ca="1" si="146"/>
        <v>0</v>
      </c>
      <c r="DB26" s="194">
        <f t="shared" ca="1" si="147"/>
        <v>0</v>
      </c>
      <c r="DC26" s="194">
        <f t="shared" ca="1" si="147"/>
        <v>0</v>
      </c>
      <c r="DD26" s="194">
        <f t="shared" ca="1" si="147"/>
        <v>0</v>
      </c>
      <c r="DE26" s="194">
        <f t="shared" ca="1" si="147"/>
        <v>0</v>
      </c>
      <c r="DF26" s="196">
        <f t="shared" ca="1" si="148"/>
        <v>0</v>
      </c>
      <c r="DG26" s="196">
        <f t="shared" ca="1" si="148"/>
        <v>0</v>
      </c>
      <c r="DH26" s="196">
        <f t="shared" ca="1" si="148"/>
        <v>0</v>
      </c>
      <c r="DI26" s="196">
        <f t="shared" ca="1" si="148"/>
        <v>0</v>
      </c>
      <c r="DJ26" s="195">
        <f t="shared" ca="1" si="149"/>
        <v>0</v>
      </c>
      <c r="DK26" s="195">
        <f t="shared" ca="1" si="149"/>
        <v>0</v>
      </c>
      <c r="DL26" s="195">
        <f t="shared" ca="1" si="149"/>
        <v>0</v>
      </c>
      <c r="DM26" s="195">
        <f t="shared" ca="1" si="149"/>
        <v>0</v>
      </c>
      <c r="DN26" s="194">
        <f t="shared" ca="1" si="150"/>
        <v>0</v>
      </c>
      <c r="DO26" s="194">
        <f t="shared" ca="1" si="150"/>
        <v>0</v>
      </c>
      <c r="DP26" s="194">
        <f t="shared" ca="1" si="150"/>
        <v>0</v>
      </c>
      <c r="DQ26" s="194">
        <f t="shared" ca="1" si="150"/>
        <v>0</v>
      </c>
      <c r="DR26" s="196">
        <f t="shared" ca="1" si="151"/>
        <v>0</v>
      </c>
      <c r="DS26" s="196">
        <f t="shared" ca="1" si="151"/>
        <v>0</v>
      </c>
      <c r="DT26" s="196">
        <f t="shared" ca="1" si="151"/>
        <v>0</v>
      </c>
      <c r="DU26" s="196">
        <f t="shared" ca="1" si="151"/>
        <v>0</v>
      </c>
      <c r="DV26" s="195">
        <f t="shared" ca="1" si="152"/>
        <v>0</v>
      </c>
      <c r="DW26" s="195">
        <f t="shared" ca="1" si="152"/>
        <v>0</v>
      </c>
      <c r="DX26" s="195">
        <f t="shared" ca="1" si="152"/>
        <v>0</v>
      </c>
      <c r="DY26" s="195">
        <f t="shared" ca="1" si="152"/>
        <v>0</v>
      </c>
      <c r="DZ26" s="194">
        <f t="shared" ca="1" si="153"/>
        <v>0</v>
      </c>
      <c r="EA26" s="194">
        <f t="shared" ca="1" si="153"/>
        <v>0</v>
      </c>
      <c r="EB26" s="194">
        <f t="shared" ca="1" si="153"/>
        <v>0</v>
      </c>
      <c r="EC26" s="194">
        <f t="shared" ca="1" si="153"/>
        <v>0</v>
      </c>
      <c r="ED26" s="196">
        <f t="shared" ca="1" si="154"/>
        <v>0</v>
      </c>
      <c r="EE26" s="196">
        <f t="shared" ca="1" si="154"/>
        <v>0</v>
      </c>
      <c r="EF26" s="196">
        <f t="shared" ca="1" si="154"/>
        <v>0</v>
      </c>
      <c r="EG26" s="196">
        <f t="shared" ca="1" si="154"/>
        <v>0</v>
      </c>
      <c r="EH26" s="22">
        <f t="shared" ca="1" si="155"/>
        <v>0</v>
      </c>
      <c r="EI26" s="22">
        <f t="shared" ca="1" si="155"/>
        <v>0</v>
      </c>
      <c r="EJ26" s="22">
        <f t="shared" ca="1" si="155"/>
        <v>0</v>
      </c>
      <c r="EK26" s="22">
        <f t="shared" ca="1" si="155"/>
        <v>0</v>
      </c>
      <c r="EL26" s="22" t="str">
        <f t="shared" ca="1" si="155"/>
        <v>-</v>
      </c>
      <c r="EM26" s="22" t="str">
        <f t="shared" ca="1" si="155"/>
        <v>-</v>
      </c>
      <c r="EN26" s="5">
        <f t="shared" ca="1" si="156"/>
        <v>19</v>
      </c>
      <c r="EO26" s="5">
        <f t="shared" ca="1" si="156"/>
        <v>19</v>
      </c>
      <c r="EP26" s="22" t="str">
        <f t="shared" ca="1" si="155"/>
        <v>-</v>
      </c>
      <c r="EQ26" s="22" t="str">
        <f t="shared" ca="1" si="155"/>
        <v>-</v>
      </c>
      <c r="ER26" s="22" t="str">
        <f t="shared" ca="1" si="155"/>
        <v>-</v>
      </c>
      <c r="ES26" s="22" t="str">
        <f t="shared" ca="1" si="155"/>
        <v>-</v>
      </c>
      <c r="ET26" s="22" t="str">
        <f t="shared" ca="1" si="155"/>
        <v>-</v>
      </c>
      <c r="EU26" s="22" t="str">
        <f t="shared" ca="1" si="155"/>
        <v>-</v>
      </c>
      <c r="EV26" s="22" t="str">
        <f t="shared" ca="1" si="155"/>
        <v>-</v>
      </c>
      <c r="EW26" s="5">
        <f t="shared" ca="1" si="157"/>
        <v>0</v>
      </c>
      <c r="EX26" s="22" t="str">
        <f t="shared" ca="1" si="189"/>
        <v>-</v>
      </c>
      <c r="EY26" s="22" t="str">
        <f t="shared" ca="1" si="189"/>
        <v>-</v>
      </c>
      <c r="EZ26" s="22" t="str">
        <f t="shared" ca="1" si="189"/>
        <v>-</v>
      </c>
      <c r="FA26" s="22" t="str">
        <f t="shared" ca="1" si="189"/>
        <v>-</v>
      </c>
      <c r="FB26" s="5" t="b">
        <f t="shared" ca="1" si="158"/>
        <v>0</v>
      </c>
      <c r="FC26" s="22" t="str">
        <f t="shared" ca="1" si="189"/>
        <v>-</v>
      </c>
      <c r="FD26" s="22">
        <f t="shared" ca="1" si="189"/>
        <v>0</v>
      </c>
      <c r="FE26" s="22" t="str">
        <f t="shared" ca="1" si="189"/>
        <v>-</v>
      </c>
      <c r="FF26" s="22">
        <f t="shared" ca="1" si="189"/>
        <v>1</v>
      </c>
      <c r="FG26" s="22">
        <f t="shared" ca="1" si="189"/>
        <v>0</v>
      </c>
      <c r="FH26" s="22">
        <f t="shared" ca="1" si="189"/>
        <v>1</v>
      </c>
      <c r="FI26" s="22">
        <f t="shared" ca="1" si="189"/>
        <v>1</v>
      </c>
      <c r="FJ26" s="22">
        <f t="shared" ca="1" si="189"/>
        <v>1</v>
      </c>
      <c r="FK26" s="22">
        <f t="shared" ca="1" si="189"/>
        <v>0</v>
      </c>
      <c r="FL26" s="22">
        <f t="shared" ca="1" si="189"/>
        <v>0</v>
      </c>
      <c r="FM26" s="22">
        <f t="shared" ca="1" si="189"/>
        <v>0</v>
      </c>
      <c r="FN26" s="22">
        <f t="shared" ca="1" si="190"/>
        <v>0</v>
      </c>
      <c r="FO26" s="22">
        <f t="shared" ca="1" si="190"/>
        <v>1</v>
      </c>
      <c r="FP26" s="22">
        <f t="shared" ca="1" si="190"/>
        <v>0</v>
      </c>
      <c r="FQ26" s="22">
        <f t="shared" ca="1" si="190"/>
        <v>0</v>
      </c>
      <c r="FR26" s="22">
        <f t="shared" ca="1" si="190"/>
        <v>0</v>
      </c>
      <c r="FS26" s="22">
        <f t="shared" ca="1" si="190"/>
        <v>0</v>
      </c>
      <c r="FT26" s="22">
        <f t="shared" ca="1" si="190"/>
        <v>0</v>
      </c>
      <c r="FU26" s="22">
        <f t="shared" ca="1" si="190"/>
        <v>0</v>
      </c>
      <c r="FV26" s="22">
        <f t="shared" ca="1" si="190"/>
        <v>0</v>
      </c>
      <c r="FW26" s="22">
        <f t="shared" ca="1" si="190"/>
        <v>1</v>
      </c>
      <c r="FX26" s="22">
        <f t="shared" ca="1" si="190"/>
        <v>0</v>
      </c>
      <c r="FY26" s="5">
        <f t="shared" ca="1" si="159"/>
        <v>0</v>
      </c>
      <c r="FZ26" s="5">
        <f t="shared" ca="1" si="159"/>
        <v>0</v>
      </c>
      <c r="GA26" s="5">
        <f t="shared" ca="1" si="159"/>
        <v>0</v>
      </c>
      <c r="GB26" s="5" t="e">
        <f t="shared" si="160"/>
        <v>#VALUE!</v>
      </c>
      <c r="GC26" s="5" t="e">
        <f t="shared" si="160"/>
        <v>#VALUE!</v>
      </c>
      <c r="GD26" s="5" t="e">
        <f t="shared" si="160"/>
        <v>#VALUE!</v>
      </c>
      <c r="GE26" s="22">
        <f t="shared" ca="1" si="191"/>
        <v>0</v>
      </c>
      <c r="GF26" s="22">
        <f t="shared" ca="1" si="191"/>
        <v>0</v>
      </c>
      <c r="GG26" s="22" t="str">
        <f t="shared" ca="1" si="191"/>
        <v>-</v>
      </c>
      <c r="GH26" s="22" t="str">
        <f t="shared" ca="1" si="191"/>
        <v>-</v>
      </c>
      <c r="GI26" s="22" t="str">
        <f t="shared" ca="1" si="191"/>
        <v>-</v>
      </c>
      <c r="GJ26" s="22" t="str">
        <f t="shared" ca="1" si="191"/>
        <v>-</v>
      </c>
      <c r="GK26" s="5" t="b">
        <f t="shared" ca="1" si="161"/>
        <v>1</v>
      </c>
      <c r="GL26" s="5" t="b">
        <f t="shared" ca="1" si="161"/>
        <v>0</v>
      </c>
      <c r="GM26" s="5" t="b">
        <f t="shared" ca="1" si="161"/>
        <v>0</v>
      </c>
      <c r="GN26" s="5">
        <f t="shared" ca="1" si="162"/>
        <v>0</v>
      </c>
      <c r="GO26" s="22">
        <f t="shared" ca="1" si="191"/>
        <v>1</v>
      </c>
      <c r="GP26" s="22">
        <f t="shared" ca="1" si="191"/>
        <v>2</v>
      </c>
      <c r="GQ26" s="5" t="e">
        <f t="shared" ca="1" si="163"/>
        <v>#VALUE!</v>
      </c>
      <c r="GR26" s="5" t="e">
        <f t="shared" ca="1" si="163"/>
        <v>#VALUE!</v>
      </c>
      <c r="GS26" s="5" t="e">
        <f t="shared" si="164"/>
        <v>#VALUE!</v>
      </c>
      <c r="GT26" s="5" t="e">
        <f t="shared" si="164"/>
        <v>#VALUE!</v>
      </c>
      <c r="GU26" s="5" t="e">
        <f t="shared" ca="1" si="165"/>
        <v>#VALUE!</v>
      </c>
      <c r="GV26" s="22" t="str">
        <f t="shared" ca="1" si="192"/>
        <v>-</v>
      </c>
      <c r="GW26" s="22" t="str">
        <f t="shared" ca="1" si="192"/>
        <v>-</v>
      </c>
      <c r="GX26" s="5" t="str">
        <f t="array" ref="GX26">IF(OR(GY26:HL26&lt;&gt;"-"),TRUE,"-")</f>
        <v>-</v>
      </c>
      <c r="GY26" s="5" t="str">
        <f>IF($Z26=0,"-",IFERROR(INDEX(CHOOSE($G26,DataAutumn!i.GI, DataWinter!i.GI, DataSpring!i.GI),$H26,7*($Z26-1)+GY$14)*INDEX(GI.LowerScalar,1,GY$14),"-"))</f>
        <v>-</v>
      </c>
      <c r="GZ26" s="5" t="str">
        <f>IF($Z26=0,"-",IFERROR(INDEX(CHOOSE($G26,DataAutumn!i.GI, DataWinter!i.GI, DataSpring!i.GI),$H26,7*($Z26-1)+GZ$14)*INDEX(GI.LowerScalar,1,GZ$14),"-"))</f>
        <v>-</v>
      </c>
      <c r="HA26" s="5" t="str">
        <f>IF($Z26=0,"-",IFERROR(INDEX(CHOOSE($G26,DataAutumn!i.GI, DataWinter!i.GI, DataSpring!i.GI),$H26,7*($Z26-1)+HA$14)*INDEX(GI.LowerScalar,1,HA$14),"-"))</f>
        <v>-</v>
      </c>
      <c r="HB26" s="5" t="str">
        <f>IF($Z26=0,"-",IFERROR(INDEX(CHOOSE($G26,DataAutumn!i.GI, DataWinter!i.GI, DataSpring!i.GI),$H26,7*($Z26-1)+HB$14)*INDEX(GI.LowerScalar,1,HB$14),"-"))</f>
        <v>-</v>
      </c>
      <c r="HC26" s="5" t="str">
        <f>IF($Z26=0,"-",IFERROR(INDEX(CHOOSE($G26,DataAutumn!i.GI, DataWinter!i.GI, DataSpring!i.GI),$H26,7*($Z26-1)+HC$14)*INDEX(GI.LowerScalar,1,HC$14),"-"))</f>
        <v>-</v>
      </c>
      <c r="HD26" s="5" t="str">
        <f>IF($Z26=0,"-",IFERROR(INDEX(CHOOSE($G26,DataAutumn!i.GI, DataWinter!i.GI, DataSpring!i.GI),$H26,7*($Z26-1)+HD$14)*INDEX(GI.LowerScalar,1,HD$14),"-"))</f>
        <v>-</v>
      </c>
      <c r="HE26" s="5" t="str">
        <f>IF($Z26=0,"-",IFERROR(INDEX(CHOOSE($G26,DataAutumn!i.GI, DataWinter!i.GI, DataSpring!i.GI),$H26,7*($Z26-1)+HE$14)*INDEX(GI.LowerScalar,1,HE$14),"-"))</f>
        <v>-</v>
      </c>
      <c r="HF26" s="5" t="str">
        <f>IF($Z26=0,"-",IFERROR(INDEX(CHOOSE($G26,DataAutumn!i.GI, DataWinter!i.GI, DataSpring!i.GI),$H26,7*($Z26-1)+HF$14)*INDEX(GI.LowerScalar,1,HF$14),"-"))</f>
        <v>-</v>
      </c>
      <c r="HG26" s="5" t="str">
        <f>IF($Z26=0,"-",IFERROR(INDEX(CHOOSE($G26,DataAutumn!i.GI, DataWinter!i.GI, DataSpring!i.GI),$H26,7*($Z26-1)+HG$14)*INDEX(GI.LowerScalar,1,HG$14),"-"))</f>
        <v>-</v>
      </c>
      <c r="HH26" s="5" t="str">
        <f>IF($Z26=0,"-",IFERROR(INDEX(CHOOSE($G26,DataAutumn!i.GI, DataWinter!i.GI, DataSpring!i.GI),$H26,7*($Z26-1)+HH$14)*INDEX(GI.LowerScalar,1,HH$14),"-"))</f>
        <v>-</v>
      </c>
      <c r="HI26" s="5" t="str">
        <f>IF($Z26=0,"-",IFERROR(INDEX(CHOOSE($G26,DataAutumn!i.GI, DataWinter!i.GI, DataSpring!i.GI),$H26,7*($Z26-1)+HI$14)*INDEX(GI.LowerScalar,1,HI$14),"-"))</f>
        <v>-</v>
      </c>
      <c r="HJ26" s="5" t="str">
        <f>IF($Z26=0,"-",IFERROR(INDEX(CHOOSE($G26,DataAutumn!i.GI, DataWinter!i.GI, DataSpring!i.GI),$H26,7*($Z26-1)+HJ$14)*INDEX(GI.LowerScalar,1,HJ$14),"-"))</f>
        <v>-</v>
      </c>
      <c r="HK26" s="5" t="str">
        <f>IF($Z26=0,"-",IFERROR(INDEX(CHOOSE($G26,DataAutumn!i.GI, DataWinter!i.GI, DataSpring!i.GI),$H26,7*($Z26-1)+HK$14)*INDEX(GI.LowerScalar,1,HK$14),"-"))</f>
        <v>-</v>
      </c>
      <c r="HL26" s="5" t="str">
        <f>IF($Z26=0,"-",IFERROR(INDEX(CHOOSE($G26,DataAutumn!i.GI, DataWinter!i.GI, DataSpring!i.GI),$H26,7*($Z26-1)+HL$14)*INDEX(GI.LowerScalar,1,HL$14),"-"))</f>
        <v>-</v>
      </c>
      <c r="HM26" s="5" t="b">
        <f t="array" aca="1" ref="HM26" ca="1">IF(OR(HN26:IB26&lt;&gt;"-"),TRUE,"-")</f>
        <v>1</v>
      </c>
      <c r="HN26" s="22">
        <f t="shared" ca="1" si="193"/>
        <v>0</v>
      </c>
      <c r="HO26" s="5" t="str">
        <f>IF($Z26=0,"-",IFERROR(INDEX(CHOOSE($G26,DataAutumn!i.GI, DataWinter!i.GI, DataSpring!i.GI),$H26,7*($Z26-1)+HO$14)*INDEX(GI.UpperScalar,1,HO$14),"-"))</f>
        <v>-</v>
      </c>
      <c r="HP26" s="5" t="str">
        <f>IF($Z26=0,"-",IFERROR(INDEX(CHOOSE($G26,DataAutumn!i.GI, DataWinter!i.GI, DataSpring!i.GI),$H26,7*($Z26-1)+HP$14)*INDEX(GI.UpperScalar,1,HP$14),"-"))</f>
        <v>-</v>
      </c>
      <c r="HQ26" s="5" t="str">
        <f>IF($Z26=0,"-",IFERROR(INDEX(CHOOSE($G26,DataAutumn!i.GI, DataWinter!i.GI, DataSpring!i.GI),$H26,7*($Z26-1)+HQ$14)*INDEX(GI.UpperScalar,1,HQ$14),"-"))</f>
        <v>-</v>
      </c>
      <c r="HR26" s="5" t="str">
        <f>IF($Z26=0,"-",IFERROR(INDEX(CHOOSE($G26,DataAutumn!i.GI, DataWinter!i.GI, DataSpring!i.GI),$H26,7*($Z26-1)+HR$14)*INDEX(GI.UpperScalar,1,HR$14),"-"))</f>
        <v>-</v>
      </c>
      <c r="HS26" s="5" t="str">
        <f>IF($Z26=0,"-",IFERROR(INDEX(CHOOSE($G26,DataAutumn!i.GI, DataWinter!i.GI, DataSpring!i.GI),$H26,7*($Z26-1)+HS$14)*INDEX(GI.UpperScalar,1,HS$14),"-"))</f>
        <v>-</v>
      </c>
      <c r="HT26" s="5" t="str">
        <f>IF($Z26=0,"-",IFERROR(INDEX(CHOOSE($G26,DataAutumn!i.GI, DataWinter!i.GI, DataSpring!i.GI),$H26,7*($Z26-1)+HT$14)*INDEX(GI.UpperScalar,1,HT$14),"-"))</f>
        <v>-</v>
      </c>
      <c r="HU26" s="5" t="str">
        <f>IF($Z26=0,"-",IFERROR(INDEX(CHOOSE($G26,DataAutumn!i.GI, DataWinter!i.GI, DataSpring!i.GI),$H26,7*($Z26-1)+HU$14)*INDEX(GI.UpperScalar,1,HU$14),"-"))</f>
        <v>-</v>
      </c>
      <c r="HV26" s="5" t="str">
        <f>IF($Z26=0,"-",IFERROR(INDEX(CHOOSE($G26,DataAutumn!i.GI, DataWinter!i.GI, DataSpring!i.GI),$H26,7*($Z26-1)+HV$14)*INDEX(GI.UpperScalar,1,HV$14),"-"))</f>
        <v>-</v>
      </c>
      <c r="HW26" s="5" t="str">
        <f>IF($Z26=0,"-",IFERROR(INDEX(CHOOSE($G26,DataAutumn!i.GI, DataWinter!i.GI, DataSpring!i.GI),$H26,7*($Z26-1)+HW$14)*INDEX(GI.UpperScalar,1,HW$14),"-"))</f>
        <v>-</v>
      </c>
      <c r="HX26" s="5" t="str">
        <f>IF($Z26=0,"-",IFERROR(INDEX(CHOOSE($G26,DataAutumn!i.GI, DataWinter!i.GI, DataSpring!i.GI),$H26,7*($Z26-1)+HX$14)*INDEX(GI.UpperScalar,1,HX$14),"-"))</f>
        <v>-</v>
      </c>
      <c r="HY26" s="5" t="str">
        <f>IF($Z26=0,"-",IFERROR(INDEX(CHOOSE($G26,DataAutumn!i.GI, DataWinter!i.GI, DataSpring!i.GI),$H26,7*($Z26-1)+HY$14)*INDEX(GI.UpperScalar,1,HY$14),"-"))</f>
        <v>-</v>
      </c>
      <c r="HZ26" s="5" t="str">
        <f>IF($Z26=0,"-",IFERROR(INDEX(CHOOSE($G26,DataAutumn!i.GI, DataWinter!i.GI, DataSpring!i.GI),$H26,7*($Z26-1)+HZ$14)*INDEX(GI.UpperScalar,1,HZ$14),"-"))</f>
        <v>-</v>
      </c>
      <c r="IA26" s="5" t="str">
        <f>IF($Z26=0,"-",IFERROR(INDEX(CHOOSE($G26,DataAutumn!i.GI, DataWinter!i.GI, DataSpring!i.GI),$H26,7*($Z26-1)+IA$14)*INDEX(GI.UpperScalar,1,IA$14),"-"))</f>
        <v>-</v>
      </c>
      <c r="IB26" s="5" t="str">
        <f>IF($Z26=0,"-",IFERROR(INDEX(CHOOSE($G26,DataAutumn!i.GI, DataWinter!i.GI, DataSpring!i.GI),$H26,7*($Z26-1)+IB$14)*INDEX(GI.UpperScalar,1,IB$14),"-"))</f>
        <v>-</v>
      </c>
      <c r="IC26" s="22" t="str">
        <f t="shared" ca="1" si="106"/>
        <v>-</v>
      </c>
      <c r="ID26" s="22" t="str">
        <f t="shared" ca="1" si="106"/>
        <v>-</v>
      </c>
      <c r="IE26" s="22" t="b">
        <f t="shared" ca="1" si="107"/>
        <v>1</v>
      </c>
      <c r="IF26" s="22">
        <f t="shared" ca="1" si="107"/>
        <v>0</v>
      </c>
      <c r="IG26" s="5" t="str">
        <f t="shared" ca="1" si="166"/>
        <v>-</v>
      </c>
      <c r="IH26" s="5" t="str">
        <f t="shared" ca="1" si="166"/>
        <v>-</v>
      </c>
      <c r="II26" s="5" t="str">
        <f t="shared" ca="1" si="166"/>
        <v>-</v>
      </c>
      <c r="IJ26" s="5" t="str">
        <f t="shared" ca="1" si="166"/>
        <v>-</v>
      </c>
      <c r="IK26" s="22" t="str">
        <f t="shared" ca="1" si="194"/>
        <v>-</v>
      </c>
      <c r="IL26" s="5">
        <f t="shared" ca="1" si="167"/>
        <v>0.5</v>
      </c>
      <c r="IM26" s="22" t="str">
        <f t="shared" ca="1" si="194"/>
        <v>-</v>
      </c>
      <c r="IN26" s="5">
        <f t="shared" ca="1" si="168"/>
        <v>0.5</v>
      </c>
      <c r="IO26" s="5" t="str">
        <f t="shared" ca="1" si="169"/>
        <v>-</v>
      </c>
      <c r="IP26" s="5">
        <f t="shared" ca="1" si="169"/>
        <v>500</v>
      </c>
      <c r="IQ26" s="5">
        <f t="shared" ca="1" si="169"/>
        <v>500</v>
      </c>
      <c r="IR26" s="5">
        <f t="shared" ca="1" si="169"/>
        <v>865</v>
      </c>
      <c r="IS26" s="5" t="str">
        <f t="shared" ca="1" si="169"/>
        <v>-</v>
      </c>
      <c r="IT26" s="5" t="str">
        <f t="shared" ca="1" si="169"/>
        <v>-</v>
      </c>
      <c r="IU26" s="22">
        <f t="shared" ca="1" si="194"/>
        <v>1</v>
      </c>
      <c r="IV26" s="22">
        <f t="shared" ca="1" si="194"/>
        <v>0</v>
      </c>
      <c r="IW26" s="22">
        <f t="shared" ca="1" si="194"/>
        <v>1</v>
      </c>
      <c r="IX26" s="22">
        <f t="shared" ca="1" si="194"/>
        <v>1</v>
      </c>
      <c r="IY26" s="22">
        <f t="shared" ca="1" si="194"/>
        <v>0</v>
      </c>
      <c r="IZ26" s="22">
        <f t="shared" ca="1" si="194"/>
        <v>70</v>
      </c>
      <c r="JA26" s="22">
        <f t="shared" ca="1" si="195"/>
        <v>50</v>
      </c>
      <c r="JB26" s="22">
        <f t="shared" ca="1" si="195"/>
        <v>70</v>
      </c>
      <c r="JC26" s="22">
        <f t="shared" ca="1" si="195"/>
        <v>50</v>
      </c>
      <c r="JD26" s="5">
        <f t="shared" ca="1" si="170"/>
        <v>1</v>
      </c>
      <c r="JE26" s="5">
        <f t="shared" ca="1" si="171"/>
        <v>1</v>
      </c>
      <c r="JF26" s="5">
        <f t="shared" ca="1" si="172"/>
        <v>1</v>
      </c>
      <c r="JG26" s="22">
        <f t="shared" ca="1" si="195"/>
        <v>1</v>
      </c>
      <c r="JH26" s="22">
        <f t="shared" ca="1" si="195"/>
        <v>1</v>
      </c>
      <c r="JI26" s="22">
        <f t="shared" ca="1" si="195"/>
        <v>1</v>
      </c>
      <c r="JJ26" s="22">
        <f t="shared" ca="1" si="195"/>
        <v>1</v>
      </c>
      <c r="JK26" s="22">
        <f t="shared" ca="1" si="195"/>
        <v>1</v>
      </c>
      <c r="JL26" s="22">
        <f t="shared" ca="1" si="195"/>
        <v>1</v>
      </c>
      <c r="JM26" s="22">
        <f t="shared" ca="1" si="195"/>
        <v>1</v>
      </c>
      <c r="JN26" s="173" t="b">
        <f t="shared" ca="1" si="196"/>
        <v>1</v>
      </c>
      <c r="JO26" s="173">
        <f t="shared" ca="1" si="173"/>
        <v>149.99</v>
      </c>
      <c r="JP26" s="173">
        <f t="shared" ca="1" si="173"/>
        <v>0</v>
      </c>
      <c r="JQ26" s="173">
        <f t="shared" ca="1" si="173"/>
        <v>0</v>
      </c>
      <c r="JR26" s="173">
        <f t="shared" ca="1" si="173"/>
        <v>0</v>
      </c>
      <c r="JS26" s="173">
        <f t="shared" ca="1" si="173"/>
        <v>0</v>
      </c>
      <c r="JT26" s="173">
        <f t="shared" ca="1" si="173"/>
        <v>0</v>
      </c>
      <c r="JU26" s="173">
        <f t="shared" ca="1" si="173"/>
        <v>0</v>
      </c>
      <c r="JV26" s="173">
        <f t="shared" ca="1" si="173"/>
        <v>0</v>
      </c>
      <c r="JW26" s="173">
        <f t="shared" ca="1" si="173"/>
        <v>0</v>
      </c>
      <c r="JX26" s="173">
        <f t="shared" ca="1" si="173"/>
        <v>0</v>
      </c>
      <c r="JY26" s="173">
        <f t="shared" ca="1" si="173"/>
        <v>0</v>
      </c>
      <c r="JZ26" s="173">
        <f t="shared" ca="1" si="173"/>
        <v>0</v>
      </c>
      <c r="KA26" s="173">
        <f t="shared" ca="1" si="173"/>
        <v>0</v>
      </c>
      <c r="KB26" s="173">
        <f t="shared" ca="1" si="173"/>
        <v>0</v>
      </c>
      <c r="KC26" s="173">
        <f t="shared" ca="1" si="173"/>
        <v>0</v>
      </c>
      <c r="KD26" s="173">
        <f t="shared" ca="1" si="173"/>
        <v>146.24</v>
      </c>
      <c r="KE26" s="173">
        <f t="shared" ca="1" si="174"/>
        <v>146.24</v>
      </c>
      <c r="KF26" s="173">
        <f t="shared" ca="1" si="174"/>
        <v>146.24</v>
      </c>
      <c r="KG26" s="173">
        <f t="shared" ca="1" si="174"/>
        <v>146.24</v>
      </c>
      <c r="KH26" s="173">
        <f t="shared" ca="1" si="174"/>
        <v>146.24</v>
      </c>
      <c r="KI26" s="173">
        <f t="shared" ca="1" si="174"/>
        <v>146.24</v>
      </c>
      <c r="KJ26" s="173">
        <f t="shared" ca="1" si="174"/>
        <v>146.24</v>
      </c>
      <c r="KK26" s="173">
        <f t="shared" ca="1" si="174"/>
        <v>146.24</v>
      </c>
      <c r="KL26" s="173">
        <f t="shared" ca="1" si="174"/>
        <v>20</v>
      </c>
      <c r="KM26" s="173">
        <f t="shared" ca="1" si="174"/>
        <v>20</v>
      </c>
      <c r="KN26" s="173">
        <f t="shared" ca="1" si="174"/>
        <v>20</v>
      </c>
      <c r="KO26" s="173">
        <f t="shared" ca="1" si="174"/>
        <v>0</v>
      </c>
      <c r="KP26" s="173">
        <f t="shared" ca="1" si="174"/>
        <v>0</v>
      </c>
      <c r="KQ26" s="173">
        <f t="shared" ca="1" si="174"/>
        <v>0</v>
      </c>
      <c r="KR26" s="173">
        <f t="shared" ca="1" si="174"/>
        <v>0</v>
      </c>
      <c r="KS26" s="173">
        <f t="shared" ca="1" si="174"/>
        <v>75.289999999999992</v>
      </c>
      <c r="KT26" s="173">
        <f t="shared" ca="1" si="174"/>
        <v>75.289999999999992</v>
      </c>
      <c r="KU26" s="173">
        <f t="shared" ca="1" si="175"/>
        <v>75.289999999999992</v>
      </c>
      <c r="KV26" s="173">
        <f t="shared" ca="1" si="175"/>
        <v>75.289999999999992</v>
      </c>
      <c r="KW26" s="173">
        <f t="shared" ca="1" si="175"/>
        <v>75.289999999999992</v>
      </c>
      <c r="KX26" s="173">
        <f t="shared" ca="1" si="175"/>
        <v>75.289999999999992</v>
      </c>
      <c r="KY26" s="173">
        <f t="shared" ca="1" si="175"/>
        <v>75.289999999999992</v>
      </c>
      <c r="KZ26" s="173">
        <f t="shared" ca="1" si="175"/>
        <v>222.87</v>
      </c>
      <c r="LA26" s="173">
        <f t="shared" ca="1" si="175"/>
        <v>0</v>
      </c>
      <c r="LB26" s="173">
        <f t="shared" ca="1" si="175"/>
        <v>0</v>
      </c>
      <c r="LC26" s="173">
        <f t="shared" ca="1" si="175"/>
        <v>0</v>
      </c>
      <c r="LD26" s="173">
        <f t="shared" ca="1" si="175"/>
        <v>0</v>
      </c>
      <c r="LE26" s="173">
        <f t="shared" ca="1" si="175"/>
        <v>0</v>
      </c>
      <c r="LF26" s="173">
        <f t="shared" ca="1" si="175"/>
        <v>0</v>
      </c>
      <c r="LG26" s="173">
        <f t="shared" ca="1" si="175"/>
        <v>0</v>
      </c>
      <c r="LH26" s="173">
        <f t="shared" ca="1" si="175"/>
        <v>0</v>
      </c>
      <c r="LI26" s="173">
        <f t="shared" ca="1" si="175"/>
        <v>0</v>
      </c>
      <c r="LJ26" s="173">
        <f t="shared" ca="1" si="175"/>
        <v>0</v>
      </c>
      <c r="LK26" s="173">
        <f t="shared" ca="1" si="176"/>
        <v>0</v>
      </c>
      <c r="LL26" s="173">
        <f t="shared" ca="1" si="176"/>
        <v>0</v>
      </c>
      <c r="LM26" s="173">
        <f t="shared" ca="1" si="176"/>
        <v>0</v>
      </c>
      <c r="LN26" s="173">
        <f t="shared" ca="1" si="176"/>
        <v>0</v>
      </c>
      <c r="LO26" s="173">
        <f t="shared" ca="1" si="176"/>
        <v>0</v>
      </c>
      <c r="LP26" s="173">
        <f t="shared" ca="1" si="176"/>
        <v>0</v>
      </c>
      <c r="LQ26" s="173">
        <f t="shared" ca="1" si="176"/>
        <v>0</v>
      </c>
      <c r="LR26" s="173">
        <f t="shared" ca="1" si="176"/>
        <v>0</v>
      </c>
      <c r="LS26" s="173">
        <f t="shared" ca="1" si="176"/>
        <v>0</v>
      </c>
      <c r="LT26" s="173">
        <f t="shared" ca="1" si="176"/>
        <v>0</v>
      </c>
      <c r="LU26" s="173">
        <f t="shared" ca="1" si="176"/>
        <v>0</v>
      </c>
      <c r="LV26" s="173">
        <f t="shared" ca="1" si="176"/>
        <v>0</v>
      </c>
      <c r="LW26" s="173">
        <f t="shared" ca="1" si="176"/>
        <v>0</v>
      </c>
      <c r="LX26" s="173">
        <f t="shared" ca="1" si="176"/>
        <v>0</v>
      </c>
      <c r="LY26" s="173">
        <f t="shared" ca="1" si="176"/>
        <v>0</v>
      </c>
      <c r="LZ26" s="173">
        <f t="shared" ca="1" si="176"/>
        <v>0</v>
      </c>
      <c r="MA26" s="173">
        <f t="shared" ca="1" si="177"/>
        <v>0</v>
      </c>
      <c r="MB26" s="173">
        <f t="shared" ca="1" si="177"/>
        <v>0</v>
      </c>
      <c r="MC26" s="173">
        <f t="shared" ca="1" si="177"/>
        <v>0</v>
      </c>
      <c r="MD26" s="173">
        <f t="shared" ca="1" si="177"/>
        <v>0</v>
      </c>
      <c r="ME26" s="173">
        <f t="shared" ca="1" si="177"/>
        <v>0</v>
      </c>
      <c r="MF26" s="173">
        <f t="shared" ca="1" si="177"/>
        <v>0</v>
      </c>
      <c r="MG26" s="173">
        <f t="shared" ca="1" si="177"/>
        <v>0</v>
      </c>
      <c r="MH26" s="173">
        <f t="shared" ca="1" si="177"/>
        <v>0</v>
      </c>
      <c r="MI26" s="173">
        <f t="shared" ca="1" si="177"/>
        <v>0</v>
      </c>
      <c r="MJ26" s="173">
        <f t="shared" ca="1" si="177"/>
        <v>0</v>
      </c>
      <c r="MK26" s="173">
        <f t="shared" ca="1" si="177"/>
        <v>0</v>
      </c>
      <c r="ML26" s="173">
        <f t="shared" ca="1" si="177"/>
        <v>0</v>
      </c>
      <c r="MM26" s="173">
        <f t="shared" ca="1" si="177"/>
        <v>0</v>
      </c>
      <c r="MN26" s="173">
        <f t="shared" ca="1" si="177"/>
        <v>0</v>
      </c>
      <c r="MO26" s="173">
        <f t="shared" ca="1" si="177"/>
        <v>0</v>
      </c>
      <c r="MP26" s="173">
        <f t="shared" ca="1" si="177"/>
        <v>0</v>
      </c>
      <c r="MQ26" s="173">
        <f t="shared" ca="1" si="178"/>
        <v>0</v>
      </c>
      <c r="MR26" s="173">
        <f t="shared" ca="1" si="178"/>
        <v>0</v>
      </c>
      <c r="MS26" s="173">
        <f t="shared" ca="1" si="178"/>
        <v>0</v>
      </c>
      <c r="MT26" s="173">
        <f t="shared" ca="1" si="178"/>
        <v>0</v>
      </c>
      <c r="MU26" s="173">
        <f t="shared" ca="1" si="178"/>
        <v>0</v>
      </c>
      <c r="MV26" s="173">
        <f t="shared" ca="1" si="178"/>
        <v>0</v>
      </c>
      <c r="MW26" s="173">
        <f t="shared" ca="1" si="178"/>
        <v>0</v>
      </c>
      <c r="MX26" s="173">
        <f t="shared" ca="1" si="178"/>
        <v>0</v>
      </c>
      <c r="MY26" s="173">
        <f t="shared" ca="1" si="178"/>
        <v>0</v>
      </c>
      <c r="MZ26" s="173">
        <f t="shared" ca="1" si="178"/>
        <v>0</v>
      </c>
      <c r="NA26" s="173">
        <f t="shared" ca="1" si="178"/>
        <v>0</v>
      </c>
      <c r="NB26" s="173">
        <f t="shared" ca="1" si="178"/>
        <v>0</v>
      </c>
      <c r="NC26" s="173">
        <f t="shared" ca="1" si="178"/>
        <v>0</v>
      </c>
      <c r="ND26" s="173">
        <f t="shared" ca="1" si="178"/>
        <v>0</v>
      </c>
      <c r="NE26" s="173">
        <f t="shared" ca="1" si="178"/>
        <v>0</v>
      </c>
      <c r="NF26" s="173">
        <f t="shared" ca="1" si="178"/>
        <v>0</v>
      </c>
      <c r="NG26" s="173">
        <f t="shared" ca="1" si="179"/>
        <v>0</v>
      </c>
      <c r="NH26" s="173">
        <f t="shared" ca="1" si="179"/>
        <v>0</v>
      </c>
      <c r="NI26" s="173">
        <f t="shared" ca="1" si="179"/>
        <v>0</v>
      </c>
      <c r="NJ26" s="173">
        <f t="shared" ca="1" si="179"/>
        <v>0</v>
      </c>
      <c r="NK26" s="173">
        <f t="shared" ca="1" si="179"/>
        <v>0</v>
      </c>
      <c r="NL26" s="173">
        <f t="shared" ca="1" si="179"/>
        <v>0</v>
      </c>
      <c r="NM26" s="173">
        <f t="shared" ca="1" si="179"/>
        <v>0</v>
      </c>
      <c r="NN26" s="173">
        <f t="shared" ca="1" si="179"/>
        <v>0</v>
      </c>
      <c r="NO26" s="173">
        <f t="shared" ca="1" si="179"/>
        <v>0</v>
      </c>
      <c r="NP26" s="173">
        <f t="shared" ca="1" si="179"/>
        <v>0</v>
      </c>
      <c r="NQ26" s="173">
        <f t="shared" ca="1" si="179"/>
        <v>0</v>
      </c>
      <c r="NR26" s="173">
        <f t="shared" ca="1" si="179"/>
        <v>0</v>
      </c>
      <c r="NS26" s="173">
        <f t="shared" ca="1" si="179"/>
        <v>0</v>
      </c>
      <c r="NT26" s="173">
        <f t="shared" ca="1" si="179"/>
        <v>0</v>
      </c>
      <c r="NU26" s="173">
        <f t="shared" ca="1" si="179"/>
        <v>0</v>
      </c>
      <c r="NV26" s="173">
        <f t="shared" ca="1" si="179"/>
        <v>0</v>
      </c>
      <c r="NW26" s="173">
        <f t="shared" ca="1" si="180"/>
        <v>0</v>
      </c>
      <c r="NX26" s="173">
        <f t="shared" ca="1" si="180"/>
        <v>0</v>
      </c>
      <c r="NY26" s="173">
        <f t="shared" ca="1" si="180"/>
        <v>0</v>
      </c>
      <c r="NZ26" s="173">
        <f t="shared" ca="1" si="180"/>
        <v>0</v>
      </c>
      <c r="OA26" s="173">
        <f t="shared" ca="1" si="180"/>
        <v>0</v>
      </c>
      <c r="OB26" s="173">
        <f t="shared" ca="1" si="180"/>
        <v>0</v>
      </c>
      <c r="OC26" s="173">
        <f t="shared" ca="1" si="180"/>
        <v>0</v>
      </c>
      <c r="OD26" s="173">
        <f t="shared" ca="1" si="180"/>
        <v>0</v>
      </c>
      <c r="OE26" s="22">
        <f t="shared" ca="1" si="197"/>
        <v>0</v>
      </c>
      <c r="OF26" s="22" t="str">
        <f t="shared" ca="1" si="197"/>
        <v>-</v>
      </c>
      <c r="OG26" s="22">
        <f t="shared" ca="1" si="197"/>
        <v>0</v>
      </c>
      <c r="OH26" s="22">
        <f t="shared" ca="1" si="197"/>
        <v>0</v>
      </c>
      <c r="OI26" s="27">
        <v>0</v>
      </c>
    </row>
    <row r="27" spans="1:399" s="303" customFormat="1" outlineLevel="1">
      <c r="A27" s="302">
        <f t="shared" si="181"/>
        <v>22</v>
      </c>
      <c r="B27" s="314">
        <f t="shared" ref="B27:B44" ca="1" si="203">OFFSET(B27,-1,0)</f>
        <v>19</v>
      </c>
      <c r="C27" s="303">
        <v>4</v>
      </c>
      <c r="D27" s="341" t="b">
        <f t="shared" si="198"/>
        <v>0</v>
      </c>
      <c r="E27" s="303" t="b">
        <v>0</v>
      </c>
      <c r="F27" s="303" t="b">
        <v>1</v>
      </c>
      <c r="G27" s="339">
        <f t="shared" ca="1" si="199"/>
        <v>1</v>
      </c>
      <c r="H27" s="339">
        <f t="shared" ca="1" si="183"/>
        <v>1</v>
      </c>
      <c r="I27" s="339">
        <f t="shared" ca="1" si="183"/>
        <v>1</v>
      </c>
      <c r="J27" s="339">
        <f t="shared" ca="1" si="183"/>
        <v>1</v>
      </c>
      <c r="K27" s="339">
        <f t="shared" ca="1" si="183"/>
        <v>1</v>
      </c>
      <c r="L27" s="339">
        <f t="shared" ca="1" si="183"/>
        <v>1</v>
      </c>
      <c r="M27" s="339">
        <f t="shared" ca="1" si="183"/>
        <v>1</v>
      </c>
      <c r="N27" s="339">
        <f t="shared" ca="1" si="183"/>
        <v>2</v>
      </c>
      <c r="O27" s="339">
        <f t="shared" ca="1" si="183"/>
        <v>1</v>
      </c>
      <c r="P27" s="339">
        <f t="shared" ca="1" si="183"/>
        <v>0</v>
      </c>
      <c r="Q27" s="339">
        <f t="shared" ca="1" si="183"/>
        <v>0</v>
      </c>
      <c r="R27" s="339">
        <f t="shared" ca="1" si="183"/>
        <v>0</v>
      </c>
      <c r="S27" s="339">
        <f t="shared" ca="1" si="183"/>
        <v>0</v>
      </c>
      <c r="T27" s="339">
        <f t="shared" ca="1" si="183"/>
        <v>0</v>
      </c>
      <c r="U27" s="339">
        <f t="shared" ca="1" si="183"/>
        <v>1</v>
      </c>
      <c r="V27" s="339">
        <f t="shared" ca="1" si="183"/>
        <v>1</v>
      </c>
      <c r="W27" s="339">
        <f t="shared" ca="1" si="183"/>
        <v>1</v>
      </c>
      <c r="X27" s="339">
        <f t="shared" ca="1" si="184"/>
        <v>1</v>
      </c>
      <c r="Y27" s="339">
        <f t="shared" ca="1" si="184"/>
        <v>1</v>
      </c>
      <c r="Z27" s="32"/>
      <c r="AB27" s="21">
        <v>0</v>
      </c>
      <c r="AC27" s="5">
        <f t="shared" ca="1" si="143"/>
        <v>1</v>
      </c>
      <c r="AD27" s="5">
        <f t="shared" ca="1" si="143"/>
        <v>1</v>
      </c>
      <c r="AE27" s="5">
        <f t="shared" ca="1" si="143"/>
        <v>0</v>
      </c>
      <c r="AF27" s="5">
        <f t="shared" ca="1" si="143"/>
        <v>2</v>
      </c>
      <c r="AG27" s="5">
        <f t="shared" ca="1" si="143"/>
        <v>0</v>
      </c>
      <c r="AJ27" s="328" t="str">
        <f t="shared" ca="1" si="185"/>
        <v>00003 FeedSupply GSM Day135 FWM     GI1 EL050% Age213 T_TRUE  LTW_FALSE (F33N11)</v>
      </c>
      <c r="AK27" s="10" t="str">
        <f ca="1">IF(COUNTIF(AJ$5:AJ27,AJ27)=1,"-","Dup")</f>
        <v>-</v>
      </c>
      <c r="AL27" s="22" t="b">
        <f t="shared" ca="1" si="144"/>
        <v>1</v>
      </c>
      <c r="AM27" s="22" t="b">
        <f t="shared" ca="1" si="144"/>
        <v>0</v>
      </c>
      <c r="AN27" s="21" t="b">
        <v>1</v>
      </c>
      <c r="AO27" s="21" t="b">
        <v>1</v>
      </c>
      <c r="AP27" s="340">
        <f t="shared" ca="1" si="200"/>
        <v>111103</v>
      </c>
      <c r="AQ27" s="22" t="b">
        <f t="shared" ca="1" si="144"/>
        <v>1</v>
      </c>
      <c r="AR27" s="339">
        <f t="shared" ca="1" si="201"/>
        <v>111104</v>
      </c>
      <c r="AS27" s="22">
        <f t="shared" ca="1" si="202"/>
        <v>1</v>
      </c>
      <c r="AT27" s="21" t="s">
        <v>37</v>
      </c>
      <c r="AU27" s="22" t="str">
        <f t="shared" ca="1" si="202"/>
        <v>-</v>
      </c>
      <c r="AV27" s="21" t="s">
        <v>37</v>
      </c>
      <c r="AW27" s="21" t="s">
        <v>37</v>
      </c>
      <c r="AX27" s="22" t="str">
        <f t="shared" ca="1" si="144"/>
        <v>-</v>
      </c>
      <c r="AY27" s="22">
        <f t="shared" ca="1" si="144"/>
        <v>0</v>
      </c>
      <c r="AZ27" s="22">
        <f t="shared" ca="1" si="144"/>
        <v>0</v>
      </c>
      <c r="BA27" s="22" t="str">
        <f t="shared" ca="1" si="144"/>
        <v>-</v>
      </c>
      <c r="BB27" s="22" t="str">
        <f t="shared" ca="1" si="144"/>
        <v>-</v>
      </c>
      <c r="BC27" s="22" t="str">
        <f t="shared" ca="1" si="144"/>
        <v>-</v>
      </c>
      <c r="BD27" s="22" t="str">
        <f t="shared" ca="1" si="186"/>
        <v>-</v>
      </c>
      <c r="BE27" s="22" t="str">
        <f t="shared" ca="1" si="186"/>
        <v>-</v>
      </c>
      <c r="BF27" s="22" t="str">
        <f t="shared" ca="1" si="186"/>
        <v>-</v>
      </c>
      <c r="BG27" s="22" t="str">
        <f t="shared" ca="1" si="186"/>
        <v>-</v>
      </c>
      <c r="BH27" s="22" t="str">
        <f t="shared" ca="1" si="186"/>
        <v>-</v>
      </c>
      <c r="BI27" s="22" t="str">
        <f t="shared" ca="1" si="186"/>
        <v>-</v>
      </c>
      <c r="BJ27" s="22" t="str">
        <f t="shared" ca="1" si="186"/>
        <v>-</v>
      </c>
      <c r="BK27" s="22" t="str">
        <f t="shared" ca="1" si="186"/>
        <v>-</v>
      </c>
      <c r="BL27" s="22" t="str">
        <f t="shared" ca="1" si="186"/>
        <v>-</v>
      </c>
      <c r="BM27" s="22" t="str">
        <f t="shared" ca="1" si="186"/>
        <v>-</v>
      </c>
      <c r="BN27" s="22" t="str">
        <f t="shared" ca="1" si="186"/>
        <v>-</v>
      </c>
      <c r="BO27" s="22" t="str">
        <f t="shared" ca="1" si="186"/>
        <v>-</v>
      </c>
      <c r="BP27" s="22" t="str">
        <f t="shared" ca="1" si="186"/>
        <v>-</v>
      </c>
      <c r="BQ27" s="22" t="str">
        <f t="shared" ca="1" si="186"/>
        <v>-</v>
      </c>
      <c r="BR27" s="22" t="str">
        <f t="shared" ca="1" si="186"/>
        <v>-</v>
      </c>
      <c r="BS27" s="22" t="str">
        <f t="shared" ca="1" si="186"/>
        <v>-</v>
      </c>
      <c r="BT27" s="22" t="str">
        <f t="shared" ca="1" si="187"/>
        <v>-</v>
      </c>
      <c r="BU27" s="22" t="str">
        <f t="shared" ca="1" si="187"/>
        <v>-</v>
      </c>
      <c r="BV27" s="22" t="str">
        <f t="shared" ca="1" si="187"/>
        <v>-</v>
      </c>
      <c r="BW27" s="22" t="str">
        <f t="shared" ca="1" si="187"/>
        <v>-</v>
      </c>
      <c r="BX27" s="5">
        <f t="shared" ca="1" si="145"/>
        <v>0</v>
      </c>
      <c r="BY27" s="22" t="str">
        <f t="shared" ca="1" si="187"/>
        <v>-</v>
      </c>
      <c r="BZ27" s="22" t="str">
        <f t="shared" ca="1" si="187"/>
        <v>-</v>
      </c>
      <c r="CA27" s="22" t="str">
        <f t="shared" ca="1" si="187"/>
        <v>-</v>
      </c>
      <c r="CB27" s="22" t="str">
        <f t="shared" ca="1" si="187"/>
        <v>-</v>
      </c>
      <c r="CC27" s="22" t="str">
        <f t="shared" ca="1" si="187"/>
        <v>-</v>
      </c>
      <c r="CD27" s="22" t="str">
        <f t="shared" ca="1" si="187"/>
        <v>-</v>
      </c>
      <c r="CE27" s="22" t="str">
        <f t="shared" ca="1" si="187"/>
        <v>-</v>
      </c>
      <c r="CF27" s="22" t="str">
        <f t="shared" ca="1" si="187"/>
        <v>-</v>
      </c>
      <c r="CG27" s="21">
        <v>1</v>
      </c>
      <c r="CH27" s="21">
        <v>1</v>
      </c>
      <c r="CI27" s="22">
        <f t="shared" ca="1" si="187"/>
        <v>0</v>
      </c>
      <c r="CJ27" s="22" t="str">
        <f t="shared" ca="1" si="188"/>
        <v>-</v>
      </c>
      <c r="CK27" s="22" t="str">
        <f t="shared" ca="1" si="188"/>
        <v>-</v>
      </c>
      <c r="CL27" s="22" t="str">
        <f t="shared" ca="1" si="188"/>
        <v>-</v>
      </c>
      <c r="CM27" s="22" t="str">
        <f t="shared" ca="1" si="188"/>
        <v>-</v>
      </c>
      <c r="CN27" s="22" t="str">
        <f t="shared" ca="1" si="188"/>
        <v>-</v>
      </c>
      <c r="CO27" s="22" t="str">
        <f t="shared" ca="1" si="188"/>
        <v>-</v>
      </c>
      <c r="CP27" s="22" t="str">
        <f t="shared" ca="1" si="188"/>
        <v>-</v>
      </c>
      <c r="CQ27" s="22">
        <f t="shared" ca="1" si="188"/>
        <v>0</v>
      </c>
      <c r="CR27" s="22" t="str">
        <f t="shared" ca="1" si="188"/>
        <v>-</v>
      </c>
      <c r="CS27" s="22" t="str">
        <f t="shared" ca="1" si="188"/>
        <v>-</v>
      </c>
      <c r="CT27" s="22" t="str">
        <f t="shared" ca="1" si="188"/>
        <v>-</v>
      </c>
      <c r="CU27" s="22" t="str">
        <f t="shared" ca="1" si="188"/>
        <v>-</v>
      </c>
      <c r="CV27" s="22" t="str">
        <f t="shared" ca="1" si="188"/>
        <v>-</v>
      </c>
      <c r="CW27" s="22">
        <f t="shared" ca="1" si="188"/>
        <v>0</v>
      </c>
      <c r="CX27" s="195">
        <f t="shared" ca="1" si="146"/>
        <v>0</v>
      </c>
      <c r="CY27" s="195">
        <f t="shared" ca="1" si="146"/>
        <v>0</v>
      </c>
      <c r="CZ27" s="195">
        <f t="shared" ca="1" si="146"/>
        <v>0</v>
      </c>
      <c r="DA27" s="195">
        <f t="shared" ca="1" si="146"/>
        <v>0</v>
      </c>
      <c r="DB27" s="194">
        <f t="shared" ca="1" si="147"/>
        <v>0</v>
      </c>
      <c r="DC27" s="194">
        <f t="shared" ca="1" si="147"/>
        <v>0</v>
      </c>
      <c r="DD27" s="194">
        <f t="shared" ca="1" si="147"/>
        <v>0</v>
      </c>
      <c r="DE27" s="194">
        <f t="shared" ca="1" si="147"/>
        <v>0</v>
      </c>
      <c r="DF27" s="196">
        <f t="shared" ca="1" si="148"/>
        <v>0</v>
      </c>
      <c r="DG27" s="196">
        <f t="shared" ca="1" si="148"/>
        <v>0</v>
      </c>
      <c r="DH27" s="196">
        <f t="shared" ca="1" si="148"/>
        <v>0</v>
      </c>
      <c r="DI27" s="196">
        <f t="shared" ca="1" si="148"/>
        <v>0</v>
      </c>
      <c r="DJ27" s="195">
        <f t="shared" ca="1" si="149"/>
        <v>0</v>
      </c>
      <c r="DK27" s="195">
        <f t="shared" ca="1" si="149"/>
        <v>0</v>
      </c>
      <c r="DL27" s="195">
        <f t="shared" ca="1" si="149"/>
        <v>0</v>
      </c>
      <c r="DM27" s="195">
        <f t="shared" ca="1" si="149"/>
        <v>0</v>
      </c>
      <c r="DN27" s="194">
        <f t="shared" ca="1" si="150"/>
        <v>0</v>
      </c>
      <c r="DO27" s="194">
        <f t="shared" ca="1" si="150"/>
        <v>0</v>
      </c>
      <c r="DP27" s="194">
        <f t="shared" ca="1" si="150"/>
        <v>0</v>
      </c>
      <c r="DQ27" s="194">
        <f t="shared" ca="1" si="150"/>
        <v>0</v>
      </c>
      <c r="DR27" s="196">
        <f t="shared" ca="1" si="151"/>
        <v>0</v>
      </c>
      <c r="DS27" s="196">
        <f t="shared" ca="1" si="151"/>
        <v>0</v>
      </c>
      <c r="DT27" s="196">
        <f t="shared" ca="1" si="151"/>
        <v>0</v>
      </c>
      <c r="DU27" s="196">
        <f t="shared" ca="1" si="151"/>
        <v>0</v>
      </c>
      <c r="DV27" s="195">
        <f t="shared" ca="1" si="152"/>
        <v>0</v>
      </c>
      <c r="DW27" s="195">
        <f t="shared" ca="1" si="152"/>
        <v>0</v>
      </c>
      <c r="DX27" s="195">
        <f t="shared" ca="1" si="152"/>
        <v>0</v>
      </c>
      <c r="DY27" s="195">
        <f t="shared" ca="1" si="152"/>
        <v>0</v>
      </c>
      <c r="DZ27" s="194">
        <f t="shared" ca="1" si="153"/>
        <v>0</v>
      </c>
      <c r="EA27" s="194">
        <f t="shared" ca="1" si="153"/>
        <v>0</v>
      </c>
      <c r="EB27" s="194">
        <f t="shared" ca="1" si="153"/>
        <v>0</v>
      </c>
      <c r="EC27" s="194">
        <f t="shared" ca="1" si="153"/>
        <v>0</v>
      </c>
      <c r="ED27" s="196">
        <f t="shared" ca="1" si="154"/>
        <v>0</v>
      </c>
      <c r="EE27" s="196">
        <f t="shared" ca="1" si="154"/>
        <v>0</v>
      </c>
      <c r="EF27" s="196">
        <f t="shared" ca="1" si="154"/>
        <v>0</v>
      </c>
      <c r="EG27" s="196">
        <f t="shared" ca="1" si="154"/>
        <v>0</v>
      </c>
      <c r="EH27" s="22">
        <f t="shared" ca="1" si="155"/>
        <v>0</v>
      </c>
      <c r="EI27" s="22">
        <f t="shared" ca="1" si="155"/>
        <v>0</v>
      </c>
      <c r="EJ27" s="22">
        <f t="shared" ca="1" si="155"/>
        <v>0</v>
      </c>
      <c r="EK27" s="22">
        <f t="shared" ca="1" si="155"/>
        <v>0</v>
      </c>
      <c r="EL27" s="22" t="str">
        <f t="shared" ca="1" si="155"/>
        <v>-</v>
      </c>
      <c r="EM27" s="22" t="str">
        <f t="shared" ca="1" si="155"/>
        <v>-</v>
      </c>
      <c r="EN27" s="5">
        <f t="shared" ca="1" si="156"/>
        <v>19</v>
      </c>
      <c r="EO27" s="5">
        <f t="shared" ca="1" si="156"/>
        <v>19</v>
      </c>
      <c r="EP27" s="22" t="str">
        <f t="shared" ca="1" si="155"/>
        <v>-</v>
      </c>
      <c r="EQ27" s="22" t="str">
        <f t="shared" ca="1" si="155"/>
        <v>-</v>
      </c>
      <c r="ER27" s="22" t="str">
        <f t="shared" ca="1" si="155"/>
        <v>-</v>
      </c>
      <c r="ES27" s="22" t="str">
        <f t="shared" ca="1" si="155"/>
        <v>-</v>
      </c>
      <c r="ET27" s="22" t="str">
        <f t="shared" ca="1" si="155"/>
        <v>-</v>
      </c>
      <c r="EU27" s="22" t="str">
        <f t="shared" ca="1" si="155"/>
        <v>-</v>
      </c>
      <c r="EV27" s="22" t="str">
        <f t="shared" ca="1" si="155"/>
        <v>-</v>
      </c>
      <c r="EW27" s="5">
        <f t="shared" ca="1" si="157"/>
        <v>0</v>
      </c>
      <c r="EX27" s="22" t="str">
        <f t="shared" ca="1" si="189"/>
        <v>-</v>
      </c>
      <c r="EY27" s="22" t="str">
        <f t="shared" ca="1" si="189"/>
        <v>-</v>
      </c>
      <c r="EZ27" s="22" t="str">
        <f t="shared" ca="1" si="189"/>
        <v>-</v>
      </c>
      <c r="FA27" s="22" t="str">
        <f t="shared" ca="1" si="189"/>
        <v>-</v>
      </c>
      <c r="FB27" s="5" t="b">
        <f t="shared" ca="1" si="158"/>
        <v>0</v>
      </c>
      <c r="FC27" s="22" t="str">
        <f t="shared" ca="1" si="189"/>
        <v>-</v>
      </c>
      <c r="FD27" s="22">
        <f t="shared" ca="1" si="189"/>
        <v>0</v>
      </c>
      <c r="FE27" s="22" t="str">
        <f t="shared" ca="1" si="189"/>
        <v>-</v>
      </c>
      <c r="FF27" s="22">
        <f t="shared" ca="1" si="189"/>
        <v>1</v>
      </c>
      <c r="FG27" s="22">
        <f t="shared" ca="1" si="189"/>
        <v>0</v>
      </c>
      <c r="FH27" s="22">
        <f t="shared" ca="1" si="189"/>
        <v>1</v>
      </c>
      <c r="FI27" s="22">
        <f t="shared" ca="1" si="189"/>
        <v>1</v>
      </c>
      <c r="FJ27" s="22">
        <f t="shared" ca="1" si="189"/>
        <v>1</v>
      </c>
      <c r="FK27" s="22">
        <f t="shared" ca="1" si="189"/>
        <v>0</v>
      </c>
      <c r="FL27" s="22">
        <f t="shared" ca="1" si="189"/>
        <v>0</v>
      </c>
      <c r="FM27" s="22">
        <f t="shared" ca="1" si="189"/>
        <v>0</v>
      </c>
      <c r="FN27" s="22">
        <f t="shared" ca="1" si="190"/>
        <v>0</v>
      </c>
      <c r="FO27" s="22">
        <f t="shared" ca="1" si="190"/>
        <v>1</v>
      </c>
      <c r="FP27" s="22">
        <f t="shared" ca="1" si="190"/>
        <v>0</v>
      </c>
      <c r="FQ27" s="22">
        <f t="shared" ca="1" si="190"/>
        <v>0</v>
      </c>
      <c r="FR27" s="22">
        <f t="shared" ca="1" si="190"/>
        <v>0</v>
      </c>
      <c r="FS27" s="22">
        <f t="shared" ca="1" si="190"/>
        <v>0</v>
      </c>
      <c r="FT27" s="22">
        <f t="shared" ca="1" si="190"/>
        <v>0</v>
      </c>
      <c r="FU27" s="22">
        <f t="shared" ca="1" si="190"/>
        <v>0</v>
      </c>
      <c r="FV27" s="22">
        <f t="shared" ca="1" si="190"/>
        <v>0</v>
      </c>
      <c r="FW27" s="22">
        <f t="shared" ca="1" si="190"/>
        <v>1</v>
      </c>
      <c r="FX27" s="22">
        <f t="shared" ca="1" si="190"/>
        <v>0</v>
      </c>
      <c r="FY27" s="5">
        <f t="shared" ca="1" si="159"/>
        <v>0</v>
      </c>
      <c r="FZ27" s="5">
        <f t="shared" ca="1" si="159"/>
        <v>0</v>
      </c>
      <c r="GA27" s="5">
        <f t="shared" ca="1" si="159"/>
        <v>0</v>
      </c>
      <c r="GB27" s="5" t="e">
        <f t="shared" si="160"/>
        <v>#VALUE!</v>
      </c>
      <c r="GC27" s="5" t="e">
        <f t="shared" si="160"/>
        <v>#VALUE!</v>
      </c>
      <c r="GD27" s="5" t="e">
        <f t="shared" si="160"/>
        <v>#VALUE!</v>
      </c>
      <c r="GE27" s="22">
        <f t="shared" ca="1" si="191"/>
        <v>0</v>
      </c>
      <c r="GF27" s="22">
        <f t="shared" ca="1" si="191"/>
        <v>0</v>
      </c>
      <c r="GG27" s="22" t="str">
        <f t="shared" ca="1" si="191"/>
        <v>-</v>
      </c>
      <c r="GH27" s="22" t="str">
        <f t="shared" ca="1" si="191"/>
        <v>-</v>
      </c>
      <c r="GI27" s="22" t="str">
        <f t="shared" ca="1" si="191"/>
        <v>-</v>
      </c>
      <c r="GJ27" s="22" t="str">
        <f t="shared" ca="1" si="191"/>
        <v>-</v>
      </c>
      <c r="GK27" s="5" t="b">
        <f t="shared" ca="1" si="161"/>
        <v>1</v>
      </c>
      <c r="GL27" s="5" t="b">
        <f t="shared" ca="1" si="161"/>
        <v>0</v>
      </c>
      <c r="GM27" s="5" t="b">
        <f t="shared" ca="1" si="161"/>
        <v>0</v>
      </c>
      <c r="GN27" s="5">
        <f t="shared" ca="1" si="162"/>
        <v>0</v>
      </c>
      <c r="GO27" s="22">
        <f t="shared" ca="1" si="191"/>
        <v>1</v>
      </c>
      <c r="GP27" s="22">
        <f t="shared" ca="1" si="191"/>
        <v>2</v>
      </c>
      <c r="GQ27" s="5" t="e">
        <f t="shared" ca="1" si="163"/>
        <v>#VALUE!</v>
      </c>
      <c r="GR27" s="5" t="e">
        <f t="shared" ca="1" si="163"/>
        <v>#VALUE!</v>
      </c>
      <c r="GS27" s="5" t="e">
        <f t="shared" si="164"/>
        <v>#VALUE!</v>
      </c>
      <c r="GT27" s="5" t="e">
        <f t="shared" si="164"/>
        <v>#VALUE!</v>
      </c>
      <c r="GU27" s="5" t="e">
        <f t="shared" ca="1" si="165"/>
        <v>#VALUE!</v>
      </c>
      <c r="GV27" s="22" t="str">
        <f t="shared" ca="1" si="192"/>
        <v>-</v>
      </c>
      <c r="GW27" s="22" t="str">
        <f t="shared" ca="1" si="192"/>
        <v>-</v>
      </c>
      <c r="GX27" s="5" t="str">
        <f t="array" ref="GX27">IF(OR(GY27:HL27&lt;&gt;"-"),TRUE,"-")</f>
        <v>-</v>
      </c>
      <c r="GY27" s="5" t="str">
        <f>IF($Z27=0,"-",IFERROR(INDEX(CHOOSE($G27,DataAutumn!i.GI, DataWinter!i.GI, DataSpring!i.GI),$H27,7*($Z27-1)+GY$14)*INDEX(GI.LowerScalar,1,GY$14),"-"))</f>
        <v>-</v>
      </c>
      <c r="GZ27" s="5" t="str">
        <f>IF($Z27=0,"-",IFERROR(INDEX(CHOOSE($G27,DataAutumn!i.GI, DataWinter!i.GI, DataSpring!i.GI),$H27,7*($Z27-1)+GZ$14)*INDEX(GI.LowerScalar,1,GZ$14),"-"))</f>
        <v>-</v>
      </c>
      <c r="HA27" s="5" t="str">
        <f>IF($Z27=0,"-",IFERROR(INDEX(CHOOSE($G27,DataAutumn!i.GI, DataWinter!i.GI, DataSpring!i.GI),$H27,7*($Z27-1)+HA$14)*INDEX(GI.LowerScalar,1,HA$14),"-"))</f>
        <v>-</v>
      </c>
      <c r="HB27" s="5" t="str">
        <f>IF($Z27=0,"-",IFERROR(INDEX(CHOOSE($G27,DataAutumn!i.GI, DataWinter!i.GI, DataSpring!i.GI),$H27,7*($Z27-1)+HB$14)*INDEX(GI.LowerScalar,1,HB$14),"-"))</f>
        <v>-</v>
      </c>
      <c r="HC27" s="5" t="str">
        <f>IF($Z27=0,"-",IFERROR(INDEX(CHOOSE($G27,DataAutumn!i.GI, DataWinter!i.GI, DataSpring!i.GI),$H27,7*($Z27-1)+HC$14)*INDEX(GI.LowerScalar,1,HC$14),"-"))</f>
        <v>-</v>
      </c>
      <c r="HD27" s="5" t="str">
        <f>IF($Z27=0,"-",IFERROR(INDEX(CHOOSE($G27,DataAutumn!i.GI, DataWinter!i.GI, DataSpring!i.GI),$H27,7*($Z27-1)+HD$14)*INDEX(GI.LowerScalar,1,HD$14),"-"))</f>
        <v>-</v>
      </c>
      <c r="HE27" s="5" t="str">
        <f>IF($Z27=0,"-",IFERROR(INDEX(CHOOSE($G27,DataAutumn!i.GI, DataWinter!i.GI, DataSpring!i.GI),$H27,7*($Z27-1)+HE$14)*INDEX(GI.LowerScalar,1,HE$14),"-"))</f>
        <v>-</v>
      </c>
      <c r="HF27" s="5" t="str">
        <f>IF($Z27=0,"-",IFERROR(INDEX(CHOOSE($G27,DataAutumn!i.GI, DataWinter!i.GI, DataSpring!i.GI),$H27,7*($Z27-1)+HF$14)*INDEX(GI.LowerScalar,1,HF$14),"-"))</f>
        <v>-</v>
      </c>
      <c r="HG27" s="5" t="str">
        <f>IF($Z27=0,"-",IFERROR(INDEX(CHOOSE($G27,DataAutumn!i.GI, DataWinter!i.GI, DataSpring!i.GI),$H27,7*($Z27-1)+HG$14)*INDEX(GI.LowerScalar,1,HG$14),"-"))</f>
        <v>-</v>
      </c>
      <c r="HH27" s="5" t="str">
        <f>IF($Z27=0,"-",IFERROR(INDEX(CHOOSE($G27,DataAutumn!i.GI, DataWinter!i.GI, DataSpring!i.GI),$H27,7*($Z27-1)+HH$14)*INDEX(GI.LowerScalar,1,HH$14),"-"))</f>
        <v>-</v>
      </c>
      <c r="HI27" s="5" t="str">
        <f>IF($Z27=0,"-",IFERROR(INDEX(CHOOSE($G27,DataAutumn!i.GI, DataWinter!i.GI, DataSpring!i.GI),$H27,7*($Z27-1)+HI$14)*INDEX(GI.LowerScalar,1,HI$14),"-"))</f>
        <v>-</v>
      </c>
      <c r="HJ27" s="5" t="str">
        <f>IF($Z27=0,"-",IFERROR(INDEX(CHOOSE($G27,DataAutumn!i.GI, DataWinter!i.GI, DataSpring!i.GI),$H27,7*($Z27-1)+HJ$14)*INDEX(GI.LowerScalar,1,HJ$14),"-"))</f>
        <v>-</v>
      </c>
      <c r="HK27" s="5" t="str">
        <f>IF($Z27=0,"-",IFERROR(INDEX(CHOOSE($G27,DataAutumn!i.GI, DataWinter!i.GI, DataSpring!i.GI),$H27,7*($Z27-1)+HK$14)*INDEX(GI.LowerScalar,1,HK$14),"-"))</f>
        <v>-</v>
      </c>
      <c r="HL27" s="5" t="str">
        <f>IF($Z27=0,"-",IFERROR(INDEX(CHOOSE($G27,DataAutumn!i.GI, DataWinter!i.GI, DataSpring!i.GI),$H27,7*($Z27-1)+HL$14)*INDEX(GI.LowerScalar,1,HL$14),"-"))</f>
        <v>-</v>
      </c>
      <c r="HM27" s="5" t="b">
        <f t="array" aca="1" ref="HM27" ca="1">IF(OR(HN27:IB27&lt;&gt;"-"),TRUE,"-")</f>
        <v>1</v>
      </c>
      <c r="HN27" s="22">
        <f t="shared" ca="1" si="193"/>
        <v>0</v>
      </c>
      <c r="HO27" s="5" t="str">
        <f>IF($Z27=0,"-",IFERROR(INDEX(CHOOSE($G27,DataAutumn!i.GI, DataWinter!i.GI, DataSpring!i.GI),$H27,7*($Z27-1)+HO$14)*INDEX(GI.UpperScalar,1,HO$14),"-"))</f>
        <v>-</v>
      </c>
      <c r="HP27" s="5" t="str">
        <f>IF($Z27=0,"-",IFERROR(INDEX(CHOOSE($G27,DataAutumn!i.GI, DataWinter!i.GI, DataSpring!i.GI),$H27,7*($Z27-1)+HP$14)*INDEX(GI.UpperScalar,1,HP$14),"-"))</f>
        <v>-</v>
      </c>
      <c r="HQ27" s="5" t="str">
        <f>IF($Z27=0,"-",IFERROR(INDEX(CHOOSE($G27,DataAutumn!i.GI, DataWinter!i.GI, DataSpring!i.GI),$H27,7*($Z27-1)+HQ$14)*INDEX(GI.UpperScalar,1,HQ$14),"-"))</f>
        <v>-</v>
      </c>
      <c r="HR27" s="5" t="str">
        <f>IF($Z27=0,"-",IFERROR(INDEX(CHOOSE($G27,DataAutumn!i.GI, DataWinter!i.GI, DataSpring!i.GI),$H27,7*($Z27-1)+HR$14)*INDEX(GI.UpperScalar,1,HR$14),"-"))</f>
        <v>-</v>
      </c>
      <c r="HS27" s="5" t="str">
        <f>IF($Z27=0,"-",IFERROR(INDEX(CHOOSE($G27,DataAutumn!i.GI, DataWinter!i.GI, DataSpring!i.GI),$H27,7*($Z27-1)+HS$14)*INDEX(GI.UpperScalar,1,HS$14),"-"))</f>
        <v>-</v>
      </c>
      <c r="HT27" s="5" t="str">
        <f>IF($Z27=0,"-",IFERROR(INDEX(CHOOSE($G27,DataAutumn!i.GI, DataWinter!i.GI, DataSpring!i.GI),$H27,7*($Z27-1)+HT$14)*INDEX(GI.UpperScalar,1,HT$14),"-"))</f>
        <v>-</v>
      </c>
      <c r="HU27" s="5" t="str">
        <f>IF($Z27=0,"-",IFERROR(INDEX(CHOOSE($G27,DataAutumn!i.GI, DataWinter!i.GI, DataSpring!i.GI),$H27,7*($Z27-1)+HU$14)*INDEX(GI.UpperScalar,1,HU$14),"-"))</f>
        <v>-</v>
      </c>
      <c r="HV27" s="5" t="str">
        <f>IF($Z27=0,"-",IFERROR(INDEX(CHOOSE($G27,DataAutumn!i.GI, DataWinter!i.GI, DataSpring!i.GI),$H27,7*($Z27-1)+HV$14)*INDEX(GI.UpperScalar,1,HV$14),"-"))</f>
        <v>-</v>
      </c>
      <c r="HW27" s="5" t="str">
        <f>IF($Z27=0,"-",IFERROR(INDEX(CHOOSE($G27,DataAutumn!i.GI, DataWinter!i.GI, DataSpring!i.GI),$H27,7*($Z27-1)+HW$14)*INDEX(GI.UpperScalar,1,HW$14),"-"))</f>
        <v>-</v>
      </c>
      <c r="HX27" s="5" t="str">
        <f>IF($Z27=0,"-",IFERROR(INDEX(CHOOSE($G27,DataAutumn!i.GI, DataWinter!i.GI, DataSpring!i.GI),$H27,7*($Z27-1)+HX$14)*INDEX(GI.UpperScalar,1,HX$14),"-"))</f>
        <v>-</v>
      </c>
      <c r="HY27" s="5" t="str">
        <f>IF($Z27=0,"-",IFERROR(INDEX(CHOOSE($G27,DataAutumn!i.GI, DataWinter!i.GI, DataSpring!i.GI),$H27,7*($Z27-1)+HY$14)*INDEX(GI.UpperScalar,1,HY$14),"-"))</f>
        <v>-</v>
      </c>
      <c r="HZ27" s="5" t="str">
        <f>IF($Z27=0,"-",IFERROR(INDEX(CHOOSE($G27,DataAutumn!i.GI, DataWinter!i.GI, DataSpring!i.GI),$H27,7*($Z27-1)+HZ$14)*INDEX(GI.UpperScalar,1,HZ$14),"-"))</f>
        <v>-</v>
      </c>
      <c r="IA27" s="5" t="str">
        <f>IF($Z27=0,"-",IFERROR(INDEX(CHOOSE($G27,DataAutumn!i.GI, DataWinter!i.GI, DataSpring!i.GI),$H27,7*($Z27-1)+IA$14)*INDEX(GI.UpperScalar,1,IA$14),"-"))</f>
        <v>-</v>
      </c>
      <c r="IB27" s="5" t="str">
        <f>IF($Z27=0,"-",IFERROR(INDEX(CHOOSE($G27,DataAutumn!i.GI, DataWinter!i.GI, DataSpring!i.GI),$H27,7*($Z27-1)+IB$14)*INDEX(GI.UpperScalar,1,IB$14),"-"))</f>
        <v>-</v>
      </c>
      <c r="IC27" s="22" t="str">
        <f t="shared" ca="1" si="106"/>
        <v>-</v>
      </c>
      <c r="ID27" s="22" t="str">
        <f t="shared" ca="1" si="106"/>
        <v>-</v>
      </c>
      <c r="IE27" s="22" t="b">
        <f t="shared" ca="1" si="107"/>
        <v>1</v>
      </c>
      <c r="IF27" s="22">
        <f t="shared" ca="1" si="107"/>
        <v>0</v>
      </c>
      <c r="IG27" s="5" t="str">
        <f t="shared" ca="1" si="166"/>
        <v>-</v>
      </c>
      <c r="IH27" s="5" t="str">
        <f t="shared" ca="1" si="166"/>
        <v>-</v>
      </c>
      <c r="II27" s="5" t="str">
        <f t="shared" ca="1" si="166"/>
        <v>-</v>
      </c>
      <c r="IJ27" s="5" t="str">
        <f t="shared" ca="1" si="166"/>
        <v>-</v>
      </c>
      <c r="IK27" s="22" t="str">
        <f t="shared" ca="1" si="194"/>
        <v>-</v>
      </c>
      <c r="IL27" s="5">
        <f t="shared" ca="1" si="167"/>
        <v>0.5</v>
      </c>
      <c r="IM27" s="22" t="str">
        <f t="shared" ca="1" si="194"/>
        <v>-</v>
      </c>
      <c r="IN27" s="5">
        <f t="shared" ca="1" si="168"/>
        <v>0.5</v>
      </c>
      <c r="IO27" s="5" t="str">
        <f t="shared" ca="1" si="169"/>
        <v>-</v>
      </c>
      <c r="IP27" s="5">
        <f t="shared" ca="1" si="169"/>
        <v>500</v>
      </c>
      <c r="IQ27" s="5">
        <f t="shared" ca="1" si="169"/>
        <v>500</v>
      </c>
      <c r="IR27" s="5">
        <f t="shared" ca="1" si="169"/>
        <v>865</v>
      </c>
      <c r="IS27" s="5" t="str">
        <f t="shared" ca="1" si="169"/>
        <v>-</v>
      </c>
      <c r="IT27" s="5" t="str">
        <f t="shared" ca="1" si="169"/>
        <v>-</v>
      </c>
      <c r="IU27" s="22">
        <f t="shared" ca="1" si="194"/>
        <v>1</v>
      </c>
      <c r="IV27" s="22">
        <f t="shared" ca="1" si="194"/>
        <v>0</v>
      </c>
      <c r="IW27" s="22">
        <f t="shared" ca="1" si="194"/>
        <v>1</v>
      </c>
      <c r="IX27" s="22">
        <f t="shared" ca="1" si="194"/>
        <v>1</v>
      </c>
      <c r="IY27" s="22">
        <f t="shared" ca="1" si="194"/>
        <v>0</v>
      </c>
      <c r="IZ27" s="22">
        <f t="shared" ca="1" si="194"/>
        <v>70</v>
      </c>
      <c r="JA27" s="22">
        <f t="shared" ca="1" si="195"/>
        <v>50</v>
      </c>
      <c r="JB27" s="22">
        <f t="shared" ca="1" si="195"/>
        <v>70</v>
      </c>
      <c r="JC27" s="22">
        <f t="shared" ca="1" si="195"/>
        <v>50</v>
      </c>
      <c r="JD27" s="5">
        <f t="shared" ca="1" si="170"/>
        <v>1</v>
      </c>
      <c r="JE27" s="5">
        <f t="shared" ca="1" si="171"/>
        <v>1</v>
      </c>
      <c r="JF27" s="5">
        <f t="shared" ca="1" si="172"/>
        <v>1</v>
      </c>
      <c r="JG27" s="22">
        <f t="shared" ca="1" si="195"/>
        <v>1</v>
      </c>
      <c r="JH27" s="22">
        <f t="shared" ca="1" si="195"/>
        <v>1</v>
      </c>
      <c r="JI27" s="22">
        <f t="shared" ca="1" si="195"/>
        <v>1</v>
      </c>
      <c r="JJ27" s="22">
        <f t="shared" ca="1" si="195"/>
        <v>1</v>
      </c>
      <c r="JK27" s="22">
        <f t="shared" ca="1" si="195"/>
        <v>1</v>
      </c>
      <c r="JL27" s="22">
        <f t="shared" ca="1" si="195"/>
        <v>1</v>
      </c>
      <c r="JM27" s="22">
        <f t="shared" ca="1" si="195"/>
        <v>1</v>
      </c>
      <c r="JN27" s="173" t="b">
        <f t="shared" ca="1" si="196"/>
        <v>1</v>
      </c>
      <c r="JO27" s="173">
        <f t="shared" ca="1" si="173"/>
        <v>149.99</v>
      </c>
      <c r="JP27" s="173">
        <f t="shared" ca="1" si="173"/>
        <v>0</v>
      </c>
      <c r="JQ27" s="173">
        <f t="shared" ca="1" si="173"/>
        <v>0</v>
      </c>
      <c r="JR27" s="173">
        <f t="shared" ca="1" si="173"/>
        <v>0</v>
      </c>
      <c r="JS27" s="173">
        <f t="shared" ca="1" si="173"/>
        <v>0</v>
      </c>
      <c r="JT27" s="173">
        <f t="shared" ca="1" si="173"/>
        <v>0</v>
      </c>
      <c r="JU27" s="173">
        <f t="shared" ca="1" si="173"/>
        <v>0</v>
      </c>
      <c r="JV27" s="173">
        <f t="shared" ca="1" si="173"/>
        <v>0</v>
      </c>
      <c r="JW27" s="173">
        <f t="shared" ca="1" si="173"/>
        <v>0</v>
      </c>
      <c r="JX27" s="173">
        <f t="shared" ca="1" si="173"/>
        <v>0</v>
      </c>
      <c r="JY27" s="173">
        <f t="shared" ca="1" si="173"/>
        <v>0</v>
      </c>
      <c r="JZ27" s="173">
        <f t="shared" ca="1" si="173"/>
        <v>0</v>
      </c>
      <c r="KA27" s="173">
        <f t="shared" ca="1" si="173"/>
        <v>0</v>
      </c>
      <c r="KB27" s="173">
        <f t="shared" ca="1" si="173"/>
        <v>0</v>
      </c>
      <c r="KC27" s="173">
        <f t="shared" ca="1" si="173"/>
        <v>0</v>
      </c>
      <c r="KD27" s="173">
        <f t="shared" ca="1" si="173"/>
        <v>146.24</v>
      </c>
      <c r="KE27" s="173">
        <f t="shared" ca="1" si="174"/>
        <v>146.24</v>
      </c>
      <c r="KF27" s="173">
        <f t="shared" ca="1" si="174"/>
        <v>146.24</v>
      </c>
      <c r="KG27" s="173">
        <f t="shared" ca="1" si="174"/>
        <v>146.24</v>
      </c>
      <c r="KH27" s="173">
        <f t="shared" ca="1" si="174"/>
        <v>146.24</v>
      </c>
      <c r="KI27" s="173">
        <f t="shared" ca="1" si="174"/>
        <v>146.24</v>
      </c>
      <c r="KJ27" s="173">
        <f t="shared" ca="1" si="174"/>
        <v>146.24</v>
      </c>
      <c r="KK27" s="173">
        <f t="shared" ca="1" si="174"/>
        <v>146.24</v>
      </c>
      <c r="KL27" s="173">
        <f t="shared" ca="1" si="174"/>
        <v>20</v>
      </c>
      <c r="KM27" s="173">
        <f t="shared" ca="1" si="174"/>
        <v>20</v>
      </c>
      <c r="KN27" s="173">
        <f t="shared" ca="1" si="174"/>
        <v>20</v>
      </c>
      <c r="KO27" s="173">
        <f t="shared" ca="1" si="174"/>
        <v>0</v>
      </c>
      <c r="KP27" s="173">
        <f t="shared" ca="1" si="174"/>
        <v>0</v>
      </c>
      <c r="KQ27" s="173">
        <f t="shared" ca="1" si="174"/>
        <v>0</v>
      </c>
      <c r="KR27" s="173">
        <f t="shared" ca="1" si="174"/>
        <v>0</v>
      </c>
      <c r="KS27" s="173">
        <f t="shared" ca="1" si="174"/>
        <v>75.289999999999992</v>
      </c>
      <c r="KT27" s="173">
        <f t="shared" ca="1" si="174"/>
        <v>75.289999999999992</v>
      </c>
      <c r="KU27" s="173">
        <f t="shared" ca="1" si="175"/>
        <v>75.289999999999992</v>
      </c>
      <c r="KV27" s="173">
        <f t="shared" ca="1" si="175"/>
        <v>75.289999999999992</v>
      </c>
      <c r="KW27" s="173">
        <f t="shared" ca="1" si="175"/>
        <v>75.289999999999992</v>
      </c>
      <c r="KX27" s="173">
        <f t="shared" ca="1" si="175"/>
        <v>75.289999999999992</v>
      </c>
      <c r="KY27" s="173">
        <f t="shared" ca="1" si="175"/>
        <v>75.289999999999992</v>
      </c>
      <c r="KZ27" s="173">
        <f t="shared" ca="1" si="175"/>
        <v>222.87</v>
      </c>
      <c r="LA27" s="173">
        <f t="shared" ca="1" si="175"/>
        <v>0</v>
      </c>
      <c r="LB27" s="173">
        <f t="shared" ca="1" si="175"/>
        <v>0</v>
      </c>
      <c r="LC27" s="173">
        <f t="shared" ca="1" si="175"/>
        <v>0</v>
      </c>
      <c r="LD27" s="173">
        <f t="shared" ca="1" si="175"/>
        <v>0</v>
      </c>
      <c r="LE27" s="173">
        <f t="shared" ca="1" si="175"/>
        <v>0</v>
      </c>
      <c r="LF27" s="173">
        <f t="shared" ca="1" si="175"/>
        <v>0</v>
      </c>
      <c r="LG27" s="173">
        <f t="shared" ca="1" si="175"/>
        <v>0</v>
      </c>
      <c r="LH27" s="173">
        <f t="shared" ca="1" si="175"/>
        <v>0</v>
      </c>
      <c r="LI27" s="173">
        <f t="shared" ca="1" si="175"/>
        <v>0</v>
      </c>
      <c r="LJ27" s="173">
        <f t="shared" ca="1" si="175"/>
        <v>0</v>
      </c>
      <c r="LK27" s="173">
        <f t="shared" ca="1" si="176"/>
        <v>0</v>
      </c>
      <c r="LL27" s="173">
        <f t="shared" ca="1" si="176"/>
        <v>0</v>
      </c>
      <c r="LM27" s="173">
        <f t="shared" ca="1" si="176"/>
        <v>0</v>
      </c>
      <c r="LN27" s="173">
        <f t="shared" ca="1" si="176"/>
        <v>0</v>
      </c>
      <c r="LO27" s="173">
        <f t="shared" ca="1" si="176"/>
        <v>0</v>
      </c>
      <c r="LP27" s="173">
        <f t="shared" ca="1" si="176"/>
        <v>0</v>
      </c>
      <c r="LQ27" s="173">
        <f t="shared" ca="1" si="176"/>
        <v>0</v>
      </c>
      <c r="LR27" s="173">
        <f t="shared" ca="1" si="176"/>
        <v>0</v>
      </c>
      <c r="LS27" s="173">
        <f t="shared" ca="1" si="176"/>
        <v>0</v>
      </c>
      <c r="LT27" s="173">
        <f t="shared" ca="1" si="176"/>
        <v>0</v>
      </c>
      <c r="LU27" s="173">
        <f t="shared" ca="1" si="176"/>
        <v>0</v>
      </c>
      <c r="LV27" s="173">
        <f t="shared" ca="1" si="176"/>
        <v>0</v>
      </c>
      <c r="LW27" s="173">
        <f t="shared" ca="1" si="176"/>
        <v>0</v>
      </c>
      <c r="LX27" s="173">
        <f t="shared" ca="1" si="176"/>
        <v>0</v>
      </c>
      <c r="LY27" s="173">
        <f t="shared" ca="1" si="176"/>
        <v>0</v>
      </c>
      <c r="LZ27" s="173">
        <f t="shared" ca="1" si="176"/>
        <v>0</v>
      </c>
      <c r="MA27" s="173">
        <f t="shared" ca="1" si="177"/>
        <v>0</v>
      </c>
      <c r="MB27" s="173">
        <f t="shared" ca="1" si="177"/>
        <v>0</v>
      </c>
      <c r="MC27" s="173">
        <f t="shared" ca="1" si="177"/>
        <v>0</v>
      </c>
      <c r="MD27" s="173">
        <f t="shared" ca="1" si="177"/>
        <v>0</v>
      </c>
      <c r="ME27" s="173">
        <f t="shared" ca="1" si="177"/>
        <v>0</v>
      </c>
      <c r="MF27" s="173">
        <f t="shared" ca="1" si="177"/>
        <v>0</v>
      </c>
      <c r="MG27" s="173">
        <f t="shared" ca="1" si="177"/>
        <v>0</v>
      </c>
      <c r="MH27" s="173">
        <f t="shared" ca="1" si="177"/>
        <v>0</v>
      </c>
      <c r="MI27" s="173">
        <f t="shared" ca="1" si="177"/>
        <v>0</v>
      </c>
      <c r="MJ27" s="173">
        <f t="shared" ca="1" si="177"/>
        <v>0</v>
      </c>
      <c r="MK27" s="173">
        <f t="shared" ca="1" si="177"/>
        <v>0</v>
      </c>
      <c r="ML27" s="173">
        <f t="shared" ca="1" si="177"/>
        <v>0</v>
      </c>
      <c r="MM27" s="173">
        <f t="shared" ca="1" si="177"/>
        <v>0</v>
      </c>
      <c r="MN27" s="173">
        <f t="shared" ca="1" si="177"/>
        <v>0</v>
      </c>
      <c r="MO27" s="173">
        <f t="shared" ca="1" si="177"/>
        <v>0</v>
      </c>
      <c r="MP27" s="173">
        <f t="shared" ca="1" si="177"/>
        <v>0</v>
      </c>
      <c r="MQ27" s="173">
        <f t="shared" ca="1" si="178"/>
        <v>0</v>
      </c>
      <c r="MR27" s="173">
        <f t="shared" ca="1" si="178"/>
        <v>0</v>
      </c>
      <c r="MS27" s="173">
        <f t="shared" ca="1" si="178"/>
        <v>0</v>
      </c>
      <c r="MT27" s="173">
        <f t="shared" ca="1" si="178"/>
        <v>0</v>
      </c>
      <c r="MU27" s="173">
        <f t="shared" ca="1" si="178"/>
        <v>0</v>
      </c>
      <c r="MV27" s="173">
        <f t="shared" ca="1" si="178"/>
        <v>0</v>
      </c>
      <c r="MW27" s="173">
        <f t="shared" ca="1" si="178"/>
        <v>0</v>
      </c>
      <c r="MX27" s="173">
        <f t="shared" ca="1" si="178"/>
        <v>0</v>
      </c>
      <c r="MY27" s="173">
        <f t="shared" ca="1" si="178"/>
        <v>0</v>
      </c>
      <c r="MZ27" s="173">
        <f t="shared" ca="1" si="178"/>
        <v>0</v>
      </c>
      <c r="NA27" s="173">
        <f t="shared" ca="1" si="178"/>
        <v>0</v>
      </c>
      <c r="NB27" s="173">
        <f t="shared" ca="1" si="178"/>
        <v>0</v>
      </c>
      <c r="NC27" s="173">
        <f t="shared" ca="1" si="178"/>
        <v>0</v>
      </c>
      <c r="ND27" s="173">
        <f t="shared" ca="1" si="178"/>
        <v>0</v>
      </c>
      <c r="NE27" s="173">
        <f t="shared" ca="1" si="178"/>
        <v>0</v>
      </c>
      <c r="NF27" s="173">
        <f t="shared" ca="1" si="178"/>
        <v>0</v>
      </c>
      <c r="NG27" s="173">
        <f t="shared" ca="1" si="179"/>
        <v>0</v>
      </c>
      <c r="NH27" s="173">
        <f t="shared" ca="1" si="179"/>
        <v>0</v>
      </c>
      <c r="NI27" s="173">
        <f t="shared" ca="1" si="179"/>
        <v>0</v>
      </c>
      <c r="NJ27" s="173">
        <f t="shared" ca="1" si="179"/>
        <v>0</v>
      </c>
      <c r="NK27" s="173">
        <f t="shared" ca="1" si="179"/>
        <v>0</v>
      </c>
      <c r="NL27" s="173">
        <f t="shared" ca="1" si="179"/>
        <v>0</v>
      </c>
      <c r="NM27" s="173">
        <f t="shared" ca="1" si="179"/>
        <v>0</v>
      </c>
      <c r="NN27" s="173">
        <f t="shared" ca="1" si="179"/>
        <v>0</v>
      </c>
      <c r="NO27" s="173">
        <f t="shared" ca="1" si="179"/>
        <v>0</v>
      </c>
      <c r="NP27" s="173">
        <f t="shared" ca="1" si="179"/>
        <v>0</v>
      </c>
      <c r="NQ27" s="173">
        <f t="shared" ca="1" si="179"/>
        <v>0</v>
      </c>
      <c r="NR27" s="173">
        <f t="shared" ca="1" si="179"/>
        <v>0</v>
      </c>
      <c r="NS27" s="173">
        <f t="shared" ca="1" si="179"/>
        <v>0</v>
      </c>
      <c r="NT27" s="173">
        <f t="shared" ca="1" si="179"/>
        <v>0</v>
      </c>
      <c r="NU27" s="173">
        <f t="shared" ca="1" si="179"/>
        <v>0</v>
      </c>
      <c r="NV27" s="173">
        <f t="shared" ca="1" si="179"/>
        <v>0</v>
      </c>
      <c r="NW27" s="173">
        <f t="shared" ca="1" si="180"/>
        <v>0</v>
      </c>
      <c r="NX27" s="173">
        <f t="shared" ca="1" si="180"/>
        <v>0</v>
      </c>
      <c r="NY27" s="173">
        <f t="shared" ca="1" si="180"/>
        <v>0</v>
      </c>
      <c r="NZ27" s="173">
        <f t="shared" ca="1" si="180"/>
        <v>0</v>
      </c>
      <c r="OA27" s="173">
        <f t="shared" ca="1" si="180"/>
        <v>0</v>
      </c>
      <c r="OB27" s="173">
        <f t="shared" ca="1" si="180"/>
        <v>0</v>
      </c>
      <c r="OC27" s="173">
        <f t="shared" ca="1" si="180"/>
        <v>0</v>
      </c>
      <c r="OD27" s="173">
        <f t="shared" ca="1" si="180"/>
        <v>0</v>
      </c>
      <c r="OE27" s="22">
        <f t="shared" ca="1" si="197"/>
        <v>0</v>
      </c>
      <c r="OF27" s="22" t="str">
        <f t="shared" ca="1" si="197"/>
        <v>-</v>
      </c>
      <c r="OG27" s="22">
        <f t="shared" ca="1" si="197"/>
        <v>0</v>
      </c>
      <c r="OH27" s="22">
        <f t="shared" ca="1" si="197"/>
        <v>0</v>
      </c>
      <c r="OI27" s="27">
        <v>0</v>
      </c>
    </row>
    <row r="28" spans="1:399" s="303" customFormat="1" outlineLevel="1">
      <c r="A28" s="302">
        <f t="shared" si="181"/>
        <v>23</v>
      </c>
      <c r="B28" s="314">
        <f t="shared" ca="1" si="203"/>
        <v>19</v>
      </c>
      <c r="C28" s="303">
        <v>4</v>
      </c>
      <c r="D28" s="341" t="b">
        <f t="shared" si="198"/>
        <v>0</v>
      </c>
      <c r="E28" s="303" t="b">
        <v>0</v>
      </c>
      <c r="F28" s="303" t="b">
        <v>1</v>
      </c>
      <c r="G28" s="339">
        <f t="shared" ca="1" si="199"/>
        <v>1</v>
      </c>
      <c r="H28" s="339">
        <f t="shared" ca="1" si="183"/>
        <v>1</v>
      </c>
      <c r="I28" s="339">
        <f t="shared" ca="1" si="183"/>
        <v>1</v>
      </c>
      <c r="J28" s="339">
        <f t="shared" ca="1" si="183"/>
        <v>1</v>
      </c>
      <c r="K28" s="339">
        <f t="shared" ca="1" si="183"/>
        <v>1</v>
      </c>
      <c r="L28" s="339">
        <f t="shared" ca="1" si="183"/>
        <v>1</v>
      </c>
      <c r="M28" s="339">
        <f t="shared" ca="1" si="183"/>
        <v>1</v>
      </c>
      <c r="N28" s="339">
        <f t="shared" ca="1" si="183"/>
        <v>2</v>
      </c>
      <c r="O28" s="339">
        <f t="shared" ca="1" si="183"/>
        <v>1</v>
      </c>
      <c r="P28" s="339">
        <f t="shared" ca="1" si="183"/>
        <v>0</v>
      </c>
      <c r="Q28" s="339">
        <f t="shared" ca="1" si="183"/>
        <v>0</v>
      </c>
      <c r="R28" s="339">
        <f t="shared" ca="1" si="183"/>
        <v>0</v>
      </c>
      <c r="S28" s="339">
        <f t="shared" ca="1" si="183"/>
        <v>0</v>
      </c>
      <c r="T28" s="339">
        <f t="shared" ca="1" si="183"/>
        <v>0</v>
      </c>
      <c r="U28" s="339">
        <f t="shared" ca="1" si="183"/>
        <v>1</v>
      </c>
      <c r="V28" s="339">
        <f t="shared" ca="1" si="183"/>
        <v>1</v>
      </c>
      <c r="W28" s="339">
        <f t="shared" ca="1" si="183"/>
        <v>1</v>
      </c>
      <c r="X28" s="339">
        <f t="shared" ca="1" si="184"/>
        <v>1</v>
      </c>
      <c r="Y28" s="339">
        <f t="shared" ca="1" si="184"/>
        <v>1</v>
      </c>
      <c r="Z28" s="32"/>
      <c r="AB28" s="21">
        <v>0</v>
      </c>
      <c r="AC28" s="5">
        <f t="shared" ca="1" si="143"/>
        <v>1</v>
      </c>
      <c r="AD28" s="5">
        <f t="shared" ca="1" si="143"/>
        <v>1</v>
      </c>
      <c r="AE28" s="5">
        <f t="shared" ca="1" si="143"/>
        <v>0</v>
      </c>
      <c r="AF28" s="5">
        <f t="shared" ca="1" si="143"/>
        <v>2</v>
      </c>
      <c r="AG28" s="5">
        <f t="shared" ca="1" si="143"/>
        <v>0</v>
      </c>
      <c r="AJ28" s="328" t="str">
        <f t="shared" ca="1" si="185"/>
        <v>00004 FeedSupply GSM Day135 FWM     GI1 EL050% Age213 T_TRUE  LTW_FALSE (F33N11)</v>
      </c>
      <c r="AK28" s="10" t="str">
        <f ca="1">IF(COUNTIF(AJ$5:AJ28,AJ28)=1,"-","Dup")</f>
        <v>-</v>
      </c>
      <c r="AL28" s="22" t="b">
        <f t="shared" ca="1" si="144"/>
        <v>1</v>
      </c>
      <c r="AM28" s="22" t="b">
        <f t="shared" ca="1" si="144"/>
        <v>0</v>
      </c>
      <c r="AN28" s="21" t="b">
        <v>1</v>
      </c>
      <c r="AO28" s="21" t="b">
        <v>1</v>
      </c>
      <c r="AP28" s="340">
        <f t="shared" ca="1" si="200"/>
        <v>111104</v>
      </c>
      <c r="AQ28" s="22" t="b">
        <f t="shared" ca="1" si="144"/>
        <v>1</v>
      </c>
      <c r="AR28" s="339">
        <f t="shared" ca="1" si="201"/>
        <v>111105</v>
      </c>
      <c r="AS28" s="22">
        <f t="shared" ca="1" si="202"/>
        <v>1</v>
      </c>
      <c r="AT28" s="21" t="s">
        <v>37</v>
      </c>
      <c r="AU28" s="22" t="str">
        <f t="shared" ca="1" si="202"/>
        <v>-</v>
      </c>
      <c r="AV28" s="21" t="s">
        <v>37</v>
      </c>
      <c r="AW28" s="21" t="s">
        <v>37</v>
      </c>
      <c r="AX28" s="22" t="str">
        <f t="shared" ca="1" si="144"/>
        <v>-</v>
      </c>
      <c r="AY28" s="22">
        <f t="shared" ca="1" si="144"/>
        <v>0</v>
      </c>
      <c r="AZ28" s="22">
        <f t="shared" ca="1" si="144"/>
        <v>0</v>
      </c>
      <c r="BA28" s="22" t="str">
        <f t="shared" ca="1" si="144"/>
        <v>-</v>
      </c>
      <c r="BB28" s="22" t="str">
        <f t="shared" ca="1" si="144"/>
        <v>-</v>
      </c>
      <c r="BC28" s="22" t="str">
        <f t="shared" ca="1" si="144"/>
        <v>-</v>
      </c>
      <c r="BD28" s="22" t="str">
        <f t="shared" ca="1" si="186"/>
        <v>-</v>
      </c>
      <c r="BE28" s="22" t="str">
        <f t="shared" ca="1" si="186"/>
        <v>-</v>
      </c>
      <c r="BF28" s="22" t="str">
        <f t="shared" ca="1" si="186"/>
        <v>-</v>
      </c>
      <c r="BG28" s="22" t="str">
        <f t="shared" ca="1" si="186"/>
        <v>-</v>
      </c>
      <c r="BH28" s="22" t="str">
        <f t="shared" ca="1" si="186"/>
        <v>-</v>
      </c>
      <c r="BI28" s="22" t="str">
        <f t="shared" ca="1" si="186"/>
        <v>-</v>
      </c>
      <c r="BJ28" s="22" t="str">
        <f t="shared" ca="1" si="186"/>
        <v>-</v>
      </c>
      <c r="BK28" s="22" t="str">
        <f t="shared" ca="1" si="186"/>
        <v>-</v>
      </c>
      <c r="BL28" s="22" t="str">
        <f t="shared" ca="1" si="186"/>
        <v>-</v>
      </c>
      <c r="BM28" s="22" t="str">
        <f t="shared" ca="1" si="186"/>
        <v>-</v>
      </c>
      <c r="BN28" s="22" t="str">
        <f t="shared" ca="1" si="186"/>
        <v>-</v>
      </c>
      <c r="BO28" s="22" t="str">
        <f t="shared" ca="1" si="186"/>
        <v>-</v>
      </c>
      <c r="BP28" s="22" t="str">
        <f t="shared" ca="1" si="186"/>
        <v>-</v>
      </c>
      <c r="BQ28" s="22" t="str">
        <f t="shared" ca="1" si="186"/>
        <v>-</v>
      </c>
      <c r="BR28" s="22" t="str">
        <f t="shared" ca="1" si="186"/>
        <v>-</v>
      </c>
      <c r="BS28" s="22" t="str">
        <f t="shared" ca="1" si="186"/>
        <v>-</v>
      </c>
      <c r="BT28" s="22" t="str">
        <f t="shared" ca="1" si="187"/>
        <v>-</v>
      </c>
      <c r="BU28" s="22" t="str">
        <f t="shared" ca="1" si="187"/>
        <v>-</v>
      </c>
      <c r="BV28" s="22" t="str">
        <f t="shared" ca="1" si="187"/>
        <v>-</v>
      </c>
      <c r="BW28" s="22" t="str">
        <f t="shared" ca="1" si="187"/>
        <v>-</v>
      </c>
      <c r="BX28" s="5">
        <f t="shared" ca="1" si="145"/>
        <v>0</v>
      </c>
      <c r="BY28" s="22" t="str">
        <f t="shared" ca="1" si="187"/>
        <v>-</v>
      </c>
      <c r="BZ28" s="22" t="str">
        <f t="shared" ca="1" si="187"/>
        <v>-</v>
      </c>
      <c r="CA28" s="22" t="str">
        <f t="shared" ca="1" si="187"/>
        <v>-</v>
      </c>
      <c r="CB28" s="22" t="str">
        <f t="shared" ca="1" si="187"/>
        <v>-</v>
      </c>
      <c r="CC28" s="22" t="str">
        <f t="shared" ca="1" si="187"/>
        <v>-</v>
      </c>
      <c r="CD28" s="22" t="str">
        <f t="shared" ca="1" si="187"/>
        <v>-</v>
      </c>
      <c r="CE28" s="22" t="str">
        <f t="shared" ca="1" si="187"/>
        <v>-</v>
      </c>
      <c r="CF28" s="22" t="str">
        <f t="shared" ca="1" si="187"/>
        <v>-</v>
      </c>
      <c r="CG28" s="21">
        <v>1</v>
      </c>
      <c r="CH28" s="21">
        <v>1</v>
      </c>
      <c r="CI28" s="22">
        <f t="shared" ca="1" si="187"/>
        <v>0</v>
      </c>
      <c r="CJ28" s="22" t="str">
        <f t="shared" ca="1" si="188"/>
        <v>-</v>
      </c>
      <c r="CK28" s="22" t="str">
        <f t="shared" ca="1" si="188"/>
        <v>-</v>
      </c>
      <c r="CL28" s="22" t="str">
        <f t="shared" ca="1" si="188"/>
        <v>-</v>
      </c>
      <c r="CM28" s="22" t="str">
        <f t="shared" ca="1" si="188"/>
        <v>-</v>
      </c>
      <c r="CN28" s="22" t="str">
        <f t="shared" ca="1" si="188"/>
        <v>-</v>
      </c>
      <c r="CO28" s="22" t="str">
        <f t="shared" ca="1" si="188"/>
        <v>-</v>
      </c>
      <c r="CP28" s="22" t="str">
        <f t="shared" ca="1" si="188"/>
        <v>-</v>
      </c>
      <c r="CQ28" s="22">
        <f t="shared" ca="1" si="188"/>
        <v>0</v>
      </c>
      <c r="CR28" s="22" t="str">
        <f t="shared" ca="1" si="188"/>
        <v>-</v>
      </c>
      <c r="CS28" s="22" t="str">
        <f t="shared" ca="1" si="188"/>
        <v>-</v>
      </c>
      <c r="CT28" s="22" t="str">
        <f t="shared" ca="1" si="188"/>
        <v>-</v>
      </c>
      <c r="CU28" s="22" t="str">
        <f t="shared" ca="1" si="188"/>
        <v>-</v>
      </c>
      <c r="CV28" s="22" t="str">
        <f t="shared" ca="1" si="188"/>
        <v>-</v>
      </c>
      <c r="CW28" s="22">
        <f t="shared" ca="1" si="188"/>
        <v>0</v>
      </c>
      <c r="CX28" s="195">
        <f t="shared" ca="1" si="146"/>
        <v>0</v>
      </c>
      <c r="CY28" s="195">
        <f t="shared" ca="1" si="146"/>
        <v>0</v>
      </c>
      <c r="CZ28" s="195">
        <f t="shared" ca="1" si="146"/>
        <v>0</v>
      </c>
      <c r="DA28" s="195">
        <f t="shared" ca="1" si="146"/>
        <v>0</v>
      </c>
      <c r="DB28" s="194">
        <f t="shared" ca="1" si="147"/>
        <v>0</v>
      </c>
      <c r="DC28" s="194">
        <f t="shared" ca="1" si="147"/>
        <v>0</v>
      </c>
      <c r="DD28" s="194">
        <f t="shared" ca="1" si="147"/>
        <v>0</v>
      </c>
      <c r="DE28" s="194">
        <f t="shared" ca="1" si="147"/>
        <v>0</v>
      </c>
      <c r="DF28" s="196">
        <f t="shared" ca="1" si="148"/>
        <v>0</v>
      </c>
      <c r="DG28" s="196">
        <f t="shared" ca="1" si="148"/>
        <v>0</v>
      </c>
      <c r="DH28" s="196">
        <f t="shared" ca="1" si="148"/>
        <v>0</v>
      </c>
      <c r="DI28" s="196">
        <f t="shared" ca="1" si="148"/>
        <v>0</v>
      </c>
      <c r="DJ28" s="195">
        <f t="shared" ca="1" si="149"/>
        <v>0</v>
      </c>
      <c r="DK28" s="195">
        <f t="shared" ca="1" si="149"/>
        <v>0</v>
      </c>
      <c r="DL28" s="195">
        <f t="shared" ca="1" si="149"/>
        <v>0</v>
      </c>
      <c r="DM28" s="195">
        <f t="shared" ca="1" si="149"/>
        <v>0</v>
      </c>
      <c r="DN28" s="194">
        <f t="shared" ca="1" si="150"/>
        <v>0</v>
      </c>
      <c r="DO28" s="194">
        <f t="shared" ca="1" si="150"/>
        <v>0</v>
      </c>
      <c r="DP28" s="194">
        <f t="shared" ca="1" si="150"/>
        <v>0</v>
      </c>
      <c r="DQ28" s="194">
        <f t="shared" ca="1" si="150"/>
        <v>0</v>
      </c>
      <c r="DR28" s="196">
        <f t="shared" ca="1" si="151"/>
        <v>0</v>
      </c>
      <c r="DS28" s="196">
        <f t="shared" ca="1" si="151"/>
        <v>0</v>
      </c>
      <c r="DT28" s="196">
        <f t="shared" ca="1" si="151"/>
        <v>0</v>
      </c>
      <c r="DU28" s="196">
        <f t="shared" ca="1" si="151"/>
        <v>0</v>
      </c>
      <c r="DV28" s="195">
        <f t="shared" ca="1" si="152"/>
        <v>0</v>
      </c>
      <c r="DW28" s="195">
        <f t="shared" ca="1" si="152"/>
        <v>0</v>
      </c>
      <c r="DX28" s="195">
        <f t="shared" ca="1" si="152"/>
        <v>0</v>
      </c>
      <c r="DY28" s="195">
        <f t="shared" ca="1" si="152"/>
        <v>0</v>
      </c>
      <c r="DZ28" s="194">
        <f t="shared" ca="1" si="153"/>
        <v>0</v>
      </c>
      <c r="EA28" s="194">
        <f t="shared" ca="1" si="153"/>
        <v>0</v>
      </c>
      <c r="EB28" s="194">
        <f t="shared" ca="1" si="153"/>
        <v>0</v>
      </c>
      <c r="EC28" s="194">
        <f t="shared" ca="1" si="153"/>
        <v>0</v>
      </c>
      <c r="ED28" s="196">
        <f t="shared" ca="1" si="154"/>
        <v>0</v>
      </c>
      <c r="EE28" s="196">
        <f t="shared" ca="1" si="154"/>
        <v>0</v>
      </c>
      <c r="EF28" s="196">
        <f t="shared" ca="1" si="154"/>
        <v>0</v>
      </c>
      <c r="EG28" s="196">
        <f t="shared" ca="1" si="154"/>
        <v>0</v>
      </c>
      <c r="EH28" s="22">
        <f t="shared" ca="1" si="155"/>
        <v>0</v>
      </c>
      <c r="EI28" s="22">
        <f t="shared" ca="1" si="155"/>
        <v>0</v>
      </c>
      <c r="EJ28" s="22">
        <f t="shared" ca="1" si="155"/>
        <v>0</v>
      </c>
      <c r="EK28" s="22">
        <f t="shared" ca="1" si="155"/>
        <v>0</v>
      </c>
      <c r="EL28" s="22" t="str">
        <f t="shared" ca="1" si="155"/>
        <v>-</v>
      </c>
      <c r="EM28" s="22" t="str">
        <f t="shared" ca="1" si="155"/>
        <v>-</v>
      </c>
      <c r="EN28" s="5">
        <f t="shared" ca="1" si="156"/>
        <v>19</v>
      </c>
      <c r="EO28" s="5">
        <f t="shared" ca="1" si="156"/>
        <v>19</v>
      </c>
      <c r="EP28" s="22" t="str">
        <f t="shared" ca="1" si="155"/>
        <v>-</v>
      </c>
      <c r="EQ28" s="22" t="str">
        <f t="shared" ca="1" si="155"/>
        <v>-</v>
      </c>
      <c r="ER28" s="22" t="str">
        <f t="shared" ca="1" si="155"/>
        <v>-</v>
      </c>
      <c r="ES28" s="22" t="str">
        <f t="shared" ca="1" si="155"/>
        <v>-</v>
      </c>
      <c r="ET28" s="22" t="str">
        <f t="shared" ca="1" si="155"/>
        <v>-</v>
      </c>
      <c r="EU28" s="22" t="str">
        <f t="shared" ca="1" si="155"/>
        <v>-</v>
      </c>
      <c r="EV28" s="22" t="str">
        <f t="shared" ca="1" si="155"/>
        <v>-</v>
      </c>
      <c r="EW28" s="5">
        <f t="shared" ca="1" si="157"/>
        <v>0</v>
      </c>
      <c r="EX28" s="22" t="str">
        <f t="shared" ca="1" si="189"/>
        <v>-</v>
      </c>
      <c r="EY28" s="22" t="str">
        <f t="shared" ca="1" si="189"/>
        <v>-</v>
      </c>
      <c r="EZ28" s="22" t="str">
        <f t="shared" ca="1" si="189"/>
        <v>-</v>
      </c>
      <c r="FA28" s="22" t="str">
        <f t="shared" ca="1" si="189"/>
        <v>-</v>
      </c>
      <c r="FB28" s="5" t="b">
        <f t="shared" ca="1" si="158"/>
        <v>0</v>
      </c>
      <c r="FC28" s="22" t="str">
        <f t="shared" ca="1" si="189"/>
        <v>-</v>
      </c>
      <c r="FD28" s="22">
        <f t="shared" ca="1" si="189"/>
        <v>0</v>
      </c>
      <c r="FE28" s="22" t="str">
        <f t="shared" ca="1" si="189"/>
        <v>-</v>
      </c>
      <c r="FF28" s="22">
        <f t="shared" ca="1" si="189"/>
        <v>1</v>
      </c>
      <c r="FG28" s="22">
        <f t="shared" ca="1" si="189"/>
        <v>0</v>
      </c>
      <c r="FH28" s="22">
        <f t="shared" ca="1" si="189"/>
        <v>1</v>
      </c>
      <c r="FI28" s="22">
        <f t="shared" ca="1" si="189"/>
        <v>1</v>
      </c>
      <c r="FJ28" s="22">
        <f t="shared" ca="1" si="189"/>
        <v>1</v>
      </c>
      <c r="FK28" s="22">
        <f t="shared" ca="1" si="189"/>
        <v>0</v>
      </c>
      <c r="FL28" s="22">
        <f t="shared" ca="1" si="189"/>
        <v>0</v>
      </c>
      <c r="FM28" s="22">
        <f t="shared" ca="1" si="189"/>
        <v>0</v>
      </c>
      <c r="FN28" s="22">
        <f t="shared" ca="1" si="190"/>
        <v>0</v>
      </c>
      <c r="FO28" s="22">
        <f t="shared" ca="1" si="190"/>
        <v>1</v>
      </c>
      <c r="FP28" s="22">
        <f t="shared" ca="1" si="190"/>
        <v>0</v>
      </c>
      <c r="FQ28" s="22">
        <f t="shared" ca="1" si="190"/>
        <v>0</v>
      </c>
      <c r="FR28" s="22">
        <f t="shared" ca="1" si="190"/>
        <v>0</v>
      </c>
      <c r="FS28" s="22">
        <f t="shared" ca="1" si="190"/>
        <v>0</v>
      </c>
      <c r="FT28" s="22">
        <f t="shared" ca="1" si="190"/>
        <v>0</v>
      </c>
      <c r="FU28" s="22">
        <f t="shared" ca="1" si="190"/>
        <v>0</v>
      </c>
      <c r="FV28" s="22">
        <f t="shared" ca="1" si="190"/>
        <v>0</v>
      </c>
      <c r="FW28" s="22">
        <f t="shared" ca="1" si="190"/>
        <v>1</v>
      </c>
      <c r="FX28" s="22">
        <f t="shared" ca="1" si="190"/>
        <v>0</v>
      </c>
      <c r="FY28" s="5">
        <f t="shared" ca="1" si="159"/>
        <v>0</v>
      </c>
      <c r="FZ28" s="5">
        <f t="shared" ca="1" si="159"/>
        <v>0</v>
      </c>
      <c r="GA28" s="5">
        <f t="shared" ca="1" si="159"/>
        <v>0</v>
      </c>
      <c r="GB28" s="5" t="e">
        <f t="shared" si="160"/>
        <v>#VALUE!</v>
      </c>
      <c r="GC28" s="5" t="e">
        <f t="shared" si="160"/>
        <v>#VALUE!</v>
      </c>
      <c r="GD28" s="5" t="e">
        <f t="shared" si="160"/>
        <v>#VALUE!</v>
      </c>
      <c r="GE28" s="22">
        <f t="shared" ca="1" si="191"/>
        <v>0</v>
      </c>
      <c r="GF28" s="22">
        <f t="shared" ca="1" si="191"/>
        <v>0</v>
      </c>
      <c r="GG28" s="22" t="str">
        <f t="shared" ca="1" si="191"/>
        <v>-</v>
      </c>
      <c r="GH28" s="22" t="str">
        <f t="shared" ca="1" si="191"/>
        <v>-</v>
      </c>
      <c r="GI28" s="22" t="str">
        <f t="shared" ca="1" si="191"/>
        <v>-</v>
      </c>
      <c r="GJ28" s="22" t="str">
        <f t="shared" ca="1" si="191"/>
        <v>-</v>
      </c>
      <c r="GK28" s="5" t="b">
        <f t="shared" ca="1" si="161"/>
        <v>1</v>
      </c>
      <c r="GL28" s="5" t="b">
        <f t="shared" ca="1" si="161"/>
        <v>0</v>
      </c>
      <c r="GM28" s="5" t="b">
        <f t="shared" ca="1" si="161"/>
        <v>0</v>
      </c>
      <c r="GN28" s="5">
        <f t="shared" ca="1" si="162"/>
        <v>0</v>
      </c>
      <c r="GO28" s="22">
        <f t="shared" ca="1" si="191"/>
        <v>1</v>
      </c>
      <c r="GP28" s="22">
        <f t="shared" ca="1" si="191"/>
        <v>2</v>
      </c>
      <c r="GQ28" s="5" t="e">
        <f t="shared" ca="1" si="163"/>
        <v>#VALUE!</v>
      </c>
      <c r="GR28" s="5" t="e">
        <f t="shared" ca="1" si="163"/>
        <v>#VALUE!</v>
      </c>
      <c r="GS28" s="5" t="e">
        <f t="shared" si="164"/>
        <v>#VALUE!</v>
      </c>
      <c r="GT28" s="5" t="e">
        <f t="shared" si="164"/>
        <v>#VALUE!</v>
      </c>
      <c r="GU28" s="5" t="e">
        <f t="shared" ca="1" si="165"/>
        <v>#VALUE!</v>
      </c>
      <c r="GV28" s="22" t="str">
        <f t="shared" ca="1" si="192"/>
        <v>-</v>
      </c>
      <c r="GW28" s="22" t="str">
        <f t="shared" ca="1" si="192"/>
        <v>-</v>
      </c>
      <c r="GX28" s="5" t="str">
        <f t="array" ref="GX28">IF(OR(GY28:HL28&lt;&gt;"-"),TRUE,"-")</f>
        <v>-</v>
      </c>
      <c r="GY28" s="5" t="str">
        <f>IF($Z28=0,"-",IFERROR(INDEX(CHOOSE($G28,DataAutumn!i.GI, DataWinter!i.GI, DataSpring!i.GI),$H28,7*($Z28-1)+GY$14)*INDEX(GI.LowerScalar,1,GY$14),"-"))</f>
        <v>-</v>
      </c>
      <c r="GZ28" s="5" t="str">
        <f>IF($Z28=0,"-",IFERROR(INDEX(CHOOSE($G28,DataAutumn!i.GI, DataWinter!i.GI, DataSpring!i.GI),$H28,7*($Z28-1)+GZ$14)*INDEX(GI.LowerScalar,1,GZ$14),"-"))</f>
        <v>-</v>
      </c>
      <c r="HA28" s="5" t="str">
        <f>IF($Z28=0,"-",IFERROR(INDEX(CHOOSE($G28,DataAutumn!i.GI, DataWinter!i.GI, DataSpring!i.GI),$H28,7*($Z28-1)+HA$14)*INDEX(GI.LowerScalar,1,HA$14),"-"))</f>
        <v>-</v>
      </c>
      <c r="HB28" s="5" t="str">
        <f>IF($Z28=0,"-",IFERROR(INDEX(CHOOSE($G28,DataAutumn!i.GI, DataWinter!i.GI, DataSpring!i.GI),$H28,7*($Z28-1)+HB$14)*INDEX(GI.LowerScalar,1,HB$14),"-"))</f>
        <v>-</v>
      </c>
      <c r="HC28" s="5" t="str">
        <f>IF($Z28=0,"-",IFERROR(INDEX(CHOOSE($G28,DataAutumn!i.GI, DataWinter!i.GI, DataSpring!i.GI),$H28,7*($Z28-1)+HC$14)*INDEX(GI.LowerScalar,1,HC$14),"-"))</f>
        <v>-</v>
      </c>
      <c r="HD28" s="5" t="str">
        <f>IF($Z28=0,"-",IFERROR(INDEX(CHOOSE($G28,DataAutumn!i.GI, DataWinter!i.GI, DataSpring!i.GI),$H28,7*($Z28-1)+HD$14)*INDEX(GI.LowerScalar,1,HD$14),"-"))</f>
        <v>-</v>
      </c>
      <c r="HE28" s="5" t="str">
        <f>IF($Z28=0,"-",IFERROR(INDEX(CHOOSE($G28,DataAutumn!i.GI, DataWinter!i.GI, DataSpring!i.GI),$H28,7*($Z28-1)+HE$14)*INDEX(GI.LowerScalar,1,HE$14),"-"))</f>
        <v>-</v>
      </c>
      <c r="HF28" s="5" t="str">
        <f>IF($Z28=0,"-",IFERROR(INDEX(CHOOSE($G28,DataAutumn!i.GI, DataWinter!i.GI, DataSpring!i.GI),$H28,7*($Z28-1)+HF$14)*INDEX(GI.LowerScalar,1,HF$14),"-"))</f>
        <v>-</v>
      </c>
      <c r="HG28" s="5" t="str">
        <f>IF($Z28=0,"-",IFERROR(INDEX(CHOOSE($G28,DataAutumn!i.GI, DataWinter!i.GI, DataSpring!i.GI),$H28,7*($Z28-1)+HG$14)*INDEX(GI.LowerScalar,1,HG$14),"-"))</f>
        <v>-</v>
      </c>
      <c r="HH28" s="5" t="str">
        <f>IF($Z28=0,"-",IFERROR(INDEX(CHOOSE($G28,DataAutumn!i.GI, DataWinter!i.GI, DataSpring!i.GI),$H28,7*($Z28-1)+HH$14)*INDEX(GI.LowerScalar,1,HH$14),"-"))</f>
        <v>-</v>
      </c>
      <c r="HI28" s="5" t="str">
        <f>IF($Z28=0,"-",IFERROR(INDEX(CHOOSE($G28,DataAutumn!i.GI, DataWinter!i.GI, DataSpring!i.GI),$H28,7*($Z28-1)+HI$14)*INDEX(GI.LowerScalar,1,HI$14),"-"))</f>
        <v>-</v>
      </c>
      <c r="HJ28" s="5" t="str">
        <f>IF($Z28=0,"-",IFERROR(INDEX(CHOOSE($G28,DataAutumn!i.GI, DataWinter!i.GI, DataSpring!i.GI),$H28,7*($Z28-1)+HJ$14)*INDEX(GI.LowerScalar,1,HJ$14),"-"))</f>
        <v>-</v>
      </c>
      <c r="HK28" s="5" t="str">
        <f>IF($Z28=0,"-",IFERROR(INDEX(CHOOSE($G28,DataAutumn!i.GI, DataWinter!i.GI, DataSpring!i.GI),$H28,7*($Z28-1)+HK$14)*INDEX(GI.LowerScalar,1,HK$14),"-"))</f>
        <v>-</v>
      </c>
      <c r="HL28" s="5" t="str">
        <f>IF($Z28=0,"-",IFERROR(INDEX(CHOOSE($G28,DataAutumn!i.GI, DataWinter!i.GI, DataSpring!i.GI),$H28,7*($Z28-1)+HL$14)*INDEX(GI.LowerScalar,1,HL$14),"-"))</f>
        <v>-</v>
      </c>
      <c r="HM28" s="5" t="b">
        <f t="array" aca="1" ref="HM28" ca="1">IF(OR(HN28:IB28&lt;&gt;"-"),TRUE,"-")</f>
        <v>1</v>
      </c>
      <c r="HN28" s="22">
        <f t="shared" ca="1" si="193"/>
        <v>0</v>
      </c>
      <c r="HO28" s="5" t="str">
        <f>IF($Z28=0,"-",IFERROR(INDEX(CHOOSE($G28,DataAutumn!i.GI, DataWinter!i.GI, DataSpring!i.GI),$H28,7*($Z28-1)+HO$14)*INDEX(GI.UpperScalar,1,HO$14),"-"))</f>
        <v>-</v>
      </c>
      <c r="HP28" s="5" t="str">
        <f>IF($Z28=0,"-",IFERROR(INDEX(CHOOSE($G28,DataAutumn!i.GI, DataWinter!i.GI, DataSpring!i.GI),$H28,7*($Z28-1)+HP$14)*INDEX(GI.UpperScalar,1,HP$14),"-"))</f>
        <v>-</v>
      </c>
      <c r="HQ28" s="5" t="str">
        <f>IF($Z28=0,"-",IFERROR(INDEX(CHOOSE($G28,DataAutumn!i.GI, DataWinter!i.GI, DataSpring!i.GI),$H28,7*($Z28-1)+HQ$14)*INDEX(GI.UpperScalar,1,HQ$14),"-"))</f>
        <v>-</v>
      </c>
      <c r="HR28" s="5" t="str">
        <f>IF($Z28=0,"-",IFERROR(INDEX(CHOOSE($G28,DataAutumn!i.GI, DataWinter!i.GI, DataSpring!i.GI),$H28,7*($Z28-1)+HR$14)*INDEX(GI.UpperScalar,1,HR$14),"-"))</f>
        <v>-</v>
      </c>
      <c r="HS28" s="5" t="str">
        <f>IF($Z28=0,"-",IFERROR(INDEX(CHOOSE($G28,DataAutumn!i.GI, DataWinter!i.GI, DataSpring!i.GI),$H28,7*($Z28-1)+HS$14)*INDEX(GI.UpperScalar,1,HS$14),"-"))</f>
        <v>-</v>
      </c>
      <c r="HT28" s="5" t="str">
        <f>IF($Z28=0,"-",IFERROR(INDEX(CHOOSE($G28,DataAutumn!i.GI, DataWinter!i.GI, DataSpring!i.GI),$H28,7*($Z28-1)+HT$14)*INDEX(GI.UpperScalar,1,HT$14),"-"))</f>
        <v>-</v>
      </c>
      <c r="HU28" s="5" t="str">
        <f>IF($Z28=0,"-",IFERROR(INDEX(CHOOSE($G28,DataAutumn!i.GI, DataWinter!i.GI, DataSpring!i.GI),$H28,7*($Z28-1)+HU$14)*INDEX(GI.UpperScalar,1,HU$14),"-"))</f>
        <v>-</v>
      </c>
      <c r="HV28" s="5" t="str">
        <f>IF($Z28=0,"-",IFERROR(INDEX(CHOOSE($G28,DataAutumn!i.GI, DataWinter!i.GI, DataSpring!i.GI),$H28,7*($Z28-1)+HV$14)*INDEX(GI.UpperScalar,1,HV$14),"-"))</f>
        <v>-</v>
      </c>
      <c r="HW28" s="5" t="str">
        <f>IF($Z28=0,"-",IFERROR(INDEX(CHOOSE($G28,DataAutumn!i.GI, DataWinter!i.GI, DataSpring!i.GI),$H28,7*($Z28-1)+HW$14)*INDEX(GI.UpperScalar,1,HW$14),"-"))</f>
        <v>-</v>
      </c>
      <c r="HX28" s="5" t="str">
        <f>IF($Z28=0,"-",IFERROR(INDEX(CHOOSE($G28,DataAutumn!i.GI, DataWinter!i.GI, DataSpring!i.GI),$H28,7*($Z28-1)+HX$14)*INDEX(GI.UpperScalar,1,HX$14),"-"))</f>
        <v>-</v>
      </c>
      <c r="HY28" s="5" t="str">
        <f>IF($Z28=0,"-",IFERROR(INDEX(CHOOSE($G28,DataAutumn!i.GI, DataWinter!i.GI, DataSpring!i.GI),$H28,7*($Z28-1)+HY$14)*INDEX(GI.UpperScalar,1,HY$14),"-"))</f>
        <v>-</v>
      </c>
      <c r="HZ28" s="5" t="str">
        <f>IF($Z28=0,"-",IFERROR(INDEX(CHOOSE($G28,DataAutumn!i.GI, DataWinter!i.GI, DataSpring!i.GI),$H28,7*($Z28-1)+HZ$14)*INDEX(GI.UpperScalar,1,HZ$14),"-"))</f>
        <v>-</v>
      </c>
      <c r="IA28" s="5" t="str">
        <f>IF($Z28=0,"-",IFERROR(INDEX(CHOOSE($G28,DataAutumn!i.GI, DataWinter!i.GI, DataSpring!i.GI),$H28,7*($Z28-1)+IA$14)*INDEX(GI.UpperScalar,1,IA$14),"-"))</f>
        <v>-</v>
      </c>
      <c r="IB28" s="5" t="str">
        <f>IF($Z28=0,"-",IFERROR(INDEX(CHOOSE($G28,DataAutumn!i.GI, DataWinter!i.GI, DataSpring!i.GI),$H28,7*($Z28-1)+IB$14)*INDEX(GI.UpperScalar,1,IB$14),"-"))</f>
        <v>-</v>
      </c>
      <c r="IC28" s="22" t="str">
        <f t="shared" ca="1" si="106"/>
        <v>-</v>
      </c>
      <c r="ID28" s="22" t="str">
        <f t="shared" ca="1" si="106"/>
        <v>-</v>
      </c>
      <c r="IE28" s="22" t="b">
        <f t="shared" ca="1" si="107"/>
        <v>1</v>
      </c>
      <c r="IF28" s="22">
        <f t="shared" ca="1" si="107"/>
        <v>0</v>
      </c>
      <c r="IG28" s="5" t="str">
        <f t="shared" ca="1" si="166"/>
        <v>-</v>
      </c>
      <c r="IH28" s="5" t="str">
        <f t="shared" ca="1" si="166"/>
        <v>-</v>
      </c>
      <c r="II28" s="5" t="str">
        <f t="shared" ca="1" si="166"/>
        <v>-</v>
      </c>
      <c r="IJ28" s="5" t="str">
        <f t="shared" ca="1" si="166"/>
        <v>-</v>
      </c>
      <c r="IK28" s="22" t="str">
        <f t="shared" ca="1" si="194"/>
        <v>-</v>
      </c>
      <c r="IL28" s="5">
        <f t="shared" ca="1" si="167"/>
        <v>0.5</v>
      </c>
      <c r="IM28" s="22" t="str">
        <f t="shared" ca="1" si="194"/>
        <v>-</v>
      </c>
      <c r="IN28" s="5">
        <f t="shared" ca="1" si="168"/>
        <v>0.5</v>
      </c>
      <c r="IO28" s="5" t="str">
        <f t="shared" ca="1" si="169"/>
        <v>-</v>
      </c>
      <c r="IP28" s="5">
        <f t="shared" ca="1" si="169"/>
        <v>500</v>
      </c>
      <c r="IQ28" s="5">
        <f t="shared" ca="1" si="169"/>
        <v>500</v>
      </c>
      <c r="IR28" s="5">
        <f t="shared" ca="1" si="169"/>
        <v>865</v>
      </c>
      <c r="IS28" s="5" t="str">
        <f t="shared" ca="1" si="169"/>
        <v>-</v>
      </c>
      <c r="IT28" s="5" t="str">
        <f t="shared" ca="1" si="169"/>
        <v>-</v>
      </c>
      <c r="IU28" s="22">
        <f t="shared" ca="1" si="194"/>
        <v>1</v>
      </c>
      <c r="IV28" s="22">
        <f t="shared" ca="1" si="194"/>
        <v>0</v>
      </c>
      <c r="IW28" s="22">
        <f t="shared" ca="1" si="194"/>
        <v>1</v>
      </c>
      <c r="IX28" s="22">
        <f t="shared" ca="1" si="194"/>
        <v>1</v>
      </c>
      <c r="IY28" s="22">
        <f t="shared" ca="1" si="194"/>
        <v>0</v>
      </c>
      <c r="IZ28" s="22">
        <f t="shared" ca="1" si="194"/>
        <v>70</v>
      </c>
      <c r="JA28" s="22">
        <f t="shared" ca="1" si="195"/>
        <v>50</v>
      </c>
      <c r="JB28" s="22">
        <f t="shared" ca="1" si="195"/>
        <v>70</v>
      </c>
      <c r="JC28" s="22">
        <f t="shared" ca="1" si="195"/>
        <v>50</v>
      </c>
      <c r="JD28" s="5">
        <f t="shared" ca="1" si="170"/>
        <v>1</v>
      </c>
      <c r="JE28" s="5">
        <f t="shared" ca="1" si="171"/>
        <v>1</v>
      </c>
      <c r="JF28" s="5">
        <f t="shared" ca="1" si="172"/>
        <v>1</v>
      </c>
      <c r="JG28" s="22">
        <f t="shared" ca="1" si="195"/>
        <v>1</v>
      </c>
      <c r="JH28" s="22">
        <f t="shared" ca="1" si="195"/>
        <v>1</v>
      </c>
      <c r="JI28" s="22">
        <f t="shared" ca="1" si="195"/>
        <v>1</v>
      </c>
      <c r="JJ28" s="22">
        <f t="shared" ca="1" si="195"/>
        <v>1</v>
      </c>
      <c r="JK28" s="22">
        <f t="shared" ca="1" si="195"/>
        <v>1</v>
      </c>
      <c r="JL28" s="22">
        <f t="shared" ca="1" si="195"/>
        <v>1</v>
      </c>
      <c r="JM28" s="22">
        <f t="shared" ca="1" si="195"/>
        <v>1</v>
      </c>
      <c r="JN28" s="173" t="b">
        <f t="shared" ca="1" si="196"/>
        <v>1</v>
      </c>
      <c r="JO28" s="173">
        <f t="shared" ca="1" si="173"/>
        <v>149.99</v>
      </c>
      <c r="JP28" s="173">
        <f t="shared" ca="1" si="173"/>
        <v>0</v>
      </c>
      <c r="JQ28" s="173">
        <f t="shared" ca="1" si="173"/>
        <v>0</v>
      </c>
      <c r="JR28" s="173">
        <f t="shared" ca="1" si="173"/>
        <v>0</v>
      </c>
      <c r="JS28" s="173">
        <f t="shared" ca="1" si="173"/>
        <v>0</v>
      </c>
      <c r="JT28" s="173">
        <f t="shared" ca="1" si="173"/>
        <v>0</v>
      </c>
      <c r="JU28" s="173">
        <f t="shared" ca="1" si="173"/>
        <v>0</v>
      </c>
      <c r="JV28" s="173">
        <f t="shared" ca="1" si="173"/>
        <v>0</v>
      </c>
      <c r="JW28" s="173">
        <f t="shared" ca="1" si="173"/>
        <v>0</v>
      </c>
      <c r="JX28" s="173">
        <f t="shared" ca="1" si="173"/>
        <v>0</v>
      </c>
      <c r="JY28" s="173">
        <f t="shared" ca="1" si="173"/>
        <v>0</v>
      </c>
      <c r="JZ28" s="173">
        <f t="shared" ca="1" si="173"/>
        <v>0</v>
      </c>
      <c r="KA28" s="173">
        <f t="shared" ca="1" si="173"/>
        <v>0</v>
      </c>
      <c r="KB28" s="173">
        <f t="shared" ca="1" si="173"/>
        <v>0</v>
      </c>
      <c r="KC28" s="173">
        <f t="shared" ca="1" si="173"/>
        <v>0</v>
      </c>
      <c r="KD28" s="173">
        <f t="shared" ca="1" si="173"/>
        <v>146.24</v>
      </c>
      <c r="KE28" s="173">
        <f t="shared" ca="1" si="174"/>
        <v>146.24</v>
      </c>
      <c r="KF28" s="173">
        <f t="shared" ca="1" si="174"/>
        <v>146.24</v>
      </c>
      <c r="KG28" s="173">
        <f t="shared" ca="1" si="174"/>
        <v>146.24</v>
      </c>
      <c r="KH28" s="173">
        <f t="shared" ca="1" si="174"/>
        <v>146.24</v>
      </c>
      <c r="KI28" s="173">
        <f t="shared" ca="1" si="174"/>
        <v>146.24</v>
      </c>
      <c r="KJ28" s="173">
        <f t="shared" ca="1" si="174"/>
        <v>146.24</v>
      </c>
      <c r="KK28" s="173">
        <f t="shared" ca="1" si="174"/>
        <v>146.24</v>
      </c>
      <c r="KL28" s="173">
        <f t="shared" ca="1" si="174"/>
        <v>20</v>
      </c>
      <c r="KM28" s="173">
        <f t="shared" ca="1" si="174"/>
        <v>20</v>
      </c>
      <c r="KN28" s="173">
        <f t="shared" ca="1" si="174"/>
        <v>20</v>
      </c>
      <c r="KO28" s="173">
        <f t="shared" ca="1" si="174"/>
        <v>0</v>
      </c>
      <c r="KP28" s="173">
        <f t="shared" ca="1" si="174"/>
        <v>0</v>
      </c>
      <c r="KQ28" s="173">
        <f t="shared" ca="1" si="174"/>
        <v>0</v>
      </c>
      <c r="KR28" s="173">
        <f t="shared" ca="1" si="174"/>
        <v>0</v>
      </c>
      <c r="KS28" s="173">
        <f t="shared" ca="1" si="174"/>
        <v>75.289999999999992</v>
      </c>
      <c r="KT28" s="173">
        <f t="shared" ca="1" si="174"/>
        <v>75.289999999999992</v>
      </c>
      <c r="KU28" s="173">
        <f t="shared" ca="1" si="175"/>
        <v>75.289999999999992</v>
      </c>
      <c r="KV28" s="173">
        <f t="shared" ca="1" si="175"/>
        <v>75.289999999999992</v>
      </c>
      <c r="KW28" s="173">
        <f t="shared" ca="1" si="175"/>
        <v>75.289999999999992</v>
      </c>
      <c r="KX28" s="173">
        <f t="shared" ca="1" si="175"/>
        <v>75.289999999999992</v>
      </c>
      <c r="KY28" s="173">
        <f t="shared" ca="1" si="175"/>
        <v>75.289999999999992</v>
      </c>
      <c r="KZ28" s="173">
        <f t="shared" ca="1" si="175"/>
        <v>222.87</v>
      </c>
      <c r="LA28" s="173">
        <f t="shared" ca="1" si="175"/>
        <v>0</v>
      </c>
      <c r="LB28" s="173">
        <f t="shared" ca="1" si="175"/>
        <v>0</v>
      </c>
      <c r="LC28" s="173">
        <f t="shared" ca="1" si="175"/>
        <v>0</v>
      </c>
      <c r="LD28" s="173">
        <f t="shared" ca="1" si="175"/>
        <v>0</v>
      </c>
      <c r="LE28" s="173">
        <f t="shared" ca="1" si="175"/>
        <v>0</v>
      </c>
      <c r="LF28" s="173">
        <f t="shared" ca="1" si="175"/>
        <v>0</v>
      </c>
      <c r="LG28" s="173">
        <f t="shared" ca="1" si="175"/>
        <v>0</v>
      </c>
      <c r="LH28" s="173">
        <f t="shared" ca="1" si="175"/>
        <v>0</v>
      </c>
      <c r="LI28" s="173">
        <f t="shared" ca="1" si="175"/>
        <v>0</v>
      </c>
      <c r="LJ28" s="173">
        <f t="shared" ca="1" si="175"/>
        <v>0</v>
      </c>
      <c r="LK28" s="173">
        <f t="shared" ca="1" si="176"/>
        <v>0</v>
      </c>
      <c r="LL28" s="173">
        <f t="shared" ca="1" si="176"/>
        <v>0</v>
      </c>
      <c r="LM28" s="173">
        <f t="shared" ca="1" si="176"/>
        <v>0</v>
      </c>
      <c r="LN28" s="173">
        <f t="shared" ca="1" si="176"/>
        <v>0</v>
      </c>
      <c r="LO28" s="173">
        <f t="shared" ca="1" si="176"/>
        <v>0</v>
      </c>
      <c r="LP28" s="173">
        <f t="shared" ca="1" si="176"/>
        <v>0</v>
      </c>
      <c r="LQ28" s="173">
        <f t="shared" ca="1" si="176"/>
        <v>0</v>
      </c>
      <c r="LR28" s="173">
        <f t="shared" ca="1" si="176"/>
        <v>0</v>
      </c>
      <c r="LS28" s="173">
        <f t="shared" ca="1" si="176"/>
        <v>0</v>
      </c>
      <c r="LT28" s="173">
        <f t="shared" ca="1" si="176"/>
        <v>0</v>
      </c>
      <c r="LU28" s="173">
        <f t="shared" ca="1" si="176"/>
        <v>0</v>
      </c>
      <c r="LV28" s="173">
        <f t="shared" ca="1" si="176"/>
        <v>0</v>
      </c>
      <c r="LW28" s="173">
        <f t="shared" ca="1" si="176"/>
        <v>0</v>
      </c>
      <c r="LX28" s="173">
        <f t="shared" ca="1" si="176"/>
        <v>0</v>
      </c>
      <c r="LY28" s="173">
        <f t="shared" ca="1" si="176"/>
        <v>0</v>
      </c>
      <c r="LZ28" s="173">
        <f t="shared" ca="1" si="176"/>
        <v>0</v>
      </c>
      <c r="MA28" s="173">
        <f t="shared" ca="1" si="177"/>
        <v>0</v>
      </c>
      <c r="MB28" s="173">
        <f t="shared" ca="1" si="177"/>
        <v>0</v>
      </c>
      <c r="MC28" s="173">
        <f t="shared" ca="1" si="177"/>
        <v>0</v>
      </c>
      <c r="MD28" s="173">
        <f t="shared" ca="1" si="177"/>
        <v>0</v>
      </c>
      <c r="ME28" s="173">
        <f t="shared" ca="1" si="177"/>
        <v>0</v>
      </c>
      <c r="MF28" s="173">
        <f t="shared" ca="1" si="177"/>
        <v>0</v>
      </c>
      <c r="MG28" s="173">
        <f t="shared" ca="1" si="177"/>
        <v>0</v>
      </c>
      <c r="MH28" s="173">
        <f t="shared" ca="1" si="177"/>
        <v>0</v>
      </c>
      <c r="MI28" s="173">
        <f t="shared" ca="1" si="177"/>
        <v>0</v>
      </c>
      <c r="MJ28" s="173">
        <f t="shared" ca="1" si="177"/>
        <v>0</v>
      </c>
      <c r="MK28" s="173">
        <f t="shared" ca="1" si="177"/>
        <v>0</v>
      </c>
      <c r="ML28" s="173">
        <f t="shared" ca="1" si="177"/>
        <v>0</v>
      </c>
      <c r="MM28" s="173">
        <f t="shared" ca="1" si="177"/>
        <v>0</v>
      </c>
      <c r="MN28" s="173">
        <f t="shared" ca="1" si="177"/>
        <v>0</v>
      </c>
      <c r="MO28" s="173">
        <f t="shared" ca="1" si="177"/>
        <v>0</v>
      </c>
      <c r="MP28" s="173">
        <f t="shared" ca="1" si="177"/>
        <v>0</v>
      </c>
      <c r="MQ28" s="173">
        <f t="shared" ca="1" si="178"/>
        <v>0</v>
      </c>
      <c r="MR28" s="173">
        <f t="shared" ca="1" si="178"/>
        <v>0</v>
      </c>
      <c r="MS28" s="173">
        <f t="shared" ca="1" si="178"/>
        <v>0</v>
      </c>
      <c r="MT28" s="173">
        <f t="shared" ca="1" si="178"/>
        <v>0</v>
      </c>
      <c r="MU28" s="173">
        <f t="shared" ca="1" si="178"/>
        <v>0</v>
      </c>
      <c r="MV28" s="173">
        <f t="shared" ca="1" si="178"/>
        <v>0</v>
      </c>
      <c r="MW28" s="173">
        <f t="shared" ca="1" si="178"/>
        <v>0</v>
      </c>
      <c r="MX28" s="173">
        <f t="shared" ca="1" si="178"/>
        <v>0</v>
      </c>
      <c r="MY28" s="173">
        <f t="shared" ca="1" si="178"/>
        <v>0</v>
      </c>
      <c r="MZ28" s="173">
        <f t="shared" ca="1" si="178"/>
        <v>0</v>
      </c>
      <c r="NA28" s="173">
        <f t="shared" ca="1" si="178"/>
        <v>0</v>
      </c>
      <c r="NB28" s="173">
        <f t="shared" ca="1" si="178"/>
        <v>0</v>
      </c>
      <c r="NC28" s="173">
        <f t="shared" ca="1" si="178"/>
        <v>0</v>
      </c>
      <c r="ND28" s="173">
        <f t="shared" ca="1" si="178"/>
        <v>0</v>
      </c>
      <c r="NE28" s="173">
        <f t="shared" ca="1" si="178"/>
        <v>0</v>
      </c>
      <c r="NF28" s="173">
        <f t="shared" ca="1" si="178"/>
        <v>0</v>
      </c>
      <c r="NG28" s="173">
        <f t="shared" ca="1" si="179"/>
        <v>0</v>
      </c>
      <c r="NH28" s="173">
        <f t="shared" ca="1" si="179"/>
        <v>0</v>
      </c>
      <c r="NI28" s="173">
        <f t="shared" ca="1" si="179"/>
        <v>0</v>
      </c>
      <c r="NJ28" s="173">
        <f t="shared" ca="1" si="179"/>
        <v>0</v>
      </c>
      <c r="NK28" s="173">
        <f t="shared" ca="1" si="179"/>
        <v>0</v>
      </c>
      <c r="NL28" s="173">
        <f t="shared" ca="1" si="179"/>
        <v>0</v>
      </c>
      <c r="NM28" s="173">
        <f t="shared" ca="1" si="179"/>
        <v>0</v>
      </c>
      <c r="NN28" s="173">
        <f t="shared" ca="1" si="179"/>
        <v>0</v>
      </c>
      <c r="NO28" s="173">
        <f t="shared" ca="1" si="179"/>
        <v>0</v>
      </c>
      <c r="NP28" s="173">
        <f t="shared" ca="1" si="179"/>
        <v>0</v>
      </c>
      <c r="NQ28" s="173">
        <f t="shared" ca="1" si="179"/>
        <v>0</v>
      </c>
      <c r="NR28" s="173">
        <f t="shared" ca="1" si="179"/>
        <v>0</v>
      </c>
      <c r="NS28" s="173">
        <f t="shared" ca="1" si="179"/>
        <v>0</v>
      </c>
      <c r="NT28" s="173">
        <f t="shared" ca="1" si="179"/>
        <v>0</v>
      </c>
      <c r="NU28" s="173">
        <f t="shared" ca="1" si="179"/>
        <v>0</v>
      </c>
      <c r="NV28" s="173">
        <f t="shared" ca="1" si="179"/>
        <v>0</v>
      </c>
      <c r="NW28" s="173">
        <f t="shared" ca="1" si="180"/>
        <v>0</v>
      </c>
      <c r="NX28" s="173">
        <f t="shared" ca="1" si="180"/>
        <v>0</v>
      </c>
      <c r="NY28" s="173">
        <f t="shared" ca="1" si="180"/>
        <v>0</v>
      </c>
      <c r="NZ28" s="173">
        <f t="shared" ca="1" si="180"/>
        <v>0</v>
      </c>
      <c r="OA28" s="173">
        <f t="shared" ca="1" si="180"/>
        <v>0</v>
      </c>
      <c r="OB28" s="173">
        <f t="shared" ca="1" si="180"/>
        <v>0</v>
      </c>
      <c r="OC28" s="173">
        <f t="shared" ca="1" si="180"/>
        <v>0</v>
      </c>
      <c r="OD28" s="173">
        <f t="shared" ca="1" si="180"/>
        <v>0</v>
      </c>
      <c r="OE28" s="22">
        <f t="shared" ca="1" si="197"/>
        <v>0</v>
      </c>
      <c r="OF28" s="22" t="str">
        <f t="shared" ca="1" si="197"/>
        <v>-</v>
      </c>
      <c r="OG28" s="22">
        <f t="shared" ca="1" si="197"/>
        <v>0</v>
      </c>
      <c r="OH28" s="22">
        <f t="shared" ca="1" si="197"/>
        <v>0</v>
      </c>
      <c r="OI28" s="27">
        <v>0</v>
      </c>
    </row>
    <row r="29" spans="1:399" s="303" customFormat="1" outlineLevel="1">
      <c r="A29" s="302">
        <f t="shared" si="181"/>
        <v>24</v>
      </c>
      <c r="B29" s="314">
        <f t="shared" ca="1" si="203"/>
        <v>19</v>
      </c>
      <c r="C29" s="303">
        <v>4</v>
      </c>
      <c r="D29" s="341" t="b">
        <f t="shared" si="198"/>
        <v>0</v>
      </c>
      <c r="E29" s="303" t="b">
        <v>0</v>
      </c>
      <c r="F29" s="303" t="b">
        <v>1</v>
      </c>
      <c r="G29" s="339">
        <f t="shared" ca="1" si="199"/>
        <v>1</v>
      </c>
      <c r="H29" s="339">
        <f t="shared" ca="1" si="183"/>
        <v>1</v>
      </c>
      <c r="I29" s="339">
        <f t="shared" ca="1" si="183"/>
        <v>1</v>
      </c>
      <c r="J29" s="339">
        <f t="shared" ca="1" si="183"/>
        <v>1</v>
      </c>
      <c r="K29" s="339">
        <f t="shared" ca="1" si="183"/>
        <v>1</v>
      </c>
      <c r="L29" s="339">
        <f t="shared" ca="1" si="183"/>
        <v>1</v>
      </c>
      <c r="M29" s="339">
        <f t="shared" ca="1" si="183"/>
        <v>1</v>
      </c>
      <c r="N29" s="339">
        <f t="shared" ca="1" si="183"/>
        <v>2</v>
      </c>
      <c r="O29" s="339">
        <f t="shared" ca="1" si="183"/>
        <v>1</v>
      </c>
      <c r="P29" s="339">
        <f t="shared" ca="1" si="183"/>
        <v>0</v>
      </c>
      <c r="Q29" s="339">
        <f t="shared" ca="1" si="183"/>
        <v>0</v>
      </c>
      <c r="R29" s="339">
        <f t="shared" ca="1" si="183"/>
        <v>0</v>
      </c>
      <c r="S29" s="339">
        <f t="shared" ca="1" si="183"/>
        <v>0</v>
      </c>
      <c r="T29" s="339">
        <f t="shared" ca="1" si="183"/>
        <v>0</v>
      </c>
      <c r="U29" s="339">
        <f t="shared" ca="1" si="183"/>
        <v>1</v>
      </c>
      <c r="V29" s="339">
        <f t="shared" ca="1" si="183"/>
        <v>1</v>
      </c>
      <c r="W29" s="339">
        <f t="shared" ca="1" si="183"/>
        <v>1</v>
      </c>
      <c r="X29" s="339">
        <f t="shared" ca="1" si="184"/>
        <v>1</v>
      </c>
      <c r="Y29" s="339">
        <f t="shared" ca="1" si="184"/>
        <v>1</v>
      </c>
      <c r="Z29" s="32"/>
      <c r="AB29" s="21">
        <v>0</v>
      </c>
      <c r="AC29" s="5">
        <f t="shared" ca="1" si="143"/>
        <v>1</v>
      </c>
      <c r="AD29" s="5">
        <f t="shared" ca="1" si="143"/>
        <v>1</v>
      </c>
      <c r="AE29" s="5">
        <f t="shared" ca="1" si="143"/>
        <v>0</v>
      </c>
      <c r="AF29" s="5">
        <f t="shared" ca="1" si="143"/>
        <v>2</v>
      </c>
      <c r="AG29" s="5">
        <f t="shared" ca="1" si="143"/>
        <v>0</v>
      </c>
      <c r="AJ29" s="328" t="str">
        <f t="shared" ca="1" si="185"/>
        <v>00005 FeedSupply GSM Day135 FWM     GI1 EL050% Age213 T_TRUE  LTW_FALSE (F33N11)</v>
      </c>
      <c r="AK29" s="10" t="str">
        <f ca="1">IF(COUNTIF(AJ$5:AJ29,AJ29)=1,"-","Dup")</f>
        <v>-</v>
      </c>
      <c r="AL29" s="22" t="b">
        <f t="shared" ca="1" si="144"/>
        <v>1</v>
      </c>
      <c r="AM29" s="22" t="b">
        <f t="shared" ca="1" si="144"/>
        <v>0</v>
      </c>
      <c r="AN29" s="21" t="b">
        <v>1</v>
      </c>
      <c r="AO29" s="21" t="b">
        <v>1</v>
      </c>
      <c r="AP29" s="340">
        <f t="shared" ca="1" si="200"/>
        <v>111105</v>
      </c>
      <c r="AQ29" s="22" t="b">
        <f t="shared" ca="1" si="144"/>
        <v>1</v>
      </c>
      <c r="AR29" s="339">
        <f t="shared" ca="1" si="201"/>
        <v>111106</v>
      </c>
      <c r="AS29" s="22">
        <f t="shared" ca="1" si="202"/>
        <v>1</v>
      </c>
      <c r="AT29" s="21" t="s">
        <v>37</v>
      </c>
      <c r="AU29" s="22" t="str">
        <f t="shared" ca="1" si="202"/>
        <v>-</v>
      </c>
      <c r="AV29" s="21" t="s">
        <v>37</v>
      </c>
      <c r="AW29" s="21" t="s">
        <v>37</v>
      </c>
      <c r="AX29" s="22" t="str">
        <f t="shared" ca="1" si="144"/>
        <v>-</v>
      </c>
      <c r="AY29" s="22">
        <f t="shared" ca="1" si="144"/>
        <v>0</v>
      </c>
      <c r="AZ29" s="22">
        <f t="shared" ca="1" si="144"/>
        <v>0</v>
      </c>
      <c r="BA29" s="22" t="str">
        <f t="shared" ca="1" si="144"/>
        <v>-</v>
      </c>
      <c r="BB29" s="22" t="str">
        <f t="shared" ca="1" si="144"/>
        <v>-</v>
      </c>
      <c r="BC29" s="22" t="str">
        <f t="shared" ca="1" si="144"/>
        <v>-</v>
      </c>
      <c r="BD29" s="22" t="str">
        <f t="shared" ca="1" si="186"/>
        <v>-</v>
      </c>
      <c r="BE29" s="22" t="str">
        <f t="shared" ca="1" si="186"/>
        <v>-</v>
      </c>
      <c r="BF29" s="22" t="str">
        <f t="shared" ca="1" si="186"/>
        <v>-</v>
      </c>
      <c r="BG29" s="22" t="str">
        <f t="shared" ca="1" si="186"/>
        <v>-</v>
      </c>
      <c r="BH29" s="22" t="str">
        <f t="shared" ca="1" si="186"/>
        <v>-</v>
      </c>
      <c r="BI29" s="22" t="str">
        <f t="shared" ca="1" si="186"/>
        <v>-</v>
      </c>
      <c r="BJ29" s="22" t="str">
        <f t="shared" ca="1" si="186"/>
        <v>-</v>
      </c>
      <c r="BK29" s="22" t="str">
        <f t="shared" ca="1" si="186"/>
        <v>-</v>
      </c>
      <c r="BL29" s="22" t="str">
        <f t="shared" ca="1" si="186"/>
        <v>-</v>
      </c>
      <c r="BM29" s="22" t="str">
        <f t="shared" ca="1" si="186"/>
        <v>-</v>
      </c>
      <c r="BN29" s="22" t="str">
        <f t="shared" ca="1" si="186"/>
        <v>-</v>
      </c>
      <c r="BO29" s="22" t="str">
        <f t="shared" ca="1" si="186"/>
        <v>-</v>
      </c>
      <c r="BP29" s="22" t="str">
        <f t="shared" ca="1" si="186"/>
        <v>-</v>
      </c>
      <c r="BQ29" s="22" t="str">
        <f t="shared" ca="1" si="186"/>
        <v>-</v>
      </c>
      <c r="BR29" s="22" t="str">
        <f t="shared" ca="1" si="186"/>
        <v>-</v>
      </c>
      <c r="BS29" s="22" t="str">
        <f t="shared" ca="1" si="186"/>
        <v>-</v>
      </c>
      <c r="BT29" s="22" t="str">
        <f t="shared" ca="1" si="187"/>
        <v>-</v>
      </c>
      <c r="BU29" s="22" t="str">
        <f t="shared" ca="1" si="187"/>
        <v>-</v>
      </c>
      <c r="BV29" s="22" t="str">
        <f t="shared" ca="1" si="187"/>
        <v>-</v>
      </c>
      <c r="BW29" s="22" t="str">
        <f t="shared" ca="1" si="187"/>
        <v>-</v>
      </c>
      <c r="BX29" s="5">
        <f t="shared" ca="1" si="145"/>
        <v>0</v>
      </c>
      <c r="BY29" s="22" t="str">
        <f t="shared" ca="1" si="187"/>
        <v>-</v>
      </c>
      <c r="BZ29" s="22" t="str">
        <f t="shared" ca="1" si="187"/>
        <v>-</v>
      </c>
      <c r="CA29" s="22" t="str">
        <f t="shared" ca="1" si="187"/>
        <v>-</v>
      </c>
      <c r="CB29" s="22" t="str">
        <f t="shared" ca="1" si="187"/>
        <v>-</v>
      </c>
      <c r="CC29" s="22" t="str">
        <f t="shared" ca="1" si="187"/>
        <v>-</v>
      </c>
      <c r="CD29" s="22" t="str">
        <f t="shared" ca="1" si="187"/>
        <v>-</v>
      </c>
      <c r="CE29" s="22" t="str">
        <f t="shared" ca="1" si="187"/>
        <v>-</v>
      </c>
      <c r="CF29" s="22" t="str">
        <f t="shared" ca="1" si="187"/>
        <v>-</v>
      </c>
      <c r="CG29" s="21">
        <v>1</v>
      </c>
      <c r="CH29" s="21">
        <v>1</v>
      </c>
      <c r="CI29" s="22">
        <f t="shared" ca="1" si="187"/>
        <v>0</v>
      </c>
      <c r="CJ29" s="22" t="str">
        <f t="shared" ca="1" si="188"/>
        <v>-</v>
      </c>
      <c r="CK29" s="22" t="str">
        <f t="shared" ca="1" si="188"/>
        <v>-</v>
      </c>
      <c r="CL29" s="22" t="str">
        <f t="shared" ca="1" si="188"/>
        <v>-</v>
      </c>
      <c r="CM29" s="22" t="str">
        <f t="shared" ca="1" si="188"/>
        <v>-</v>
      </c>
      <c r="CN29" s="22" t="str">
        <f t="shared" ca="1" si="188"/>
        <v>-</v>
      </c>
      <c r="CO29" s="22" t="str">
        <f t="shared" ca="1" si="188"/>
        <v>-</v>
      </c>
      <c r="CP29" s="22" t="str">
        <f t="shared" ca="1" si="188"/>
        <v>-</v>
      </c>
      <c r="CQ29" s="22">
        <f t="shared" ca="1" si="188"/>
        <v>0</v>
      </c>
      <c r="CR29" s="22" t="str">
        <f t="shared" ca="1" si="188"/>
        <v>-</v>
      </c>
      <c r="CS29" s="22" t="str">
        <f t="shared" ca="1" si="188"/>
        <v>-</v>
      </c>
      <c r="CT29" s="22" t="str">
        <f t="shared" ca="1" si="188"/>
        <v>-</v>
      </c>
      <c r="CU29" s="22" t="str">
        <f t="shared" ca="1" si="188"/>
        <v>-</v>
      </c>
      <c r="CV29" s="22" t="str">
        <f t="shared" ca="1" si="188"/>
        <v>-</v>
      </c>
      <c r="CW29" s="22">
        <f t="shared" ca="1" si="188"/>
        <v>0</v>
      </c>
      <c r="CX29" s="195">
        <f t="shared" ca="1" si="146"/>
        <v>0</v>
      </c>
      <c r="CY29" s="195">
        <f t="shared" ca="1" si="146"/>
        <v>0</v>
      </c>
      <c r="CZ29" s="195">
        <f t="shared" ca="1" si="146"/>
        <v>0</v>
      </c>
      <c r="DA29" s="195">
        <f t="shared" ca="1" si="146"/>
        <v>0</v>
      </c>
      <c r="DB29" s="194">
        <f t="shared" ca="1" si="147"/>
        <v>0</v>
      </c>
      <c r="DC29" s="194">
        <f t="shared" ca="1" si="147"/>
        <v>0</v>
      </c>
      <c r="DD29" s="194">
        <f t="shared" ca="1" si="147"/>
        <v>0</v>
      </c>
      <c r="DE29" s="194">
        <f t="shared" ca="1" si="147"/>
        <v>0</v>
      </c>
      <c r="DF29" s="196">
        <f t="shared" ca="1" si="148"/>
        <v>0</v>
      </c>
      <c r="DG29" s="196">
        <f t="shared" ca="1" si="148"/>
        <v>0</v>
      </c>
      <c r="DH29" s="196">
        <f t="shared" ca="1" si="148"/>
        <v>0</v>
      </c>
      <c r="DI29" s="196">
        <f t="shared" ca="1" si="148"/>
        <v>0</v>
      </c>
      <c r="DJ29" s="195">
        <f t="shared" ca="1" si="149"/>
        <v>0</v>
      </c>
      <c r="DK29" s="195">
        <f t="shared" ca="1" si="149"/>
        <v>0</v>
      </c>
      <c r="DL29" s="195">
        <f t="shared" ca="1" si="149"/>
        <v>0</v>
      </c>
      <c r="DM29" s="195">
        <f t="shared" ca="1" si="149"/>
        <v>0</v>
      </c>
      <c r="DN29" s="194">
        <f t="shared" ca="1" si="150"/>
        <v>0</v>
      </c>
      <c r="DO29" s="194">
        <f t="shared" ca="1" si="150"/>
        <v>0</v>
      </c>
      <c r="DP29" s="194">
        <f t="shared" ca="1" si="150"/>
        <v>0</v>
      </c>
      <c r="DQ29" s="194">
        <f t="shared" ca="1" si="150"/>
        <v>0</v>
      </c>
      <c r="DR29" s="196">
        <f t="shared" ca="1" si="151"/>
        <v>0</v>
      </c>
      <c r="DS29" s="196">
        <f t="shared" ca="1" si="151"/>
        <v>0</v>
      </c>
      <c r="DT29" s="196">
        <f t="shared" ca="1" si="151"/>
        <v>0</v>
      </c>
      <c r="DU29" s="196">
        <f t="shared" ca="1" si="151"/>
        <v>0</v>
      </c>
      <c r="DV29" s="195">
        <f t="shared" ca="1" si="152"/>
        <v>0</v>
      </c>
      <c r="DW29" s="195">
        <f t="shared" ca="1" si="152"/>
        <v>0</v>
      </c>
      <c r="DX29" s="195">
        <f t="shared" ca="1" si="152"/>
        <v>0</v>
      </c>
      <c r="DY29" s="195">
        <f t="shared" ca="1" si="152"/>
        <v>0</v>
      </c>
      <c r="DZ29" s="194">
        <f t="shared" ca="1" si="153"/>
        <v>0</v>
      </c>
      <c r="EA29" s="194">
        <f t="shared" ca="1" si="153"/>
        <v>0</v>
      </c>
      <c r="EB29" s="194">
        <f t="shared" ca="1" si="153"/>
        <v>0</v>
      </c>
      <c r="EC29" s="194">
        <f t="shared" ca="1" si="153"/>
        <v>0</v>
      </c>
      <c r="ED29" s="196">
        <f t="shared" ca="1" si="154"/>
        <v>0</v>
      </c>
      <c r="EE29" s="196">
        <f t="shared" ca="1" si="154"/>
        <v>0</v>
      </c>
      <c r="EF29" s="196">
        <f t="shared" ca="1" si="154"/>
        <v>0</v>
      </c>
      <c r="EG29" s="196">
        <f t="shared" ca="1" si="154"/>
        <v>0</v>
      </c>
      <c r="EH29" s="22">
        <f t="shared" ca="1" si="155"/>
        <v>0</v>
      </c>
      <c r="EI29" s="22">
        <f t="shared" ca="1" si="155"/>
        <v>0</v>
      </c>
      <c r="EJ29" s="22">
        <f t="shared" ca="1" si="155"/>
        <v>0</v>
      </c>
      <c r="EK29" s="22">
        <f t="shared" ca="1" si="155"/>
        <v>0</v>
      </c>
      <c r="EL29" s="22" t="str">
        <f t="shared" ca="1" si="155"/>
        <v>-</v>
      </c>
      <c r="EM29" s="22" t="str">
        <f t="shared" ca="1" si="155"/>
        <v>-</v>
      </c>
      <c r="EN29" s="5">
        <f t="shared" ca="1" si="156"/>
        <v>19</v>
      </c>
      <c r="EO29" s="5">
        <f t="shared" ca="1" si="156"/>
        <v>19</v>
      </c>
      <c r="EP29" s="22" t="str">
        <f t="shared" ca="1" si="155"/>
        <v>-</v>
      </c>
      <c r="EQ29" s="22" t="str">
        <f t="shared" ca="1" si="155"/>
        <v>-</v>
      </c>
      <c r="ER29" s="22" t="str">
        <f t="shared" ca="1" si="155"/>
        <v>-</v>
      </c>
      <c r="ES29" s="22" t="str">
        <f t="shared" ca="1" si="155"/>
        <v>-</v>
      </c>
      <c r="ET29" s="22" t="str">
        <f t="shared" ca="1" si="155"/>
        <v>-</v>
      </c>
      <c r="EU29" s="22" t="str">
        <f t="shared" ca="1" si="155"/>
        <v>-</v>
      </c>
      <c r="EV29" s="22" t="str">
        <f t="shared" ca="1" si="155"/>
        <v>-</v>
      </c>
      <c r="EW29" s="5">
        <f t="shared" ca="1" si="157"/>
        <v>0</v>
      </c>
      <c r="EX29" s="22" t="str">
        <f t="shared" ca="1" si="189"/>
        <v>-</v>
      </c>
      <c r="EY29" s="22" t="str">
        <f t="shared" ca="1" si="189"/>
        <v>-</v>
      </c>
      <c r="EZ29" s="22" t="str">
        <f t="shared" ca="1" si="189"/>
        <v>-</v>
      </c>
      <c r="FA29" s="22" t="str">
        <f t="shared" ca="1" si="189"/>
        <v>-</v>
      </c>
      <c r="FB29" s="5" t="b">
        <f t="shared" ca="1" si="158"/>
        <v>0</v>
      </c>
      <c r="FC29" s="22" t="str">
        <f t="shared" ca="1" si="189"/>
        <v>-</v>
      </c>
      <c r="FD29" s="22">
        <f t="shared" ca="1" si="189"/>
        <v>0</v>
      </c>
      <c r="FE29" s="22" t="str">
        <f t="shared" ca="1" si="189"/>
        <v>-</v>
      </c>
      <c r="FF29" s="22">
        <f t="shared" ca="1" si="189"/>
        <v>1</v>
      </c>
      <c r="FG29" s="22">
        <f t="shared" ca="1" si="189"/>
        <v>0</v>
      </c>
      <c r="FH29" s="22">
        <f t="shared" ca="1" si="189"/>
        <v>1</v>
      </c>
      <c r="FI29" s="22">
        <f t="shared" ca="1" si="189"/>
        <v>1</v>
      </c>
      <c r="FJ29" s="22">
        <f t="shared" ca="1" si="189"/>
        <v>1</v>
      </c>
      <c r="FK29" s="22">
        <f t="shared" ca="1" si="189"/>
        <v>0</v>
      </c>
      <c r="FL29" s="22">
        <f t="shared" ca="1" si="189"/>
        <v>0</v>
      </c>
      <c r="FM29" s="22">
        <f t="shared" ca="1" si="189"/>
        <v>0</v>
      </c>
      <c r="FN29" s="22">
        <f t="shared" ca="1" si="190"/>
        <v>0</v>
      </c>
      <c r="FO29" s="22">
        <f t="shared" ca="1" si="190"/>
        <v>1</v>
      </c>
      <c r="FP29" s="22">
        <f t="shared" ca="1" si="190"/>
        <v>0</v>
      </c>
      <c r="FQ29" s="22">
        <f t="shared" ca="1" si="190"/>
        <v>0</v>
      </c>
      <c r="FR29" s="22">
        <f t="shared" ca="1" si="190"/>
        <v>0</v>
      </c>
      <c r="FS29" s="22">
        <f t="shared" ca="1" si="190"/>
        <v>0</v>
      </c>
      <c r="FT29" s="22">
        <f t="shared" ca="1" si="190"/>
        <v>0</v>
      </c>
      <c r="FU29" s="22">
        <f t="shared" ca="1" si="190"/>
        <v>0</v>
      </c>
      <c r="FV29" s="22">
        <f t="shared" ca="1" si="190"/>
        <v>0</v>
      </c>
      <c r="FW29" s="22">
        <f t="shared" ca="1" si="190"/>
        <v>1</v>
      </c>
      <c r="FX29" s="22">
        <f t="shared" ca="1" si="190"/>
        <v>0</v>
      </c>
      <c r="FY29" s="5">
        <f t="shared" ca="1" si="159"/>
        <v>0</v>
      </c>
      <c r="FZ29" s="5">
        <f t="shared" ca="1" si="159"/>
        <v>0</v>
      </c>
      <c r="GA29" s="5">
        <f t="shared" ca="1" si="159"/>
        <v>0</v>
      </c>
      <c r="GB29" s="5" t="e">
        <f t="shared" si="160"/>
        <v>#VALUE!</v>
      </c>
      <c r="GC29" s="5" t="e">
        <f t="shared" si="160"/>
        <v>#VALUE!</v>
      </c>
      <c r="GD29" s="5" t="e">
        <f t="shared" si="160"/>
        <v>#VALUE!</v>
      </c>
      <c r="GE29" s="22">
        <f t="shared" ca="1" si="191"/>
        <v>0</v>
      </c>
      <c r="GF29" s="22">
        <f t="shared" ca="1" si="191"/>
        <v>0</v>
      </c>
      <c r="GG29" s="22" t="str">
        <f t="shared" ca="1" si="191"/>
        <v>-</v>
      </c>
      <c r="GH29" s="22" t="str">
        <f t="shared" ca="1" si="191"/>
        <v>-</v>
      </c>
      <c r="GI29" s="22" t="str">
        <f t="shared" ca="1" si="191"/>
        <v>-</v>
      </c>
      <c r="GJ29" s="22" t="str">
        <f t="shared" ca="1" si="191"/>
        <v>-</v>
      </c>
      <c r="GK29" s="5" t="b">
        <f t="shared" ca="1" si="161"/>
        <v>1</v>
      </c>
      <c r="GL29" s="5" t="b">
        <f t="shared" ca="1" si="161"/>
        <v>0</v>
      </c>
      <c r="GM29" s="5" t="b">
        <f t="shared" ca="1" si="161"/>
        <v>0</v>
      </c>
      <c r="GN29" s="5">
        <f t="shared" ca="1" si="162"/>
        <v>0</v>
      </c>
      <c r="GO29" s="22">
        <f t="shared" ca="1" si="191"/>
        <v>1</v>
      </c>
      <c r="GP29" s="22">
        <f t="shared" ca="1" si="191"/>
        <v>2</v>
      </c>
      <c r="GQ29" s="5" t="e">
        <f t="shared" ca="1" si="163"/>
        <v>#VALUE!</v>
      </c>
      <c r="GR29" s="5" t="e">
        <f t="shared" ca="1" si="163"/>
        <v>#VALUE!</v>
      </c>
      <c r="GS29" s="5" t="e">
        <f t="shared" si="164"/>
        <v>#VALUE!</v>
      </c>
      <c r="GT29" s="5" t="e">
        <f t="shared" si="164"/>
        <v>#VALUE!</v>
      </c>
      <c r="GU29" s="5" t="e">
        <f t="shared" ca="1" si="165"/>
        <v>#VALUE!</v>
      </c>
      <c r="GV29" s="22" t="str">
        <f t="shared" ca="1" si="192"/>
        <v>-</v>
      </c>
      <c r="GW29" s="22" t="str">
        <f t="shared" ca="1" si="192"/>
        <v>-</v>
      </c>
      <c r="GX29" s="5" t="str">
        <f t="array" ref="GX29">IF(OR(GY29:HL29&lt;&gt;"-"),TRUE,"-")</f>
        <v>-</v>
      </c>
      <c r="GY29" s="5" t="str">
        <f>IF($Z29=0,"-",IFERROR(INDEX(CHOOSE($G29,DataAutumn!i.GI, DataWinter!i.GI, DataSpring!i.GI),$H29,7*($Z29-1)+GY$14)*INDEX(GI.LowerScalar,1,GY$14),"-"))</f>
        <v>-</v>
      </c>
      <c r="GZ29" s="5" t="str">
        <f>IF($Z29=0,"-",IFERROR(INDEX(CHOOSE($G29,DataAutumn!i.GI, DataWinter!i.GI, DataSpring!i.GI),$H29,7*($Z29-1)+GZ$14)*INDEX(GI.LowerScalar,1,GZ$14),"-"))</f>
        <v>-</v>
      </c>
      <c r="HA29" s="5" t="str">
        <f>IF($Z29=0,"-",IFERROR(INDEX(CHOOSE($G29,DataAutumn!i.GI, DataWinter!i.GI, DataSpring!i.GI),$H29,7*($Z29-1)+HA$14)*INDEX(GI.LowerScalar,1,HA$14),"-"))</f>
        <v>-</v>
      </c>
      <c r="HB29" s="5" t="str">
        <f>IF($Z29=0,"-",IFERROR(INDEX(CHOOSE($G29,DataAutumn!i.GI, DataWinter!i.GI, DataSpring!i.GI),$H29,7*($Z29-1)+HB$14)*INDEX(GI.LowerScalar,1,HB$14),"-"))</f>
        <v>-</v>
      </c>
      <c r="HC29" s="5" t="str">
        <f>IF($Z29=0,"-",IFERROR(INDEX(CHOOSE($G29,DataAutumn!i.GI, DataWinter!i.GI, DataSpring!i.GI),$H29,7*($Z29-1)+HC$14)*INDEX(GI.LowerScalar,1,HC$14),"-"))</f>
        <v>-</v>
      </c>
      <c r="HD29" s="5" t="str">
        <f>IF($Z29=0,"-",IFERROR(INDEX(CHOOSE($G29,DataAutumn!i.GI, DataWinter!i.GI, DataSpring!i.GI),$H29,7*($Z29-1)+HD$14)*INDEX(GI.LowerScalar,1,HD$14),"-"))</f>
        <v>-</v>
      </c>
      <c r="HE29" s="5" t="str">
        <f>IF($Z29=0,"-",IFERROR(INDEX(CHOOSE($G29,DataAutumn!i.GI, DataWinter!i.GI, DataSpring!i.GI),$H29,7*($Z29-1)+HE$14)*INDEX(GI.LowerScalar,1,HE$14),"-"))</f>
        <v>-</v>
      </c>
      <c r="HF29" s="5" t="str">
        <f>IF($Z29=0,"-",IFERROR(INDEX(CHOOSE($G29,DataAutumn!i.GI, DataWinter!i.GI, DataSpring!i.GI),$H29,7*($Z29-1)+HF$14)*INDEX(GI.LowerScalar,1,HF$14),"-"))</f>
        <v>-</v>
      </c>
      <c r="HG29" s="5" t="str">
        <f>IF($Z29=0,"-",IFERROR(INDEX(CHOOSE($G29,DataAutumn!i.GI, DataWinter!i.GI, DataSpring!i.GI),$H29,7*($Z29-1)+HG$14)*INDEX(GI.LowerScalar,1,HG$14),"-"))</f>
        <v>-</v>
      </c>
      <c r="HH29" s="5" t="str">
        <f>IF($Z29=0,"-",IFERROR(INDEX(CHOOSE($G29,DataAutumn!i.GI, DataWinter!i.GI, DataSpring!i.GI),$H29,7*($Z29-1)+HH$14)*INDEX(GI.LowerScalar,1,HH$14),"-"))</f>
        <v>-</v>
      </c>
      <c r="HI29" s="5" t="str">
        <f>IF($Z29=0,"-",IFERROR(INDEX(CHOOSE($G29,DataAutumn!i.GI, DataWinter!i.GI, DataSpring!i.GI),$H29,7*($Z29-1)+HI$14)*INDEX(GI.LowerScalar,1,HI$14),"-"))</f>
        <v>-</v>
      </c>
      <c r="HJ29" s="5" t="str">
        <f>IF($Z29=0,"-",IFERROR(INDEX(CHOOSE($G29,DataAutumn!i.GI, DataWinter!i.GI, DataSpring!i.GI),$H29,7*($Z29-1)+HJ$14)*INDEX(GI.LowerScalar,1,HJ$14),"-"))</f>
        <v>-</v>
      </c>
      <c r="HK29" s="5" t="str">
        <f>IF($Z29=0,"-",IFERROR(INDEX(CHOOSE($G29,DataAutumn!i.GI, DataWinter!i.GI, DataSpring!i.GI),$H29,7*($Z29-1)+HK$14)*INDEX(GI.LowerScalar,1,HK$14),"-"))</f>
        <v>-</v>
      </c>
      <c r="HL29" s="5" t="str">
        <f>IF($Z29=0,"-",IFERROR(INDEX(CHOOSE($G29,DataAutumn!i.GI, DataWinter!i.GI, DataSpring!i.GI),$H29,7*($Z29-1)+HL$14)*INDEX(GI.LowerScalar,1,HL$14),"-"))</f>
        <v>-</v>
      </c>
      <c r="HM29" s="5" t="b">
        <f t="array" aca="1" ref="HM29" ca="1">IF(OR(HN29:IB29&lt;&gt;"-"),TRUE,"-")</f>
        <v>1</v>
      </c>
      <c r="HN29" s="22">
        <f t="shared" ca="1" si="193"/>
        <v>0</v>
      </c>
      <c r="HO29" s="5" t="str">
        <f>IF($Z29=0,"-",IFERROR(INDEX(CHOOSE($G29,DataAutumn!i.GI, DataWinter!i.GI, DataSpring!i.GI),$H29,7*($Z29-1)+HO$14)*INDEX(GI.UpperScalar,1,HO$14),"-"))</f>
        <v>-</v>
      </c>
      <c r="HP29" s="5" t="str">
        <f>IF($Z29=0,"-",IFERROR(INDEX(CHOOSE($G29,DataAutumn!i.GI, DataWinter!i.GI, DataSpring!i.GI),$H29,7*($Z29-1)+HP$14)*INDEX(GI.UpperScalar,1,HP$14),"-"))</f>
        <v>-</v>
      </c>
      <c r="HQ29" s="5" t="str">
        <f>IF($Z29=0,"-",IFERROR(INDEX(CHOOSE($G29,DataAutumn!i.GI, DataWinter!i.GI, DataSpring!i.GI),$H29,7*($Z29-1)+HQ$14)*INDEX(GI.UpperScalar,1,HQ$14),"-"))</f>
        <v>-</v>
      </c>
      <c r="HR29" s="5" t="str">
        <f>IF($Z29=0,"-",IFERROR(INDEX(CHOOSE($G29,DataAutumn!i.GI, DataWinter!i.GI, DataSpring!i.GI),$H29,7*($Z29-1)+HR$14)*INDEX(GI.UpperScalar,1,HR$14),"-"))</f>
        <v>-</v>
      </c>
      <c r="HS29" s="5" t="str">
        <f>IF($Z29=0,"-",IFERROR(INDEX(CHOOSE($G29,DataAutumn!i.GI, DataWinter!i.GI, DataSpring!i.GI),$H29,7*($Z29-1)+HS$14)*INDEX(GI.UpperScalar,1,HS$14),"-"))</f>
        <v>-</v>
      </c>
      <c r="HT29" s="5" t="str">
        <f>IF($Z29=0,"-",IFERROR(INDEX(CHOOSE($G29,DataAutumn!i.GI, DataWinter!i.GI, DataSpring!i.GI),$H29,7*($Z29-1)+HT$14)*INDEX(GI.UpperScalar,1,HT$14),"-"))</f>
        <v>-</v>
      </c>
      <c r="HU29" s="5" t="str">
        <f>IF($Z29=0,"-",IFERROR(INDEX(CHOOSE($G29,DataAutumn!i.GI, DataWinter!i.GI, DataSpring!i.GI),$H29,7*($Z29-1)+HU$14)*INDEX(GI.UpperScalar,1,HU$14),"-"))</f>
        <v>-</v>
      </c>
      <c r="HV29" s="5" t="str">
        <f>IF($Z29=0,"-",IFERROR(INDEX(CHOOSE($G29,DataAutumn!i.GI, DataWinter!i.GI, DataSpring!i.GI),$H29,7*($Z29-1)+HV$14)*INDEX(GI.UpperScalar,1,HV$14),"-"))</f>
        <v>-</v>
      </c>
      <c r="HW29" s="5" t="str">
        <f>IF($Z29=0,"-",IFERROR(INDEX(CHOOSE($G29,DataAutumn!i.GI, DataWinter!i.GI, DataSpring!i.GI),$H29,7*($Z29-1)+HW$14)*INDEX(GI.UpperScalar,1,HW$14),"-"))</f>
        <v>-</v>
      </c>
      <c r="HX29" s="5" t="str">
        <f>IF($Z29=0,"-",IFERROR(INDEX(CHOOSE($G29,DataAutumn!i.GI, DataWinter!i.GI, DataSpring!i.GI),$H29,7*($Z29-1)+HX$14)*INDEX(GI.UpperScalar,1,HX$14),"-"))</f>
        <v>-</v>
      </c>
      <c r="HY29" s="5" t="str">
        <f>IF($Z29=0,"-",IFERROR(INDEX(CHOOSE($G29,DataAutumn!i.GI, DataWinter!i.GI, DataSpring!i.GI),$H29,7*($Z29-1)+HY$14)*INDEX(GI.UpperScalar,1,HY$14),"-"))</f>
        <v>-</v>
      </c>
      <c r="HZ29" s="5" t="str">
        <f>IF($Z29=0,"-",IFERROR(INDEX(CHOOSE($G29,DataAutumn!i.GI, DataWinter!i.GI, DataSpring!i.GI),$H29,7*($Z29-1)+HZ$14)*INDEX(GI.UpperScalar,1,HZ$14),"-"))</f>
        <v>-</v>
      </c>
      <c r="IA29" s="5" t="str">
        <f>IF($Z29=0,"-",IFERROR(INDEX(CHOOSE($G29,DataAutumn!i.GI, DataWinter!i.GI, DataSpring!i.GI),$H29,7*($Z29-1)+IA$14)*INDEX(GI.UpperScalar,1,IA$14),"-"))</f>
        <v>-</v>
      </c>
      <c r="IB29" s="5" t="str">
        <f>IF($Z29=0,"-",IFERROR(INDEX(CHOOSE($G29,DataAutumn!i.GI, DataWinter!i.GI, DataSpring!i.GI),$H29,7*($Z29-1)+IB$14)*INDEX(GI.UpperScalar,1,IB$14),"-"))</f>
        <v>-</v>
      </c>
      <c r="IC29" s="22" t="str">
        <f t="shared" ca="1" si="106"/>
        <v>-</v>
      </c>
      <c r="ID29" s="22" t="str">
        <f t="shared" ca="1" si="106"/>
        <v>-</v>
      </c>
      <c r="IE29" s="22" t="b">
        <f t="shared" ca="1" si="107"/>
        <v>1</v>
      </c>
      <c r="IF29" s="22">
        <f t="shared" ca="1" si="107"/>
        <v>0</v>
      </c>
      <c r="IG29" s="5" t="str">
        <f t="shared" ca="1" si="166"/>
        <v>-</v>
      </c>
      <c r="IH29" s="5" t="str">
        <f t="shared" ca="1" si="166"/>
        <v>-</v>
      </c>
      <c r="II29" s="5" t="str">
        <f t="shared" ca="1" si="166"/>
        <v>-</v>
      </c>
      <c r="IJ29" s="5" t="str">
        <f t="shared" ca="1" si="166"/>
        <v>-</v>
      </c>
      <c r="IK29" s="22" t="str">
        <f t="shared" ca="1" si="194"/>
        <v>-</v>
      </c>
      <c r="IL29" s="5">
        <f t="shared" ca="1" si="167"/>
        <v>0.5</v>
      </c>
      <c r="IM29" s="22" t="str">
        <f t="shared" ca="1" si="194"/>
        <v>-</v>
      </c>
      <c r="IN29" s="5">
        <f t="shared" ca="1" si="168"/>
        <v>0.5</v>
      </c>
      <c r="IO29" s="5" t="str">
        <f t="shared" ca="1" si="169"/>
        <v>-</v>
      </c>
      <c r="IP29" s="5">
        <f t="shared" ca="1" si="169"/>
        <v>500</v>
      </c>
      <c r="IQ29" s="5">
        <f t="shared" ca="1" si="169"/>
        <v>500</v>
      </c>
      <c r="IR29" s="5">
        <f t="shared" ca="1" si="169"/>
        <v>865</v>
      </c>
      <c r="IS29" s="5" t="str">
        <f t="shared" ca="1" si="169"/>
        <v>-</v>
      </c>
      <c r="IT29" s="5" t="str">
        <f t="shared" ca="1" si="169"/>
        <v>-</v>
      </c>
      <c r="IU29" s="22">
        <f t="shared" ca="1" si="194"/>
        <v>1</v>
      </c>
      <c r="IV29" s="22">
        <f t="shared" ca="1" si="194"/>
        <v>0</v>
      </c>
      <c r="IW29" s="22">
        <f t="shared" ca="1" si="194"/>
        <v>1</v>
      </c>
      <c r="IX29" s="22">
        <f t="shared" ca="1" si="194"/>
        <v>1</v>
      </c>
      <c r="IY29" s="22">
        <f t="shared" ca="1" si="194"/>
        <v>0</v>
      </c>
      <c r="IZ29" s="22">
        <f t="shared" ca="1" si="194"/>
        <v>70</v>
      </c>
      <c r="JA29" s="22">
        <f t="shared" ca="1" si="195"/>
        <v>50</v>
      </c>
      <c r="JB29" s="22">
        <f t="shared" ca="1" si="195"/>
        <v>70</v>
      </c>
      <c r="JC29" s="22">
        <f t="shared" ca="1" si="195"/>
        <v>50</v>
      </c>
      <c r="JD29" s="5">
        <f t="shared" ca="1" si="170"/>
        <v>1</v>
      </c>
      <c r="JE29" s="5">
        <f t="shared" ca="1" si="171"/>
        <v>1</v>
      </c>
      <c r="JF29" s="5">
        <f t="shared" ca="1" si="172"/>
        <v>1</v>
      </c>
      <c r="JG29" s="22">
        <f t="shared" ca="1" si="195"/>
        <v>1</v>
      </c>
      <c r="JH29" s="22">
        <f t="shared" ca="1" si="195"/>
        <v>1</v>
      </c>
      <c r="JI29" s="22">
        <f t="shared" ca="1" si="195"/>
        <v>1</v>
      </c>
      <c r="JJ29" s="22">
        <f t="shared" ca="1" si="195"/>
        <v>1</v>
      </c>
      <c r="JK29" s="22">
        <f t="shared" ca="1" si="195"/>
        <v>1</v>
      </c>
      <c r="JL29" s="22">
        <f t="shared" ca="1" si="195"/>
        <v>1</v>
      </c>
      <c r="JM29" s="22">
        <f t="shared" ca="1" si="195"/>
        <v>1</v>
      </c>
      <c r="JN29" s="173" t="b">
        <f t="shared" ca="1" si="196"/>
        <v>1</v>
      </c>
      <c r="JO29" s="173">
        <f t="shared" ca="1" si="173"/>
        <v>149.99</v>
      </c>
      <c r="JP29" s="173">
        <f t="shared" ca="1" si="173"/>
        <v>0</v>
      </c>
      <c r="JQ29" s="173">
        <f t="shared" ca="1" si="173"/>
        <v>0</v>
      </c>
      <c r="JR29" s="173">
        <f t="shared" ca="1" si="173"/>
        <v>0</v>
      </c>
      <c r="JS29" s="173">
        <f t="shared" ca="1" si="173"/>
        <v>0</v>
      </c>
      <c r="JT29" s="173">
        <f t="shared" ca="1" si="173"/>
        <v>0</v>
      </c>
      <c r="JU29" s="173">
        <f t="shared" ca="1" si="173"/>
        <v>0</v>
      </c>
      <c r="JV29" s="173">
        <f t="shared" ca="1" si="173"/>
        <v>0</v>
      </c>
      <c r="JW29" s="173">
        <f t="shared" ca="1" si="173"/>
        <v>0</v>
      </c>
      <c r="JX29" s="173">
        <f t="shared" ca="1" si="173"/>
        <v>0</v>
      </c>
      <c r="JY29" s="173">
        <f t="shared" ca="1" si="173"/>
        <v>0</v>
      </c>
      <c r="JZ29" s="173">
        <f t="shared" ca="1" si="173"/>
        <v>0</v>
      </c>
      <c r="KA29" s="173">
        <f t="shared" ca="1" si="173"/>
        <v>0</v>
      </c>
      <c r="KB29" s="173">
        <f t="shared" ca="1" si="173"/>
        <v>0</v>
      </c>
      <c r="KC29" s="173">
        <f t="shared" ca="1" si="173"/>
        <v>0</v>
      </c>
      <c r="KD29" s="173">
        <f t="shared" ca="1" si="173"/>
        <v>146.24</v>
      </c>
      <c r="KE29" s="173">
        <f t="shared" ca="1" si="174"/>
        <v>146.24</v>
      </c>
      <c r="KF29" s="173">
        <f t="shared" ca="1" si="174"/>
        <v>146.24</v>
      </c>
      <c r="KG29" s="173">
        <f t="shared" ca="1" si="174"/>
        <v>146.24</v>
      </c>
      <c r="KH29" s="173">
        <f t="shared" ca="1" si="174"/>
        <v>146.24</v>
      </c>
      <c r="KI29" s="173">
        <f t="shared" ca="1" si="174"/>
        <v>146.24</v>
      </c>
      <c r="KJ29" s="173">
        <f t="shared" ca="1" si="174"/>
        <v>146.24</v>
      </c>
      <c r="KK29" s="173">
        <f t="shared" ca="1" si="174"/>
        <v>146.24</v>
      </c>
      <c r="KL29" s="173">
        <f t="shared" ca="1" si="174"/>
        <v>20</v>
      </c>
      <c r="KM29" s="173">
        <f t="shared" ca="1" si="174"/>
        <v>20</v>
      </c>
      <c r="KN29" s="173">
        <f t="shared" ca="1" si="174"/>
        <v>20</v>
      </c>
      <c r="KO29" s="173">
        <f t="shared" ca="1" si="174"/>
        <v>0</v>
      </c>
      <c r="KP29" s="173">
        <f t="shared" ca="1" si="174"/>
        <v>0</v>
      </c>
      <c r="KQ29" s="173">
        <f t="shared" ca="1" si="174"/>
        <v>0</v>
      </c>
      <c r="KR29" s="173">
        <f t="shared" ca="1" si="174"/>
        <v>0</v>
      </c>
      <c r="KS29" s="173">
        <f t="shared" ca="1" si="174"/>
        <v>75.289999999999992</v>
      </c>
      <c r="KT29" s="173">
        <f t="shared" ca="1" si="174"/>
        <v>75.289999999999992</v>
      </c>
      <c r="KU29" s="173">
        <f t="shared" ca="1" si="175"/>
        <v>75.289999999999992</v>
      </c>
      <c r="KV29" s="173">
        <f t="shared" ca="1" si="175"/>
        <v>75.289999999999992</v>
      </c>
      <c r="KW29" s="173">
        <f t="shared" ca="1" si="175"/>
        <v>75.289999999999992</v>
      </c>
      <c r="KX29" s="173">
        <f t="shared" ca="1" si="175"/>
        <v>75.289999999999992</v>
      </c>
      <c r="KY29" s="173">
        <f t="shared" ca="1" si="175"/>
        <v>75.289999999999992</v>
      </c>
      <c r="KZ29" s="173">
        <f t="shared" ca="1" si="175"/>
        <v>222.87</v>
      </c>
      <c r="LA29" s="173">
        <f t="shared" ca="1" si="175"/>
        <v>0</v>
      </c>
      <c r="LB29" s="173">
        <f t="shared" ca="1" si="175"/>
        <v>0</v>
      </c>
      <c r="LC29" s="173">
        <f t="shared" ca="1" si="175"/>
        <v>0</v>
      </c>
      <c r="LD29" s="173">
        <f t="shared" ca="1" si="175"/>
        <v>0</v>
      </c>
      <c r="LE29" s="173">
        <f t="shared" ca="1" si="175"/>
        <v>0</v>
      </c>
      <c r="LF29" s="173">
        <f t="shared" ca="1" si="175"/>
        <v>0</v>
      </c>
      <c r="LG29" s="173">
        <f t="shared" ca="1" si="175"/>
        <v>0</v>
      </c>
      <c r="LH29" s="173">
        <f t="shared" ca="1" si="175"/>
        <v>0</v>
      </c>
      <c r="LI29" s="173">
        <f t="shared" ca="1" si="175"/>
        <v>0</v>
      </c>
      <c r="LJ29" s="173">
        <f t="shared" ca="1" si="175"/>
        <v>0</v>
      </c>
      <c r="LK29" s="173">
        <f t="shared" ca="1" si="176"/>
        <v>0</v>
      </c>
      <c r="LL29" s="173">
        <f t="shared" ca="1" si="176"/>
        <v>0</v>
      </c>
      <c r="LM29" s="173">
        <f t="shared" ca="1" si="176"/>
        <v>0</v>
      </c>
      <c r="LN29" s="173">
        <f t="shared" ca="1" si="176"/>
        <v>0</v>
      </c>
      <c r="LO29" s="173">
        <f t="shared" ca="1" si="176"/>
        <v>0</v>
      </c>
      <c r="LP29" s="173">
        <f t="shared" ca="1" si="176"/>
        <v>0</v>
      </c>
      <c r="LQ29" s="173">
        <f t="shared" ca="1" si="176"/>
        <v>0</v>
      </c>
      <c r="LR29" s="173">
        <f t="shared" ca="1" si="176"/>
        <v>0</v>
      </c>
      <c r="LS29" s="173">
        <f t="shared" ca="1" si="176"/>
        <v>0</v>
      </c>
      <c r="LT29" s="173">
        <f t="shared" ca="1" si="176"/>
        <v>0</v>
      </c>
      <c r="LU29" s="173">
        <f t="shared" ca="1" si="176"/>
        <v>0</v>
      </c>
      <c r="LV29" s="173">
        <f t="shared" ca="1" si="176"/>
        <v>0</v>
      </c>
      <c r="LW29" s="173">
        <f t="shared" ca="1" si="176"/>
        <v>0</v>
      </c>
      <c r="LX29" s="173">
        <f t="shared" ca="1" si="176"/>
        <v>0</v>
      </c>
      <c r="LY29" s="173">
        <f t="shared" ca="1" si="176"/>
        <v>0</v>
      </c>
      <c r="LZ29" s="173">
        <f t="shared" ca="1" si="176"/>
        <v>0</v>
      </c>
      <c r="MA29" s="173">
        <f t="shared" ca="1" si="177"/>
        <v>0</v>
      </c>
      <c r="MB29" s="173">
        <f t="shared" ca="1" si="177"/>
        <v>0</v>
      </c>
      <c r="MC29" s="173">
        <f t="shared" ca="1" si="177"/>
        <v>0</v>
      </c>
      <c r="MD29" s="173">
        <f t="shared" ca="1" si="177"/>
        <v>0</v>
      </c>
      <c r="ME29" s="173">
        <f t="shared" ca="1" si="177"/>
        <v>0</v>
      </c>
      <c r="MF29" s="173">
        <f t="shared" ca="1" si="177"/>
        <v>0</v>
      </c>
      <c r="MG29" s="173">
        <f t="shared" ca="1" si="177"/>
        <v>0</v>
      </c>
      <c r="MH29" s="173">
        <f t="shared" ca="1" si="177"/>
        <v>0</v>
      </c>
      <c r="MI29" s="173">
        <f t="shared" ca="1" si="177"/>
        <v>0</v>
      </c>
      <c r="MJ29" s="173">
        <f t="shared" ca="1" si="177"/>
        <v>0</v>
      </c>
      <c r="MK29" s="173">
        <f t="shared" ca="1" si="177"/>
        <v>0</v>
      </c>
      <c r="ML29" s="173">
        <f t="shared" ca="1" si="177"/>
        <v>0</v>
      </c>
      <c r="MM29" s="173">
        <f t="shared" ca="1" si="177"/>
        <v>0</v>
      </c>
      <c r="MN29" s="173">
        <f t="shared" ca="1" si="177"/>
        <v>0</v>
      </c>
      <c r="MO29" s="173">
        <f t="shared" ca="1" si="177"/>
        <v>0</v>
      </c>
      <c r="MP29" s="173">
        <f t="shared" ca="1" si="177"/>
        <v>0</v>
      </c>
      <c r="MQ29" s="173">
        <f t="shared" ca="1" si="178"/>
        <v>0</v>
      </c>
      <c r="MR29" s="173">
        <f t="shared" ca="1" si="178"/>
        <v>0</v>
      </c>
      <c r="MS29" s="173">
        <f t="shared" ca="1" si="178"/>
        <v>0</v>
      </c>
      <c r="MT29" s="173">
        <f t="shared" ca="1" si="178"/>
        <v>0</v>
      </c>
      <c r="MU29" s="173">
        <f t="shared" ca="1" si="178"/>
        <v>0</v>
      </c>
      <c r="MV29" s="173">
        <f t="shared" ca="1" si="178"/>
        <v>0</v>
      </c>
      <c r="MW29" s="173">
        <f t="shared" ca="1" si="178"/>
        <v>0</v>
      </c>
      <c r="MX29" s="173">
        <f t="shared" ca="1" si="178"/>
        <v>0</v>
      </c>
      <c r="MY29" s="173">
        <f t="shared" ca="1" si="178"/>
        <v>0</v>
      </c>
      <c r="MZ29" s="173">
        <f t="shared" ca="1" si="178"/>
        <v>0</v>
      </c>
      <c r="NA29" s="173">
        <f t="shared" ca="1" si="178"/>
        <v>0</v>
      </c>
      <c r="NB29" s="173">
        <f t="shared" ca="1" si="178"/>
        <v>0</v>
      </c>
      <c r="NC29" s="173">
        <f t="shared" ca="1" si="178"/>
        <v>0</v>
      </c>
      <c r="ND29" s="173">
        <f t="shared" ca="1" si="178"/>
        <v>0</v>
      </c>
      <c r="NE29" s="173">
        <f t="shared" ca="1" si="178"/>
        <v>0</v>
      </c>
      <c r="NF29" s="173">
        <f t="shared" ca="1" si="178"/>
        <v>0</v>
      </c>
      <c r="NG29" s="173">
        <f t="shared" ca="1" si="179"/>
        <v>0</v>
      </c>
      <c r="NH29" s="173">
        <f t="shared" ca="1" si="179"/>
        <v>0</v>
      </c>
      <c r="NI29" s="173">
        <f t="shared" ca="1" si="179"/>
        <v>0</v>
      </c>
      <c r="NJ29" s="173">
        <f t="shared" ca="1" si="179"/>
        <v>0</v>
      </c>
      <c r="NK29" s="173">
        <f t="shared" ca="1" si="179"/>
        <v>0</v>
      </c>
      <c r="NL29" s="173">
        <f t="shared" ca="1" si="179"/>
        <v>0</v>
      </c>
      <c r="NM29" s="173">
        <f t="shared" ca="1" si="179"/>
        <v>0</v>
      </c>
      <c r="NN29" s="173">
        <f t="shared" ca="1" si="179"/>
        <v>0</v>
      </c>
      <c r="NO29" s="173">
        <f t="shared" ca="1" si="179"/>
        <v>0</v>
      </c>
      <c r="NP29" s="173">
        <f t="shared" ca="1" si="179"/>
        <v>0</v>
      </c>
      <c r="NQ29" s="173">
        <f t="shared" ca="1" si="179"/>
        <v>0</v>
      </c>
      <c r="NR29" s="173">
        <f t="shared" ca="1" si="179"/>
        <v>0</v>
      </c>
      <c r="NS29" s="173">
        <f t="shared" ca="1" si="179"/>
        <v>0</v>
      </c>
      <c r="NT29" s="173">
        <f t="shared" ca="1" si="179"/>
        <v>0</v>
      </c>
      <c r="NU29" s="173">
        <f t="shared" ca="1" si="179"/>
        <v>0</v>
      </c>
      <c r="NV29" s="173">
        <f t="shared" ca="1" si="179"/>
        <v>0</v>
      </c>
      <c r="NW29" s="173">
        <f t="shared" ca="1" si="180"/>
        <v>0</v>
      </c>
      <c r="NX29" s="173">
        <f t="shared" ca="1" si="180"/>
        <v>0</v>
      </c>
      <c r="NY29" s="173">
        <f t="shared" ca="1" si="180"/>
        <v>0</v>
      </c>
      <c r="NZ29" s="173">
        <f t="shared" ca="1" si="180"/>
        <v>0</v>
      </c>
      <c r="OA29" s="173">
        <f t="shared" ca="1" si="180"/>
        <v>0</v>
      </c>
      <c r="OB29" s="173">
        <f t="shared" ca="1" si="180"/>
        <v>0</v>
      </c>
      <c r="OC29" s="173">
        <f t="shared" ca="1" si="180"/>
        <v>0</v>
      </c>
      <c r="OD29" s="173">
        <f t="shared" ca="1" si="180"/>
        <v>0</v>
      </c>
      <c r="OE29" s="22">
        <f t="shared" ca="1" si="197"/>
        <v>0</v>
      </c>
      <c r="OF29" s="22" t="str">
        <f t="shared" ca="1" si="197"/>
        <v>-</v>
      </c>
      <c r="OG29" s="22">
        <f t="shared" ca="1" si="197"/>
        <v>0</v>
      </c>
      <c r="OH29" s="22">
        <f t="shared" ca="1" si="197"/>
        <v>0</v>
      </c>
      <c r="OI29" s="27">
        <v>0</v>
      </c>
    </row>
    <row r="30" spans="1:399" s="303" customFormat="1" outlineLevel="1">
      <c r="A30" s="302">
        <f t="shared" si="181"/>
        <v>25</v>
      </c>
      <c r="B30" s="314">
        <f t="shared" ca="1" si="203"/>
        <v>19</v>
      </c>
      <c r="C30" s="303">
        <v>4</v>
      </c>
      <c r="D30" s="341" t="b">
        <f t="shared" si="198"/>
        <v>0</v>
      </c>
      <c r="E30" s="303" t="b">
        <v>0</v>
      </c>
      <c r="F30" s="303" t="b">
        <v>1</v>
      </c>
      <c r="G30" s="339">
        <f t="shared" ca="1" si="199"/>
        <v>1</v>
      </c>
      <c r="H30" s="339">
        <f t="shared" ca="1" si="183"/>
        <v>1</v>
      </c>
      <c r="I30" s="339">
        <f t="shared" ca="1" si="183"/>
        <v>1</v>
      </c>
      <c r="J30" s="339">
        <f t="shared" ca="1" si="183"/>
        <v>1</v>
      </c>
      <c r="K30" s="339">
        <f t="shared" ca="1" si="183"/>
        <v>1</v>
      </c>
      <c r="L30" s="339">
        <f t="shared" ca="1" si="183"/>
        <v>1</v>
      </c>
      <c r="M30" s="339">
        <f t="shared" ca="1" si="183"/>
        <v>1</v>
      </c>
      <c r="N30" s="339">
        <f t="shared" ca="1" si="183"/>
        <v>2</v>
      </c>
      <c r="O30" s="339">
        <f t="shared" ca="1" si="183"/>
        <v>1</v>
      </c>
      <c r="P30" s="339">
        <f t="shared" ca="1" si="183"/>
        <v>0</v>
      </c>
      <c r="Q30" s="339">
        <f t="shared" ca="1" si="183"/>
        <v>0</v>
      </c>
      <c r="R30" s="339">
        <f t="shared" ca="1" si="183"/>
        <v>0</v>
      </c>
      <c r="S30" s="339">
        <f t="shared" ca="1" si="183"/>
        <v>0</v>
      </c>
      <c r="T30" s="339">
        <f t="shared" ca="1" si="183"/>
        <v>0</v>
      </c>
      <c r="U30" s="339">
        <f t="shared" ca="1" si="183"/>
        <v>1</v>
      </c>
      <c r="V30" s="339">
        <f t="shared" ca="1" si="183"/>
        <v>1</v>
      </c>
      <c r="W30" s="339">
        <f t="shared" ca="1" si="183"/>
        <v>1</v>
      </c>
      <c r="X30" s="339">
        <f t="shared" ca="1" si="184"/>
        <v>1</v>
      </c>
      <c r="Y30" s="339">
        <f t="shared" ca="1" si="184"/>
        <v>1</v>
      </c>
      <c r="Z30" s="32"/>
      <c r="AB30" s="21">
        <v>0</v>
      </c>
      <c r="AC30" s="5">
        <f t="shared" ca="1" si="143"/>
        <v>1</v>
      </c>
      <c r="AD30" s="5">
        <f t="shared" ca="1" si="143"/>
        <v>1</v>
      </c>
      <c r="AE30" s="5">
        <f t="shared" ca="1" si="143"/>
        <v>0</v>
      </c>
      <c r="AF30" s="5">
        <f t="shared" ca="1" si="143"/>
        <v>2</v>
      </c>
      <c r="AG30" s="5">
        <f t="shared" ca="1" si="143"/>
        <v>0</v>
      </c>
      <c r="AJ30" s="328" t="str">
        <f t="shared" ca="1" si="185"/>
        <v>00006 FeedSupply GSM Day135 FWM     GI1 EL050% Age213 T_TRUE  LTW_FALSE (F33N11)</v>
      </c>
      <c r="AK30" s="10" t="str">
        <f ca="1">IF(COUNTIF(AJ$5:AJ30,AJ30)=1,"-","Dup")</f>
        <v>-</v>
      </c>
      <c r="AL30" s="22" t="b">
        <f t="shared" ca="1" si="144"/>
        <v>1</v>
      </c>
      <c r="AM30" s="22" t="b">
        <f t="shared" ca="1" si="144"/>
        <v>0</v>
      </c>
      <c r="AN30" s="21" t="b">
        <v>1</v>
      </c>
      <c r="AO30" s="21" t="b">
        <v>1</v>
      </c>
      <c r="AP30" s="340">
        <f t="shared" ca="1" si="200"/>
        <v>111106</v>
      </c>
      <c r="AQ30" s="22" t="b">
        <f t="shared" ca="1" si="144"/>
        <v>1</v>
      </c>
      <c r="AR30" s="339">
        <f t="shared" ca="1" si="201"/>
        <v>111107</v>
      </c>
      <c r="AS30" s="22">
        <f t="shared" ca="1" si="202"/>
        <v>1</v>
      </c>
      <c r="AT30" s="21" t="s">
        <v>37</v>
      </c>
      <c r="AU30" s="22" t="str">
        <f t="shared" ca="1" si="202"/>
        <v>-</v>
      </c>
      <c r="AV30" s="21" t="s">
        <v>37</v>
      </c>
      <c r="AW30" s="21" t="s">
        <v>37</v>
      </c>
      <c r="AX30" s="22" t="str">
        <f t="shared" ca="1" si="144"/>
        <v>-</v>
      </c>
      <c r="AY30" s="22">
        <f t="shared" ca="1" si="144"/>
        <v>0</v>
      </c>
      <c r="AZ30" s="22">
        <f t="shared" ca="1" si="144"/>
        <v>0</v>
      </c>
      <c r="BA30" s="22" t="str">
        <f t="shared" ca="1" si="144"/>
        <v>-</v>
      </c>
      <c r="BB30" s="22" t="str">
        <f t="shared" ca="1" si="144"/>
        <v>-</v>
      </c>
      <c r="BC30" s="22" t="str">
        <f t="shared" ca="1" si="144"/>
        <v>-</v>
      </c>
      <c r="BD30" s="22" t="str">
        <f t="shared" ca="1" si="186"/>
        <v>-</v>
      </c>
      <c r="BE30" s="22" t="str">
        <f t="shared" ca="1" si="186"/>
        <v>-</v>
      </c>
      <c r="BF30" s="22" t="str">
        <f t="shared" ca="1" si="186"/>
        <v>-</v>
      </c>
      <c r="BG30" s="22" t="str">
        <f t="shared" ca="1" si="186"/>
        <v>-</v>
      </c>
      <c r="BH30" s="22" t="str">
        <f t="shared" ca="1" si="186"/>
        <v>-</v>
      </c>
      <c r="BI30" s="22" t="str">
        <f t="shared" ca="1" si="186"/>
        <v>-</v>
      </c>
      <c r="BJ30" s="22" t="str">
        <f t="shared" ca="1" si="186"/>
        <v>-</v>
      </c>
      <c r="BK30" s="22" t="str">
        <f t="shared" ca="1" si="186"/>
        <v>-</v>
      </c>
      <c r="BL30" s="22" t="str">
        <f t="shared" ca="1" si="186"/>
        <v>-</v>
      </c>
      <c r="BM30" s="22" t="str">
        <f t="shared" ca="1" si="186"/>
        <v>-</v>
      </c>
      <c r="BN30" s="22" t="str">
        <f t="shared" ca="1" si="186"/>
        <v>-</v>
      </c>
      <c r="BO30" s="22" t="str">
        <f t="shared" ca="1" si="186"/>
        <v>-</v>
      </c>
      <c r="BP30" s="22" t="str">
        <f t="shared" ca="1" si="186"/>
        <v>-</v>
      </c>
      <c r="BQ30" s="22" t="str">
        <f t="shared" ca="1" si="186"/>
        <v>-</v>
      </c>
      <c r="BR30" s="22" t="str">
        <f t="shared" ca="1" si="186"/>
        <v>-</v>
      </c>
      <c r="BS30" s="22" t="str">
        <f t="shared" ca="1" si="186"/>
        <v>-</v>
      </c>
      <c r="BT30" s="22" t="str">
        <f t="shared" ca="1" si="187"/>
        <v>-</v>
      </c>
      <c r="BU30" s="22" t="str">
        <f t="shared" ca="1" si="187"/>
        <v>-</v>
      </c>
      <c r="BV30" s="22" t="str">
        <f t="shared" ca="1" si="187"/>
        <v>-</v>
      </c>
      <c r="BW30" s="22" t="str">
        <f t="shared" ca="1" si="187"/>
        <v>-</v>
      </c>
      <c r="BX30" s="5">
        <f t="shared" ca="1" si="145"/>
        <v>0</v>
      </c>
      <c r="BY30" s="22" t="str">
        <f t="shared" ca="1" si="187"/>
        <v>-</v>
      </c>
      <c r="BZ30" s="22" t="str">
        <f t="shared" ca="1" si="187"/>
        <v>-</v>
      </c>
      <c r="CA30" s="22" t="str">
        <f t="shared" ca="1" si="187"/>
        <v>-</v>
      </c>
      <c r="CB30" s="22" t="str">
        <f t="shared" ca="1" si="187"/>
        <v>-</v>
      </c>
      <c r="CC30" s="22" t="str">
        <f t="shared" ca="1" si="187"/>
        <v>-</v>
      </c>
      <c r="CD30" s="22" t="str">
        <f t="shared" ca="1" si="187"/>
        <v>-</v>
      </c>
      <c r="CE30" s="22" t="str">
        <f t="shared" ca="1" si="187"/>
        <v>-</v>
      </c>
      <c r="CF30" s="22" t="str">
        <f t="shared" ca="1" si="187"/>
        <v>-</v>
      </c>
      <c r="CG30" s="21">
        <v>1</v>
      </c>
      <c r="CH30" s="21">
        <v>1</v>
      </c>
      <c r="CI30" s="22">
        <f t="shared" ca="1" si="187"/>
        <v>0</v>
      </c>
      <c r="CJ30" s="22" t="str">
        <f t="shared" ca="1" si="188"/>
        <v>-</v>
      </c>
      <c r="CK30" s="22" t="str">
        <f t="shared" ca="1" si="188"/>
        <v>-</v>
      </c>
      <c r="CL30" s="22" t="str">
        <f t="shared" ca="1" si="188"/>
        <v>-</v>
      </c>
      <c r="CM30" s="22" t="str">
        <f t="shared" ca="1" si="188"/>
        <v>-</v>
      </c>
      <c r="CN30" s="22" t="str">
        <f t="shared" ca="1" si="188"/>
        <v>-</v>
      </c>
      <c r="CO30" s="22" t="str">
        <f t="shared" ca="1" si="188"/>
        <v>-</v>
      </c>
      <c r="CP30" s="22" t="str">
        <f t="shared" ca="1" si="188"/>
        <v>-</v>
      </c>
      <c r="CQ30" s="22">
        <f t="shared" ca="1" si="188"/>
        <v>0</v>
      </c>
      <c r="CR30" s="22" t="str">
        <f t="shared" ca="1" si="188"/>
        <v>-</v>
      </c>
      <c r="CS30" s="22" t="str">
        <f t="shared" ca="1" si="188"/>
        <v>-</v>
      </c>
      <c r="CT30" s="22" t="str">
        <f t="shared" ca="1" si="188"/>
        <v>-</v>
      </c>
      <c r="CU30" s="22" t="str">
        <f t="shared" ca="1" si="188"/>
        <v>-</v>
      </c>
      <c r="CV30" s="22" t="str">
        <f t="shared" ca="1" si="188"/>
        <v>-</v>
      </c>
      <c r="CW30" s="22">
        <f t="shared" ca="1" si="188"/>
        <v>0</v>
      </c>
      <c r="CX30" s="195">
        <f t="shared" ca="1" si="146"/>
        <v>0</v>
      </c>
      <c r="CY30" s="195">
        <f t="shared" ca="1" si="146"/>
        <v>0</v>
      </c>
      <c r="CZ30" s="195">
        <f t="shared" ca="1" si="146"/>
        <v>0</v>
      </c>
      <c r="DA30" s="195">
        <f t="shared" ca="1" si="146"/>
        <v>0</v>
      </c>
      <c r="DB30" s="194">
        <f t="shared" ca="1" si="147"/>
        <v>0</v>
      </c>
      <c r="DC30" s="194">
        <f t="shared" ca="1" si="147"/>
        <v>0</v>
      </c>
      <c r="DD30" s="194">
        <f t="shared" ca="1" si="147"/>
        <v>0</v>
      </c>
      <c r="DE30" s="194">
        <f t="shared" ca="1" si="147"/>
        <v>0</v>
      </c>
      <c r="DF30" s="196">
        <f t="shared" ca="1" si="148"/>
        <v>0</v>
      </c>
      <c r="DG30" s="196">
        <f t="shared" ca="1" si="148"/>
        <v>0</v>
      </c>
      <c r="DH30" s="196">
        <f t="shared" ca="1" si="148"/>
        <v>0</v>
      </c>
      <c r="DI30" s="196">
        <f t="shared" ca="1" si="148"/>
        <v>0</v>
      </c>
      <c r="DJ30" s="195">
        <f t="shared" ca="1" si="149"/>
        <v>0</v>
      </c>
      <c r="DK30" s="195">
        <f t="shared" ca="1" si="149"/>
        <v>0</v>
      </c>
      <c r="DL30" s="195">
        <f t="shared" ca="1" si="149"/>
        <v>0</v>
      </c>
      <c r="DM30" s="195">
        <f t="shared" ca="1" si="149"/>
        <v>0</v>
      </c>
      <c r="DN30" s="194">
        <f t="shared" ca="1" si="150"/>
        <v>0</v>
      </c>
      <c r="DO30" s="194">
        <f t="shared" ca="1" si="150"/>
        <v>0</v>
      </c>
      <c r="DP30" s="194">
        <f t="shared" ca="1" si="150"/>
        <v>0</v>
      </c>
      <c r="DQ30" s="194">
        <f t="shared" ca="1" si="150"/>
        <v>0</v>
      </c>
      <c r="DR30" s="196">
        <f t="shared" ca="1" si="151"/>
        <v>0</v>
      </c>
      <c r="DS30" s="196">
        <f t="shared" ca="1" si="151"/>
        <v>0</v>
      </c>
      <c r="DT30" s="196">
        <f t="shared" ca="1" si="151"/>
        <v>0</v>
      </c>
      <c r="DU30" s="196">
        <f t="shared" ca="1" si="151"/>
        <v>0</v>
      </c>
      <c r="DV30" s="195">
        <f t="shared" ca="1" si="152"/>
        <v>0</v>
      </c>
      <c r="DW30" s="195">
        <f t="shared" ca="1" si="152"/>
        <v>0</v>
      </c>
      <c r="DX30" s="195">
        <f t="shared" ca="1" si="152"/>
        <v>0</v>
      </c>
      <c r="DY30" s="195">
        <f t="shared" ca="1" si="152"/>
        <v>0</v>
      </c>
      <c r="DZ30" s="194">
        <f t="shared" ca="1" si="153"/>
        <v>0</v>
      </c>
      <c r="EA30" s="194">
        <f t="shared" ca="1" si="153"/>
        <v>0</v>
      </c>
      <c r="EB30" s="194">
        <f t="shared" ca="1" si="153"/>
        <v>0</v>
      </c>
      <c r="EC30" s="194">
        <f t="shared" ca="1" si="153"/>
        <v>0</v>
      </c>
      <c r="ED30" s="196">
        <f t="shared" ca="1" si="154"/>
        <v>0</v>
      </c>
      <c r="EE30" s="196">
        <f t="shared" ca="1" si="154"/>
        <v>0</v>
      </c>
      <c r="EF30" s="196">
        <f t="shared" ca="1" si="154"/>
        <v>0</v>
      </c>
      <c r="EG30" s="196">
        <f t="shared" ca="1" si="154"/>
        <v>0</v>
      </c>
      <c r="EH30" s="22">
        <f t="shared" ca="1" si="155"/>
        <v>0</v>
      </c>
      <c r="EI30" s="22">
        <f t="shared" ca="1" si="155"/>
        <v>0</v>
      </c>
      <c r="EJ30" s="22">
        <f t="shared" ca="1" si="155"/>
        <v>0</v>
      </c>
      <c r="EK30" s="22">
        <f t="shared" ca="1" si="155"/>
        <v>0</v>
      </c>
      <c r="EL30" s="22" t="str">
        <f t="shared" ca="1" si="155"/>
        <v>-</v>
      </c>
      <c r="EM30" s="22" t="str">
        <f t="shared" ca="1" si="155"/>
        <v>-</v>
      </c>
      <c r="EN30" s="5">
        <f t="shared" ca="1" si="156"/>
        <v>19</v>
      </c>
      <c r="EO30" s="5">
        <f t="shared" ca="1" si="156"/>
        <v>19</v>
      </c>
      <c r="EP30" s="22" t="str">
        <f t="shared" ca="1" si="155"/>
        <v>-</v>
      </c>
      <c r="EQ30" s="22" t="str">
        <f t="shared" ca="1" si="155"/>
        <v>-</v>
      </c>
      <c r="ER30" s="22" t="str">
        <f t="shared" ca="1" si="155"/>
        <v>-</v>
      </c>
      <c r="ES30" s="22" t="str">
        <f t="shared" ca="1" si="155"/>
        <v>-</v>
      </c>
      <c r="ET30" s="22" t="str">
        <f t="shared" ca="1" si="155"/>
        <v>-</v>
      </c>
      <c r="EU30" s="22" t="str">
        <f t="shared" ca="1" si="155"/>
        <v>-</v>
      </c>
      <c r="EV30" s="22" t="str">
        <f t="shared" ca="1" si="155"/>
        <v>-</v>
      </c>
      <c r="EW30" s="5">
        <f t="shared" ca="1" si="157"/>
        <v>0</v>
      </c>
      <c r="EX30" s="22" t="str">
        <f t="shared" ca="1" si="189"/>
        <v>-</v>
      </c>
      <c r="EY30" s="22" t="str">
        <f t="shared" ca="1" si="189"/>
        <v>-</v>
      </c>
      <c r="EZ30" s="22" t="str">
        <f t="shared" ca="1" si="189"/>
        <v>-</v>
      </c>
      <c r="FA30" s="22" t="str">
        <f t="shared" ca="1" si="189"/>
        <v>-</v>
      </c>
      <c r="FB30" s="5" t="b">
        <f t="shared" ca="1" si="158"/>
        <v>0</v>
      </c>
      <c r="FC30" s="22" t="str">
        <f t="shared" ca="1" si="189"/>
        <v>-</v>
      </c>
      <c r="FD30" s="22">
        <f t="shared" ca="1" si="189"/>
        <v>0</v>
      </c>
      <c r="FE30" s="22" t="str">
        <f t="shared" ca="1" si="189"/>
        <v>-</v>
      </c>
      <c r="FF30" s="22">
        <f t="shared" ca="1" si="189"/>
        <v>1</v>
      </c>
      <c r="FG30" s="22">
        <f t="shared" ca="1" si="189"/>
        <v>0</v>
      </c>
      <c r="FH30" s="22">
        <f t="shared" ca="1" si="189"/>
        <v>1</v>
      </c>
      <c r="FI30" s="22">
        <f t="shared" ca="1" si="189"/>
        <v>1</v>
      </c>
      <c r="FJ30" s="22">
        <f t="shared" ca="1" si="189"/>
        <v>1</v>
      </c>
      <c r="FK30" s="22">
        <f t="shared" ca="1" si="189"/>
        <v>0</v>
      </c>
      <c r="FL30" s="22">
        <f t="shared" ca="1" si="189"/>
        <v>0</v>
      </c>
      <c r="FM30" s="22">
        <f t="shared" ca="1" si="189"/>
        <v>0</v>
      </c>
      <c r="FN30" s="22">
        <f t="shared" ca="1" si="190"/>
        <v>0</v>
      </c>
      <c r="FO30" s="22">
        <f t="shared" ca="1" si="190"/>
        <v>1</v>
      </c>
      <c r="FP30" s="22">
        <f t="shared" ca="1" si="190"/>
        <v>0</v>
      </c>
      <c r="FQ30" s="22">
        <f t="shared" ca="1" si="190"/>
        <v>0</v>
      </c>
      <c r="FR30" s="22">
        <f t="shared" ca="1" si="190"/>
        <v>0</v>
      </c>
      <c r="FS30" s="22">
        <f t="shared" ca="1" si="190"/>
        <v>0</v>
      </c>
      <c r="FT30" s="22">
        <f t="shared" ca="1" si="190"/>
        <v>0</v>
      </c>
      <c r="FU30" s="22">
        <f t="shared" ca="1" si="190"/>
        <v>0</v>
      </c>
      <c r="FV30" s="22">
        <f t="shared" ca="1" si="190"/>
        <v>0</v>
      </c>
      <c r="FW30" s="22">
        <f t="shared" ca="1" si="190"/>
        <v>1</v>
      </c>
      <c r="FX30" s="22">
        <f t="shared" ca="1" si="190"/>
        <v>0</v>
      </c>
      <c r="FY30" s="5">
        <f t="shared" ca="1" si="159"/>
        <v>0</v>
      </c>
      <c r="FZ30" s="5">
        <f t="shared" ca="1" si="159"/>
        <v>0</v>
      </c>
      <c r="GA30" s="5">
        <f t="shared" ca="1" si="159"/>
        <v>0</v>
      </c>
      <c r="GB30" s="5" t="e">
        <f t="shared" si="160"/>
        <v>#VALUE!</v>
      </c>
      <c r="GC30" s="5" t="e">
        <f t="shared" si="160"/>
        <v>#VALUE!</v>
      </c>
      <c r="GD30" s="5" t="e">
        <f t="shared" si="160"/>
        <v>#VALUE!</v>
      </c>
      <c r="GE30" s="22">
        <f t="shared" ca="1" si="191"/>
        <v>0</v>
      </c>
      <c r="GF30" s="22">
        <f t="shared" ca="1" si="191"/>
        <v>0</v>
      </c>
      <c r="GG30" s="22" t="str">
        <f t="shared" ca="1" si="191"/>
        <v>-</v>
      </c>
      <c r="GH30" s="22" t="str">
        <f t="shared" ca="1" si="191"/>
        <v>-</v>
      </c>
      <c r="GI30" s="22" t="str">
        <f t="shared" ca="1" si="191"/>
        <v>-</v>
      </c>
      <c r="GJ30" s="22" t="str">
        <f t="shared" ca="1" si="191"/>
        <v>-</v>
      </c>
      <c r="GK30" s="5" t="b">
        <f t="shared" ca="1" si="161"/>
        <v>1</v>
      </c>
      <c r="GL30" s="5" t="b">
        <f t="shared" ca="1" si="161"/>
        <v>0</v>
      </c>
      <c r="GM30" s="5" t="b">
        <f t="shared" ca="1" si="161"/>
        <v>0</v>
      </c>
      <c r="GN30" s="5">
        <f t="shared" ca="1" si="162"/>
        <v>0</v>
      </c>
      <c r="GO30" s="22">
        <f t="shared" ca="1" si="191"/>
        <v>1</v>
      </c>
      <c r="GP30" s="22">
        <f t="shared" ca="1" si="191"/>
        <v>2</v>
      </c>
      <c r="GQ30" s="5" t="e">
        <f t="shared" ca="1" si="163"/>
        <v>#VALUE!</v>
      </c>
      <c r="GR30" s="5" t="e">
        <f t="shared" ca="1" si="163"/>
        <v>#VALUE!</v>
      </c>
      <c r="GS30" s="5" t="e">
        <f t="shared" si="164"/>
        <v>#VALUE!</v>
      </c>
      <c r="GT30" s="5" t="e">
        <f t="shared" si="164"/>
        <v>#VALUE!</v>
      </c>
      <c r="GU30" s="5" t="e">
        <f t="shared" ca="1" si="165"/>
        <v>#VALUE!</v>
      </c>
      <c r="GV30" s="22" t="str">
        <f t="shared" ca="1" si="192"/>
        <v>-</v>
      </c>
      <c r="GW30" s="22" t="str">
        <f t="shared" ca="1" si="192"/>
        <v>-</v>
      </c>
      <c r="GX30" s="5" t="str">
        <f t="array" ref="GX30">IF(OR(GY30:HL30&lt;&gt;"-"),TRUE,"-")</f>
        <v>-</v>
      </c>
      <c r="GY30" s="5" t="str">
        <f>IF($Z30=0,"-",IFERROR(INDEX(CHOOSE($G30,DataAutumn!i.GI, DataWinter!i.GI, DataSpring!i.GI),$H30,7*($Z30-1)+GY$14)*INDEX(GI.LowerScalar,1,GY$14),"-"))</f>
        <v>-</v>
      </c>
      <c r="GZ30" s="5" t="str">
        <f>IF($Z30=0,"-",IFERROR(INDEX(CHOOSE($G30,DataAutumn!i.GI, DataWinter!i.GI, DataSpring!i.GI),$H30,7*($Z30-1)+GZ$14)*INDEX(GI.LowerScalar,1,GZ$14),"-"))</f>
        <v>-</v>
      </c>
      <c r="HA30" s="5" t="str">
        <f>IF($Z30=0,"-",IFERROR(INDEX(CHOOSE($G30,DataAutumn!i.GI, DataWinter!i.GI, DataSpring!i.GI),$H30,7*($Z30-1)+HA$14)*INDEX(GI.LowerScalar,1,HA$14),"-"))</f>
        <v>-</v>
      </c>
      <c r="HB30" s="5" t="str">
        <f>IF($Z30=0,"-",IFERROR(INDEX(CHOOSE($G30,DataAutumn!i.GI, DataWinter!i.GI, DataSpring!i.GI),$H30,7*($Z30-1)+HB$14)*INDEX(GI.LowerScalar,1,HB$14),"-"))</f>
        <v>-</v>
      </c>
      <c r="HC30" s="5" t="str">
        <f>IF($Z30=0,"-",IFERROR(INDEX(CHOOSE($G30,DataAutumn!i.GI, DataWinter!i.GI, DataSpring!i.GI),$H30,7*($Z30-1)+HC$14)*INDEX(GI.LowerScalar,1,HC$14),"-"))</f>
        <v>-</v>
      </c>
      <c r="HD30" s="5" t="str">
        <f>IF($Z30=0,"-",IFERROR(INDEX(CHOOSE($G30,DataAutumn!i.GI, DataWinter!i.GI, DataSpring!i.GI),$H30,7*($Z30-1)+HD$14)*INDEX(GI.LowerScalar,1,HD$14),"-"))</f>
        <v>-</v>
      </c>
      <c r="HE30" s="5" t="str">
        <f>IF($Z30=0,"-",IFERROR(INDEX(CHOOSE($G30,DataAutumn!i.GI, DataWinter!i.GI, DataSpring!i.GI),$H30,7*($Z30-1)+HE$14)*INDEX(GI.LowerScalar,1,HE$14),"-"))</f>
        <v>-</v>
      </c>
      <c r="HF30" s="5" t="str">
        <f>IF($Z30=0,"-",IFERROR(INDEX(CHOOSE($G30,DataAutumn!i.GI, DataWinter!i.GI, DataSpring!i.GI),$H30,7*($Z30-1)+HF$14)*INDEX(GI.LowerScalar,1,HF$14),"-"))</f>
        <v>-</v>
      </c>
      <c r="HG30" s="5" t="str">
        <f>IF($Z30=0,"-",IFERROR(INDEX(CHOOSE($G30,DataAutumn!i.GI, DataWinter!i.GI, DataSpring!i.GI),$H30,7*($Z30-1)+HG$14)*INDEX(GI.LowerScalar,1,HG$14),"-"))</f>
        <v>-</v>
      </c>
      <c r="HH30" s="5" t="str">
        <f>IF($Z30=0,"-",IFERROR(INDEX(CHOOSE($G30,DataAutumn!i.GI, DataWinter!i.GI, DataSpring!i.GI),$H30,7*($Z30-1)+HH$14)*INDEX(GI.LowerScalar,1,HH$14),"-"))</f>
        <v>-</v>
      </c>
      <c r="HI30" s="5" t="str">
        <f>IF($Z30=0,"-",IFERROR(INDEX(CHOOSE($G30,DataAutumn!i.GI, DataWinter!i.GI, DataSpring!i.GI),$H30,7*($Z30-1)+HI$14)*INDEX(GI.LowerScalar,1,HI$14),"-"))</f>
        <v>-</v>
      </c>
      <c r="HJ30" s="5" t="str">
        <f>IF($Z30=0,"-",IFERROR(INDEX(CHOOSE($G30,DataAutumn!i.GI, DataWinter!i.GI, DataSpring!i.GI),$H30,7*($Z30-1)+HJ$14)*INDEX(GI.LowerScalar,1,HJ$14),"-"))</f>
        <v>-</v>
      </c>
      <c r="HK30" s="5" t="str">
        <f>IF($Z30=0,"-",IFERROR(INDEX(CHOOSE($G30,DataAutumn!i.GI, DataWinter!i.GI, DataSpring!i.GI),$H30,7*($Z30-1)+HK$14)*INDEX(GI.LowerScalar,1,HK$14),"-"))</f>
        <v>-</v>
      </c>
      <c r="HL30" s="5" t="str">
        <f>IF($Z30=0,"-",IFERROR(INDEX(CHOOSE($G30,DataAutumn!i.GI, DataWinter!i.GI, DataSpring!i.GI),$H30,7*($Z30-1)+HL$14)*INDEX(GI.LowerScalar,1,HL$14),"-"))</f>
        <v>-</v>
      </c>
      <c r="HM30" s="5" t="b">
        <f t="array" aca="1" ref="HM30" ca="1">IF(OR(HN30:IB30&lt;&gt;"-"),TRUE,"-")</f>
        <v>1</v>
      </c>
      <c r="HN30" s="22">
        <f t="shared" ca="1" si="193"/>
        <v>0</v>
      </c>
      <c r="HO30" s="5" t="str">
        <f>IF($Z30=0,"-",IFERROR(INDEX(CHOOSE($G30,DataAutumn!i.GI, DataWinter!i.GI, DataSpring!i.GI),$H30,7*($Z30-1)+HO$14)*INDEX(GI.UpperScalar,1,HO$14),"-"))</f>
        <v>-</v>
      </c>
      <c r="HP30" s="5" t="str">
        <f>IF($Z30=0,"-",IFERROR(INDEX(CHOOSE($G30,DataAutumn!i.GI, DataWinter!i.GI, DataSpring!i.GI),$H30,7*($Z30-1)+HP$14)*INDEX(GI.UpperScalar,1,HP$14),"-"))</f>
        <v>-</v>
      </c>
      <c r="HQ30" s="5" t="str">
        <f>IF($Z30=0,"-",IFERROR(INDEX(CHOOSE($G30,DataAutumn!i.GI, DataWinter!i.GI, DataSpring!i.GI),$H30,7*($Z30-1)+HQ$14)*INDEX(GI.UpperScalar,1,HQ$14),"-"))</f>
        <v>-</v>
      </c>
      <c r="HR30" s="5" t="str">
        <f>IF($Z30=0,"-",IFERROR(INDEX(CHOOSE($G30,DataAutumn!i.GI, DataWinter!i.GI, DataSpring!i.GI),$H30,7*($Z30-1)+HR$14)*INDEX(GI.UpperScalar,1,HR$14),"-"))</f>
        <v>-</v>
      </c>
      <c r="HS30" s="5" t="str">
        <f>IF($Z30=0,"-",IFERROR(INDEX(CHOOSE($G30,DataAutumn!i.GI, DataWinter!i.GI, DataSpring!i.GI),$H30,7*($Z30-1)+HS$14)*INDEX(GI.UpperScalar,1,HS$14),"-"))</f>
        <v>-</v>
      </c>
      <c r="HT30" s="5" t="str">
        <f>IF($Z30=0,"-",IFERROR(INDEX(CHOOSE($G30,DataAutumn!i.GI, DataWinter!i.GI, DataSpring!i.GI),$H30,7*($Z30-1)+HT$14)*INDEX(GI.UpperScalar,1,HT$14),"-"))</f>
        <v>-</v>
      </c>
      <c r="HU30" s="5" t="str">
        <f>IF($Z30=0,"-",IFERROR(INDEX(CHOOSE($G30,DataAutumn!i.GI, DataWinter!i.GI, DataSpring!i.GI),$H30,7*($Z30-1)+HU$14)*INDEX(GI.UpperScalar,1,HU$14),"-"))</f>
        <v>-</v>
      </c>
      <c r="HV30" s="5" t="str">
        <f>IF($Z30=0,"-",IFERROR(INDEX(CHOOSE($G30,DataAutumn!i.GI, DataWinter!i.GI, DataSpring!i.GI),$H30,7*($Z30-1)+HV$14)*INDEX(GI.UpperScalar,1,HV$14),"-"))</f>
        <v>-</v>
      </c>
      <c r="HW30" s="5" t="str">
        <f>IF($Z30=0,"-",IFERROR(INDEX(CHOOSE($G30,DataAutumn!i.GI, DataWinter!i.GI, DataSpring!i.GI),$H30,7*($Z30-1)+HW$14)*INDEX(GI.UpperScalar,1,HW$14),"-"))</f>
        <v>-</v>
      </c>
      <c r="HX30" s="5" t="str">
        <f>IF($Z30=0,"-",IFERROR(INDEX(CHOOSE($G30,DataAutumn!i.GI, DataWinter!i.GI, DataSpring!i.GI),$H30,7*($Z30-1)+HX$14)*INDEX(GI.UpperScalar,1,HX$14),"-"))</f>
        <v>-</v>
      </c>
      <c r="HY30" s="5" t="str">
        <f>IF($Z30=0,"-",IFERROR(INDEX(CHOOSE($G30,DataAutumn!i.GI, DataWinter!i.GI, DataSpring!i.GI),$H30,7*($Z30-1)+HY$14)*INDEX(GI.UpperScalar,1,HY$14),"-"))</f>
        <v>-</v>
      </c>
      <c r="HZ30" s="5" t="str">
        <f>IF($Z30=0,"-",IFERROR(INDEX(CHOOSE($G30,DataAutumn!i.GI, DataWinter!i.GI, DataSpring!i.GI),$H30,7*($Z30-1)+HZ$14)*INDEX(GI.UpperScalar,1,HZ$14),"-"))</f>
        <v>-</v>
      </c>
      <c r="IA30" s="5" t="str">
        <f>IF($Z30=0,"-",IFERROR(INDEX(CHOOSE($G30,DataAutumn!i.GI, DataWinter!i.GI, DataSpring!i.GI),$H30,7*($Z30-1)+IA$14)*INDEX(GI.UpperScalar,1,IA$14),"-"))</f>
        <v>-</v>
      </c>
      <c r="IB30" s="5" t="str">
        <f>IF($Z30=0,"-",IFERROR(INDEX(CHOOSE($G30,DataAutumn!i.GI, DataWinter!i.GI, DataSpring!i.GI),$H30,7*($Z30-1)+IB$14)*INDEX(GI.UpperScalar,1,IB$14),"-"))</f>
        <v>-</v>
      </c>
      <c r="IC30" s="22" t="str">
        <f t="shared" ca="1" si="106"/>
        <v>-</v>
      </c>
      <c r="ID30" s="22" t="str">
        <f t="shared" ca="1" si="106"/>
        <v>-</v>
      </c>
      <c r="IE30" s="22" t="b">
        <f t="shared" ca="1" si="107"/>
        <v>1</v>
      </c>
      <c r="IF30" s="22">
        <f t="shared" ca="1" si="107"/>
        <v>0</v>
      </c>
      <c r="IG30" s="5" t="str">
        <f t="shared" ca="1" si="166"/>
        <v>-</v>
      </c>
      <c r="IH30" s="5" t="str">
        <f t="shared" ca="1" si="166"/>
        <v>-</v>
      </c>
      <c r="II30" s="5" t="str">
        <f t="shared" ca="1" si="166"/>
        <v>-</v>
      </c>
      <c r="IJ30" s="5" t="str">
        <f t="shared" ca="1" si="166"/>
        <v>-</v>
      </c>
      <c r="IK30" s="22" t="str">
        <f t="shared" ca="1" si="194"/>
        <v>-</v>
      </c>
      <c r="IL30" s="5">
        <f t="shared" ca="1" si="167"/>
        <v>0.5</v>
      </c>
      <c r="IM30" s="22" t="str">
        <f t="shared" ca="1" si="194"/>
        <v>-</v>
      </c>
      <c r="IN30" s="5">
        <f t="shared" ca="1" si="168"/>
        <v>0.5</v>
      </c>
      <c r="IO30" s="5" t="str">
        <f t="shared" ca="1" si="169"/>
        <v>-</v>
      </c>
      <c r="IP30" s="5">
        <f t="shared" ca="1" si="169"/>
        <v>500</v>
      </c>
      <c r="IQ30" s="5">
        <f t="shared" ca="1" si="169"/>
        <v>500</v>
      </c>
      <c r="IR30" s="5">
        <f t="shared" ca="1" si="169"/>
        <v>865</v>
      </c>
      <c r="IS30" s="5" t="str">
        <f t="shared" ca="1" si="169"/>
        <v>-</v>
      </c>
      <c r="IT30" s="5" t="str">
        <f t="shared" ca="1" si="169"/>
        <v>-</v>
      </c>
      <c r="IU30" s="22">
        <f t="shared" ca="1" si="194"/>
        <v>1</v>
      </c>
      <c r="IV30" s="22">
        <f t="shared" ca="1" si="194"/>
        <v>0</v>
      </c>
      <c r="IW30" s="22">
        <f t="shared" ca="1" si="194"/>
        <v>1</v>
      </c>
      <c r="IX30" s="22">
        <f t="shared" ca="1" si="194"/>
        <v>1</v>
      </c>
      <c r="IY30" s="22">
        <f t="shared" ca="1" si="194"/>
        <v>0</v>
      </c>
      <c r="IZ30" s="22">
        <f t="shared" ca="1" si="194"/>
        <v>70</v>
      </c>
      <c r="JA30" s="22">
        <f t="shared" ca="1" si="195"/>
        <v>50</v>
      </c>
      <c r="JB30" s="22">
        <f t="shared" ca="1" si="195"/>
        <v>70</v>
      </c>
      <c r="JC30" s="22">
        <f t="shared" ca="1" si="195"/>
        <v>50</v>
      </c>
      <c r="JD30" s="5">
        <f t="shared" ca="1" si="170"/>
        <v>1</v>
      </c>
      <c r="JE30" s="5">
        <f t="shared" ca="1" si="171"/>
        <v>1</v>
      </c>
      <c r="JF30" s="5">
        <f t="shared" ca="1" si="172"/>
        <v>1</v>
      </c>
      <c r="JG30" s="22">
        <f t="shared" ca="1" si="195"/>
        <v>1</v>
      </c>
      <c r="JH30" s="22">
        <f t="shared" ca="1" si="195"/>
        <v>1</v>
      </c>
      <c r="JI30" s="22">
        <f t="shared" ca="1" si="195"/>
        <v>1</v>
      </c>
      <c r="JJ30" s="22">
        <f t="shared" ca="1" si="195"/>
        <v>1</v>
      </c>
      <c r="JK30" s="22">
        <f t="shared" ca="1" si="195"/>
        <v>1</v>
      </c>
      <c r="JL30" s="22">
        <f t="shared" ca="1" si="195"/>
        <v>1</v>
      </c>
      <c r="JM30" s="22">
        <f t="shared" ca="1" si="195"/>
        <v>1</v>
      </c>
      <c r="JN30" s="173" t="b">
        <f t="shared" ca="1" si="196"/>
        <v>1</v>
      </c>
      <c r="JO30" s="173">
        <f t="shared" ca="1" si="173"/>
        <v>149.99</v>
      </c>
      <c r="JP30" s="173">
        <f t="shared" ca="1" si="173"/>
        <v>0</v>
      </c>
      <c r="JQ30" s="173">
        <f t="shared" ca="1" si="173"/>
        <v>0</v>
      </c>
      <c r="JR30" s="173">
        <f t="shared" ca="1" si="173"/>
        <v>0</v>
      </c>
      <c r="JS30" s="173">
        <f t="shared" ca="1" si="173"/>
        <v>0</v>
      </c>
      <c r="JT30" s="173">
        <f t="shared" ca="1" si="173"/>
        <v>0</v>
      </c>
      <c r="JU30" s="173">
        <f t="shared" ca="1" si="173"/>
        <v>0</v>
      </c>
      <c r="JV30" s="173">
        <f t="shared" ca="1" si="173"/>
        <v>0</v>
      </c>
      <c r="JW30" s="173">
        <f t="shared" ca="1" si="173"/>
        <v>0</v>
      </c>
      <c r="JX30" s="173">
        <f t="shared" ca="1" si="173"/>
        <v>0</v>
      </c>
      <c r="JY30" s="173">
        <f t="shared" ca="1" si="173"/>
        <v>0</v>
      </c>
      <c r="JZ30" s="173">
        <f t="shared" ca="1" si="173"/>
        <v>0</v>
      </c>
      <c r="KA30" s="173">
        <f t="shared" ca="1" si="173"/>
        <v>0</v>
      </c>
      <c r="KB30" s="173">
        <f t="shared" ca="1" si="173"/>
        <v>0</v>
      </c>
      <c r="KC30" s="173">
        <f t="shared" ca="1" si="173"/>
        <v>0</v>
      </c>
      <c r="KD30" s="173">
        <f t="shared" ca="1" si="173"/>
        <v>146.24</v>
      </c>
      <c r="KE30" s="173">
        <f t="shared" ca="1" si="174"/>
        <v>146.24</v>
      </c>
      <c r="KF30" s="173">
        <f t="shared" ca="1" si="174"/>
        <v>146.24</v>
      </c>
      <c r="KG30" s="173">
        <f t="shared" ca="1" si="174"/>
        <v>146.24</v>
      </c>
      <c r="KH30" s="173">
        <f t="shared" ca="1" si="174"/>
        <v>146.24</v>
      </c>
      <c r="KI30" s="173">
        <f t="shared" ca="1" si="174"/>
        <v>146.24</v>
      </c>
      <c r="KJ30" s="173">
        <f t="shared" ca="1" si="174"/>
        <v>146.24</v>
      </c>
      <c r="KK30" s="173">
        <f t="shared" ca="1" si="174"/>
        <v>146.24</v>
      </c>
      <c r="KL30" s="173">
        <f t="shared" ca="1" si="174"/>
        <v>20</v>
      </c>
      <c r="KM30" s="173">
        <f t="shared" ca="1" si="174"/>
        <v>20</v>
      </c>
      <c r="KN30" s="173">
        <f t="shared" ca="1" si="174"/>
        <v>20</v>
      </c>
      <c r="KO30" s="173">
        <f t="shared" ca="1" si="174"/>
        <v>0</v>
      </c>
      <c r="KP30" s="173">
        <f t="shared" ca="1" si="174"/>
        <v>0</v>
      </c>
      <c r="KQ30" s="173">
        <f t="shared" ca="1" si="174"/>
        <v>0</v>
      </c>
      <c r="KR30" s="173">
        <f t="shared" ca="1" si="174"/>
        <v>0</v>
      </c>
      <c r="KS30" s="173">
        <f t="shared" ca="1" si="174"/>
        <v>75.289999999999992</v>
      </c>
      <c r="KT30" s="173">
        <f t="shared" ca="1" si="174"/>
        <v>75.289999999999992</v>
      </c>
      <c r="KU30" s="173">
        <f t="shared" ca="1" si="175"/>
        <v>75.289999999999992</v>
      </c>
      <c r="KV30" s="173">
        <f t="shared" ca="1" si="175"/>
        <v>75.289999999999992</v>
      </c>
      <c r="KW30" s="173">
        <f t="shared" ca="1" si="175"/>
        <v>75.289999999999992</v>
      </c>
      <c r="KX30" s="173">
        <f t="shared" ca="1" si="175"/>
        <v>75.289999999999992</v>
      </c>
      <c r="KY30" s="173">
        <f t="shared" ca="1" si="175"/>
        <v>75.289999999999992</v>
      </c>
      <c r="KZ30" s="173">
        <f t="shared" ca="1" si="175"/>
        <v>222.87</v>
      </c>
      <c r="LA30" s="173">
        <f t="shared" ca="1" si="175"/>
        <v>0</v>
      </c>
      <c r="LB30" s="173">
        <f t="shared" ca="1" si="175"/>
        <v>0</v>
      </c>
      <c r="LC30" s="173">
        <f t="shared" ca="1" si="175"/>
        <v>0</v>
      </c>
      <c r="LD30" s="173">
        <f t="shared" ca="1" si="175"/>
        <v>0</v>
      </c>
      <c r="LE30" s="173">
        <f t="shared" ca="1" si="175"/>
        <v>0</v>
      </c>
      <c r="LF30" s="173">
        <f t="shared" ca="1" si="175"/>
        <v>0</v>
      </c>
      <c r="LG30" s="173">
        <f t="shared" ca="1" si="175"/>
        <v>0</v>
      </c>
      <c r="LH30" s="173">
        <f t="shared" ca="1" si="175"/>
        <v>0</v>
      </c>
      <c r="LI30" s="173">
        <f t="shared" ca="1" si="175"/>
        <v>0</v>
      </c>
      <c r="LJ30" s="173">
        <f t="shared" ca="1" si="175"/>
        <v>0</v>
      </c>
      <c r="LK30" s="173">
        <f t="shared" ca="1" si="176"/>
        <v>0</v>
      </c>
      <c r="LL30" s="173">
        <f t="shared" ca="1" si="176"/>
        <v>0</v>
      </c>
      <c r="LM30" s="173">
        <f t="shared" ca="1" si="176"/>
        <v>0</v>
      </c>
      <c r="LN30" s="173">
        <f t="shared" ca="1" si="176"/>
        <v>0</v>
      </c>
      <c r="LO30" s="173">
        <f t="shared" ca="1" si="176"/>
        <v>0</v>
      </c>
      <c r="LP30" s="173">
        <f t="shared" ca="1" si="176"/>
        <v>0</v>
      </c>
      <c r="LQ30" s="173">
        <f t="shared" ca="1" si="176"/>
        <v>0</v>
      </c>
      <c r="LR30" s="173">
        <f t="shared" ca="1" si="176"/>
        <v>0</v>
      </c>
      <c r="LS30" s="173">
        <f t="shared" ca="1" si="176"/>
        <v>0</v>
      </c>
      <c r="LT30" s="173">
        <f t="shared" ca="1" si="176"/>
        <v>0</v>
      </c>
      <c r="LU30" s="173">
        <f t="shared" ca="1" si="176"/>
        <v>0</v>
      </c>
      <c r="LV30" s="173">
        <f t="shared" ca="1" si="176"/>
        <v>0</v>
      </c>
      <c r="LW30" s="173">
        <f t="shared" ca="1" si="176"/>
        <v>0</v>
      </c>
      <c r="LX30" s="173">
        <f t="shared" ca="1" si="176"/>
        <v>0</v>
      </c>
      <c r="LY30" s="173">
        <f t="shared" ca="1" si="176"/>
        <v>0</v>
      </c>
      <c r="LZ30" s="173">
        <f t="shared" ca="1" si="176"/>
        <v>0</v>
      </c>
      <c r="MA30" s="173">
        <f t="shared" ca="1" si="177"/>
        <v>0</v>
      </c>
      <c r="MB30" s="173">
        <f t="shared" ca="1" si="177"/>
        <v>0</v>
      </c>
      <c r="MC30" s="173">
        <f t="shared" ca="1" si="177"/>
        <v>0</v>
      </c>
      <c r="MD30" s="173">
        <f t="shared" ca="1" si="177"/>
        <v>0</v>
      </c>
      <c r="ME30" s="173">
        <f t="shared" ca="1" si="177"/>
        <v>0</v>
      </c>
      <c r="MF30" s="173">
        <f t="shared" ca="1" si="177"/>
        <v>0</v>
      </c>
      <c r="MG30" s="173">
        <f t="shared" ca="1" si="177"/>
        <v>0</v>
      </c>
      <c r="MH30" s="173">
        <f t="shared" ca="1" si="177"/>
        <v>0</v>
      </c>
      <c r="MI30" s="173">
        <f t="shared" ca="1" si="177"/>
        <v>0</v>
      </c>
      <c r="MJ30" s="173">
        <f t="shared" ca="1" si="177"/>
        <v>0</v>
      </c>
      <c r="MK30" s="173">
        <f t="shared" ca="1" si="177"/>
        <v>0</v>
      </c>
      <c r="ML30" s="173">
        <f t="shared" ca="1" si="177"/>
        <v>0</v>
      </c>
      <c r="MM30" s="173">
        <f t="shared" ca="1" si="177"/>
        <v>0</v>
      </c>
      <c r="MN30" s="173">
        <f t="shared" ca="1" si="177"/>
        <v>0</v>
      </c>
      <c r="MO30" s="173">
        <f t="shared" ca="1" si="177"/>
        <v>0</v>
      </c>
      <c r="MP30" s="173">
        <f t="shared" ca="1" si="177"/>
        <v>0</v>
      </c>
      <c r="MQ30" s="173">
        <f t="shared" ca="1" si="178"/>
        <v>0</v>
      </c>
      <c r="MR30" s="173">
        <f t="shared" ca="1" si="178"/>
        <v>0</v>
      </c>
      <c r="MS30" s="173">
        <f t="shared" ca="1" si="178"/>
        <v>0</v>
      </c>
      <c r="MT30" s="173">
        <f t="shared" ca="1" si="178"/>
        <v>0</v>
      </c>
      <c r="MU30" s="173">
        <f t="shared" ca="1" si="178"/>
        <v>0</v>
      </c>
      <c r="MV30" s="173">
        <f t="shared" ca="1" si="178"/>
        <v>0</v>
      </c>
      <c r="MW30" s="173">
        <f t="shared" ca="1" si="178"/>
        <v>0</v>
      </c>
      <c r="MX30" s="173">
        <f t="shared" ca="1" si="178"/>
        <v>0</v>
      </c>
      <c r="MY30" s="173">
        <f t="shared" ca="1" si="178"/>
        <v>0</v>
      </c>
      <c r="MZ30" s="173">
        <f t="shared" ca="1" si="178"/>
        <v>0</v>
      </c>
      <c r="NA30" s="173">
        <f t="shared" ca="1" si="178"/>
        <v>0</v>
      </c>
      <c r="NB30" s="173">
        <f t="shared" ca="1" si="178"/>
        <v>0</v>
      </c>
      <c r="NC30" s="173">
        <f t="shared" ca="1" si="178"/>
        <v>0</v>
      </c>
      <c r="ND30" s="173">
        <f t="shared" ca="1" si="178"/>
        <v>0</v>
      </c>
      <c r="NE30" s="173">
        <f t="shared" ca="1" si="178"/>
        <v>0</v>
      </c>
      <c r="NF30" s="173">
        <f t="shared" ca="1" si="178"/>
        <v>0</v>
      </c>
      <c r="NG30" s="173">
        <f t="shared" ca="1" si="179"/>
        <v>0</v>
      </c>
      <c r="NH30" s="173">
        <f t="shared" ca="1" si="179"/>
        <v>0</v>
      </c>
      <c r="NI30" s="173">
        <f t="shared" ca="1" si="179"/>
        <v>0</v>
      </c>
      <c r="NJ30" s="173">
        <f t="shared" ca="1" si="179"/>
        <v>0</v>
      </c>
      <c r="NK30" s="173">
        <f t="shared" ca="1" si="179"/>
        <v>0</v>
      </c>
      <c r="NL30" s="173">
        <f t="shared" ca="1" si="179"/>
        <v>0</v>
      </c>
      <c r="NM30" s="173">
        <f t="shared" ca="1" si="179"/>
        <v>0</v>
      </c>
      <c r="NN30" s="173">
        <f t="shared" ca="1" si="179"/>
        <v>0</v>
      </c>
      <c r="NO30" s="173">
        <f t="shared" ca="1" si="179"/>
        <v>0</v>
      </c>
      <c r="NP30" s="173">
        <f t="shared" ca="1" si="179"/>
        <v>0</v>
      </c>
      <c r="NQ30" s="173">
        <f t="shared" ca="1" si="179"/>
        <v>0</v>
      </c>
      <c r="NR30" s="173">
        <f t="shared" ca="1" si="179"/>
        <v>0</v>
      </c>
      <c r="NS30" s="173">
        <f t="shared" ca="1" si="179"/>
        <v>0</v>
      </c>
      <c r="NT30" s="173">
        <f t="shared" ca="1" si="179"/>
        <v>0</v>
      </c>
      <c r="NU30" s="173">
        <f t="shared" ca="1" si="179"/>
        <v>0</v>
      </c>
      <c r="NV30" s="173">
        <f t="shared" ca="1" si="179"/>
        <v>0</v>
      </c>
      <c r="NW30" s="173">
        <f t="shared" ca="1" si="180"/>
        <v>0</v>
      </c>
      <c r="NX30" s="173">
        <f t="shared" ca="1" si="180"/>
        <v>0</v>
      </c>
      <c r="NY30" s="173">
        <f t="shared" ca="1" si="180"/>
        <v>0</v>
      </c>
      <c r="NZ30" s="173">
        <f t="shared" ca="1" si="180"/>
        <v>0</v>
      </c>
      <c r="OA30" s="173">
        <f t="shared" ca="1" si="180"/>
        <v>0</v>
      </c>
      <c r="OB30" s="173">
        <f t="shared" ca="1" si="180"/>
        <v>0</v>
      </c>
      <c r="OC30" s="173">
        <f t="shared" ca="1" si="180"/>
        <v>0</v>
      </c>
      <c r="OD30" s="173">
        <f t="shared" ca="1" si="180"/>
        <v>0</v>
      </c>
      <c r="OE30" s="22">
        <f t="shared" ca="1" si="197"/>
        <v>0</v>
      </c>
      <c r="OF30" s="22" t="str">
        <f t="shared" ca="1" si="197"/>
        <v>-</v>
      </c>
      <c r="OG30" s="22">
        <f t="shared" ca="1" si="197"/>
        <v>0</v>
      </c>
      <c r="OH30" s="22">
        <f t="shared" ca="1" si="197"/>
        <v>0</v>
      </c>
      <c r="OI30" s="27">
        <v>0</v>
      </c>
    </row>
    <row r="31" spans="1:399" s="303" customFormat="1" outlineLevel="1">
      <c r="A31" s="302">
        <f t="shared" si="181"/>
        <v>26</v>
      </c>
      <c r="B31" s="314">
        <f t="shared" ca="1" si="203"/>
        <v>19</v>
      </c>
      <c r="C31" s="303">
        <v>4</v>
      </c>
      <c r="D31" s="341" t="b">
        <f t="shared" si="198"/>
        <v>0</v>
      </c>
      <c r="E31" s="303" t="b">
        <v>0</v>
      </c>
      <c r="F31" s="303" t="b">
        <v>1</v>
      </c>
      <c r="G31" s="339">
        <f t="shared" ca="1" si="199"/>
        <v>1</v>
      </c>
      <c r="H31" s="339">
        <f t="shared" ca="1" si="183"/>
        <v>1</v>
      </c>
      <c r="I31" s="339">
        <f t="shared" ca="1" si="183"/>
        <v>1</v>
      </c>
      <c r="J31" s="339">
        <f t="shared" ca="1" si="183"/>
        <v>1</v>
      </c>
      <c r="K31" s="339">
        <f t="shared" ca="1" si="183"/>
        <v>1</v>
      </c>
      <c r="L31" s="339">
        <f t="shared" ca="1" si="183"/>
        <v>1</v>
      </c>
      <c r="M31" s="339">
        <f t="shared" ca="1" si="183"/>
        <v>1</v>
      </c>
      <c r="N31" s="339">
        <f t="shared" ca="1" si="183"/>
        <v>2</v>
      </c>
      <c r="O31" s="339">
        <f t="shared" ca="1" si="183"/>
        <v>1</v>
      </c>
      <c r="P31" s="339">
        <f t="shared" ca="1" si="183"/>
        <v>0</v>
      </c>
      <c r="Q31" s="339">
        <f t="shared" ca="1" si="183"/>
        <v>0</v>
      </c>
      <c r="R31" s="339">
        <f t="shared" ca="1" si="183"/>
        <v>0</v>
      </c>
      <c r="S31" s="339">
        <f t="shared" ca="1" si="183"/>
        <v>0</v>
      </c>
      <c r="T31" s="339">
        <f t="shared" ca="1" si="183"/>
        <v>0</v>
      </c>
      <c r="U31" s="339">
        <f t="shared" ca="1" si="183"/>
        <v>1</v>
      </c>
      <c r="V31" s="339">
        <f t="shared" ca="1" si="183"/>
        <v>1</v>
      </c>
      <c r="W31" s="339">
        <f t="shared" ca="1" si="183"/>
        <v>1</v>
      </c>
      <c r="X31" s="339">
        <f t="shared" ca="1" si="184"/>
        <v>1</v>
      </c>
      <c r="Y31" s="339">
        <f t="shared" ca="1" si="184"/>
        <v>1</v>
      </c>
      <c r="Z31" s="32"/>
      <c r="AB31" s="21">
        <v>0</v>
      </c>
      <c r="AC31" s="5">
        <f t="shared" ca="1" si="143"/>
        <v>1</v>
      </c>
      <c r="AD31" s="5">
        <f t="shared" ca="1" si="143"/>
        <v>1</v>
      </c>
      <c r="AE31" s="5">
        <f t="shared" ca="1" si="143"/>
        <v>0</v>
      </c>
      <c r="AF31" s="5">
        <f t="shared" ca="1" si="143"/>
        <v>2</v>
      </c>
      <c r="AG31" s="5">
        <f t="shared" ca="1" si="143"/>
        <v>0</v>
      </c>
      <c r="AJ31" s="328" t="str">
        <f t="shared" ca="1" si="185"/>
        <v>00007 FeedSupply GSM Day135 FWM     GI1 EL050% Age213 T_TRUE  LTW_FALSE (F33N11)</v>
      </c>
      <c r="AK31" s="10" t="str">
        <f ca="1">IF(COUNTIF(AJ$5:AJ31,AJ31)=1,"-","Dup")</f>
        <v>-</v>
      </c>
      <c r="AL31" s="22" t="b">
        <f t="shared" ca="1" si="144"/>
        <v>1</v>
      </c>
      <c r="AM31" s="22" t="b">
        <f t="shared" ca="1" si="144"/>
        <v>0</v>
      </c>
      <c r="AN31" s="21" t="b">
        <v>1</v>
      </c>
      <c r="AO31" s="21" t="b">
        <v>1</v>
      </c>
      <c r="AP31" s="340">
        <f t="shared" ca="1" si="200"/>
        <v>111107</v>
      </c>
      <c r="AQ31" s="22" t="b">
        <f t="shared" ca="1" si="144"/>
        <v>1</v>
      </c>
      <c r="AR31" s="339">
        <f t="shared" ca="1" si="201"/>
        <v>111108</v>
      </c>
      <c r="AS31" s="22">
        <f t="shared" ca="1" si="202"/>
        <v>1</v>
      </c>
      <c r="AT31" s="21" t="s">
        <v>37</v>
      </c>
      <c r="AU31" s="22" t="str">
        <f t="shared" ca="1" si="202"/>
        <v>-</v>
      </c>
      <c r="AV31" s="21" t="s">
        <v>37</v>
      </c>
      <c r="AW31" s="21" t="s">
        <v>37</v>
      </c>
      <c r="AX31" s="22" t="str">
        <f t="shared" ca="1" si="144"/>
        <v>-</v>
      </c>
      <c r="AY31" s="22">
        <f t="shared" ca="1" si="144"/>
        <v>0</v>
      </c>
      <c r="AZ31" s="22">
        <f t="shared" ca="1" si="144"/>
        <v>0</v>
      </c>
      <c r="BA31" s="22" t="str">
        <f t="shared" ca="1" si="144"/>
        <v>-</v>
      </c>
      <c r="BB31" s="22" t="str">
        <f t="shared" ca="1" si="144"/>
        <v>-</v>
      </c>
      <c r="BC31" s="22" t="str">
        <f t="shared" ca="1" si="144"/>
        <v>-</v>
      </c>
      <c r="BD31" s="22" t="str">
        <f t="shared" ca="1" si="186"/>
        <v>-</v>
      </c>
      <c r="BE31" s="22" t="str">
        <f t="shared" ca="1" si="186"/>
        <v>-</v>
      </c>
      <c r="BF31" s="22" t="str">
        <f t="shared" ca="1" si="186"/>
        <v>-</v>
      </c>
      <c r="BG31" s="22" t="str">
        <f t="shared" ca="1" si="186"/>
        <v>-</v>
      </c>
      <c r="BH31" s="22" t="str">
        <f t="shared" ca="1" si="186"/>
        <v>-</v>
      </c>
      <c r="BI31" s="22" t="str">
        <f t="shared" ca="1" si="186"/>
        <v>-</v>
      </c>
      <c r="BJ31" s="22" t="str">
        <f t="shared" ca="1" si="186"/>
        <v>-</v>
      </c>
      <c r="BK31" s="22" t="str">
        <f t="shared" ca="1" si="186"/>
        <v>-</v>
      </c>
      <c r="BL31" s="22" t="str">
        <f t="shared" ca="1" si="186"/>
        <v>-</v>
      </c>
      <c r="BM31" s="22" t="str">
        <f t="shared" ca="1" si="186"/>
        <v>-</v>
      </c>
      <c r="BN31" s="22" t="str">
        <f t="shared" ca="1" si="186"/>
        <v>-</v>
      </c>
      <c r="BO31" s="22" t="str">
        <f t="shared" ca="1" si="186"/>
        <v>-</v>
      </c>
      <c r="BP31" s="22" t="str">
        <f t="shared" ca="1" si="186"/>
        <v>-</v>
      </c>
      <c r="BQ31" s="22" t="str">
        <f t="shared" ca="1" si="186"/>
        <v>-</v>
      </c>
      <c r="BR31" s="22" t="str">
        <f t="shared" ca="1" si="186"/>
        <v>-</v>
      </c>
      <c r="BS31" s="22" t="str">
        <f t="shared" ca="1" si="186"/>
        <v>-</v>
      </c>
      <c r="BT31" s="22" t="str">
        <f t="shared" ca="1" si="187"/>
        <v>-</v>
      </c>
      <c r="BU31" s="22" t="str">
        <f t="shared" ca="1" si="187"/>
        <v>-</v>
      </c>
      <c r="BV31" s="22" t="str">
        <f t="shared" ca="1" si="187"/>
        <v>-</v>
      </c>
      <c r="BW31" s="22" t="str">
        <f t="shared" ca="1" si="187"/>
        <v>-</v>
      </c>
      <c r="BX31" s="5">
        <f t="shared" ca="1" si="145"/>
        <v>0</v>
      </c>
      <c r="BY31" s="22" t="str">
        <f t="shared" ca="1" si="187"/>
        <v>-</v>
      </c>
      <c r="BZ31" s="22" t="str">
        <f t="shared" ca="1" si="187"/>
        <v>-</v>
      </c>
      <c r="CA31" s="22" t="str">
        <f t="shared" ca="1" si="187"/>
        <v>-</v>
      </c>
      <c r="CB31" s="22" t="str">
        <f t="shared" ca="1" si="187"/>
        <v>-</v>
      </c>
      <c r="CC31" s="22" t="str">
        <f t="shared" ca="1" si="187"/>
        <v>-</v>
      </c>
      <c r="CD31" s="22" t="str">
        <f t="shared" ca="1" si="187"/>
        <v>-</v>
      </c>
      <c r="CE31" s="22" t="str">
        <f t="shared" ca="1" si="187"/>
        <v>-</v>
      </c>
      <c r="CF31" s="22" t="str">
        <f t="shared" ca="1" si="187"/>
        <v>-</v>
      </c>
      <c r="CG31" s="21">
        <v>1</v>
      </c>
      <c r="CH31" s="21">
        <v>1</v>
      </c>
      <c r="CI31" s="22">
        <f t="shared" ca="1" si="187"/>
        <v>0</v>
      </c>
      <c r="CJ31" s="22" t="str">
        <f t="shared" ca="1" si="188"/>
        <v>-</v>
      </c>
      <c r="CK31" s="22" t="str">
        <f t="shared" ca="1" si="188"/>
        <v>-</v>
      </c>
      <c r="CL31" s="22" t="str">
        <f t="shared" ca="1" si="188"/>
        <v>-</v>
      </c>
      <c r="CM31" s="22" t="str">
        <f t="shared" ca="1" si="188"/>
        <v>-</v>
      </c>
      <c r="CN31" s="22" t="str">
        <f t="shared" ca="1" si="188"/>
        <v>-</v>
      </c>
      <c r="CO31" s="22" t="str">
        <f t="shared" ca="1" si="188"/>
        <v>-</v>
      </c>
      <c r="CP31" s="22" t="str">
        <f t="shared" ca="1" si="188"/>
        <v>-</v>
      </c>
      <c r="CQ31" s="22">
        <f t="shared" ca="1" si="188"/>
        <v>0</v>
      </c>
      <c r="CR31" s="22" t="str">
        <f t="shared" ca="1" si="188"/>
        <v>-</v>
      </c>
      <c r="CS31" s="22" t="str">
        <f t="shared" ca="1" si="188"/>
        <v>-</v>
      </c>
      <c r="CT31" s="22" t="str">
        <f t="shared" ca="1" si="188"/>
        <v>-</v>
      </c>
      <c r="CU31" s="22" t="str">
        <f t="shared" ca="1" si="188"/>
        <v>-</v>
      </c>
      <c r="CV31" s="22" t="str">
        <f t="shared" ca="1" si="188"/>
        <v>-</v>
      </c>
      <c r="CW31" s="22">
        <f t="shared" ca="1" si="188"/>
        <v>0</v>
      </c>
      <c r="CX31" s="195">
        <f t="shared" ca="1" si="146"/>
        <v>0</v>
      </c>
      <c r="CY31" s="195">
        <f t="shared" ca="1" si="146"/>
        <v>0</v>
      </c>
      <c r="CZ31" s="195">
        <f t="shared" ca="1" si="146"/>
        <v>0</v>
      </c>
      <c r="DA31" s="195">
        <f t="shared" ca="1" si="146"/>
        <v>0</v>
      </c>
      <c r="DB31" s="194">
        <f t="shared" ca="1" si="147"/>
        <v>0</v>
      </c>
      <c r="DC31" s="194">
        <f t="shared" ca="1" si="147"/>
        <v>0</v>
      </c>
      <c r="DD31" s="194">
        <f t="shared" ca="1" si="147"/>
        <v>0</v>
      </c>
      <c r="DE31" s="194">
        <f t="shared" ca="1" si="147"/>
        <v>0</v>
      </c>
      <c r="DF31" s="196">
        <f t="shared" ca="1" si="148"/>
        <v>0</v>
      </c>
      <c r="DG31" s="196">
        <f t="shared" ca="1" si="148"/>
        <v>0</v>
      </c>
      <c r="DH31" s="196">
        <f t="shared" ca="1" si="148"/>
        <v>0</v>
      </c>
      <c r="DI31" s="196">
        <f t="shared" ca="1" si="148"/>
        <v>0</v>
      </c>
      <c r="DJ31" s="195">
        <f t="shared" ca="1" si="149"/>
        <v>0</v>
      </c>
      <c r="DK31" s="195">
        <f t="shared" ca="1" si="149"/>
        <v>0</v>
      </c>
      <c r="DL31" s="195">
        <f t="shared" ca="1" si="149"/>
        <v>0</v>
      </c>
      <c r="DM31" s="195">
        <f t="shared" ca="1" si="149"/>
        <v>0</v>
      </c>
      <c r="DN31" s="194">
        <f t="shared" ca="1" si="150"/>
        <v>0</v>
      </c>
      <c r="DO31" s="194">
        <f t="shared" ca="1" si="150"/>
        <v>0</v>
      </c>
      <c r="DP31" s="194">
        <f t="shared" ca="1" si="150"/>
        <v>0</v>
      </c>
      <c r="DQ31" s="194">
        <f t="shared" ca="1" si="150"/>
        <v>0</v>
      </c>
      <c r="DR31" s="196">
        <f t="shared" ca="1" si="151"/>
        <v>0</v>
      </c>
      <c r="DS31" s="196">
        <f t="shared" ca="1" si="151"/>
        <v>0</v>
      </c>
      <c r="DT31" s="196">
        <f t="shared" ca="1" si="151"/>
        <v>0</v>
      </c>
      <c r="DU31" s="196">
        <f t="shared" ca="1" si="151"/>
        <v>0</v>
      </c>
      <c r="DV31" s="195">
        <f t="shared" ca="1" si="152"/>
        <v>0</v>
      </c>
      <c r="DW31" s="195">
        <f t="shared" ca="1" si="152"/>
        <v>0</v>
      </c>
      <c r="DX31" s="195">
        <f t="shared" ca="1" si="152"/>
        <v>0</v>
      </c>
      <c r="DY31" s="195">
        <f t="shared" ca="1" si="152"/>
        <v>0</v>
      </c>
      <c r="DZ31" s="194">
        <f t="shared" ca="1" si="153"/>
        <v>0</v>
      </c>
      <c r="EA31" s="194">
        <f t="shared" ca="1" si="153"/>
        <v>0</v>
      </c>
      <c r="EB31" s="194">
        <f t="shared" ca="1" si="153"/>
        <v>0</v>
      </c>
      <c r="EC31" s="194">
        <f t="shared" ca="1" si="153"/>
        <v>0</v>
      </c>
      <c r="ED31" s="196">
        <f t="shared" ca="1" si="154"/>
        <v>0</v>
      </c>
      <c r="EE31" s="196">
        <f t="shared" ca="1" si="154"/>
        <v>0</v>
      </c>
      <c r="EF31" s="196">
        <f t="shared" ca="1" si="154"/>
        <v>0</v>
      </c>
      <c r="EG31" s="196">
        <f t="shared" ca="1" si="154"/>
        <v>0</v>
      </c>
      <c r="EH31" s="22">
        <f t="shared" ca="1" si="155"/>
        <v>0</v>
      </c>
      <c r="EI31" s="22">
        <f t="shared" ca="1" si="155"/>
        <v>0</v>
      </c>
      <c r="EJ31" s="22">
        <f t="shared" ca="1" si="155"/>
        <v>0</v>
      </c>
      <c r="EK31" s="22">
        <f t="shared" ca="1" si="155"/>
        <v>0</v>
      </c>
      <c r="EL31" s="22" t="str">
        <f t="shared" ca="1" si="155"/>
        <v>-</v>
      </c>
      <c r="EM31" s="22" t="str">
        <f t="shared" ca="1" si="155"/>
        <v>-</v>
      </c>
      <c r="EN31" s="5">
        <f t="shared" ca="1" si="156"/>
        <v>19</v>
      </c>
      <c r="EO31" s="5">
        <f t="shared" ca="1" si="156"/>
        <v>19</v>
      </c>
      <c r="EP31" s="22" t="str">
        <f t="shared" ca="1" si="155"/>
        <v>-</v>
      </c>
      <c r="EQ31" s="22" t="str">
        <f t="shared" ca="1" si="155"/>
        <v>-</v>
      </c>
      <c r="ER31" s="22" t="str">
        <f t="shared" ca="1" si="155"/>
        <v>-</v>
      </c>
      <c r="ES31" s="22" t="str">
        <f t="shared" ca="1" si="155"/>
        <v>-</v>
      </c>
      <c r="ET31" s="22" t="str">
        <f t="shared" ca="1" si="155"/>
        <v>-</v>
      </c>
      <c r="EU31" s="22" t="str">
        <f t="shared" ca="1" si="155"/>
        <v>-</v>
      </c>
      <c r="EV31" s="22" t="str">
        <f t="shared" ca="1" si="155"/>
        <v>-</v>
      </c>
      <c r="EW31" s="5">
        <f t="shared" ca="1" si="157"/>
        <v>0</v>
      </c>
      <c r="EX31" s="22" t="str">
        <f t="shared" ca="1" si="189"/>
        <v>-</v>
      </c>
      <c r="EY31" s="22" t="str">
        <f t="shared" ca="1" si="189"/>
        <v>-</v>
      </c>
      <c r="EZ31" s="22" t="str">
        <f t="shared" ca="1" si="189"/>
        <v>-</v>
      </c>
      <c r="FA31" s="22" t="str">
        <f t="shared" ca="1" si="189"/>
        <v>-</v>
      </c>
      <c r="FB31" s="5" t="b">
        <f t="shared" ca="1" si="158"/>
        <v>0</v>
      </c>
      <c r="FC31" s="22" t="str">
        <f t="shared" ca="1" si="189"/>
        <v>-</v>
      </c>
      <c r="FD31" s="22">
        <f t="shared" ca="1" si="189"/>
        <v>0</v>
      </c>
      <c r="FE31" s="22" t="str">
        <f t="shared" ca="1" si="189"/>
        <v>-</v>
      </c>
      <c r="FF31" s="22">
        <f t="shared" ca="1" si="189"/>
        <v>1</v>
      </c>
      <c r="FG31" s="22">
        <f t="shared" ca="1" si="189"/>
        <v>0</v>
      </c>
      <c r="FH31" s="22">
        <f t="shared" ca="1" si="189"/>
        <v>1</v>
      </c>
      <c r="FI31" s="22">
        <f t="shared" ca="1" si="189"/>
        <v>1</v>
      </c>
      <c r="FJ31" s="22">
        <f t="shared" ca="1" si="189"/>
        <v>1</v>
      </c>
      <c r="FK31" s="22">
        <f t="shared" ca="1" si="189"/>
        <v>0</v>
      </c>
      <c r="FL31" s="22">
        <f t="shared" ca="1" si="189"/>
        <v>0</v>
      </c>
      <c r="FM31" s="22">
        <f t="shared" ca="1" si="189"/>
        <v>0</v>
      </c>
      <c r="FN31" s="22">
        <f t="shared" ca="1" si="190"/>
        <v>0</v>
      </c>
      <c r="FO31" s="22">
        <f t="shared" ca="1" si="190"/>
        <v>1</v>
      </c>
      <c r="FP31" s="22">
        <f t="shared" ca="1" si="190"/>
        <v>0</v>
      </c>
      <c r="FQ31" s="22">
        <f t="shared" ca="1" si="190"/>
        <v>0</v>
      </c>
      <c r="FR31" s="22">
        <f t="shared" ca="1" si="190"/>
        <v>0</v>
      </c>
      <c r="FS31" s="22">
        <f t="shared" ca="1" si="190"/>
        <v>0</v>
      </c>
      <c r="FT31" s="22">
        <f t="shared" ca="1" si="190"/>
        <v>0</v>
      </c>
      <c r="FU31" s="22">
        <f t="shared" ca="1" si="190"/>
        <v>0</v>
      </c>
      <c r="FV31" s="22">
        <f t="shared" ca="1" si="190"/>
        <v>0</v>
      </c>
      <c r="FW31" s="22">
        <f t="shared" ca="1" si="190"/>
        <v>1</v>
      </c>
      <c r="FX31" s="22">
        <f t="shared" ca="1" si="190"/>
        <v>0</v>
      </c>
      <c r="FY31" s="5">
        <f t="shared" ca="1" si="159"/>
        <v>0</v>
      </c>
      <c r="FZ31" s="5">
        <f t="shared" ca="1" si="159"/>
        <v>0</v>
      </c>
      <c r="GA31" s="5">
        <f t="shared" ca="1" si="159"/>
        <v>0</v>
      </c>
      <c r="GB31" s="5" t="e">
        <f t="shared" si="160"/>
        <v>#VALUE!</v>
      </c>
      <c r="GC31" s="5" t="e">
        <f t="shared" si="160"/>
        <v>#VALUE!</v>
      </c>
      <c r="GD31" s="5" t="e">
        <f t="shared" si="160"/>
        <v>#VALUE!</v>
      </c>
      <c r="GE31" s="22">
        <f t="shared" ca="1" si="191"/>
        <v>0</v>
      </c>
      <c r="GF31" s="22">
        <f t="shared" ca="1" si="191"/>
        <v>0</v>
      </c>
      <c r="GG31" s="22" t="str">
        <f t="shared" ca="1" si="191"/>
        <v>-</v>
      </c>
      <c r="GH31" s="22" t="str">
        <f t="shared" ca="1" si="191"/>
        <v>-</v>
      </c>
      <c r="GI31" s="22" t="str">
        <f t="shared" ca="1" si="191"/>
        <v>-</v>
      </c>
      <c r="GJ31" s="22" t="str">
        <f t="shared" ca="1" si="191"/>
        <v>-</v>
      </c>
      <c r="GK31" s="5" t="b">
        <f t="shared" ca="1" si="161"/>
        <v>1</v>
      </c>
      <c r="GL31" s="5" t="b">
        <f t="shared" ca="1" si="161"/>
        <v>0</v>
      </c>
      <c r="GM31" s="5" t="b">
        <f t="shared" ca="1" si="161"/>
        <v>0</v>
      </c>
      <c r="GN31" s="5">
        <f t="shared" ca="1" si="162"/>
        <v>0</v>
      </c>
      <c r="GO31" s="22">
        <f t="shared" ca="1" si="191"/>
        <v>1</v>
      </c>
      <c r="GP31" s="22">
        <f t="shared" ca="1" si="191"/>
        <v>2</v>
      </c>
      <c r="GQ31" s="5" t="e">
        <f t="shared" ca="1" si="163"/>
        <v>#VALUE!</v>
      </c>
      <c r="GR31" s="5" t="e">
        <f t="shared" ca="1" si="163"/>
        <v>#VALUE!</v>
      </c>
      <c r="GS31" s="5" t="e">
        <f t="shared" si="164"/>
        <v>#VALUE!</v>
      </c>
      <c r="GT31" s="5" t="e">
        <f t="shared" si="164"/>
        <v>#VALUE!</v>
      </c>
      <c r="GU31" s="5" t="e">
        <f t="shared" ca="1" si="165"/>
        <v>#VALUE!</v>
      </c>
      <c r="GV31" s="22" t="str">
        <f t="shared" ca="1" si="192"/>
        <v>-</v>
      </c>
      <c r="GW31" s="22" t="str">
        <f t="shared" ca="1" si="192"/>
        <v>-</v>
      </c>
      <c r="GX31" s="5" t="str">
        <f t="array" ref="GX31">IF(OR(GY31:HL31&lt;&gt;"-"),TRUE,"-")</f>
        <v>-</v>
      </c>
      <c r="GY31" s="5" t="str">
        <f>IF($Z31=0,"-",IFERROR(INDEX(CHOOSE($G31,DataAutumn!i.GI, DataWinter!i.GI, DataSpring!i.GI),$H31,7*($Z31-1)+GY$14)*INDEX(GI.LowerScalar,1,GY$14),"-"))</f>
        <v>-</v>
      </c>
      <c r="GZ31" s="5" t="str">
        <f>IF($Z31=0,"-",IFERROR(INDEX(CHOOSE($G31,DataAutumn!i.GI, DataWinter!i.GI, DataSpring!i.GI),$H31,7*($Z31-1)+GZ$14)*INDEX(GI.LowerScalar,1,GZ$14),"-"))</f>
        <v>-</v>
      </c>
      <c r="HA31" s="5" t="str">
        <f>IF($Z31=0,"-",IFERROR(INDEX(CHOOSE($G31,DataAutumn!i.GI, DataWinter!i.GI, DataSpring!i.GI),$H31,7*($Z31-1)+HA$14)*INDEX(GI.LowerScalar,1,HA$14),"-"))</f>
        <v>-</v>
      </c>
      <c r="HB31" s="5" t="str">
        <f>IF($Z31=0,"-",IFERROR(INDEX(CHOOSE($G31,DataAutumn!i.GI, DataWinter!i.GI, DataSpring!i.GI),$H31,7*($Z31-1)+HB$14)*INDEX(GI.LowerScalar,1,HB$14),"-"))</f>
        <v>-</v>
      </c>
      <c r="HC31" s="5" t="str">
        <f>IF($Z31=0,"-",IFERROR(INDEX(CHOOSE($G31,DataAutumn!i.GI, DataWinter!i.GI, DataSpring!i.GI),$H31,7*($Z31-1)+HC$14)*INDEX(GI.LowerScalar,1,HC$14),"-"))</f>
        <v>-</v>
      </c>
      <c r="HD31" s="5" t="str">
        <f>IF($Z31=0,"-",IFERROR(INDEX(CHOOSE($G31,DataAutumn!i.GI, DataWinter!i.GI, DataSpring!i.GI),$H31,7*($Z31-1)+HD$14)*INDEX(GI.LowerScalar,1,HD$14),"-"))</f>
        <v>-</v>
      </c>
      <c r="HE31" s="5" t="str">
        <f>IF($Z31=0,"-",IFERROR(INDEX(CHOOSE($G31,DataAutumn!i.GI, DataWinter!i.GI, DataSpring!i.GI),$H31,7*($Z31-1)+HE$14)*INDEX(GI.LowerScalar,1,HE$14),"-"))</f>
        <v>-</v>
      </c>
      <c r="HF31" s="5" t="str">
        <f>IF($Z31=0,"-",IFERROR(INDEX(CHOOSE($G31,DataAutumn!i.GI, DataWinter!i.GI, DataSpring!i.GI),$H31,7*($Z31-1)+HF$14)*INDEX(GI.LowerScalar,1,HF$14),"-"))</f>
        <v>-</v>
      </c>
      <c r="HG31" s="5" t="str">
        <f>IF($Z31=0,"-",IFERROR(INDEX(CHOOSE($G31,DataAutumn!i.GI, DataWinter!i.GI, DataSpring!i.GI),$H31,7*($Z31-1)+HG$14)*INDEX(GI.LowerScalar,1,HG$14),"-"))</f>
        <v>-</v>
      </c>
      <c r="HH31" s="5" t="str">
        <f>IF($Z31=0,"-",IFERROR(INDEX(CHOOSE($G31,DataAutumn!i.GI, DataWinter!i.GI, DataSpring!i.GI),$H31,7*($Z31-1)+HH$14)*INDEX(GI.LowerScalar,1,HH$14),"-"))</f>
        <v>-</v>
      </c>
      <c r="HI31" s="5" t="str">
        <f>IF($Z31=0,"-",IFERROR(INDEX(CHOOSE($G31,DataAutumn!i.GI, DataWinter!i.GI, DataSpring!i.GI),$H31,7*($Z31-1)+HI$14)*INDEX(GI.LowerScalar,1,HI$14),"-"))</f>
        <v>-</v>
      </c>
      <c r="HJ31" s="5" t="str">
        <f>IF($Z31=0,"-",IFERROR(INDEX(CHOOSE($G31,DataAutumn!i.GI, DataWinter!i.GI, DataSpring!i.GI),$H31,7*($Z31-1)+HJ$14)*INDEX(GI.LowerScalar,1,HJ$14),"-"))</f>
        <v>-</v>
      </c>
      <c r="HK31" s="5" t="str">
        <f>IF($Z31=0,"-",IFERROR(INDEX(CHOOSE($G31,DataAutumn!i.GI, DataWinter!i.GI, DataSpring!i.GI),$H31,7*($Z31-1)+HK$14)*INDEX(GI.LowerScalar,1,HK$14),"-"))</f>
        <v>-</v>
      </c>
      <c r="HL31" s="5" t="str">
        <f>IF($Z31=0,"-",IFERROR(INDEX(CHOOSE($G31,DataAutumn!i.GI, DataWinter!i.GI, DataSpring!i.GI),$H31,7*($Z31-1)+HL$14)*INDEX(GI.LowerScalar,1,HL$14),"-"))</f>
        <v>-</v>
      </c>
      <c r="HM31" s="5" t="b">
        <f t="array" aca="1" ref="HM31" ca="1">IF(OR(HN31:IB31&lt;&gt;"-"),TRUE,"-")</f>
        <v>1</v>
      </c>
      <c r="HN31" s="22">
        <f t="shared" ca="1" si="193"/>
        <v>0</v>
      </c>
      <c r="HO31" s="5" t="str">
        <f>IF($Z31=0,"-",IFERROR(INDEX(CHOOSE($G31,DataAutumn!i.GI, DataWinter!i.GI, DataSpring!i.GI),$H31,7*($Z31-1)+HO$14)*INDEX(GI.UpperScalar,1,HO$14),"-"))</f>
        <v>-</v>
      </c>
      <c r="HP31" s="5" t="str">
        <f>IF($Z31=0,"-",IFERROR(INDEX(CHOOSE($G31,DataAutumn!i.GI, DataWinter!i.GI, DataSpring!i.GI),$H31,7*($Z31-1)+HP$14)*INDEX(GI.UpperScalar,1,HP$14),"-"))</f>
        <v>-</v>
      </c>
      <c r="HQ31" s="5" t="str">
        <f>IF($Z31=0,"-",IFERROR(INDEX(CHOOSE($G31,DataAutumn!i.GI, DataWinter!i.GI, DataSpring!i.GI),$H31,7*($Z31-1)+HQ$14)*INDEX(GI.UpperScalar,1,HQ$14),"-"))</f>
        <v>-</v>
      </c>
      <c r="HR31" s="5" t="str">
        <f>IF($Z31=0,"-",IFERROR(INDEX(CHOOSE($G31,DataAutumn!i.GI, DataWinter!i.GI, DataSpring!i.GI),$H31,7*($Z31-1)+HR$14)*INDEX(GI.UpperScalar,1,HR$14),"-"))</f>
        <v>-</v>
      </c>
      <c r="HS31" s="5" t="str">
        <f>IF($Z31=0,"-",IFERROR(INDEX(CHOOSE($G31,DataAutumn!i.GI, DataWinter!i.GI, DataSpring!i.GI),$H31,7*($Z31-1)+HS$14)*INDEX(GI.UpperScalar,1,HS$14),"-"))</f>
        <v>-</v>
      </c>
      <c r="HT31" s="5" t="str">
        <f>IF($Z31=0,"-",IFERROR(INDEX(CHOOSE($G31,DataAutumn!i.GI, DataWinter!i.GI, DataSpring!i.GI),$H31,7*($Z31-1)+HT$14)*INDEX(GI.UpperScalar,1,HT$14),"-"))</f>
        <v>-</v>
      </c>
      <c r="HU31" s="5" t="str">
        <f>IF($Z31=0,"-",IFERROR(INDEX(CHOOSE($G31,DataAutumn!i.GI, DataWinter!i.GI, DataSpring!i.GI),$H31,7*($Z31-1)+HU$14)*INDEX(GI.UpperScalar,1,HU$14),"-"))</f>
        <v>-</v>
      </c>
      <c r="HV31" s="5" t="str">
        <f>IF($Z31=0,"-",IFERROR(INDEX(CHOOSE($G31,DataAutumn!i.GI, DataWinter!i.GI, DataSpring!i.GI),$H31,7*($Z31-1)+HV$14)*INDEX(GI.UpperScalar,1,HV$14),"-"))</f>
        <v>-</v>
      </c>
      <c r="HW31" s="5" t="str">
        <f>IF($Z31=0,"-",IFERROR(INDEX(CHOOSE($G31,DataAutumn!i.GI, DataWinter!i.GI, DataSpring!i.GI),$H31,7*($Z31-1)+HW$14)*INDEX(GI.UpperScalar,1,HW$14),"-"))</f>
        <v>-</v>
      </c>
      <c r="HX31" s="5" t="str">
        <f>IF($Z31=0,"-",IFERROR(INDEX(CHOOSE($G31,DataAutumn!i.GI, DataWinter!i.GI, DataSpring!i.GI),$H31,7*($Z31-1)+HX$14)*INDEX(GI.UpperScalar,1,HX$14),"-"))</f>
        <v>-</v>
      </c>
      <c r="HY31" s="5" t="str">
        <f>IF($Z31=0,"-",IFERROR(INDEX(CHOOSE($G31,DataAutumn!i.GI, DataWinter!i.GI, DataSpring!i.GI),$H31,7*($Z31-1)+HY$14)*INDEX(GI.UpperScalar,1,HY$14),"-"))</f>
        <v>-</v>
      </c>
      <c r="HZ31" s="5" t="str">
        <f>IF($Z31=0,"-",IFERROR(INDEX(CHOOSE($G31,DataAutumn!i.GI, DataWinter!i.GI, DataSpring!i.GI),$H31,7*($Z31-1)+HZ$14)*INDEX(GI.UpperScalar,1,HZ$14),"-"))</f>
        <v>-</v>
      </c>
      <c r="IA31" s="5" t="str">
        <f>IF($Z31=0,"-",IFERROR(INDEX(CHOOSE($G31,DataAutumn!i.GI, DataWinter!i.GI, DataSpring!i.GI),$H31,7*($Z31-1)+IA$14)*INDEX(GI.UpperScalar,1,IA$14),"-"))</f>
        <v>-</v>
      </c>
      <c r="IB31" s="5" t="str">
        <f>IF($Z31=0,"-",IFERROR(INDEX(CHOOSE($G31,DataAutumn!i.GI, DataWinter!i.GI, DataSpring!i.GI),$H31,7*($Z31-1)+IB$14)*INDEX(GI.UpperScalar,1,IB$14),"-"))</f>
        <v>-</v>
      </c>
      <c r="IC31" s="22" t="str">
        <f t="shared" ca="1" si="106"/>
        <v>-</v>
      </c>
      <c r="ID31" s="22" t="str">
        <f t="shared" ca="1" si="106"/>
        <v>-</v>
      </c>
      <c r="IE31" s="22" t="b">
        <f t="shared" ca="1" si="107"/>
        <v>1</v>
      </c>
      <c r="IF31" s="22">
        <f t="shared" ca="1" si="107"/>
        <v>0</v>
      </c>
      <c r="IG31" s="5" t="str">
        <f t="shared" ca="1" si="166"/>
        <v>-</v>
      </c>
      <c r="IH31" s="5" t="str">
        <f t="shared" ca="1" si="166"/>
        <v>-</v>
      </c>
      <c r="II31" s="5" t="str">
        <f t="shared" ca="1" si="166"/>
        <v>-</v>
      </c>
      <c r="IJ31" s="5" t="str">
        <f t="shared" ca="1" si="166"/>
        <v>-</v>
      </c>
      <c r="IK31" s="22" t="str">
        <f t="shared" ca="1" si="194"/>
        <v>-</v>
      </c>
      <c r="IL31" s="5">
        <f t="shared" ca="1" si="167"/>
        <v>0.5</v>
      </c>
      <c r="IM31" s="22" t="str">
        <f t="shared" ca="1" si="194"/>
        <v>-</v>
      </c>
      <c r="IN31" s="5">
        <f t="shared" ca="1" si="168"/>
        <v>0.5</v>
      </c>
      <c r="IO31" s="5" t="str">
        <f t="shared" ca="1" si="169"/>
        <v>-</v>
      </c>
      <c r="IP31" s="5">
        <f t="shared" ca="1" si="169"/>
        <v>500</v>
      </c>
      <c r="IQ31" s="5">
        <f t="shared" ca="1" si="169"/>
        <v>500</v>
      </c>
      <c r="IR31" s="5">
        <f t="shared" ca="1" si="169"/>
        <v>865</v>
      </c>
      <c r="IS31" s="5" t="str">
        <f t="shared" ca="1" si="169"/>
        <v>-</v>
      </c>
      <c r="IT31" s="5" t="str">
        <f t="shared" ca="1" si="169"/>
        <v>-</v>
      </c>
      <c r="IU31" s="22">
        <f t="shared" ca="1" si="194"/>
        <v>1</v>
      </c>
      <c r="IV31" s="22">
        <f t="shared" ca="1" si="194"/>
        <v>0</v>
      </c>
      <c r="IW31" s="22">
        <f t="shared" ca="1" si="194"/>
        <v>1</v>
      </c>
      <c r="IX31" s="22">
        <f t="shared" ca="1" si="194"/>
        <v>1</v>
      </c>
      <c r="IY31" s="22">
        <f t="shared" ca="1" si="194"/>
        <v>0</v>
      </c>
      <c r="IZ31" s="22">
        <f t="shared" ca="1" si="194"/>
        <v>70</v>
      </c>
      <c r="JA31" s="22">
        <f t="shared" ca="1" si="195"/>
        <v>50</v>
      </c>
      <c r="JB31" s="22">
        <f t="shared" ca="1" si="195"/>
        <v>70</v>
      </c>
      <c r="JC31" s="22">
        <f t="shared" ca="1" si="195"/>
        <v>50</v>
      </c>
      <c r="JD31" s="5">
        <f t="shared" ca="1" si="170"/>
        <v>1</v>
      </c>
      <c r="JE31" s="5">
        <f t="shared" ca="1" si="171"/>
        <v>1</v>
      </c>
      <c r="JF31" s="5">
        <f t="shared" ca="1" si="172"/>
        <v>1</v>
      </c>
      <c r="JG31" s="22">
        <f t="shared" ca="1" si="195"/>
        <v>1</v>
      </c>
      <c r="JH31" s="22">
        <f t="shared" ca="1" si="195"/>
        <v>1</v>
      </c>
      <c r="JI31" s="22">
        <f t="shared" ca="1" si="195"/>
        <v>1</v>
      </c>
      <c r="JJ31" s="22">
        <f t="shared" ca="1" si="195"/>
        <v>1</v>
      </c>
      <c r="JK31" s="22">
        <f t="shared" ca="1" si="195"/>
        <v>1</v>
      </c>
      <c r="JL31" s="22">
        <f t="shared" ca="1" si="195"/>
        <v>1</v>
      </c>
      <c r="JM31" s="22">
        <f t="shared" ca="1" si="195"/>
        <v>1</v>
      </c>
      <c r="JN31" s="173" t="b">
        <f t="shared" ca="1" si="196"/>
        <v>1</v>
      </c>
      <c r="JO31" s="173">
        <f t="shared" ca="1" si="173"/>
        <v>149.99</v>
      </c>
      <c r="JP31" s="173">
        <f t="shared" ca="1" si="173"/>
        <v>0</v>
      </c>
      <c r="JQ31" s="173">
        <f t="shared" ca="1" si="173"/>
        <v>0</v>
      </c>
      <c r="JR31" s="173">
        <f t="shared" ca="1" si="173"/>
        <v>0</v>
      </c>
      <c r="JS31" s="173">
        <f t="shared" ca="1" si="173"/>
        <v>0</v>
      </c>
      <c r="JT31" s="173">
        <f t="shared" ca="1" si="173"/>
        <v>0</v>
      </c>
      <c r="JU31" s="173">
        <f t="shared" ca="1" si="173"/>
        <v>0</v>
      </c>
      <c r="JV31" s="173">
        <f t="shared" ca="1" si="173"/>
        <v>0</v>
      </c>
      <c r="JW31" s="173">
        <f t="shared" ca="1" si="173"/>
        <v>0</v>
      </c>
      <c r="JX31" s="173">
        <f t="shared" ca="1" si="173"/>
        <v>0</v>
      </c>
      <c r="JY31" s="173">
        <f t="shared" ca="1" si="173"/>
        <v>0</v>
      </c>
      <c r="JZ31" s="173">
        <f t="shared" ca="1" si="173"/>
        <v>0</v>
      </c>
      <c r="KA31" s="173">
        <f t="shared" ca="1" si="173"/>
        <v>0</v>
      </c>
      <c r="KB31" s="173">
        <f t="shared" ca="1" si="173"/>
        <v>0</v>
      </c>
      <c r="KC31" s="173">
        <f t="shared" ca="1" si="173"/>
        <v>0</v>
      </c>
      <c r="KD31" s="173">
        <f t="shared" ca="1" si="173"/>
        <v>146.24</v>
      </c>
      <c r="KE31" s="173">
        <f t="shared" ca="1" si="174"/>
        <v>146.24</v>
      </c>
      <c r="KF31" s="173">
        <f t="shared" ca="1" si="174"/>
        <v>146.24</v>
      </c>
      <c r="KG31" s="173">
        <f t="shared" ca="1" si="174"/>
        <v>146.24</v>
      </c>
      <c r="KH31" s="173">
        <f t="shared" ca="1" si="174"/>
        <v>146.24</v>
      </c>
      <c r="KI31" s="173">
        <f t="shared" ca="1" si="174"/>
        <v>146.24</v>
      </c>
      <c r="KJ31" s="173">
        <f t="shared" ca="1" si="174"/>
        <v>146.24</v>
      </c>
      <c r="KK31" s="173">
        <f t="shared" ca="1" si="174"/>
        <v>146.24</v>
      </c>
      <c r="KL31" s="173">
        <f t="shared" ca="1" si="174"/>
        <v>20</v>
      </c>
      <c r="KM31" s="173">
        <f t="shared" ca="1" si="174"/>
        <v>20</v>
      </c>
      <c r="KN31" s="173">
        <f t="shared" ca="1" si="174"/>
        <v>20</v>
      </c>
      <c r="KO31" s="173">
        <f t="shared" ca="1" si="174"/>
        <v>0</v>
      </c>
      <c r="KP31" s="173">
        <f t="shared" ca="1" si="174"/>
        <v>0</v>
      </c>
      <c r="KQ31" s="173">
        <f t="shared" ca="1" si="174"/>
        <v>0</v>
      </c>
      <c r="KR31" s="173">
        <f t="shared" ca="1" si="174"/>
        <v>0</v>
      </c>
      <c r="KS31" s="173">
        <f t="shared" ca="1" si="174"/>
        <v>75.289999999999992</v>
      </c>
      <c r="KT31" s="173">
        <f t="shared" ca="1" si="174"/>
        <v>75.289999999999992</v>
      </c>
      <c r="KU31" s="173">
        <f t="shared" ca="1" si="175"/>
        <v>75.289999999999992</v>
      </c>
      <c r="KV31" s="173">
        <f t="shared" ca="1" si="175"/>
        <v>75.289999999999992</v>
      </c>
      <c r="KW31" s="173">
        <f t="shared" ca="1" si="175"/>
        <v>75.289999999999992</v>
      </c>
      <c r="KX31" s="173">
        <f t="shared" ca="1" si="175"/>
        <v>75.289999999999992</v>
      </c>
      <c r="KY31" s="173">
        <f t="shared" ca="1" si="175"/>
        <v>75.289999999999992</v>
      </c>
      <c r="KZ31" s="173">
        <f t="shared" ca="1" si="175"/>
        <v>222.87</v>
      </c>
      <c r="LA31" s="173">
        <f t="shared" ca="1" si="175"/>
        <v>0</v>
      </c>
      <c r="LB31" s="173">
        <f t="shared" ca="1" si="175"/>
        <v>0</v>
      </c>
      <c r="LC31" s="173">
        <f t="shared" ca="1" si="175"/>
        <v>0</v>
      </c>
      <c r="LD31" s="173">
        <f t="shared" ca="1" si="175"/>
        <v>0</v>
      </c>
      <c r="LE31" s="173">
        <f t="shared" ca="1" si="175"/>
        <v>0</v>
      </c>
      <c r="LF31" s="173">
        <f t="shared" ca="1" si="175"/>
        <v>0</v>
      </c>
      <c r="LG31" s="173">
        <f t="shared" ca="1" si="175"/>
        <v>0</v>
      </c>
      <c r="LH31" s="173">
        <f t="shared" ca="1" si="175"/>
        <v>0</v>
      </c>
      <c r="LI31" s="173">
        <f t="shared" ca="1" si="175"/>
        <v>0</v>
      </c>
      <c r="LJ31" s="173">
        <f t="shared" ca="1" si="175"/>
        <v>0</v>
      </c>
      <c r="LK31" s="173">
        <f t="shared" ca="1" si="176"/>
        <v>0</v>
      </c>
      <c r="LL31" s="173">
        <f t="shared" ca="1" si="176"/>
        <v>0</v>
      </c>
      <c r="LM31" s="173">
        <f t="shared" ca="1" si="176"/>
        <v>0</v>
      </c>
      <c r="LN31" s="173">
        <f t="shared" ca="1" si="176"/>
        <v>0</v>
      </c>
      <c r="LO31" s="173">
        <f t="shared" ca="1" si="176"/>
        <v>0</v>
      </c>
      <c r="LP31" s="173">
        <f t="shared" ca="1" si="176"/>
        <v>0</v>
      </c>
      <c r="LQ31" s="173">
        <f t="shared" ca="1" si="176"/>
        <v>0</v>
      </c>
      <c r="LR31" s="173">
        <f t="shared" ca="1" si="176"/>
        <v>0</v>
      </c>
      <c r="LS31" s="173">
        <f t="shared" ca="1" si="176"/>
        <v>0</v>
      </c>
      <c r="LT31" s="173">
        <f t="shared" ca="1" si="176"/>
        <v>0</v>
      </c>
      <c r="LU31" s="173">
        <f t="shared" ca="1" si="176"/>
        <v>0</v>
      </c>
      <c r="LV31" s="173">
        <f t="shared" ca="1" si="176"/>
        <v>0</v>
      </c>
      <c r="LW31" s="173">
        <f t="shared" ca="1" si="176"/>
        <v>0</v>
      </c>
      <c r="LX31" s="173">
        <f t="shared" ca="1" si="176"/>
        <v>0</v>
      </c>
      <c r="LY31" s="173">
        <f t="shared" ca="1" si="176"/>
        <v>0</v>
      </c>
      <c r="LZ31" s="173">
        <f t="shared" ca="1" si="176"/>
        <v>0</v>
      </c>
      <c r="MA31" s="173">
        <f t="shared" ca="1" si="177"/>
        <v>0</v>
      </c>
      <c r="MB31" s="173">
        <f t="shared" ca="1" si="177"/>
        <v>0</v>
      </c>
      <c r="MC31" s="173">
        <f t="shared" ca="1" si="177"/>
        <v>0</v>
      </c>
      <c r="MD31" s="173">
        <f t="shared" ca="1" si="177"/>
        <v>0</v>
      </c>
      <c r="ME31" s="173">
        <f t="shared" ca="1" si="177"/>
        <v>0</v>
      </c>
      <c r="MF31" s="173">
        <f t="shared" ca="1" si="177"/>
        <v>0</v>
      </c>
      <c r="MG31" s="173">
        <f t="shared" ca="1" si="177"/>
        <v>0</v>
      </c>
      <c r="MH31" s="173">
        <f t="shared" ca="1" si="177"/>
        <v>0</v>
      </c>
      <c r="MI31" s="173">
        <f t="shared" ca="1" si="177"/>
        <v>0</v>
      </c>
      <c r="MJ31" s="173">
        <f t="shared" ca="1" si="177"/>
        <v>0</v>
      </c>
      <c r="MK31" s="173">
        <f t="shared" ca="1" si="177"/>
        <v>0</v>
      </c>
      <c r="ML31" s="173">
        <f t="shared" ca="1" si="177"/>
        <v>0</v>
      </c>
      <c r="MM31" s="173">
        <f t="shared" ca="1" si="177"/>
        <v>0</v>
      </c>
      <c r="MN31" s="173">
        <f t="shared" ca="1" si="177"/>
        <v>0</v>
      </c>
      <c r="MO31" s="173">
        <f t="shared" ca="1" si="177"/>
        <v>0</v>
      </c>
      <c r="MP31" s="173">
        <f t="shared" ca="1" si="177"/>
        <v>0</v>
      </c>
      <c r="MQ31" s="173">
        <f t="shared" ca="1" si="178"/>
        <v>0</v>
      </c>
      <c r="MR31" s="173">
        <f t="shared" ca="1" si="178"/>
        <v>0</v>
      </c>
      <c r="MS31" s="173">
        <f t="shared" ca="1" si="178"/>
        <v>0</v>
      </c>
      <c r="MT31" s="173">
        <f t="shared" ca="1" si="178"/>
        <v>0</v>
      </c>
      <c r="MU31" s="173">
        <f t="shared" ca="1" si="178"/>
        <v>0</v>
      </c>
      <c r="MV31" s="173">
        <f t="shared" ca="1" si="178"/>
        <v>0</v>
      </c>
      <c r="MW31" s="173">
        <f t="shared" ca="1" si="178"/>
        <v>0</v>
      </c>
      <c r="MX31" s="173">
        <f t="shared" ca="1" si="178"/>
        <v>0</v>
      </c>
      <c r="MY31" s="173">
        <f t="shared" ca="1" si="178"/>
        <v>0</v>
      </c>
      <c r="MZ31" s="173">
        <f t="shared" ca="1" si="178"/>
        <v>0</v>
      </c>
      <c r="NA31" s="173">
        <f t="shared" ca="1" si="178"/>
        <v>0</v>
      </c>
      <c r="NB31" s="173">
        <f t="shared" ca="1" si="178"/>
        <v>0</v>
      </c>
      <c r="NC31" s="173">
        <f t="shared" ca="1" si="178"/>
        <v>0</v>
      </c>
      <c r="ND31" s="173">
        <f t="shared" ca="1" si="178"/>
        <v>0</v>
      </c>
      <c r="NE31" s="173">
        <f t="shared" ca="1" si="178"/>
        <v>0</v>
      </c>
      <c r="NF31" s="173">
        <f t="shared" ca="1" si="178"/>
        <v>0</v>
      </c>
      <c r="NG31" s="173">
        <f t="shared" ca="1" si="179"/>
        <v>0</v>
      </c>
      <c r="NH31" s="173">
        <f t="shared" ca="1" si="179"/>
        <v>0</v>
      </c>
      <c r="NI31" s="173">
        <f t="shared" ca="1" si="179"/>
        <v>0</v>
      </c>
      <c r="NJ31" s="173">
        <f t="shared" ca="1" si="179"/>
        <v>0</v>
      </c>
      <c r="NK31" s="173">
        <f t="shared" ca="1" si="179"/>
        <v>0</v>
      </c>
      <c r="NL31" s="173">
        <f t="shared" ca="1" si="179"/>
        <v>0</v>
      </c>
      <c r="NM31" s="173">
        <f t="shared" ca="1" si="179"/>
        <v>0</v>
      </c>
      <c r="NN31" s="173">
        <f t="shared" ca="1" si="179"/>
        <v>0</v>
      </c>
      <c r="NO31" s="173">
        <f t="shared" ca="1" si="179"/>
        <v>0</v>
      </c>
      <c r="NP31" s="173">
        <f t="shared" ca="1" si="179"/>
        <v>0</v>
      </c>
      <c r="NQ31" s="173">
        <f t="shared" ca="1" si="179"/>
        <v>0</v>
      </c>
      <c r="NR31" s="173">
        <f t="shared" ca="1" si="179"/>
        <v>0</v>
      </c>
      <c r="NS31" s="173">
        <f t="shared" ca="1" si="179"/>
        <v>0</v>
      </c>
      <c r="NT31" s="173">
        <f t="shared" ca="1" si="179"/>
        <v>0</v>
      </c>
      <c r="NU31" s="173">
        <f t="shared" ca="1" si="179"/>
        <v>0</v>
      </c>
      <c r="NV31" s="173">
        <f t="shared" ca="1" si="179"/>
        <v>0</v>
      </c>
      <c r="NW31" s="173">
        <f t="shared" ca="1" si="180"/>
        <v>0</v>
      </c>
      <c r="NX31" s="173">
        <f t="shared" ca="1" si="180"/>
        <v>0</v>
      </c>
      <c r="NY31" s="173">
        <f t="shared" ca="1" si="180"/>
        <v>0</v>
      </c>
      <c r="NZ31" s="173">
        <f t="shared" ca="1" si="180"/>
        <v>0</v>
      </c>
      <c r="OA31" s="173">
        <f t="shared" ca="1" si="180"/>
        <v>0</v>
      </c>
      <c r="OB31" s="173">
        <f t="shared" ca="1" si="180"/>
        <v>0</v>
      </c>
      <c r="OC31" s="173">
        <f t="shared" ca="1" si="180"/>
        <v>0</v>
      </c>
      <c r="OD31" s="173">
        <f t="shared" ca="1" si="180"/>
        <v>0</v>
      </c>
      <c r="OE31" s="22">
        <f t="shared" ca="1" si="197"/>
        <v>0</v>
      </c>
      <c r="OF31" s="22" t="str">
        <f t="shared" ca="1" si="197"/>
        <v>-</v>
      </c>
      <c r="OG31" s="22">
        <f t="shared" ca="1" si="197"/>
        <v>0</v>
      </c>
      <c r="OH31" s="22">
        <f t="shared" ca="1" si="197"/>
        <v>0</v>
      </c>
      <c r="OI31" s="27">
        <v>0</v>
      </c>
    </row>
    <row r="32" spans="1:399" s="303" customFormat="1" outlineLevel="1">
      <c r="A32" s="302">
        <f t="shared" si="181"/>
        <v>27</v>
      </c>
      <c r="B32" s="314">
        <f t="shared" ca="1" si="203"/>
        <v>19</v>
      </c>
      <c r="C32" s="303">
        <v>4</v>
      </c>
      <c r="D32" s="341" t="b">
        <f t="shared" si="198"/>
        <v>0</v>
      </c>
      <c r="E32" s="303" t="b">
        <v>0</v>
      </c>
      <c r="F32" s="303" t="b">
        <v>1</v>
      </c>
      <c r="G32" s="339">
        <f t="shared" ca="1" si="199"/>
        <v>1</v>
      </c>
      <c r="H32" s="339">
        <f t="shared" ca="1" si="183"/>
        <v>1</v>
      </c>
      <c r="I32" s="339">
        <f t="shared" ca="1" si="183"/>
        <v>1</v>
      </c>
      <c r="J32" s="339">
        <f t="shared" ca="1" si="183"/>
        <v>1</v>
      </c>
      <c r="K32" s="339">
        <f t="shared" ca="1" si="183"/>
        <v>1</v>
      </c>
      <c r="L32" s="339">
        <f t="shared" ca="1" si="183"/>
        <v>1</v>
      </c>
      <c r="M32" s="339">
        <f t="shared" ca="1" si="183"/>
        <v>1</v>
      </c>
      <c r="N32" s="339">
        <f t="shared" ca="1" si="183"/>
        <v>2</v>
      </c>
      <c r="O32" s="339">
        <f t="shared" ca="1" si="183"/>
        <v>1</v>
      </c>
      <c r="P32" s="339">
        <f t="shared" ca="1" si="183"/>
        <v>0</v>
      </c>
      <c r="Q32" s="339">
        <f t="shared" ca="1" si="183"/>
        <v>0</v>
      </c>
      <c r="R32" s="339">
        <f t="shared" ca="1" si="183"/>
        <v>0</v>
      </c>
      <c r="S32" s="339">
        <f t="shared" ca="1" si="183"/>
        <v>0</v>
      </c>
      <c r="T32" s="339">
        <f t="shared" ca="1" si="183"/>
        <v>0</v>
      </c>
      <c r="U32" s="339">
        <f t="shared" ca="1" si="183"/>
        <v>1</v>
      </c>
      <c r="V32" s="339">
        <f t="shared" ca="1" si="183"/>
        <v>1</v>
      </c>
      <c r="W32" s="339">
        <f t="shared" ca="1" si="183"/>
        <v>1</v>
      </c>
      <c r="X32" s="339">
        <f t="shared" ca="1" si="184"/>
        <v>1</v>
      </c>
      <c r="Y32" s="339">
        <f t="shared" ca="1" si="184"/>
        <v>1</v>
      </c>
      <c r="Z32" s="32"/>
      <c r="AB32" s="21">
        <v>0</v>
      </c>
      <c r="AC32" s="5">
        <f t="shared" ca="1" si="143"/>
        <v>1</v>
      </c>
      <c r="AD32" s="5">
        <f t="shared" ca="1" si="143"/>
        <v>1</v>
      </c>
      <c r="AE32" s="5">
        <f t="shared" ca="1" si="143"/>
        <v>0</v>
      </c>
      <c r="AF32" s="5">
        <f t="shared" ca="1" si="143"/>
        <v>2</v>
      </c>
      <c r="AG32" s="5">
        <f t="shared" ca="1" si="143"/>
        <v>0</v>
      </c>
      <c r="AJ32" s="328" t="str">
        <f t="shared" ca="1" si="185"/>
        <v>00008 FeedSupply GSM Day135 FWM     GI1 EL050% Age213 T_TRUE  LTW_FALSE (F33N11)</v>
      </c>
      <c r="AK32" s="10" t="str">
        <f ca="1">IF(COUNTIF(AJ$5:AJ32,AJ32)=1,"-","Dup")</f>
        <v>-</v>
      </c>
      <c r="AL32" s="22" t="b">
        <f t="shared" ca="1" si="144"/>
        <v>1</v>
      </c>
      <c r="AM32" s="22" t="b">
        <f t="shared" ca="1" si="144"/>
        <v>0</v>
      </c>
      <c r="AN32" s="21" t="b">
        <v>1</v>
      </c>
      <c r="AO32" s="21" t="b">
        <v>1</v>
      </c>
      <c r="AP32" s="340">
        <f t="shared" ca="1" si="200"/>
        <v>111108</v>
      </c>
      <c r="AQ32" s="22" t="b">
        <f t="shared" ca="1" si="144"/>
        <v>1</v>
      </c>
      <c r="AR32" s="339">
        <f t="shared" ca="1" si="201"/>
        <v>111109</v>
      </c>
      <c r="AS32" s="22">
        <f t="shared" ca="1" si="202"/>
        <v>1</v>
      </c>
      <c r="AT32" s="21" t="s">
        <v>37</v>
      </c>
      <c r="AU32" s="22" t="str">
        <f t="shared" ca="1" si="202"/>
        <v>-</v>
      </c>
      <c r="AV32" s="21" t="s">
        <v>37</v>
      </c>
      <c r="AW32" s="21" t="s">
        <v>37</v>
      </c>
      <c r="AX32" s="22" t="str">
        <f t="shared" ca="1" si="144"/>
        <v>-</v>
      </c>
      <c r="AY32" s="22">
        <f t="shared" ca="1" si="144"/>
        <v>0</v>
      </c>
      <c r="AZ32" s="22">
        <f t="shared" ca="1" si="144"/>
        <v>0</v>
      </c>
      <c r="BA32" s="22" t="str">
        <f t="shared" ca="1" si="144"/>
        <v>-</v>
      </c>
      <c r="BB32" s="22" t="str">
        <f t="shared" ca="1" si="144"/>
        <v>-</v>
      </c>
      <c r="BC32" s="22" t="str">
        <f t="shared" ca="1" si="144"/>
        <v>-</v>
      </c>
      <c r="BD32" s="22" t="str">
        <f t="shared" ca="1" si="186"/>
        <v>-</v>
      </c>
      <c r="BE32" s="22" t="str">
        <f t="shared" ca="1" si="186"/>
        <v>-</v>
      </c>
      <c r="BF32" s="22" t="str">
        <f t="shared" ca="1" si="186"/>
        <v>-</v>
      </c>
      <c r="BG32" s="22" t="str">
        <f t="shared" ca="1" si="186"/>
        <v>-</v>
      </c>
      <c r="BH32" s="22" t="str">
        <f t="shared" ca="1" si="186"/>
        <v>-</v>
      </c>
      <c r="BI32" s="22" t="str">
        <f t="shared" ca="1" si="186"/>
        <v>-</v>
      </c>
      <c r="BJ32" s="22" t="str">
        <f t="shared" ca="1" si="186"/>
        <v>-</v>
      </c>
      <c r="BK32" s="22" t="str">
        <f t="shared" ca="1" si="186"/>
        <v>-</v>
      </c>
      <c r="BL32" s="22" t="str">
        <f t="shared" ca="1" si="186"/>
        <v>-</v>
      </c>
      <c r="BM32" s="22" t="str">
        <f t="shared" ca="1" si="186"/>
        <v>-</v>
      </c>
      <c r="BN32" s="22" t="str">
        <f t="shared" ca="1" si="186"/>
        <v>-</v>
      </c>
      <c r="BO32" s="22" t="str">
        <f t="shared" ca="1" si="186"/>
        <v>-</v>
      </c>
      <c r="BP32" s="22" t="str">
        <f t="shared" ca="1" si="186"/>
        <v>-</v>
      </c>
      <c r="BQ32" s="22" t="str">
        <f t="shared" ca="1" si="186"/>
        <v>-</v>
      </c>
      <c r="BR32" s="22" t="str">
        <f t="shared" ca="1" si="186"/>
        <v>-</v>
      </c>
      <c r="BS32" s="22" t="str">
        <f t="shared" ca="1" si="186"/>
        <v>-</v>
      </c>
      <c r="BT32" s="22" t="str">
        <f t="shared" ca="1" si="187"/>
        <v>-</v>
      </c>
      <c r="BU32" s="22" t="str">
        <f t="shared" ca="1" si="187"/>
        <v>-</v>
      </c>
      <c r="BV32" s="22" t="str">
        <f t="shared" ca="1" si="187"/>
        <v>-</v>
      </c>
      <c r="BW32" s="22" t="str">
        <f t="shared" ca="1" si="187"/>
        <v>-</v>
      </c>
      <c r="BX32" s="5">
        <f t="shared" ca="1" si="145"/>
        <v>0</v>
      </c>
      <c r="BY32" s="22" t="str">
        <f t="shared" ca="1" si="187"/>
        <v>-</v>
      </c>
      <c r="BZ32" s="22" t="str">
        <f t="shared" ca="1" si="187"/>
        <v>-</v>
      </c>
      <c r="CA32" s="22" t="str">
        <f t="shared" ca="1" si="187"/>
        <v>-</v>
      </c>
      <c r="CB32" s="22" t="str">
        <f t="shared" ca="1" si="187"/>
        <v>-</v>
      </c>
      <c r="CC32" s="22" t="str">
        <f t="shared" ca="1" si="187"/>
        <v>-</v>
      </c>
      <c r="CD32" s="22" t="str">
        <f t="shared" ca="1" si="187"/>
        <v>-</v>
      </c>
      <c r="CE32" s="22" t="str">
        <f t="shared" ca="1" si="187"/>
        <v>-</v>
      </c>
      <c r="CF32" s="22" t="str">
        <f t="shared" ca="1" si="187"/>
        <v>-</v>
      </c>
      <c r="CG32" s="21">
        <v>1</v>
      </c>
      <c r="CH32" s="21">
        <v>1</v>
      </c>
      <c r="CI32" s="22">
        <f t="shared" ca="1" si="187"/>
        <v>0</v>
      </c>
      <c r="CJ32" s="22" t="str">
        <f t="shared" ca="1" si="188"/>
        <v>-</v>
      </c>
      <c r="CK32" s="22" t="str">
        <f t="shared" ca="1" si="188"/>
        <v>-</v>
      </c>
      <c r="CL32" s="22" t="str">
        <f t="shared" ca="1" si="188"/>
        <v>-</v>
      </c>
      <c r="CM32" s="22" t="str">
        <f t="shared" ca="1" si="188"/>
        <v>-</v>
      </c>
      <c r="CN32" s="22" t="str">
        <f t="shared" ca="1" si="188"/>
        <v>-</v>
      </c>
      <c r="CO32" s="22" t="str">
        <f t="shared" ca="1" si="188"/>
        <v>-</v>
      </c>
      <c r="CP32" s="22" t="str">
        <f t="shared" ca="1" si="188"/>
        <v>-</v>
      </c>
      <c r="CQ32" s="22">
        <f t="shared" ca="1" si="188"/>
        <v>0</v>
      </c>
      <c r="CR32" s="22" t="str">
        <f t="shared" ca="1" si="188"/>
        <v>-</v>
      </c>
      <c r="CS32" s="22" t="str">
        <f t="shared" ca="1" si="188"/>
        <v>-</v>
      </c>
      <c r="CT32" s="22" t="str">
        <f t="shared" ca="1" si="188"/>
        <v>-</v>
      </c>
      <c r="CU32" s="22" t="str">
        <f t="shared" ca="1" si="188"/>
        <v>-</v>
      </c>
      <c r="CV32" s="22" t="str">
        <f t="shared" ca="1" si="188"/>
        <v>-</v>
      </c>
      <c r="CW32" s="22">
        <f t="shared" ca="1" si="188"/>
        <v>0</v>
      </c>
      <c r="CX32" s="195">
        <f t="shared" ca="1" si="146"/>
        <v>0</v>
      </c>
      <c r="CY32" s="195">
        <f t="shared" ca="1" si="146"/>
        <v>0</v>
      </c>
      <c r="CZ32" s="195">
        <f t="shared" ca="1" si="146"/>
        <v>0</v>
      </c>
      <c r="DA32" s="195">
        <f t="shared" ca="1" si="146"/>
        <v>0</v>
      </c>
      <c r="DB32" s="194">
        <f t="shared" ca="1" si="147"/>
        <v>0</v>
      </c>
      <c r="DC32" s="194">
        <f t="shared" ca="1" si="147"/>
        <v>0</v>
      </c>
      <c r="DD32" s="194">
        <f t="shared" ca="1" si="147"/>
        <v>0</v>
      </c>
      <c r="DE32" s="194">
        <f t="shared" ca="1" si="147"/>
        <v>0</v>
      </c>
      <c r="DF32" s="196">
        <f t="shared" ca="1" si="148"/>
        <v>0</v>
      </c>
      <c r="DG32" s="196">
        <f t="shared" ca="1" si="148"/>
        <v>0</v>
      </c>
      <c r="DH32" s="196">
        <f t="shared" ca="1" si="148"/>
        <v>0</v>
      </c>
      <c r="DI32" s="196">
        <f t="shared" ca="1" si="148"/>
        <v>0</v>
      </c>
      <c r="DJ32" s="195">
        <f t="shared" ca="1" si="149"/>
        <v>0</v>
      </c>
      <c r="DK32" s="195">
        <f t="shared" ca="1" si="149"/>
        <v>0</v>
      </c>
      <c r="DL32" s="195">
        <f t="shared" ca="1" si="149"/>
        <v>0</v>
      </c>
      <c r="DM32" s="195">
        <f t="shared" ca="1" si="149"/>
        <v>0</v>
      </c>
      <c r="DN32" s="194">
        <f t="shared" ca="1" si="150"/>
        <v>0</v>
      </c>
      <c r="DO32" s="194">
        <f t="shared" ca="1" si="150"/>
        <v>0</v>
      </c>
      <c r="DP32" s="194">
        <f t="shared" ca="1" si="150"/>
        <v>0</v>
      </c>
      <c r="DQ32" s="194">
        <f t="shared" ca="1" si="150"/>
        <v>0</v>
      </c>
      <c r="DR32" s="196">
        <f t="shared" ca="1" si="151"/>
        <v>0</v>
      </c>
      <c r="DS32" s="196">
        <f t="shared" ca="1" si="151"/>
        <v>0</v>
      </c>
      <c r="DT32" s="196">
        <f t="shared" ca="1" si="151"/>
        <v>0</v>
      </c>
      <c r="DU32" s="196">
        <f t="shared" ca="1" si="151"/>
        <v>0</v>
      </c>
      <c r="DV32" s="195">
        <f t="shared" ca="1" si="152"/>
        <v>0</v>
      </c>
      <c r="DW32" s="195">
        <f t="shared" ca="1" si="152"/>
        <v>0</v>
      </c>
      <c r="DX32" s="195">
        <f t="shared" ca="1" si="152"/>
        <v>0</v>
      </c>
      <c r="DY32" s="195">
        <f t="shared" ca="1" si="152"/>
        <v>0</v>
      </c>
      <c r="DZ32" s="194">
        <f t="shared" ca="1" si="153"/>
        <v>0</v>
      </c>
      <c r="EA32" s="194">
        <f t="shared" ca="1" si="153"/>
        <v>0</v>
      </c>
      <c r="EB32" s="194">
        <f t="shared" ca="1" si="153"/>
        <v>0</v>
      </c>
      <c r="EC32" s="194">
        <f t="shared" ca="1" si="153"/>
        <v>0</v>
      </c>
      <c r="ED32" s="196">
        <f t="shared" ca="1" si="154"/>
        <v>0</v>
      </c>
      <c r="EE32" s="196">
        <f t="shared" ca="1" si="154"/>
        <v>0</v>
      </c>
      <c r="EF32" s="196">
        <f t="shared" ca="1" si="154"/>
        <v>0</v>
      </c>
      <c r="EG32" s="196">
        <f t="shared" ca="1" si="154"/>
        <v>0</v>
      </c>
      <c r="EH32" s="22">
        <f t="shared" ca="1" si="155"/>
        <v>0</v>
      </c>
      <c r="EI32" s="22">
        <f t="shared" ca="1" si="155"/>
        <v>0</v>
      </c>
      <c r="EJ32" s="22">
        <f t="shared" ca="1" si="155"/>
        <v>0</v>
      </c>
      <c r="EK32" s="22">
        <f t="shared" ca="1" si="155"/>
        <v>0</v>
      </c>
      <c r="EL32" s="22" t="str">
        <f t="shared" ca="1" si="155"/>
        <v>-</v>
      </c>
      <c r="EM32" s="22" t="str">
        <f t="shared" ca="1" si="155"/>
        <v>-</v>
      </c>
      <c r="EN32" s="5">
        <f t="shared" ca="1" si="156"/>
        <v>19</v>
      </c>
      <c r="EO32" s="5">
        <f t="shared" ca="1" si="156"/>
        <v>19</v>
      </c>
      <c r="EP32" s="22" t="str">
        <f t="shared" ca="1" si="155"/>
        <v>-</v>
      </c>
      <c r="EQ32" s="22" t="str">
        <f t="shared" ca="1" si="155"/>
        <v>-</v>
      </c>
      <c r="ER32" s="22" t="str">
        <f t="shared" ca="1" si="155"/>
        <v>-</v>
      </c>
      <c r="ES32" s="22" t="str">
        <f t="shared" ca="1" si="155"/>
        <v>-</v>
      </c>
      <c r="ET32" s="22" t="str">
        <f t="shared" ca="1" si="155"/>
        <v>-</v>
      </c>
      <c r="EU32" s="22" t="str">
        <f t="shared" ca="1" si="155"/>
        <v>-</v>
      </c>
      <c r="EV32" s="22" t="str">
        <f t="shared" ca="1" si="155"/>
        <v>-</v>
      </c>
      <c r="EW32" s="5">
        <f t="shared" ca="1" si="157"/>
        <v>0</v>
      </c>
      <c r="EX32" s="22" t="str">
        <f t="shared" ca="1" si="189"/>
        <v>-</v>
      </c>
      <c r="EY32" s="22" t="str">
        <f t="shared" ca="1" si="189"/>
        <v>-</v>
      </c>
      <c r="EZ32" s="22" t="str">
        <f t="shared" ca="1" si="189"/>
        <v>-</v>
      </c>
      <c r="FA32" s="22" t="str">
        <f t="shared" ca="1" si="189"/>
        <v>-</v>
      </c>
      <c r="FB32" s="5" t="b">
        <f t="shared" ca="1" si="158"/>
        <v>0</v>
      </c>
      <c r="FC32" s="22" t="str">
        <f t="shared" ca="1" si="189"/>
        <v>-</v>
      </c>
      <c r="FD32" s="22">
        <f t="shared" ca="1" si="189"/>
        <v>0</v>
      </c>
      <c r="FE32" s="22" t="str">
        <f t="shared" ca="1" si="189"/>
        <v>-</v>
      </c>
      <c r="FF32" s="22">
        <f t="shared" ca="1" si="189"/>
        <v>1</v>
      </c>
      <c r="FG32" s="22">
        <f t="shared" ca="1" si="189"/>
        <v>0</v>
      </c>
      <c r="FH32" s="22">
        <f t="shared" ca="1" si="189"/>
        <v>1</v>
      </c>
      <c r="FI32" s="22">
        <f t="shared" ca="1" si="189"/>
        <v>1</v>
      </c>
      <c r="FJ32" s="22">
        <f t="shared" ca="1" si="189"/>
        <v>1</v>
      </c>
      <c r="FK32" s="22">
        <f t="shared" ca="1" si="189"/>
        <v>0</v>
      </c>
      <c r="FL32" s="22">
        <f t="shared" ca="1" si="189"/>
        <v>0</v>
      </c>
      <c r="FM32" s="22">
        <f t="shared" ca="1" si="189"/>
        <v>0</v>
      </c>
      <c r="FN32" s="22">
        <f t="shared" ca="1" si="190"/>
        <v>0</v>
      </c>
      <c r="FO32" s="22">
        <f t="shared" ca="1" si="190"/>
        <v>1</v>
      </c>
      <c r="FP32" s="22">
        <f t="shared" ca="1" si="190"/>
        <v>0</v>
      </c>
      <c r="FQ32" s="22">
        <f t="shared" ca="1" si="190"/>
        <v>0</v>
      </c>
      <c r="FR32" s="22">
        <f t="shared" ca="1" si="190"/>
        <v>0</v>
      </c>
      <c r="FS32" s="22">
        <f t="shared" ca="1" si="190"/>
        <v>0</v>
      </c>
      <c r="FT32" s="22">
        <f t="shared" ca="1" si="190"/>
        <v>0</v>
      </c>
      <c r="FU32" s="22">
        <f t="shared" ca="1" si="190"/>
        <v>0</v>
      </c>
      <c r="FV32" s="22">
        <f t="shared" ca="1" si="190"/>
        <v>0</v>
      </c>
      <c r="FW32" s="22">
        <f t="shared" ca="1" si="190"/>
        <v>1</v>
      </c>
      <c r="FX32" s="22">
        <f t="shared" ca="1" si="190"/>
        <v>0</v>
      </c>
      <c r="FY32" s="5">
        <f t="shared" ca="1" si="159"/>
        <v>0</v>
      </c>
      <c r="FZ32" s="5">
        <f t="shared" ca="1" si="159"/>
        <v>0</v>
      </c>
      <c r="GA32" s="5">
        <f t="shared" ca="1" si="159"/>
        <v>0</v>
      </c>
      <c r="GB32" s="5" t="e">
        <f t="shared" si="160"/>
        <v>#VALUE!</v>
      </c>
      <c r="GC32" s="5" t="e">
        <f t="shared" si="160"/>
        <v>#VALUE!</v>
      </c>
      <c r="GD32" s="5" t="e">
        <f t="shared" si="160"/>
        <v>#VALUE!</v>
      </c>
      <c r="GE32" s="22">
        <f t="shared" ca="1" si="191"/>
        <v>0</v>
      </c>
      <c r="GF32" s="22">
        <f t="shared" ca="1" si="191"/>
        <v>0</v>
      </c>
      <c r="GG32" s="22" t="str">
        <f t="shared" ca="1" si="191"/>
        <v>-</v>
      </c>
      <c r="GH32" s="22" t="str">
        <f t="shared" ca="1" si="191"/>
        <v>-</v>
      </c>
      <c r="GI32" s="22" t="str">
        <f t="shared" ca="1" si="191"/>
        <v>-</v>
      </c>
      <c r="GJ32" s="22" t="str">
        <f t="shared" ca="1" si="191"/>
        <v>-</v>
      </c>
      <c r="GK32" s="5" t="b">
        <f t="shared" ca="1" si="161"/>
        <v>1</v>
      </c>
      <c r="GL32" s="5" t="b">
        <f t="shared" ca="1" si="161"/>
        <v>0</v>
      </c>
      <c r="GM32" s="5" t="b">
        <f t="shared" ca="1" si="161"/>
        <v>0</v>
      </c>
      <c r="GN32" s="5">
        <f t="shared" ca="1" si="162"/>
        <v>0</v>
      </c>
      <c r="GO32" s="22">
        <f t="shared" ca="1" si="191"/>
        <v>1</v>
      </c>
      <c r="GP32" s="22">
        <f t="shared" ca="1" si="191"/>
        <v>2</v>
      </c>
      <c r="GQ32" s="5" t="e">
        <f t="shared" ca="1" si="163"/>
        <v>#VALUE!</v>
      </c>
      <c r="GR32" s="5" t="e">
        <f t="shared" ca="1" si="163"/>
        <v>#VALUE!</v>
      </c>
      <c r="GS32" s="5" t="e">
        <f t="shared" si="164"/>
        <v>#VALUE!</v>
      </c>
      <c r="GT32" s="5" t="e">
        <f t="shared" si="164"/>
        <v>#VALUE!</v>
      </c>
      <c r="GU32" s="5" t="e">
        <f t="shared" ca="1" si="165"/>
        <v>#VALUE!</v>
      </c>
      <c r="GV32" s="22" t="str">
        <f t="shared" ca="1" si="192"/>
        <v>-</v>
      </c>
      <c r="GW32" s="22" t="str">
        <f t="shared" ca="1" si="192"/>
        <v>-</v>
      </c>
      <c r="GX32" s="5" t="str">
        <f t="array" ref="GX32">IF(OR(GY32:HL32&lt;&gt;"-"),TRUE,"-")</f>
        <v>-</v>
      </c>
      <c r="GY32" s="5" t="str">
        <f>IF($Z32=0,"-",IFERROR(INDEX(CHOOSE($G32,DataAutumn!i.GI, DataWinter!i.GI, DataSpring!i.GI),$H32,7*($Z32-1)+GY$14)*INDEX(GI.LowerScalar,1,GY$14),"-"))</f>
        <v>-</v>
      </c>
      <c r="GZ32" s="5" t="str">
        <f>IF($Z32=0,"-",IFERROR(INDEX(CHOOSE($G32,DataAutumn!i.GI, DataWinter!i.GI, DataSpring!i.GI),$H32,7*($Z32-1)+GZ$14)*INDEX(GI.LowerScalar,1,GZ$14),"-"))</f>
        <v>-</v>
      </c>
      <c r="HA32" s="5" t="str">
        <f>IF($Z32=0,"-",IFERROR(INDEX(CHOOSE($G32,DataAutumn!i.GI, DataWinter!i.GI, DataSpring!i.GI),$H32,7*($Z32-1)+HA$14)*INDEX(GI.LowerScalar,1,HA$14),"-"))</f>
        <v>-</v>
      </c>
      <c r="HB32" s="5" t="str">
        <f>IF($Z32=0,"-",IFERROR(INDEX(CHOOSE($G32,DataAutumn!i.GI, DataWinter!i.GI, DataSpring!i.GI),$H32,7*($Z32-1)+HB$14)*INDEX(GI.LowerScalar,1,HB$14),"-"))</f>
        <v>-</v>
      </c>
      <c r="HC32" s="5" t="str">
        <f>IF($Z32=0,"-",IFERROR(INDEX(CHOOSE($G32,DataAutumn!i.GI, DataWinter!i.GI, DataSpring!i.GI),$H32,7*($Z32-1)+HC$14)*INDEX(GI.LowerScalar,1,HC$14),"-"))</f>
        <v>-</v>
      </c>
      <c r="HD32" s="5" t="str">
        <f>IF($Z32=0,"-",IFERROR(INDEX(CHOOSE($G32,DataAutumn!i.GI, DataWinter!i.GI, DataSpring!i.GI),$H32,7*($Z32-1)+HD$14)*INDEX(GI.LowerScalar,1,HD$14),"-"))</f>
        <v>-</v>
      </c>
      <c r="HE32" s="5" t="str">
        <f>IF($Z32=0,"-",IFERROR(INDEX(CHOOSE($G32,DataAutumn!i.GI, DataWinter!i.GI, DataSpring!i.GI),$H32,7*($Z32-1)+HE$14)*INDEX(GI.LowerScalar,1,HE$14),"-"))</f>
        <v>-</v>
      </c>
      <c r="HF32" s="5" t="str">
        <f>IF($Z32=0,"-",IFERROR(INDEX(CHOOSE($G32,DataAutumn!i.GI, DataWinter!i.GI, DataSpring!i.GI),$H32,7*($Z32-1)+HF$14)*INDEX(GI.LowerScalar,1,HF$14),"-"))</f>
        <v>-</v>
      </c>
      <c r="HG32" s="5" t="str">
        <f>IF($Z32=0,"-",IFERROR(INDEX(CHOOSE($G32,DataAutumn!i.GI, DataWinter!i.GI, DataSpring!i.GI),$H32,7*($Z32-1)+HG$14)*INDEX(GI.LowerScalar,1,HG$14),"-"))</f>
        <v>-</v>
      </c>
      <c r="HH32" s="5" t="str">
        <f>IF($Z32=0,"-",IFERROR(INDEX(CHOOSE($G32,DataAutumn!i.GI, DataWinter!i.GI, DataSpring!i.GI),$H32,7*($Z32-1)+HH$14)*INDEX(GI.LowerScalar,1,HH$14),"-"))</f>
        <v>-</v>
      </c>
      <c r="HI32" s="5" t="str">
        <f>IF($Z32=0,"-",IFERROR(INDEX(CHOOSE($G32,DataAutumn!i.GI, DataWinter!i.GI, DataSpring!i.GI),$H32,7*($Z32-1)+HI$14)*INDEX(GI.LowerScalar,1,HI$14),"-"))</f>
        <v>-</v>
      </c>
      <c r="HJ32" s="5" t="str">
        <f>IF($Z32=0,"-",IFERROR(INDEX(CHOOSE($G32,DataAutumn!i.GI, DataWinter!i.GI, DataSpring!i.GI),$H32,7*($Z32-1)+HJ$14)*INDEX(GI.LowerScalar,1,HJ$14),"-"))</f>
        <v>-</v>
      </c>
      <c r="HK32" s="5" t="str">
        <f>IF($Z32=0,"-",IFERROR(INDEX(CHOOSE($G32,DataAutumn!i.GI, DataWinter!i.GI, DataSpring!i.GI),$H32,7*($Z32-1)+HK$14)*INDEX(GI.LowerScalar,1,HK$14),"-"))</f>
        <v>-</v>
      </c>
      <c r="HL32" s="5" t="str">
        <f>IF($Z32=0,"-",IFERROR(INDEX(CHOOSE($G32,DataAutumn!i.GI, DataWinter!i.GI, DataSpring!i.GI),$H32,7*($Z32-1)+HL$14)*INDEX(GI.LowerScalar,1,HL$14),"-"))</f>
        <v>-</v>
      </c>
      <c r="HM32" s="5" t="b">
        <f t="array" aca="1" ref="HM32" ca="1">IF(OR(HN32:IB32&lt;&gt;"-"),TRUE,"-")</f>
        <v>1</v>
      </c>
      <c r="HN32" s="22">
        <f t="shared" ca="1" si="193"/>
        <v>0</v>
      </c>
      <c r="HO32" s="5" t="str">
        <f>IF($Z32=0,"-",IFERROR(INDEX(CHOOSE($G32,DataAutumn!i.GI, DataWinter!i.GI, DataSpring!i.GI),$H32,7*($Z32-1)+HO$14)*INDEX(GI.UpperScalar,1,HO$14),"-"))</f>
        <v>-</v>
      </c>
      <c r="HP32" s="5" t="str">
        <f>IF($Z32=0,"-",IFERROR(INDEX(CHOOSE($G32,DataAutumn!i.GI, DataWinter!i.GI, DataSpring!i.GI),$H32,7*($Z32-1)+HP$14)*INDEX(GI.UpperScalar,1,HP$14),"-"))</f>
        <v>-</v>
      </c>
      <c r="HQ32" s="5" t="str">
        <f>IF($Z32=0,"-",IFERROR(INDEX(CHOOSE($G32,DataAutumn!i.GI, DataWinter!i.GI, DataSpring!i.GI),$H32,7*($Z32-1)+HQ$14)*INDEX(GI.UpperScalar,1,HQ$14),"-"))</f>
        <v>-</v>
      </c>
      <c r="HR32" s="5" t="str">
        <f>IF($Z32=0,"-",IFERROR(INDEX(CHOOSE($G32,DataAutumn!i.GI, DataWinter!i.GI, DataSpring!i.GI),$H32,7*($Z32-1)+HR$14)*INDEX(GI.UpperScalar,1,HR$14),"-"))</f>
        <v>-</v>
      </c>
      <c r="HS32" s="5" t="str">
        <f>IF($Z32=0,"-",IFERROR(INDEX(CHOOSE($G32,DataAutumn!i.GI, DataWinter!i.GI, DataSpring!i.GI),$H32,7*($Z32-1)+HS$14)*INDEX(GI.UpperScalar,1,HS$14),"-"))</f>
        <v>-</v>
      </c>
      <c r="HT32" s="5" t="str">
        <f>IF($Z32=0,"-",IFERROR(INDEX(CHOOSE($G32,DataAutumn!i.GI, DataWinter!i.GI, DataSpring!i.GI),$H32,7*($Z32-1)+HT$14)*INDEX(GI.UpperScalar,1,HT$14),"-"))</f>
        <v>-</v>
      </c>
      <c r="HU32" s="5" t="str">
        <f>IF($Z32=0,"-",IFERROR(INDEX(CHOOSE($G32,DataAutumn!i.GI, DataWinter!i.GI, DataSpring!i.GI),$H32,7*($Z32-1)+HU$14)*INDEX(GI.UpperScalar,1,HU$14),"-"))</f>
        <v>-</v>
      </c>
      <c r="HV32" s="5" t="str">
        <f>IF($Z32=0,"-",IFERROR(INDEX(CHOOSE($G32,DataAutumn!i.GI, DataWinter!i.GI, DataSpring!i.GI),$H32,7*($Z32-1)+HV$14)*INDEX(GI.UpperScalar,1,HV$14),"-"))</f>
        <v>-</v>
      </c>
      <c r="HW32" s="5" t="str">
        <f>IF($Z32=0,"-",IFERROR(INDEX(CHOOSE($G32,DataAutumn!i.GI, DataWinter!i.GI, DataSpring!i.GI),$H32,7*($Z32-1)+HW$14)*INDEX(GI.UpperScalar,1,HW$14),"-"))</f>
        <v>-</v>
      </c>
      <c r="HX32" s="5" t="str">
        <f>IF($Z32=0,"-",IFERROR(INDEX(CHOOSE($G32,DataAutumn!i.GI, DataWinter!i.GI, DataSpring!i.GI),$H32,7*($Z32-1)+HX$14)*INDEX(GI.UpperScalar,1,HX$14),"-"))</f>
        <v>-</v>
      </c>
      <c r="HY32" s="5" t="str">
        <f>IF($Z32=0,"-",IFERROR(INDEX(CHOOSE($G32,DataAutumn!i.GI, DataWinter!i.GI, DataSpring!i.GI),$H32,7*($Z32-1)+HY$14)*INDEX(GI.UpperScalar,1,HY$14),"-"))</f>
        <v>-</v>
      </c>
      <c r="HZ32" s="5" t="str">
        <f>IF($Z32=0,"-",IFERROR(INDEX(CHOOSE($G32,DataAutumn!i.GI, DataWinter!i.GI, DataSpring!i.GI),$H32,7*($Z32-1)+HZ$14)*INDEX(GI.UpperScalar,1,HZ$14),"-"))</f>
        <v>-</v>
      </c>
      <c r="IA32" s="5" t="str">
        <f>IF($Z32=0,"-",IFERROR(INDEX(CHOOSE($G32,DataAutumn!i.GI, DataWinter!i.GI, DataSpring!i.GI),$H32,7*($Z32-1)+IA$14)*INDEX(GI.UpperScalar,1,IA$14),"-"))</f>
        <v>-</v>
      </c>
      <c r="IB32" s="5" t="str">
        <f>IF($Z32=0,"-",IFERROR(INDEX(CHOOSE($G32,DataAutumn!i.GI, DataWinter!i.GI, DataSpring!i.GI),$H32,7*($Z32-1)+IB$14)*INDEX(GI.UpperScalar,1,IB$14),"-"))</f>
        <v>-</v>
      </c>
      <c r="IC32" s="22" t="str">
        <f t="shared" ca="1" si="106"/>
        <v>-</v>
      </c>
      <c r="ID32" s="22" t="str">
        <f t="shared" ca="1" si="106"/>
        <v>-</v>
      </c>
      <c r="IE32" s="22" t="b">
        <f t="shared" ca="1" si="107"/>
        <v>1</v>
      </c>
      <c r="IF32" s="22">
        <f t="shared" ca="1" si="107"/>
        <v>0</v>
      </c>
      <c r="IG32" s="5" t="str">
        <f t="shared" ca="1" si="166"/>
        <v>-</v>
      </c>
      <c r="IH32" s="5" t="str">
        <f t="shared" ca="1" si="166"/>
        <v>-</v>
      </c>
      <c r="II32" s="5" t="str">
        <f t="shared" ca="1" si="166"/>
        <v>-</v>
      </c>
      <c r="IJ32" s="5" t="str">
        <f t="shared" ca="1" si="166"/>
        <v>-</v>
      </c>
      <c r="IK32" s="22" t="str">
        <f t="shared" ca="1" si="194"/>
        <v>-</v>
      </c>
      <c r="IL32" s="5">
        <f t="shared" ca="1" si="167"/>
        <v>0.5</v>
      </c>
      <c r="IM32" s="22" t="str">
        <f t="shared" ca="1" si="194"/>
        <v>-</v>
      </c>
      <c r="IN32" s="5">
        <f t="shared" ca="1" si="168"/>
        <v>0.5</v>
      </c>
      <c r="IO32" s="5" t="str">
        <f t="shared" ca="1" si="169"/>
        <v>-</v>
      </c>
      <c r="IP32" s="5">
        <f t="shared" ca="1" si="169"/>
        <v>500</v>
      </c>
      <c r="IQ32" s="5">
        <f t="shared" ca="1" si="169"/>
        <v>500</v>
      </c>
      <c r="IR32" s="5">
        <f t="shared" ca="1" si="169"/>
        <v>865</v>
      </c>
      <c r="IS32" s="5" t="str">
        <f t="shared" ca="1" si="169"/>
        <v>-</v>
      </c>
      <c r="IT32" s="5" t="str">
        <f t="shared" ca="1" si="169"/>
        <v>-</v>
      </c>
      <c r="IU32" s="22">
        <f t="shared" ca="1" si="194"/>
        <v>1</v>
      </c>
      <c r="IV32" s="22">
        <f t="shared" ca="1" si="194"/>
        <v>0</v>
      </c>
      <c r="IW32" s="22">
        <f t="shared" ca="1" si="194"/>
        <v>1</v>
      </c>
      <c r="IX32" s="22">
        <f t="shared" ca="1" si="194"/>
        <v>1</v>
      </c>
      <c r="IY32" s="22">
        <f t="shared" ca="1" si="194"/>
        <v>0</v>
      </c>
      <c r="IZ32" s="22">
        <f t="shared" ca="1" si="194"/>
        <v>70</v>
      </c>
      <c r="JA32" s="22">
        <f t="shared" ca="1" si="195"/>
        <v>50</v>
      </c>
      <c r="JB32" s="22">
        <f t="shared" ca="1" si="195"/>
        <v>70</v>
      </c>
      <c r="JC32" s="22">
        <f t="shared" ca="1" si="195"/>
        <v>50</v>
      </c>
      <c r="JD32" s="5">
        <f t="shared" ca="1" si="170"/>
        <v>1</v>
      </c>
      <c r="JE32" s="5">
        <f t="shared" ca="1" si="171"/>
        <v>1</v>
      </c>
      <c r="JF32" s="5">
        <f t="shared" ca="1" si="172"/>
        <v>1</v>
      </c>
      <c r="JG32" s="22">
        <f t="shared" ca="1" si="195"/>
        <v>1</v>
      </c>
      <c r="JH32" s="22">
        <f t="shared" ca="1" si="195"/>
        <v>1</v>
      </c>
      <c r="JI32" s="22">
        <f t="shared" ca="1" si="195"/>
        <v>1</v>
      </c>
      <c r="JJ32" s="22">
        <f t="shared" ca="1" si="195"/>
        <v>1</v>
      </c>
      <c r="JK32" s="22">
        <f t="shared" ca="1" si="195"/>
        <v>1</v>
      </c>
      <c r="JL32" s="22">
        <f t="shared" ca="1" si="195"/>
        <v>1</v>
      </c>
      <c r="JM32" s="22">
        <f t="shared" ca="1" si="195"/>
        <v>1</v>
      </c>
      <c r="JN32" s="173" t="b">
        <f t="shared" ca="1" si="196"/>
        <v>1</v>
      </c>
      <c r="JO32" s="173">
        <f t="shared" ca="1" si="173"/>
        <v>149.99</v>
      </c>
      <c r="JP32" s="173">
        <f t="shared" ca="1" si="173"/>
        <v>0</v>
      </c>
      <c r="JQ32" s="173">
        <f t="shared" ca="1" si="173"/>
        <v>0</v>
      </c>
      <c r="JR32" s="173">
        <f t="shared" ca="1" si="173"/>
        <v>0</v>
      </c>
      <c r="JS32" s="173">
        <f t="shared" ca="1" si="173"/>
        <v>0</v>
      </c>
      <c r="JT32" s="173">
        <f t="shared" ca="1" si="173"/>
        <v>0</v>
      </c>
      <c r="JU32" s="173">
        <f t="shared" ca="1" si="173"/>
        <v>0</v>
      </c>
      <c r="JV32" s="173">
        <f t="shared" ca="1" si="173"/>
        <v>0</v>
      </c>
      <c r="JW32" s="173">
        <f t="shared" ca="1" si="173"/>
        <v>0</v>
      </c>
      <c r="JX32" s="173">
        <f t="shared" ca="1" si="173"/>
        <v>0</v>
      </c>
      <c r="JY32" s="173">
        <f t="shared" ca="1" si="173"/>
        <v>0</v>
      </c>
      <c r="JZ32" s="173">
        <f t="shared" ca="1" si="173"/>
        <v>0</v>
      </c>
      <c r="KA32" s="173">
        <f t="shared" ca="1" si="173"/>
        <v>0</v>
      </c>
      <c r="KB32" s="173">
        <f t="shared" ca="1" si="173"/>
        <v>0</v>
      </c>
      <c r="KC32" s="173">
        <f t="shared" ca="1" si="173"/>
        <v>0</v>
      </c>
      <c r="KD32" s="173">
        <f t="shared" ca="1" si="173"/>
        <v>146.24</v>
      </c>
      <c r="KE32" s="173">
        <f t="shared" ca="1" si="174"/>
        <v>146.24</v>
      </c>
      <c r="KF32" s="173">
        <f t="shared" ca="1" si="174"/>
        <v>146.24</v>
      </c>
      <c r="KG32" s="173">
        <f t="shared" ca="1" si="174"/>
        <v>146.24</v>
      </c>
      <c r="KH32" s="173">
        <f t="shared" ca="1" si="174"/>
        <v>146.24</v>
      </c>
      <c r="KI32" s="173">
        <f t="shared" ca="1" si="174"/>
        <v>146.24</v>
      </c>
      <c r="KJ32" s="173">
        <f t="shared" ca="1" si="174"/>
        <v>146.24</v>
      </c>
      <c r="KK32" s="173">
        <f t="shared" ca="1" si="174"/>
        <v>146.24</v>
      </c>
      <c r="KL32" s="173">
        <f t="shared" ca="1" si="174"/>
        <v>20</v>
      </c>
      <c r="KM32" s="173">
        <f t="shared" ca="1" si="174"/>
        <v>20</v>
      </c>
      <c r="KN32" s="173">
        <f t="shared" ca="1" si="174"/>
        <v>20</v>
      </c>
      <c r="KO32" s="173">
        <f t="shared" ca="1" si="174"/>
        <v>0</v>
      </c>
      <c r="KP32" s="173">
        <f t="shared" ca="1" si="174"/>
        <v>0</v>
      </c>
      <c r="KQ32" s="173">
        <f t="shared" ca="1" si="174"/>
        <v>0</v>
      </c>
      <c r="KR32" s="173">
        <f t="shared" ca="1" si="174"/>
        <v>0</v>
      </c>
      <c r="KS32" s="173">
        <f t="shared" ca="1" si="174"/>
        <v>75.289999999999992</v>
      </c>
      <c r="KT32" s="173">
        <f t="shared" ca="1" si="174"/>
        <v>75.289999999999992</v>
      </c>
      <c r="KU32" s="173">
        <f t="shared" ca="1" si="175"/>
        <v>75.289999999999992</v>
      </c>
      <c r="KV32" s="173">
        <f t="shared" ca="1" si="175"/>
        <v>75.289999999999992</v>
      </c>
      <c r="KW32" s="173">
        <f t="shared" ca="1" si="175"/>
        <v>75.289999999999992</v>
      </c>
      <c r="KX32" s="173">
        <f t="shared" ca="1" si="175"/>
        <v>75.289999999999992</v>
      </c>
      <c r="KY32" s="173">
        <f t="shared" ca="1" si="175"/>
        <v>75.289999999999992</v>
      </c>
      <c r="KZ32" s="173">
        <f t="shared" ca="1" si="175"/>
        <v>222.87</v>
      </c>
      <c r="LA32" s="173">
        <f t="shared" ca="1" si="175"/>
        <v>0</v>
      </c>
      <c r="LB32" s="173">
        <f t="shared" ca="1" si="175"/>
        <v>0</v>
      </c>
      <c r="LC32" s="173">
        <f t="shared" ca="1" si="175"/>
        <v>0</v>
      </c>
      <c r="LD32" s="173">
        <f t="shared" ca="1" si="175"/>
        <v>0</v>
      </c>
      <c r="LE32" s="173">
        <f t="shared" ca="1" si="175"/>
        <v>0</v>
      </c>
      <c r="LF32" s="173">
        <f t="shared" ca="1" si="175"/>
        <v>0</v>
      </c>
      <c r="LG32" s="173">
        <f t="shared" ca="1" si="175"/>
        <v>0</v>
      </c>
      <c r="LH32" s="173">
        <f t="shared" ca="1" si="175"/>
        <v>0</v>
      </c>
      <c r="LI32" s="173">
        <f t="shared" ca="1" si="175"/>
        <v>0</v>
      </c>
      <c r="LJ32" s="173">
        <f t="shared" ca="1" si="175"/>
        <v>0</v>
      </c>
      <c r="LK32" s="173">
        <f t="shared" ca="1" si="176"/>
        <v>0</v>
      </c>
      <c r="LL32" s="173">
        <f t="shared" ca="1" si="176"/>
        <v>0</v>
      </c>
      <c r="LM32" s="173">
        <f t="shared" ca="1" si="176"/>
        <v>0</v>
      </c>
      <c r="LN32" s="173">
        <f t="shared" ca="1" si="176"/>
        <v>0</v>
      </c>
      <c r="LO32" s="173">
        <f t="shared" ca="1" si="176"/>
        <v>0</v>
      </c>
      <c r="LP32" s="173">
        <f t="shared" ca="1" si="176"/>
        <v>0</v>
      </c>
      <c r="LQ32" s="173">
        <f t="shared" ca="1" si="176"/>
        <v>0</v>
      </c>
      <c r="LR32" s="173">
        <f t="shared" ca="1" si="176"/>
        <v>0</v>
      </c>
      <c r="LS32" s="173">
        <f t="shared" ca="1" si="176"/>
        <v>0</v>
      </c>
      <c r="LT32" s="173">
        <f t="shared" ca="1" si="176"/>
        <v>0</v>
      </c>
      <c r="LU32" s="173">
        <f t="shared" ca="1" si="176"/>
        <v>0</v>
      </c>
      <c r="LV32" s="173">
        <f t="shared" ca="1" si="176"/>
        <v>0</v>
      </c>
      <c r="LW32" s="173">
        <f t="shared" ca="1" si="176"/>
        <v>0</v>
      </c>
      <c r="LX32" s="173">
        <f t="shared" ca="1" si="176"/>
        <v>0</v>
      </c>
      <c r="LY32" s="173">
        <f t="shared" ca="1" si="176"/>
        <v>0</v>
      </c>
      <c r="LZ32" s="173">
        <f t="shared" ca="1" si="176"/>
        <v>0</v>
      </c>
      <c r="MA32" s="173">
        <f t="shared" ca="1" si="177"/>
        <v>0</v>
      </c>
      <c r="MB32" s="173">
        <f t="shared" ca="1" si="177"/>
        <v>0</v>
      </c>
      <c r="MC32" s="173">
        <f t="shared" ca="1" si="177"/>
        <v>0</v>
      </c>
      <c r="MD32" s="173">
        <f t="shared" ca="1" si="177"/>
        <v>0</v>
      </c>
      <c r="ME32" s="173">
        <f t="shared" ca="1" si="177"/>
        <v>0</v>
      </c>
      <c r="MF32" s="173">
        <f t="shared" ca="1" si="177"/>
        <v>0</v>
      </c>
      <c r="MG32" s="173">
        <f t="shared" ca="1" si="177"/>
        <v>0</v>
      </c>
      <c r="MH32" s="173">
        <f t="shared" ca="1" si="177"/>
        <v>0</v>
      </c>
      <c r="MI32" s="173">
        <f t="shared" ca="1" si="177"/>
        <v>0</v>
      </c>
      <c r="MJ32" s="173">
        <f t="shared" ca="1" si="177"/>
        <v>0</v>
      </c>
      <c r="MK32" s="173">
        <f t="shared" ca="1" si="177"/>
        <v>0</v>
      </c>
      <c r="ML32" s="173">
        <f t="shared" ca="1" si="177"/>
        <v>0</v>
      </c>
      <c r="MM32" s="173">
        <f t="shared" ca="1" si="177"/>
        <v>0</v>
      </c>
      <c r="MN32" s="173">
        <f t="shared" ca="1" si="177"/>
        <v>0</v>
      </c>
      <c r="MO32" s="173">
        <f t="shared" ca="1" si="177"/>
        <v>0</v>
      </c>
      <c r="MP32" s="173">
        <f t="shared" ca="1" si="177"/>
        <v>0</v>
      </c>
      <c r="MQ32" s="173">
        <f t="shared" ca="1" si="178"/>
        <v>0</v>
      </c>
      <c r="MR32" s="173">
        <f t="shared" ca="1" si="178"/>
        <v>0</v>
      </c>
      <c r="MS32" s="173">
        <f t="shared" ca="1" si="178"/>
        <v>0</v>
      </c>
      <c r="MT32" s="173">
        <f t="shared" ca="1" si="178"/>
        <v>0</v>
      </c>
      <c r="MU32" s="173">
        <f t="shared" ca="1" si="178"/>
        <v>0</v>
      </c>
      <c r="MV32" s="173">
        <f t="shared" ca="1" si="178"/>
        <v>0</v>
      </c>
      <c r="MW32" s="173">
        <f t="shared" ca="1" si="178"/>
        <v>0</v>
      </c>
      <c r="MX32" s="173">
        <f t="shared" ca="1" si="178"/>
        <v>0</v>
      </c>
      <c r="MY32" s="173">
        <f t="shared" ca="1" si="178"/>
        <v>0</v>
      </c>
      <c r="MZ32" s="173">
        <f t="shared" ca="1" si="178"/>
        <v>0</v>
      </c>
      <c r="NA32" s="173">
        <f t="shared" ca="1" si="178"/>
        <v>0</v>
      </c>
      <c r="NB32" s="173">
        <f t="shared" ca="1" si="178"/>
        <v>0</v>
      </c>
      <c r="NC32" s="173">
        <f t="shared" ca="1" si="178"/>
        <v>0</v>
      </c>
      <c r="ND32" s="173">
        <f t="shared" ca="1" si="178"/>
        <v>0</v>
      </c>
      <c r="NE32" s="173">
        <f t="shared" ca="1" si="178"/>
        <v>0</v>
      </c>
      <c r="NF32" s="173">
        <f t="shared" ca="1" si="178"/>
        <v>0</v>
      </c>
      <c r="NG32" s="173">
        <f t="shared" ca="1" si="179"/>
        <v>0</v>
      </c>
      <c r="NH32" s="173">
        <f t="shared" ca="1" si="179"/>
        <v>0</v>
      </c>
      <c r="NI32" s="173">
        <f t="shared" ca="1" si="179"/>
        <v>0</v>
      </c>
      <c r="NJ32" s="173">
        <f t="shared" ca="1" si="179"/>
        <v>0</v>
      </c>
      <c r="NK32" s="173">
        <f t="shared" ca="1" si="179"/>
        <v>0</v>
      </c>
      <c r="NL32" s="173">
        <f t="shared" ca="1" si="179"/>
        <v>0</v>
      </c>
      <c r="NM32" s="173">
        <f t="shared" ca="1" si="179"/>
        <v>0</v>
      </c>
      <c r="NN32" s="173">
        <f t="shared" ca="1" si="179"/>
        <v>0</v>
      </c>
      <c r="NO32" s="173">
        <f t="shared" ca="1" si="179"/>
        <v>0</v>
      </c>
      <c r="NP32" s="173">
        <f t="shared" ca="1" si="179"/>
        <v>0</v>
      </c>
      <c r="NQ32" s="173">
        <f t="shared" ca="1" si="179"/>
        <v>0</v>
      </c>
      <c r="NR32" s="173">
        <f t="shared" ca="1" si="179"/>
        <v>0</v>
      </c>
      <c r="NS32" s="173">
        <f t="shared" ca="1" si="179"/>
        <v>0</v>
      </c>
      <c r="NT32" s="173">
        <f t="shared" ca="1" si="179"/>
        <v>0</v>
      </c>
      <c r="NU32" s="173">
        <f t="shared" ca="1" si="179"/>
        <v>0</v>
      </c>
      <c r="NV32" s="173">
        <f t="shared" ca="1" si="179"/>
        <v>0</v>
      </c>
      <c r="NW32" s="173">
        <f t="shared" ca="1" si="180"/>
        <v>0</v>
      </c>
      <c r="NX32" s="173">
        <f t="shared" ca="1" si="180"/>
        <v>0</v>
      </c>
      <c r="NY32" s="173">
        <f t="shared" ca="1" si="180"/>
        <v>0</v>
      </c>
      <c r="NZ32" s="173">
        <f t="shared" ca="1" si="180"/>
        <v>0</v>
      </c>
      <c r="OA32" s="173">
        <f t="shared" ca="1" si="180"/>
        <v>0</v>
      </c>
      <c r="OB32" s="173">
        <f t="shared" ca="1" si="180"/>
        <v>0</v>
      </c>
      <c r="OC32" s="173">
        <f t="shared" ca="1" si="180"/>
        <v>0</v>
      </c>
      <c r="OD32" s="173">
        <f t="shared" ca="1" si="180"/>
        <v>0</v>
      </c>
      <c r="OE32" s="22">
        <f t="shared" ca="1" si="197"/>
        <v>0</v>
      </c>
      <c r="OF32" s="22" t="str">
        <f t="shared" ca="1" si="197"/>
        <v>-</v>
      </c>
      <c r="OG32" s="22">
        <f t="shared" ca="1" si="197"/>
        <v>0</v>
      </c>
      <c r="OH32" s="22">
        <f t="shared" ca="1" si="197"/>
        <v>0</v>
      </c>
      <c r="OI32" s="27">
        <v>0</v>
      </c>
    </row>
    <row r="33" spans="1:399" s="303" customFormat="1" outlineLevel="1">
      <c r="A33" s="302">
        <f t="shared" si="181"/>
        <v>28</v>
      </c>
      <c r="B33" s="314">
        <f t="shared" ca="1" si="203"/>
        <v>19</v>
      </c>
      <c r="C33" s="303">
        <v>4</v>
      </c>
      <c r="D33" s="341" t="b">
        <f t="shared" si="198"/>
        <v>0</v>
      </c>
      <c r="E33" s="303" t="b">
        <v>0</v>
      </c>
      <c r="F33" s="303" t="b">
        <v>1</v>
      </c>
      <c r="G33" s="339">
        <f t="shared" ca="1" si="199"/>
        <v>1</v>
      </c>
      <c r="H33" s="339">
        <f t="shared" ca="1" si="183"/>
        <v>1</v>
      </c>
      <c r="I33" s="339">
        <f t="shared" ca="1" si="183"/>
        <v>1</v>
      </c>
      <c r="J33" s="339">
        <f t="shared" ca="1" si="183"/>
        <v>1</v>
      </c>
      <c r="K33" s="339">
        <f t="shared" ca="1" si="183"/>
        <v>1</v>
      </c>
      <c r="L33" s="339">
        <f t="shared" ca="1" si="183"/>
        <v>1</v>
      </c>
      <c r="M33" s="339">
        <f t="shared" ca="1" si="183"/>
        <v>1</v>
      </c>
      <c r="N33" s="339">
        <f t="shared" ca="1" si="183"/>
        <v>2</v>
      </c>
      <c r="O33" s="339">
        <f t="shared" ca="1" si="183"/>
        <v>1</v>
      </c>
      <c r="P33" s="339">
        <f t="shared" ca="1" si="183"/>
        <v>0</v>
      </c>
      <c r="Q33" s="339">
        <f t="shared" ca="1" si="183"/>
        <v>0</v>
      </c>
      <c r="R33" s="339">
        <f t="shared" ca="1" si="183"/>
        <v>0</v>
      </c>
      <c r="S33" s="339">
        <f t="shared" ca="1" si="183"/>
        <v>0</v>
      </c>
      <c r="T33" s="339">
        <f t="shared" ca="1" si="183"/>
        <v>0</v>
      </c>
      <c r="U33" s="339">
        <f t="shared" ca="1" si="183"/>
        <v>1</v>
      </c>
      <c r="V33" s="339">
        <f t="shared" ca="1" si="183"/>
        <v>1</v>
      </c>
      <c r="W33" s="339">
        <f t="shared" ca="1" si="183"/>
        <v>1</v>
      </c>
      <c r="X33" s="339">
        <f t="shared" ca="1" si="184"/>
        <v>1</v>
      </c>
      <c r="Y33" s="339">
        <f t="shared" ca="1" si="184"/>
        <v>1</v>
      </c>
      <c r="Z33" s="32"/>
      <c r="AB33" s="21">
        <v>0</v>
      </c>
      <c r="AC33" s="5">
        <f t="shared" ca="1" si="143"/>
        <v>1</v>
      </c>
      <c r="AD33" s="5">
        <f t="shared" ca="1" si="143"/>
        <v>1</v>
      </c>
      <c r="AE33" s="5">
        <f t="shared" ca="1" si="143"/>
        <v>0</v>
      </c>
      <c r="AF33" s="5">
        <f t="shared" ca="1" si="143"/>
        <v>2</v>
      </c>
      <c r="AG33" s="5">
        <f t="shared" ca="1" si="143"/>
        <v>0</v>
      </c>
      <c r="AJ33" s="328" t="str">
        <f t="shared" ca="1" si="185"/>
        <v>00009 FeedSupply GSM Day135 FWM     GI1 EL050% Age213 T_TRUE  LTW_FALSE (F33N11)</v>
      </c>
      <c r="AK33" s="10" t="str">
        <f ca="1">IF(COUNTIF(AJ$5:AJ33,AJ33)=1,"-","Dup")</f>
        <v>-</v>
      </c>
      <c r="AL33" s="22" t="b">
        <f t="shared" ca="1" si="144"/>
        <v>1</v>
      </c>
      <c r="AM33" s="22" t="b">
        <f t="shared" ca="1" si="144"/>
        <v>0</v>
      </c>
      <c r="AN33" s="21" t="b">
        <v>1</v>
      </c>
      <c r="AO33" s="21" t="b">
        <v>1</v>
      </c>
      <c r="AP33" s="340">
        <f t="shared" ca="1" si="200"/>
        <v>111109</v>
      </c>
      <c r="AQ33" s="22" t="b">
        <f t="shared" ca="1" si="144"/>
        <v>1</v>
      </c>
      <c r="AR33" s="339">
        <f t="shared" ca="1" si="201"/>
        <v>111110</v>
      </c>
      <c r="AS33" s="22">
        <f t="shared" ca="1" si="202"/>
        <v>1</v>
      </c>
      <c r="AT33" s="21" t="s">
        <v>37</v>
      </c>
      <c r="AU33" s="22" t="str">
        <f t="shared" ca="1" si="202"/>
        <v>-</v>
      </c>
      <c r="AV33" s="21" t="s">
        <v>37</v>
      </c>
      <c r="AW33" s="21" t="s">
        <v>37</v>
      </c>
      <c r="AX33" s="22" t="str">
        <f t="shared" ca="1" si="144"/>
        <v>-</v>
      </c>
      <c r="AY33" s="22">
        <f t="shared" ca="1" si="144"/>
        <v>0</v>
      </c>
      <c r="AZ33" s="22">
        <f t="shared" ca="1" si="144"/>
        <v>0</v>
      </c>
      <c r="BA33" s="22" t="str">
        <f t="shared" ca="1" si="144"/>
        <v>-</v>
      </c>
      <c r="BB33" s="22" t="str">
        <f t="shared" ca="1" si="144"/>
        <v>-</v>
      </c>
      <c r="BC33" s="22" t="str">
        <f t="shared" ca="1" si="144"/>
        <v>-</v>
      </c>
      <c r="BD33" s="22" t="str">
        <f t="shared" ca="1" si="186"/>
        <v>-</v>
      </c>
      <c r="BE33" s="22" t="str">
        <f t="shared" ca="1" si="186"/>
        <v>-</v>
      </c>
      <c r="BF33" s="22" t="str">
        <f t="shared" ca="1" si="186"/>
        <v>-</v>
      </c>
      <c r="BG33" s="22" t="str">
        <f t="shared" ca="1" si="186"/>
        <v>-</v>
      </c>
      <c r="BH33" s="22" t="str">
        <f t="shared" ca="1" si="186"/>
        <v>-</v>
      </c>
      <c r="BI33" s="22" t="str">
        <f t="shared" ca="1" si="186"/>
        <v>-</v>
      </c>
      <c r="BJ33" s="22" t="str">
        <f t="shared" ca="1" si="186"/>
        <v>-</v>
      </c>
      <c r="BK33" s="22" t="str">
        <f t="shared" ca="1" si="186"/>
        <v>-</v>
      </c>
      <c r="BL33" s="22" t="str">
        <f t="shared" ca="1" si="186"/>
        <v>-</v>
      </c>
      <c r="BM33" s="22" t="str">
        <f t="shared" ca="1" si="186"/>
        <v>-</v>
      </c>
      <c r="BN33" s="22" t="str">
        <f t="shared" ca="1" si="186"/>
        <v>-</v>
      </c>
      <c r="BO33" s="22" t="str">
        <f t="shared" ca="1" si="186"/>
        <v>-</v>
      </c>
      <c r="BP33" s="22" t="str">
        <f t="shared" ca="1" si="186"/>
        <v>-</v>
      </c>
      <c r="BQ33" s="22" t="str">
        <f t="shared" ca="1" si="186"/>
        <v>-</v>
      </c>
      <c r="BR33" s="22" t="str">
        <f t="shared" ca="1" si="186"/>
        <v>-</v>
      </c>
      <c r="BS33" s="22" t="str">
        <f t="shared" ca="1" si="186"/>
        <v>-</v>
      </c>
      <c r="BT33" s="22" t="str">
        <f t="shared" ca="1" si="187"/>
        <v>-</v>
      </c>
      <c r="BU33" s="22" t="str">
        <f t="shared" ca="1" si="187"/>
        <v>-</v>
      </c>
      <c r="BV33" s="22" t="str">
        <f t="shared" ca="1" si="187"/>
        <v>-</v>
      </c>
      <c r="BW33" s="22" t="str">
        <f t="shared" ca="1" si="187"/>
        <v>-</v>
      </c>
      <c r="BX33" s="5">
        <f t="shared" ca="1" si="145"/>
        <v>0</v>
      </c>
      <c r="BY33" s="22" t="str">
        <f t="shared" ca="1" si="187"/>
        <v>-</v>
      </c>
      <c r="BZ33" s="22" t="str">
        <f t="shared" ca="1" si="187"/>
        <v>-</v>
      </c>
      <c r="CA33" s="22" t="str">
        <f t="shared" ca="1" si="187"/>
        <v>-</v>
      </c>
      <c r="CB33" s="22" t="str">
        <f t="shared" ca="1" si="187"/>
        <v>-</v>
      </c>
      <c r="CC33" s="22" t="str">
        <f t="shared" ca="1" si="187"/>
        <v>-</v>
      </c>
      <c r="CD33" s="22" t="str">
        <f t="shared" ca="1" si="187"/>
        <v>-</v>
      </c>
      <c r="CE33" s="22" t="str">
        <f t="shared" ca="1" si="187"/>
        <v>-</v>
      </c>
      <c r="CF33" s="22" t="str">
        <f t="shared" ca="1" si="187"/>
        <v>-</v>
      </c>
      <c r="CG33" s="21">
        <v>1</v>
      </c>
      <c r="CH33" s="21">
        <v>1</v>
      </c>
      <c r="CI33" s="22">
        <f t="shared" ca="1" si="187"/>
        <v>0</v>
      </c>
      <c r="CJ33" s="22" t="str">
        <f t="shared" ca="1" si="188"/>
        <v>-</v>
      </c>
      <c r="CK33" s="22" t="str">
        <f t="shared" ca="1" si="188"/>
        <v>-</v>
      </c>
      <c r="CL33" s="22" t="str">
        <f t="shared" ca="1" si="188"/>
        <v>-</v>
      </c>
      <c r="CM33" s="22" t="str">
        <f t="shared" ca="1" si="188"/>
        <v>-</v>
      </c>
      <c r="CN33" s="22" t="str">
        <f t="shared" ca="1" si="188"/>
        <v>-</v>
      </c>
      <c r="CO33" s="22" t="str">
        <f t="shared" ca="1" si="188"/>
        <v>-</v>
      </c>
      <c r="CP33" s="22" t="str">
        <f t="shared" ca="1" si="188"/>
        <v>-</v>
      </c>
      <c r="CQ33" s="22">
        <f t="shared" ca="1" si="188"/>
        <v>0</v>
      </c>
      <c r="CR33" s="22" t="str">
        <f t="shared" ca="1" si="188"/>
        <v>-</v>
      </c>
      <c r="CS33" s="22" t="str">
        <f t="shared" ca="1" si="188"/>
        <v>-</v>
      </c>
      <c r="CT33" s="22" t="str">
        <f t="shared" ca="1" si="188"/>
        <v>-</v>
      </c>
      <c r="CU33" s="22" t="str">
        <f t="shared" ca="1" si="188"/>
        <v>-</v>
      </c>
      <c r="CV33" s="22" t="str">
        <f t="shared" ca="1" si="188"/>
        <v>-</v>
      </c>
      <c r="CW33" s="22">
        <f t="shared" ca="1" si="188"/>
        <v>0</v>
      </c>
      <c r="CX33" s="195">
        <f t="shared" ca="1" si="146"/>
        <v>0</v>
      </c>
      <c r="CY33" s="195">
        <f t="shared" ca="1" si="146"/>
        <v>0</v>
      </c>
      <c r="CZ33" s="195">
        <f t="shared" ca="1" si="146"/>
        <v>0</v>
      </c>
      <c r="DA33" s="195">
        <f t="shared" ca="1" si="146"/>
        <v>0</v>
      </c>
      <c r="DB33" s="194">
        <f t="shared" ca="1" si="147"/>
        <v>0</v>
      </c>
      <c r="DC33" s="194">
        <f t="shared" ca="1" si="147"/>
        <v>0</v>
      </c>
      <c r="DD33" s="194">
        <f t="shared" ca="1" si="147"/>
        <v>0</v>
      </c>
      <c r="DE33" s="194">
        <f t="shared" ca="1" si="147"/>
        <v>0</v>
      </c>
      <c r="DF33" s="196">
        <f t="shared" ca="1" si="148"/>
        <v>0</v>
      </c>
      <c r="DG33" s="196">
        <f t="shared" ca="1" si="148"/>
        <v>0</v>
      </c>
      <c r="DH33" s="196">
        <f t="shared" ca="1" si="148"/>
        <v>0</v>
      </c>
      <c r="DI33" s="196">
        <f t="shared" ca="1" si="148"/>
        <v>0</v>
      </c>
      <c r="DJ33" s="195">
        <f t="shared" ca="1" si="149"/>
        <v>0</v>
      </c>
      <c r="DK33" s="195">
        <f t="shared" ca="1" si="149"/>
        <v>0</v>
      </c>
      <c r="DL33" s="195">
        <f t="shared" ca="1" si="149"/>
        <v>0</v>
      </c>
      <c r="DM33" s="195">
        <f t="shared" ca="1" si="149"/>
        <v>0</v>
      </c>
      <c r="DN33" s="194">
        <f t="shared" ca="1" si="150"/>
        <v>0</v>
      </c>
      <c r="DO33" s="194">
        <f t="shared" ca="1" si="150"/>
        <v>0</v>
      </c>
      <c r="DP33" s="194">
        <f t="shared" ca="1" si="150"/>
        <v>0</v>
      </c>
      <c r="DQ33" s="194">
        <f t="shared" ca="1" si="150"/>
        <v>0</v>
      </c>
      <c r="DR33" s="196">
        <f t="shared" ca="1" si="151"/>
        <v>0</v>
      </c>
      <c r="DS33" s="196">
        <f t="shared" ca="1" si="151"/>
        <v>0</v>
      </c>
      <c r="DT33" s="196">
        <f t="shared" ca="1" si="151"/>
        <v>0</v>
      </c>
      <c r="DU33" s="196">
        <f t="shared" ca="1" si="151"/>
        <v>0</v>
      </c>
      <c r="DV33" s="195">
        <f t="shared" ca="1" si="152"/>
        <v>0</v>
      </c>
      <c r="DW33" s="195">
        <f t="shared" ca="1" si="152"/>
        <v>0</v>
      </c>
      <c r="DX33" s="195">
        <f t="shared" ca="1" si="152"/>
        <v>0</v>
      </c>
      <c r="DY33" s="195">
        <f t="shared" ca="1" si="152"/>
        <v>0</v>
      </c>
      <c r="DZ33" s="194">
        <f t="shared" ca="1" si="153"/>
        <v>0</v>
      </c>
      <c r="EA33" s="194">
        <f t="shared" ca="1" si="153"/>
        <v>0</v>
      </c>
      <c r="EB33" s="194">
        <f t="shared" ca="1" si="153"/>
        <v>0</v>
      </c>
      <c r="EC33" s="194">
        <f t="shared" ca="1" si="153"/>
        <v>0</v>
      </c>
      <c r="ED33" s="196">
        <f t="shared" ca="1" si="154"/>
        <v>0</v>
      </c>
      <c r="EE33" s="196">
        <f t="shared" ca="1" si="154"/>
        <v>0</v>
      </c>
      <c r="EF33" s="196">
        <f t="shared" ca="1" si="154"/>
        <v>0</v>
      </c>
      <c r="EG33" s="196">
        <f t="shared" ca="1" si="154"/>
        <v>0</v>
      </c>
      <c r="EH33" s="22">
        <f t="shared" ca="1" si="155"/>
        <v>0</v>
      </c>
      <c r="EI33" s="22">
        <f t="shared" ca="1" si="155"/>
        <v>0</v>
      </c>
      <c r="EJ33" s="22">
        <f t="shared" ca="1" si="155"/>
        <v>0</v>
      </c>
      <c r="EK33" s="22">
        <f t="shared" ca="1" si="155"/>
        <v>0</v>
      </c>
      <c r="EL33" s="22" t="str">
        <f t="shared" ca="1" si="155"/>
        <v>-</v>
      </c>
      <c r="EM33" s="22" t="str">
        <f t="shared" ca="1" si="155"/>
        <v>-</v>
      </c>
      <c r="EN33" s="5">
        <f t="shared" ca="1" si="156"/>
        <v>19</v>
      </c>
      <c r="EO33" s="5">
        <f t="shared" ca="1" si="156"/>
        <v>19</v>
      </c>
      <c r="EP33" s="22" t="str">
        <f t="shared" ca="1" si="155"/>
        <v>-</v>
      </c>
      <c r="EQ33" s="22" t="str">
        <f t="shared" ca="1" si="155"/>
        <v>-</v>
      </c>
      <c r="ER33" s="22" t="str">
        <f t="shared" ca="1" si="155"/>
        <v>-</v>
      </c>
      <c r="ES33" s="22" t="str">
        <f t="shared" ca="1" si="155"/>
        <v>-</v>
      </c>
      <c r="ET33" s="22" t="str">
        <f t="shared" ca="1" si="155"/>
        <v>-</v>
      </c>
      <c r="EU33" s="22" t="str">
        <f t="shared" ca="1" si="155"/>
        <v>-</v>
      </c>
      <c r="EV33" s="22" t="str">
        <f t="shared" ca="1" si="155"/>
        <v>-</v>
      </c>
      <c r="EW33" s="5">
        <f t="shared" ca="1" si="157"/>
        <v>0</v>
      </c>
      <c r="EX33" s="22" t="str">
        <f t="shared" ca="1" si="189"/>
        <v>-</v>
      </c>
      <c r="EY33" s="22" t="str">
        <f t="shared" ca="1" si="189"/>
        <v>-</v>
      </c>
      <c r="EZ33" s="22" t="str">
        <f t="shared" ca="1" si="189"/>
        <v>-</v>
      </c>
      <c r="FA33" s="22" t="str">
        <f t="shared" ca="1" si="189"/>
        <v>-</v>
      </c>
      <c r="FB33" s="5" t="b">
        <f t="shared" ca="1" si="158"/>
        <v>0</v>
      </c>
      <c r="FC33" s="22" t="str">
        <f t="shared" ca="1" si="189"/>
        <v>-</v>
      </c>
      <c r="FD33" s="22">
        <f t="shared" ca="1" si="189"/>
        <v>0</v>
      </c>
      <c r="FE33" s="22" t="str">
        <f t="shared" ca="1" si="189"/>
        <v>-</v>
      </c>
      <c r="FF33" s="22">
        <f t="shared" ca="1" si="189"/>
        <v>1</v>
      </c>
      <c r="FG33" s="22">
        <f t="shared" ca="1" si="189"/>
        <v>0</v>
      </c>
      <c r="FH33" s="22">
        <f t="shared" ca="1" si="189"/>
        <v>1</v>
      </c>
      <c r="FI33" s="22">
        <f t="shared" ca="1" si="189"/>
        <v>1</v>
      </c>
      <c r="FJ33" s="22">
        <f t="shared" ca="1" si="189"/>
        <v>1</v>
      </c>
      <c r="FK33" s="22">
        <f t="shared" ca="1" si="189"/>
        <v>0</v>
      </c>
      <c r="FL33" s="22">
        <f t="shared" ca="1" si="189"/>
        <v>0</v>
      </c>
      <c r="FM33" s="22">
        <f t="shared" ca="1" si="189"/>
        <v>0</v>
      </c>
      <c r="FN33" s="22">
        <f t="shared" ca="1" si="190"/>
        <v>0</v>
      </c>
      <c r="FO33" s="22">
        <f t="shared" ca="1" si="190"/>
        <v>1</v>
      </c>
      <c r="FP33" s="22">
        <f t="shared" ca="1" si="190"/>
        <v>0</v>
      </c>
      <c r="FQ33" s="22">
        <f t="shared" ca="1" si="190"/>
        <v>0</v>
      </c>
      <c r="FR33" s="22">
        <f t="shared" ca="1" si="190"/>
        <v>0</v>
      </c>
      <c r="FS33" s="22">
        <f t="shared" ca="1" si="190"/>
        <v>0</v>
      </c>
      <c r="FT33" s="22">
        <f t="shared" ca="1" si="190"/>
        <v>0</v>
      </c>
      <c r="FU33" s="22">
        <f t="shared" ca="1" si="190"/>
        <v>0</v>
      </c>
      <c r="FV33" s="22">
        <f t="shared" ca="1" si="190"/>
        <v>0</v>
      </c>
      <c r="FW33" s="22">
        <f t="shared" ca="1" si="190"/>
        <v>1</v>
      </c>
      <c r="FX33" s="22">
        <f t="shared" ca="1" si="190"/>
        <v>0</v>
      </c>
      <c r="FY33" s="5">
        <f t="shared" ca="1" si="159"/>
        <v>0</v>
      </c>
      <c r="FZ33" s="5">
        <f t="shared" ca="1" si="159"/>
        <v>0</v>
      </c>
      <c r="GA33" s="5">
        <f t="shared" ca="1" si="159"/>
        <v>0</v>
      </c>
      <c r="GB33" s="5" t="e">
        <f t="shared" si="160"/>
        <v>#VALUE!</v>
      </c>
      <c r="GC33" s="5" t="e">
        <f t="shared" si="160"/>
        <v>#VALUE!</v>
      </c>
      <c r="GD33" s="5" t="e">
        <f t="shared" si="160"/>
        <v>#VALUE!</v>
      </c>
      <c r="GE33" s="22">
        <f t="shared" ca="1" si="191"/>
        <v>0</v>
      </c>
      <c r="GF33" s="22">
        <f t="shared" ca="1" si="191"/>
        <v>0</v>
      </c>
      <c r="GG33" s="22" t="str">
        <f t="shared" ca="1" si="191"/>
        <v>-</v>
      </c>
      <c r="GH33" s="22" t="str">
        <f t="shared" ca="1" si="191"/>
        <v>-</v>
      </c>
      <c r="GI33" s="22" t="str">
        <f t="shared" ca="1" si="191"/>
        <v>-</v>
      </c>
      <c r="GJ33" s="22" t="str">
        <f t="shared" ca="1" si="191"/>
        <v>-</v>
      </c>
      <c r="GK33" s="5" t="b">
        <f t="shared" ca="1" si="161"/>
        <v>1</v>
      </c>
      <c r="GL33" s="5" t="b">
        <f t="shared" ca="1" si="161"/>
        <v>0</v>
      </c>
      <c r="GM33" s="5" t="b">
        <f t="shared" ca="1" si="161"/>
        <v>0</v>
      </c>
      <c r="GN33" s="5">
        <f t="shared" ca="1" si="162"/>
        <v>0</v>
      </c>
      <c r="GO33" s="22">
        <f t="shared" ca="1" si="191"/>
        <v>1</v>
      </c>
      <c r="GP33" s="22">
        <f t="shared" ca="1" si="191"/>
        <v>2</v>
      </c>
      <c r="GQ33" s="5" t="e">
        <f t="shared" ca="1" si="163"/>
        <v>#VALUE!</v>
      </c>
      <c r="GR33" s="5" t="e">
        <f t="shared" ca="1" si="163"/>
        <v>#VALUE!</v>
      </c>
      <c r="GS33" s="5" t="e">
        <f t="shared" si="164"/>
        <v>#VALUE!</v>
      </c>
      <c r="GT33" s="5" t="e">
        <f t="shared" si="164"/>
        <v>#VALUE!</v>
      </c>
      <c r="GU33" s="5" t="e">
        <f t="shared" ca="1" si="165"/>
        <v>#VALUE!</v>
      </c>
      <c r="GV33" s="22" t="str">
        <f t="shared" ca="1" si="192"/>
        <v>-</v>
      </c>
      <c r="GW33" s="22" t="str">
        <f t="shared" ca="1" si="192"/>
        <v>-</v>
      </c>
      <c r="GX33" s="5" t="str">
        <f t="array" ref="GX33">IF(OR(GY33:HL33&lt;&gt;"-"),TRUE,"-")</f>
        <v>-</v>
      </c>
      <c r="GY33" s="5" t="str">
        <f>IF($Z33=0,"-",IFERROR(INDEX(CHOOSE($G33,DataAutumn!i.GI, DataWinter!i.GI, DataSpring!i.GI),$H33,7*($Z33-1)+GY$14)*INDEX(GI.LowerScalar,1,GY$14),"-"))</f>
        <v>-</v>
      </c>
      <c r="GZ33" s="5" t="str">
        <f>IF($Z33=0,"-",IFERROR(INDEX(CHOOSE($G33,DataAutumn!i.GI, DataWinter!i.GI, DataSpring!i.GI),$H33,7*($Z33-1)+GZ$14)*INDEX(GI.LowerScalar,1,GZ$14),"-"))</f>
        <v>-</v>
      </c>
      <c r="HA33" s="5" t="str">
        <f>IF($Z33=0,"-",IFERROR(INDEX(CHOOSE($G33,DataAutumn!i.GI, DataWinter!i.GI, DataSpring!i.GI),$H33,7*($Z33-1)+HA$14)*INDEX(GI.LowerScalar,1,HA$14),"-"))</f>
        <v>-</v>
      </c>
      <c r="HB33" s="5" t="str">
        <f>IF($Z33=0,"-",IFERROR(INDEX(CHOOSE($G33,DataAutumn!i.GI, DataWinter!i.GI, DataSpring!i.GI),$H33,7*($Z33-1)+HB$14)*INDEX(GI.LowerScalar,1,HB$14),"-"))</f>
        <v>-</v>
      </c>
      <c r="HC33" s="5" t="str">
        <f>IF($Z33=0,"-",IFERROR(INDEX(CHOOSE($G33,DataAutumn!i.GI, DataWinter!i.GI, DataSpring!i.GI),$H33,7*($Z33-1)+HC$14)*INDEX(GI.LowerScalar,1,HC$14),"-"))</f>
        <v>-</v>
      </c>
      <c r="HD33" s="5" t="str">
        <f>IF($Z33=0,"-",IFERROR(INDEX(CHOOSE($G33,DataAutumn!i.GI, DataWinter!i.GI, DataSpring!i.GI),$H33,7*($Z33-1)+HD$14)*INDEX(GI.LowerScalar,1,HD$14),"-"))</f>
        <v>-</v>
      </c>
      <c r="HE33" s="5" t="str">
        <f>IF($Z33=0,"-",IFERROR(INDEX(CHOOSE($G33,DataAutumn!i.GI, DataWinter!i.GI, DataSpring!i.GI),$H33,7*($Z33-1)+HE$14)*INDEX(GI.LowerScalar,1,HE$14),"-"))</f>
        <v>-</v>
      </c>
      <c r="HF33" s="5" t="str">
        <f>IF($Z33=0,"-",IFERROR(INDEX(CHOOSE($G33,DataAutumn!i.GI, DataWinter!i.GI, DataSpring!i.GI),$H33,7*($Z33-1)+HF$14)*INDEX(GI.LowerScalar,1,HF$14),"-"))</f>
        <v>-</v>
      </c>
      <c r="HG33" s="5" t="str">
        <f>IF($Z33=0,"-",IFERROR(INDEX(CHOOSE($G33,DataAutumn!i.GI, DataWinter!i.GI, DataSpring!i.GI),$H33,7*($Z33-1)+HG$14)*INDEX(GI.LowerScalar,1,HG$14),"-"))</f>
        <v>-</v>
      </c>
      <c r="HH33" s="5" t="str">
        <f>IF($Z33=0,"-",IFERROR(INDEX(CHOOSE($G33,DataAutumn!i.GI, DataWinter!i.GI, DataSpring!i.GI),$H33,7*($Z33-1)+HH$14)*INDEX(GI.LowerScalar,1,HH$14),"-"))</f>
        <v>-</v>
      </c>
      <c r="HI33" s="5" t="str">
        <f>IF($Z33=0,"-",IFERROR(INDEX(CHOOSE($G33,DataAutumn!i.GI, DataWinter!i.GI, DataSpring!i.GI),$H33,7*($Z33-1)+HI$14)*INDEX(GI.LowerScalar,1,HI$14),"-"))</f>
        <v>-</v>
      </c>
      <c r="HJ33" s="5" t="str">
        <f>IF($Z33=0,"-",IFERROR(INDEX(CHOOSE($G33,DataAutumn!i.GI, DataWinter!i.GI, DataSpring!i.GI),$H33,7*($Z33-1)+HJ$14)*INDEX(GI.LowerScalar,1,HJ$14),"-"))</f>
        <v>-</v>
      </c>
      <c r="HK33" s="5" t="str">
        <f>IF($Z33=0,"-",IFERROR(INDEX(CHOOSE($G33,DataAutumn!i.GI, DataWinter!i.GI, DataSpring!i.GI),$H33,7*($Z33-1)+HK$14)*INDEX(GI.LowerScalar,1,HK$14),"-"))</f>
        <v>-</v>
      </c>
      <c r="HL33" s="5" t="str">
        <f>IF($Z33=0,"-",IFERROR(INDEX(CHOOSE($G33,DataAutumn!i.GI, DataWinter!i.GI, DataSpring!i.GI),$H33,7*($Z33-1)+HL$14)*INDEX(GI.LowerScalar,1,HL$14),"-"))</f>
        <v>-</v>
      </c>
      <c r="HM33" s="5" t="b">
        <f t="array" aca="1" ref="HM33" ca="1">IF(OR(HN33:IB33&lt;&gt;"-"),TRUE,"-")</f>
        <v>1</v>
      </c>
      <c r="HN33" s="22">
        <f t="shared" ca="1" si="193"/>
        <v>0</v>
      </c>
      <c r="HO33" s="5" t="str">
        <f>IF($Z33=0,"-",IFERROR(INDEX(CHOOSE($G33,DataAutumn!i.GI, DataWinter!i.GI, DataSpring!i.GI),$H33,7*($Z33-1)+HO$14)*INDEX(GI.UpperScalar,1,HO$14),"-"))</f>
        <v>-</v>
      </c>
      <c r="HP33" s="5" t="str">
        <f>IF($Z33=0,"-",IFERROR(INDEX(CHOOSE($G33,DataAutumn!i.GI, DataWinter!i.GI, DataSpring!i.GI),$H33,7*($Z33-1)+HP$14)*INDEX(GI.UpperScalar,1,HP$14),"-"))</f>
        <v>-</v>
      </c>
      <c r="HQ33" s="5" t="str">
        <f>IF($Z33=0,"-",IFERROR(INDEX(CHOOSE($G33,DataAutumn!i.GI, DataWinter!i.GI, DataSpring!i.GI),$H33,7*($Z33-1)+HQ$14)*INDEX(GI.UpperScalar,1,HQ$14),"-"))</f>
        <v>-</v>
      </c>
      <c r="HR33" s="5" t="str">
        <f>IF($Z33=0,"-",IFERROR(INDEX(CHOOSE($G33,DataAutumn!i.GI, DataWinter!i.GI, DataSpring!i.GI),$H33,7*($Z33-1)+HR$14)*INDEX(GI.UpperScalar,1,HR$14),"-"))</f>
        <v>-</v>
      </c>
      <c r="HS33" s="5" t="str">
        <f>IF($Z33=0,"-",IFERROR(INDEX(CHOOSE($G33,DataAutumn!i.GI, DataWinter!i.GI, DataSpring!i.GI),$H33,7*($Z33-1)+HS$14)*INDEX(GI.UpperScalar,1,HS$14),"-"))</f>
        <v>-</v>
      </c>
      <c r="HT33" s="5" t="str">
        <f>IF($Z33=0,"-",IFERROR(INDEX(CHOOSE($G33,DataAutumn!i.GI, DataWinter!i.GI, DataSpring!i.GI),$H33,7*($Z33-1)+HT$14)*INDEX(GI.UpperScalar,1,HT$14),"-"))</f>
        <v>-</v>
      </c>
      <c r="HU33" s="5" t="str">
        <f>IF($Z33=0,"-",IFERROR(INDEX(CHOOSE($G33,DataAutumn!i.GI, DataWinter!i.GI, DataSpring!i.GI),$H33,7*($Z33-1)+HU$14)*INDEX(GI.UpperScalar,1,HU$14),"-"))</f>
        <v>-</v>
      </c>
      <c r="HV33" s="5" t="str">
        <f>IF($Z33=0,"-",IFERROR(INDEX(CHOOSE($G33,DataAutumn!i.GI, DataWinter!i.GI, DataSpring!i.GI),$H33,7*($Z33-1)+HV$14)*INDEX(GI.UpperScalar,1,HV$14),"-"))</f>
        <v>-</v>
      </c>
      <c r="HW33" s="5" t="str">
        <f>IF($Z33=0,"-",IFERROR(INDEX(CHOOSE($G33,DataAutumn!i.GI, DataWinter!i.GI, DataSpring!i.GI),$H33,7*($Z33-1)+HW$14)*INDEX(GI.UpperScalar,1,HW$14),"-"))</f>
        <v>-</v>
      </c>
      <c r="HX33" s="5" t="str">
        <f>IF($Z33=0,"-",IFERROR(INDEX(CHOOSE($G33,DataAutumn!i.GI, DataWinter!i.GI, DataSpring!i.GI),$H33,7*($Z33-1)+HX$14)*INDEX(GI.UpperScalar,1,HX$14),"-"))</f>
        <v>-</v>
      </c>
      <c r="HY33" s="5" t="str">
        <f>IF($Z33=0,"-",IFERROR(INDEX(CHOOSE($G33,DataAutumn!i.GI, DataWinter!i.GI, DataSpring!i.GI),$H33,7*($Z33-1)+HY$14)*INDEX(GI.UpperScalar,1,HY$14),"-"))</f>
        <v>-</v>
      </c>
      <c r="HZ33" s="5" t="str">
        <f>IF($Z33=0,"-",IFERROR(INDEX(CHOOSE($G33,DataAutumn!i.GI, DataWinter!i.GI, DataSpring!i.GI),$H33,7*($Z33-1)+HZ$14)*INDEX(GI.UpperScalar,1,HZ$14),"-"))</f>
        <v>-</v>
      </c>
      <c r="IA33" s="5" t="str">
        <f>IF($Z33=0,"-",IFERROR(INDEX(CHOOSE($G33,DataAutumn!i.GI, DataWinter!i.GI, DataSpring!i.GI),$H33,7*($Z33-1)+IA$14)*INDEX(GI.UpperScalar,1,IA$14),"-"))</f>
        <v>-</v>
      </c>
      <c r="IB33" s="5" t="str">
        <f>IF($Z33=0,"-",IFERROR(INDEX(CHOOSE($G33,DataAutumn!i.GI, DataWinter!i.GI, DataSpring!i.GI),$H33,7*($Z33-1)+IB$14)*INDEX(GI.UpperScalar,1,IB$14),"-"))</f>
        <v>-</v>
      </c>
      <c r="IC33" s="22" t="str">
        <f t="shared" ca="1" si="106"/>
        <v>-</v>
      </c>
      <c r="ID33" s="22" t="str">
        <f t="shared" ca="1" si="106"/>
        <v>-</v>
      </c>
      <c r="IE33" s="22" t="b">
        <f t="shared" ca="1" si="107"/>
        <v>1</v>
      </c>
      <c r="IF33" s="22">
        <f t="shared" ca="1" si="107"/>
        <v>0</v>
      </c>
      <c r="IG33" s="5" t="str">
        <f t="shared" ca="1" si="166"/>
        <v>-</v>
      </c>
      <c r="IH33" s="5" t="str">
        <f t="shared" ca="1" si="166"/>
        <v>-</v>
      </c>
      <c r="II33" s="5" t="str">
        <f t="shared" ca="1" si="166"/>
        <v>-</v>
      </c>
      <c r="IJ33" s="5" t="str">
        <f t="shared" ca="1" si="166"/>
        <v>-</v>
      </c>
      <c r="IK33" s="22" t="str">
        <f t="shared" ca="1" si="194"/>
        <v>-</v>
      </c>
      <c r="IL33" s="5">
        <f t="shared" ca="1" si="167"/>
        <v>0.5</v>
      </c>
      <c r="IM33" s="22" t="str">
        <f t="shared" ca="1" si="194"/>
        <v>-</v>
      </c>
      <c r="IN33" s="5">
        <f t="shared" ca="1" si="168"/>
        <v>0.5</v>
      </c>
      <c r="IO33" s="5" t="str">
        <f t="shared" ca="1" si="169"/>
        <v>-</v>
      </c>
      <c r="IP33" s="5">
        <f t="shared" ca="1" si="169"/>
        <v>500</v>
      </c>
      <c r="IQ33" s="5">
        <f t="shared" ca="1" si="169"/>
        <v>500</v>
      </c>
      <c r="IR33" s="5">
        <f t="shared" ca="1" si="169"/>
        <v>865</v>
      </c>
      <c r="IS33" s="5" t="str">
        <f t="shared" ca="1" si="169"/>
        <v>-</v>
      </c>
      <c r="IT33" s="5" t="str">
        <f t="shared" ca="1" si="169"/>
        <v>-</v>
      </c>
      <c r="IU33" s="22">
        <f t="shared" ca="1" si="194"/>
        <v>1</v>
      </c>
      <c r="IV33" s="22">
        <f t="shared" ca="1" si="194"/>
        <v>0</v>
      </c>
      <c r="IW33" s="22">
        <f t="shared" ca="1" si="194"/>
        <v>1</v>
      </c>
      <c r="IX33" s="22">
        <f t="shared" ca="1" si="194"/>
        <v>1</v>
      </c>
      <c r="IY33" s="22">
        <f t="shared" ca="1" si="194"/>
        <v>0</v>
      </c>
      <c r="IZ33" s="22">
        <f t="shared" ca="1" si="194"/>
        <v>70</v>
      </c>
      <c r="JA33" s="22">
        <f t="shared" ca="1" si="195"/>
        <v>50</v>
      </c>
      <c r="JB33" s="22">
        <f t="shared" ca="1" si="195"/>
        <v>70</v>
      </c>
      <c r="JC33" s="22">
        <f t="shared" ca="1" si="195"/>
        <v>50</v>
      </c>
      <c r="JD33" s="5">
        <f t="shared" ca="1" si="170"/>
        <v>1</v>
      </c>
      <c r="JE33" s="5">
        <f t="shared" ca="1" si="171"/>
        <v>1</v>
      </c>
      <c r="JF33" s="5">
        <f t="shared" ca="1" si="172"/>
        <v>1</v>
      </c>
      <c r="JG33" s="22">
        <f t="shared" ca="1" si="195"/>
        <v>1</v>
      </c>
      <c r="JH33" s="22">
        <f t="shared" ca="1" si="195"/>
        <v>1</v>
      </c>
      <c r="JI33" s="22">
        <f t="shared" ca="1" si="195"/>
        <v>1</v>
      </c>
      <c r="JJ33" s="22">
        <f t="shared" ca="1" si="195"/>
        <v>1</v>
      </c>
      <c r="JK33" s="22">
        <f t="shared" ca="1" si="195"/>
        <v>1</v>
      </c>
      <c r="JL33" s="22">
        <f t="shared" ca="1" si="195"/>
        <v>1</v>
      </c>
      <c r="JM33" s="22">
        <f t="shared" ca="1" si="195"/>
        <v>1</v>
      </c>
      <c r="JN33" s="173" t="b">
        <f t="shared" ca="1" si="196"/>
        <v>1</v>
      </c>
      <c r="JO33" s="173">
        <f t="shared" ca="1" si="173"/>
        <v>149.99</v>
      </c>
      <c r="JP33" s="173">
        <f t="shared" ca="1" si="173"/>
        <v>0</v>
      </c>
      <c r="JQ33" s="173">
        <f t="shared" ca="1" si="173"/>
        <v>0</v>
      </c>
      <c r="JR33" s="173">
        <f t="shared" ca="1" si="173"/>
        <v>0</v>
      </c>
      <c r="JS33" s="173">
        <f t="shared" ca="1" si="173"/>
        <v>0</v>
      </c>
      <c r="JT33" s="173">
        <f t="shared" ca="1" si="173"/>
        <v>0</v>
      </c>
      <c r="JU33" s="173">
        <f t="shared" ca="1" si="173"/>
        <v>0</v>
      </c>
      <c r="JV33" s="173">
        <f t="shared" ca="1" si="173"/>
        <v>0</v>
      </c>
      <c r="JW33" s="173">
        <f t="shared" ca="1" si="173"/>
        <v>0</v>
      </c>
      <c r="JX33" s="173">
        <f t="shared" ca="1" si="173"/>
        <v>0</v>
      </c>
      <c r="JY33" s="173">
        <f t="shared" ca="1" si="173"/>
        <v>0</v>
      </c>
      <c r="JZ33" s="173">
        <f t="shared" ca="1" si="173"/>
        <v>0</v>
      </c>
      <c r="KA33" s="173">
        <f t="shared" ca="1" si="173"/>
        <v>0</v>
      </c>
      <c r="KB33" s="173">
        <f t="shared" ca="1" si="173"/>
        <v>0</v>
      </c>
      <c r="KC33" s="173">
        <f t="shared" ca="1" si="173"/>
        <v>0</v>
      </c>
      <c r="KD33" s="173">
        <f t="shared" ca="1" si="173"/>
        <v>146.24</v>
      </c>
      <c r="KE33" s="173">
        <f t="shared" ca="1" si="174"/>
        <v>146.24</v>
      </c>
      <c r="KF33" s="173">
        <f t="shared" ca="1" si="174"/>
        <v>146.24</v>
      </c>
      <c r="KG33" s="173">
        <f t="shared" ca="1" si="174"/>
        <v>146.24</v>
      </c>
      <c r="KH33" s="173">
        <f t="shared" ca="1" si="174"/>
        <v>146.24</v>
      </c>
      <c r="KI33" s="173">
        <f t="shared" ca="1" si="174"/>
        <v>146.24</v>
      </c>
      <c r="KJ33" s="173">
        <f t="shared" ca="1" si="174"/>
        <v>146.24</v>
      </c>
      <c r="KK33" s="173">
        <f t="shared" ca="1" si="174"/>
        <v>146.24</v>
      </c>
      <c r="KL33" s="173">
        <f t="shared" ca="1" si="174"/>
        <v>20</v>
      </c>
      <c r="KM33" s="173">
        <f t="shared" ca="1" si="174"/>
        <v>20</v>
      </c>
      <c r="KN33" s="173">
        <f t="shared" ca="1" si="174"/>
        <v>20</v>
      </c>
      <c r="KO33" s="173">
        <f t="shared" ca="1" si="174"/>
        <v>0</v>
      </c>
      <c r="KP33" s="173">
        <f t="shared" ca="1" si="174"/>
        <v>0</v>
      </c>
      <c r="KQ33" s="173">
        <f t="shared" ca="1" si="174"/>
        <v>0</v>
      </c>
      <c r="KR33" s="173">
        <f t="shared" ca="1" si="174"/>
        <v>0</v>
      </c>
      <c r="KS33" s="173">
        <f t="shared" ca="1" si="174"/>
        <v>75.289999999999992</v>
      </c>
      <c r="KT33" s="173">
        <f t="shared" ca="1" si="174"/>
        <v>75.289999999999992</v>
      </c>
      <c r="KU33" s="173">
        <f t="shared" ca="1" si="175"/>
        <v>75.289999999999992</v>
      </c>
      <c r="KV33" s="173">
        <f t="shared" ca="1" si="175"/>
        <v>75.289999999999992</v>
      </c>
      <c r="KW33" s="173">
        <f t="shared" ca="1" si="175"/>
        <v>75.289999999999992</v>
      </c>
      <c r="KX33" s="173">
        <f t="shared" ca="1" si="175"/>
        <v>75.289999999999992</v>
      </c>
      <c r="KY33" s="173">
        <f t="shared" ca="1" si="175"/>
        <v>75.289999999999992</v>
      </c>
      <c r="KZ33" s="173">
        <f t="shared" ca="1" si="175"/>
        <v>222.87</v>
      </c>
      <c r="LA33" s="173">
        <f t="shared" ca="1" si="175"/>
        <v>0</v>
      </c>
      <c r="LB33" s="173">
        <f t="shared" ca="1" si="175"/>
        <v>0</v>
      </c>
      <c r="LC33" s="173">
        <f t="shared" ca="1" si="175"/>
        <v>0</v>
      </c>
      <c r="LD33" s="173">
        <f t="shared" ca="1" si="175"/>
        <v>0</v>
      </c>
      <c r="LE33" s="173">
        <f t="shared" ca="1" si="175"/>
        <v>0</v>
      </c>
      <c r="LF33" s="173">
        <f t="shared" ca="1" si="175"/>
        <v>0</v>
      </c>
      <c r="LG33" s="173">
        <f t="shared" ca="1" si="175"/>
        <v>0</v>
      </c>
      <c r="LH33" s="173">
        <f t="shared" ca="1" si="175"/>
        <v>0</v>
      </c>
      <c r="LI33" s="173">
        <f t="shared" ca="1" si="175"/>
        <v>0</v>
      </c>
      <c r="LJ33" s="173">
        <f t="shared" ca="1" si="175"/>
        <v>0</v>
      </c>
      <c r="LK33" s="173">
        <f t="shared" ca="1" si="176"/>
        <v>0</v>
      </c>
      <c r="LL33" s="173">
        <f t="shared" ca="1" si="176"/>
        <v>0</v>
      </c>
      <c r="LM33" s="173">
        <f t="shared" ca="1" si="176"/>
        <v>0</v>
      </c>
      <c r="LN33" s="173">
        <f t="shared" ca="1" si="176"/>
        <v>0</v>
      </c>
      <c r="LO33" s="173">
        <f t="shared" ca="1" si="176"/>
        <v>0</v>
      </c>
      <c r="LP33" s="173">
        <f t="shared" ca="1" si="176"/>
        <v>0</v>
      </c>
      <c r="LQ33" s="173">
        <f t="shared" ca="1" si="176"/>
        <v>0</v>
      </c>
      <c r="LR33" s="173">
        <f t="shared" ca="1" si="176"/>
        <v>0</v>
      </c>
      <c r="LS33" s="173">
        <f t="shared" ca="1" si="176"/>
        <v>0</v>
      </c>
      <c r="LT33" s="173">
        <f t="shared" ca="1" si="176"/>
        <v>0</v>
      </c>
      <c r="LU33" s="173">
        <f t="shared" ca="1" si="176"/>
        <v>0</v>
      </c>
      <c r="LV33" s="173">
        <f t="shared" ca="1" si="176"/>
        <v>0</v>
      </c>
      <c r="LW33" s="173">
        <f t="shared" ca="1" si="176"/>
        <v>0</v>
      </c>
      <c r="LX33" s="173">
        <f t="shared" ca="1" si="176"/>
        <v>0</v>
      </c>
      <c r="LY33" s="173">
        <f t="shared" ca="1" si="176"/>
        <v>0</v>
      </c>
      <c r="LZ33" s="173">
        <f t="shared" ca="1" si="176"/>
        <v>0</v>
      </c>
      <c r="MA33" s="173">
        <f t="shared" ca="1" si="177"/>
        <v>0</v>
      </c>
      <c r="MB33" s="173">
        <f t="shared" ca="1" si="177"/>
        <v>0</v>
      </c>
      <c r="MC33" s="173">
        <f t="shared" ca="1" si="177"/>
        <v>0</v>
      </c>
      <c r="MD33" s="173">
        <f t="shared" ca="1" si="177"/>
        <v>0</v>
      </c>
      <c r="ME33" s="173">
        <f t="shared" ca="1" si="177"/>
        <v>0</v>
      </c>
      <c r="MF33" s="173">
        <f t="shared" ca="1" si="177"/>
        <v>0</v>
      </c>
      <c r="MG33" s="173">
        <f t="shared" ca="1" si="177"/>
        <v>0</v>
      </c>
      <c r="MH33" s="173">
        <f t="shared" ca="1" si="177"/>
        <v>0</v>
      </c>
      <c r="MI33" s="173">
        <f t="shared" ca="1" si="177"/>
        <v>0</v>
      </c>
      <c r="MJ33" s="173">
        <f t="shared" ca="1" si="177"/>
        <v>0</v>
      </c>
      <c r="MK33" s="173">
        <f t="shared" ca="1" si="177"/>
        <v>0</v>
      </c>
      <c r="ML33" s="173">
        <f t="shared" ca="1" si="177"/>
        <v>0</v>
      </c>
      <c r="MM33" s="173">
        <f t="shared" ca="1" si="177"/>
        <v>0</v>
      </c>
      <c r="MN33" s="173">
        <f t="shared" ca="1" si="177"/>
        <v>0</v>
      </c>
      <c r="MO33" s="173">
        <f t="shared" ca="1" si="177"/>
        <v>0</v>
      </c>
      <c r="MP33" s="173">
        <f t="shared" ca="1" si="177"/>
        <v>0</v>
      </c>
      <c r="MQ33" s="173">
        <f t="shared" ca="1" si="178"/>
        <v>0</v>
      </c>
      <c r="MR33" s="173">
        <f t="shared" ca="1" si="178"/>
        <v>0</v>
      </c>
      <c r="MS33" s="173">
        <f t="shared" ca="1" si="178"/>
        <v>0</v>
      </c>
      <c r="MT33" s="173">
        <f t="shared" ca="1" si="178"/>
        <v>0</v>
      </c>
      <c r="MU33" s="173">
        <f t="shared" ca="1" si="178"/>
        <v>0</v>
      </c>
      <c r="MV33" s="173">
        <f t="shared" ca="1" si="178"/>
        <v>0</v>
      </c>
      <c r="MW33" s="173">
        <f t="shared" ca="1" si="178"/>
        <v>0</v>
      </c>
      <c r="MX33" s="173">
        <f t="shared" ca="1" si="178"/>
        <v>0</v>
      </c>
      <c r="MY33" s="173">
        <f t="shared" ca="1" si="178"/>
        <v>0</v>
      </c>
      <c r="MZ33" s="173">
        <f t="shared" ca="1" si="178"/>
        <v>0</v>
      </c>
      <c r="NA33" s="173">
        <f t="shared" ca="1" si="178"/>
        <v>0</v>
      </c>
      <c r="NB33" s="173">
        <f t="shared" ca="1" si="178"/>
        <v>0</v>
      </c>
      <c r="NC33" s="173">
        <f t="shared" ca="1" si="178"/>
        <v>0</v>
      </c>
      <c r="ND33" s="173">
        <f t="shared" ca="1" si="178"/>
        <v>0</v>
      </c>
      <c r="NE33" s="173">
        <f t="shared" ca="1" si="178"/>
        <v>0</v>
      </c>
      <c r="NF33" s="173">
        <f t="shared" ca="1" si="178"/>
        <v>0</v>
      </c>
      <c r="NG33" s="173">
        <f t="shared" ca="1" si="179"/>
        <v>0</v>
      </c>
      <c r="NH33" s="173">
        <f t="shared" ca="1" si="179"/>
        <v>0</v>
      </c>
      <c r="NI33" s="173">
        <f t="shared" ca="1" si="179"/>
        <v>0</v>
      </c>
      <c r="NJ33" s="173">
        <f t="shared" ca="1" si="179"/>
        <v>0</v>
      </c>
      <c r="NK33" s="173">
        <f t="shared" ca="1" si="179"/>
        <v>0</v>
      </c>
      <c r="NL33" s="173">
        <f t="shared" ca="1" si="179"/>
        <v>0</v>
      </c>
      <c r="NM33" s="173">
        <f t="shared" ca="1" si="179"/>
        <v>0</v>
      </c>
      <c r="NN33" s="173">
        <f t="shared" ca="1" si="179"/>
        <v>0</v>
      </c>
      <c r="NO33" s="173">
        <f t="shared" ca="1" si="179"/>
        <v>0</v>
      </c>
      <c r="NP33" s="173">
        <f t="shared" ca="1" si="179"/>
        <v>0</v>
      </c>
      <c r="NQ33" s="173">
        <f t="shared" ca="1" si="179"/>
        <v>0</v>
      </c>
      <c r="NR33" s="173">
        <f t="shared" ca="1" si="179"/>
        <v>0</v>
      </c>
      <c r="NS33" s="173">
        <f t="shared" ca="1" si="179"/>
        <v>0</v>
      </c>
      <c r="NT33" s="173">
        <f t="shared" ca="1" si="179"/>
        <v>0</v>
      </c>
      <c r="NU33" s="173">
        <f t="shared" ca="1" si="179"/>
        <v>0</v>
      </c>
      <c r="NV33" s="173">
        <f t="shared" ca="1" si="179"/>
        <v>0</v>
      </c>
      <c r="NW33" s="173">
        <f t="shared" ca="1" si="180"/>
        <v>0</v>
      </c>
      <c r="NX33" s="173">
        <f t="shared" ca="1" si="180"/>
        <v>0</v>
      </c>
      <c r="NY33" s="173">
        <f t="shared" ca="1" si="180"/>
        <v>0</v>
      </c>
      <c r="NZ33" s="173">
        <f t="shared" ca="1" si="180"/>
        <v>0</v>
      </c>
      <c r="OA33" s="173">
        <f t="shared" ca="1" si="180"/>
        <v>0</v>
      </c>
      <c r="OB33" s="173">
        <f t="shared" ca="1" si="180"/>
        <v>0</v>
      </c>
      <c r="OC33" s="173">
        <f t="shared" ca="1" si="180"/>
        <v>0</v>
      </c>
      <c r="OD33" s="173">
        <f t="shared" ca="1" si="180"/>
        <v>0</v>
      </c>
      <c r="OE33" s="22">
        <f t="shared" ca="1" si="197"/>
        <v>0</v>
      </c>
      <c r="OF33" s="22" t="str">
        <f t="shared" ca="1" si="197"/>
        <v>-</v>
      </c>
      <c r="OG33" s="22">
        <f t="shared" ca="1" si="197"/>
        <v>0</v>
      </c>
      <c r="OH33" s="22">
        <f t="shared" ca="1" si="197"/>
        <v>0</v>
      </c>
      <c r="OI33" s="27">
        <v>0</v>
      </c>
    </row>
    <row r="34" spans="1:399" s="303" customFormat="1" outlineLevel="1">
      <c r="A34" s="302">
        <f t="shared" si="181"/>
        <v>29</v>
      </c>
      <c r="B34" s="314">
        <f t="shared" ca="1" si="203"/>
        <v>19</v>
      </c>
      <c r="C34" s="303">
        <v>4</v>
      </c>
      <c r="D34" s="341" t="b">
        <f t="shared" si="198"/>
        <v>0</v>
      </c>
      <c r="E34" s="303" t="b">
        <v>0</v>
      </c>
      <c r="F34" s="303" t="b">
        <v>1</v>
      </c>
      <c r="G34" s="339">
        <f t="shared" ca="1" si="199"/>
        <v>1</v>
      </c>
      <c r="H34" s="339">
        <f t="shared" ca="1" si="183"/>
        <v>1</v>
      </c>
      <c r="I34" s="339">
        <f t="shared" ca="1" si="183"/>
        <v>1</v>
      </c>
      <c r="J34" s="339">
        <f t="shared" ca="1" si="183"/>
        <v>1</v>
      </c>
      <c r="K34" s="339">
        <f t="shared" ca="1" si="183"/>
        <v>1</v>
      </c>
      <c r="L34" s="339">
        <f t="shared" ca="1" si="183"/>
        <v>1</v>
      </c>
      <c r="M34" s="339">
        <f t="shared" ca="1" si="183"/>
        <v>1</v>
      </c>
      <c r="N34" s="339">
        <f t="shared" ca="1" si="183"/>
        <v>2</v>
      </c>
      <c r="O34" s="339">
        <f t="shared" ca="1" si="183"/>
        <v>1</v>
      </c>
      <c r="P34" s="339">
        <f t="shared" ca="1" si="183"/>
        <v>0</v>
      </c>
      <c r="Q34" s="339">
        <f t="shared" ca="1" si="183"/>
        <v>0</v>
      </c>
      <c r="R34" s="339">
        <f t="shared" ca="1" si="183"/>
        <v>0</v>
      </c>
      <c r="S34" s="339">
        <f t="shared" ca="1" si="183"/>
        <v>0</v>
      </c>
      <c r="T34" s="339">
        <f t="shared" ca="1" si="183"/>
        <v>0</v>
      </c>
      <c r="U34" s="339">
        <f t="shared" ca="1" si="183"/>
        <v>1</v>
      </c>
      <c r="V34" s="339">
        <f t="shared" ca="1" si="183"/>
        <v>1</v>
      </c>
      <c r="W34" s="339">
        <f t="shared" ca="1" si="183"/>
        <v>1</v>
      </c>
      <c r="X34" s="339">
        <f t="shared" ca="1" si="184"/>
        <v>1</v>
      </c>
      <c r="Y34" s="339">
        <f t="shared" ca="1" si="184"/>
        <v>1</v>
      </c>
      <c r="Z34" s="32"/>
      <c r="AB34" s="21">
        <v>0</v>
      </c>
      <c r="AC34" s="5">
        <f t="shared" ca="1" si="143"/>
        <v>1</v>
      </c>
      <c r="AD34" s="5">
        <f t="shared" ca="1" si="143"/>
        <v>1</v>
      </c>
      <c r="AE34" s="5">
        <f t="shared" ca="1" si="143"/>
        <v>0</v>
      </c>
      <c r="AF34" s="5">
        <f t="shared" ca="1" si="143"/>
        <v>2</v>
      </c>
      <c r="AG34" s="5">
        <f t="shared" ca="1" si="143"/>
        <v>0</v>
      </c>
      <c r="AJ34" s="328" t="str">
        <f t="shared" ca="1" si="185"/>
        <v>00010 FeedSupply GSM Day135 FWM     GI1 EL050% Age213 T_TRUE  LTW_FALSE (F33N11)</v>
      </c>
      <c r="AK34" s="10" t="str">
        <f ca="1">IF(COUNTIF(AJ$5:AJ34,AJ34)=1,"-","Dup")</f>
        <v>-</v>
      </c>
      <c r="AL34" s="22" t="b">
        <f t="shared" ca="1" si="144"/>
        <v>1</v>
      </c>
      <c r="AM34" s="22" t="b">
        <f t="shared" ca="1" si="144"/>
        <v>0</v>
      </c>
      <c r="AN34" s="21" t="b">
        <v>1</v>
      </c>
      <c r="AO34" s="21" t="b">
        <v>1</v>
      </c>
      <c r="AP34" s="340">
        <f t="shared" ca="1" si="200"/>
        <v>111110</v>
      </c>
      <c r="AQ34" s="22" t="b">
        <f t="shared" ca="1" si="144"/>
        <v>1</v>
      </c>
      <c r="AR34" s="339">
        <f t="shared" ca="1" si="201"/>
        <v>111111</v>
      </c>
      <c r="AS34" s="22">
        <f t="shared" ca="1" si="202"/>
        <v>1</v>
      </c>
      <c r="AT34" s="21" t="s">
        <v>37</v>
      </c>
      <c r="AU34" s="22" t="str">
        <f t="shared" ca="1" si="202"/>
        <v>-</v>
      </c>
      <c r="AV34" s="21" t="s">
        <v>37</v>
      </c>
      <c r="AW34" s="21" t="s">
        <v>37</v>
      </c>
      <c r="AX34" s="22" t="str">
        <f t="shared" ca="1" si="144"/>
        <v>-</v>
      </c>
      <c r="AY34" s="22">
        <f t="shared" ca="1" si="144"/>
        <v>0</v>
      </c>
      <c r="AZ34" s="22">
        <f t="shared" ca="1" si="144"/>
        <v>0</v>
      </c>
      <c r="BA34" s="22" t="str">
        <f t="shared" ca="1" si="144"/>
        <v>-</v>
      </c>
      <c r="BB34" s="22" t="str">
        <f t="shared" ca="1" si="144"/>
        <v>-</v>
      </c>
      <c r="BC34" s="22" t="str">
        <f t="shared" ca="1" si="144"/>
        <v>-</v>
      </c>
      <c r="BD34" s="22" t="str">
        <f t="shared" ca="1" si="186"/>
        <v>-</v>
      </c>
      <c r="BE34" s="22" t="str">
        <f t="shared" ca="1" si="186"/>
        <v>-</v>
      </c>
      <c r="BF34" s="22" t="str">
        <f t="shared" ca="1" si="186"/>
        <v>-</v>
      </c>
      <c r="BG34" s="22" t="str">
        <f t="shared" ca="1" si="186"/>
        <v>-</v>
      </c>
      <c r="BH34" s="22" t="str">
        <f t="shared" ca="1" si="186"/>
        <v>-</v>
      </c>
      <c r="BI34" s="22" t="str">
        <f t="shared" ca="1" si="186"/>
        <v>-</v>
      </c>
      <c r="BJ34" s="22" t="str">
        <f t="shared" ca="1" si="186"/>
        <v>-</v>
      </c>
      <c r="BK34" s="22" t="str">
        <f t="shared" ca="1" si="186"/>
        <v>-</v>
      </c>
      <c r="BL34" s="22" t="str">
        <f t="shared" ca="1" si="186"/>
        <v>-</v>
      </c>
      <c r="BM34" s="22" t="str">
        <f t="shared" ca="1" si="186"/>
        <v>-</v>
      </c>
      <c r="BN34" s="22" t="str">
        <f t="shared" ca="1" si="186"/>
        <v>-</v>
      </c>
      <c r="BO34" s="22" t="str">
        <f t="shared" ca="1" si="186"/>
        <v>-</v>
      </c>
      <c r="BP34" s="22" t="str">
        <f t="shared" ca="1" si="186"/>
        <v>-</v>
      </c>
      <c r="BQ34" s="22" t="str">
        <f t="shared" ca="1" si="186"/>
        <v>-</v>
      </c>
      <c r="BR34" s="22" t="str">
        <f t="shared" ca="1" si="186"/>
        <v>-</v>
      </c>
      <c r="BS34" s="22" t="str">
        <f t="shared" ca="1" si="186"/>
        <v>-</v>
      </c>
      <c r="BT34" s="22" t="str">
        <f t="shared" ca="1" si="187"/>
        <v>-</v>
      </c>
      <c r="BU34" s="22" t="str">
        <f t="shared" ca="1" si="187"/>
        <v>-</v>
      </c>
      <c r="BV34" s="22" t="str">
        <f t="shared" ca="1" si="187"/>
        <v>-</v>
      </c>
      <c r="BW34" s="22" t="str">
        <f t="shared" ca="1" si="187"/>
        <v>-</v>
      </c>
      <c r="BX34" s="5">
        <f t="shared" ca="1" si="145"/>
        <v>0</v>
      </c>
      <c r="BY34" s="22" t="str">
        <f t="shared" ca="1" si="187"/>
        <v>-</v>
      </c>
      <c r="BZ34" s="22" t="str">
        <f t="shared" ca="1" si="187"/>
        <v>-</v>
      </c>
      <c r="CA34" s="22" t="str">
        <f t="shared" ca="1" si="187"/>
        <v>-</v>
      </c>
      <c r="CB34" s="22" t="str">
        <f t="shared" ca="1" si="187"/>
        <v>-</v>
      </c>
      <c r="CC34" s="22" t="str">
        <f t="shared" ca="1" si="187"/>
        <v>-</v>
      </c>
      <c r="CD34" s="22" t="str">
        <f t="shared" ca="1" si="187"/>
        <v>-</v>
      </c>
      <c r="CE34" s="22" t="str">
        <f t="shared" ca="1" si="187"/>
        <v>-</v>
      </c>
      <c r="CF34" s="22" t="str">
        <f t="shared" ca="1" si="187"/>
        <v>-</v>
      </c>
      <c r="CG34" s="21">
        <v>1</v>
      </c>
      <c r="CH34" s="21">
        <v>1</v>
      </c>
      <c r="CI34" s="22">
        <f t="shared" ca="1" si="187"/>
        <v>0</v>
      </c>
      <c r="CJ34" s="22" t="str">
        <f t="shared" ca="1" si="188"/>
        <v>-</v>
      </c>
      <c r="CK34" s="22" t="str">
        <f t="shared" ca="1" si="188"/>
        <v>-</v>
      </c>
      <c r="CL34" s="22" t="str">
        <f t="shared" ca="1" si="188"/>
        <v>-</v>
      </c>
      <c r="CM34" s="22" t="str">
        <f t="shared" ca="1" si="188"/>
        <v>-</v>
      </c>
      <c r="CN34" s="22" t="str">
        <f t="shared" ca="1" si="188"/>
        <v>-</v>
      </c>
      <c r="CO34" s="22" t="str">
        <f t="shared" ca="1" si="188"/>
        <v>-</v>
      </c>
      <c r="CP34" s="22" t="str">
        <f t="shared" ca="1" si="188"/>
        <v>-</v>
      </c>
      <c r="CQ34" s="22">
        <f t="shared" ca="1" si="188"/>
        <v>0</v>
      </c>
      <c r="CR34" s="22" t="str">
        <f t="shared" ca="1" si="188"/>
        <v>-</v>
      </c>
      <c r="CS34" s="22" t="str">
        <f t="shared" ca="1" si="188"/>
        <v>-</v>
      </c>
      <c r="CT34" s="22" t="str">
        <f t="shared" ca="1" si="188"/>
        <v>-</v>
      </c>
      <c r="CU34" s="22" t="str">
        <f t="shared" ca="1" si="188"/>
        <v>-</v>
      </c>
      <c r="CV34" s="22" t="str">
        <f t="shared" ca="1" si="188"/>
        <v>-</v>
      </c>
      <c r="CW34" s="22">
        <f t="shared" ca="1" si="188"/>
        <v>0</v>
      </c>
      <c r="CX34" s="195">
        <f t="shared" ca="1" si="146"/>
        <v>0</v>
      </c>
      <c r="CY34" s="195">
        <f t="shared" ca="1" si="146"/>
        <v>0</v>
      </c>
      <c r="CZ34" s="195">
        <f t="shared" ca="1" si="146"/>
        <v>0</v>
      </c>
      <c r="DA34" s="195">
        <f t="shared" ca="1" si="146"/>
        <v>0</v>
      </c>
      <c r="DB34" s="194">
        <f t="shared" ca="1" si="147"/>
        <v>0</v>
      </c>
      <c r="DC34" s="194">
        <f t="shared" ca="1" si="147"/>
        <v>0</v>
      </c>
      <c r="DD34" s="194">
        <f t="shared" ca="1" si="147"/>
        <v>0</v>
      </c>
      <c r="DE34" s="194">
        <f t="shared" ca="1" si="147"/>
        <v>0</v>
      </c>
      <c r="DF34" s="196">
        <f t="shared" ca="1" si="148"/>
        <v>0</v>
      </c>
      <c r="DG34" s="196">
        <f t="shared" ca="1" si="148"/>
        <v>0</v>
      </c>
      <c r="DH34" s="196">
        <f t="shared" ca="1" si="148"/>
        <v>0</v>
      </c>
      <c r="DI34" s="196">
        <f t="shared" ca="1" si="148"/>
        <v>0</v>
      </c>
      <c r="DJ34" s="195">
        <f t="shared" ca="1" si="149"/>
        <v>0</v>
      </c>
      <c r="DK34" s="195">
        <f t="shared" ca="1" si="149"/>
        <v>0</v>
      </c>
      <c r="DL34" s="195">
        <f t="shared" ca="1" si="149"/>
        <v>0</v>
      </c>
      <c r="DM34" s="195">
        <f t="shared" ca="1" si="149"/>
        <v>0</v>
      </c>
      <c r="DN34" s="194">
        <f t="shared" ca="1" si="150"/>
        <v>0</v>
      </c>
      <c r="DO34" s="194">
        <f t="shared" ca="1" si="150"/>
        <v>0</v>
      </c>
      <c r="DP34" s="194">
        <f t="shared" ca="1" si="150"/>
        <v>0</v>
      </c>
      <c r="DQ34" s="194">
        <f t="shared" ca="1" si="150"/>
        <v>0</v>
      </c>
      <c r="DR34" s="196">
        <f t="shared" ca="1" si="151"/>
        <v>0</v>
      </c>
      <c r="DS34" s="196">
        <f t="shared" ca="1" si="151"/>
        <v>0</v>
      </c>
      <c r="DT34" s="196">
        <f t="shared" ca="1" si="151"/>
        <v>0</v>
      </c>
      <c r="DU34" s="196">
        <f t="shared" ca="1" si="151"/>
        <v>0</v>
      </c>
      <c r="DV34" s="195">
        <f t="shared" ca="1" si="152"/>
        <v>0</v>
      </c>
      <c r="DW34" s="195">
        <f t="shared" ca="1" si="152"/>
        <v>0</v>
      </c>
      <c r="DX34" s="195">
        <f t="shared" ca="1" si="152"/>
        <v>0</v>
      </c>
      <c r="DY34" s="195">
        <f t="shared" ca="1" si="152"/>
        <v>0</v>
      </c>
      <c r="DZ34" s="194">
        <f t="shared" ca="1" si="153"/>
        <v>0</v>
      </c>
      <c r="EA34" s="194">
        <f t="shared" ca="1" si="153"/>
        <v>0</v>
      </c>
      <c r="EB34" s="194">
        <f t="shared" ca="1" si="153"/>
        <v>0</v>
      </c>
      <c r="EC34" s="194">
        <f t="shared" ca="1" si="153"/>
        <v>0</v>
      </c>
      <c r="ED34" s="196">
        <f t="shared" ca="1" si="154"/>
        <v>0</v>
      </c>
      <c r="EE34" s="196">
        <f t="shared" ca="1" si="154"/>
        <v>0</v>
      </c>
      <c r="EF34" s="196">
        <f t="shared" ca="1" si="154"/>
        <v>0</v>
      </c>
      <c r="EG34" s="196">
        <f t="shared" ca="1" si="154"/>
        <v>0</v>
      </c>
      <c r="EH34" s="22">
        <f t="shared" ca="1" si="155"/>
        <v>0</v>
      </c>
      <c r="EI34" s="22">
        <f t="shared" ca="1" si="155"/>
        <v>0</v>
      </c>
      <c r="EJ34" s="22">
        <f t="shared" ca="1" si="155"/>
        <v>0</v>
      </c>
      <c r="EK34" s="22">
        <f t="shared" ca="1" si="155"/>
        <v>0</v>
      </c>
      <c r="EL34" s="22" t="str">
        <f t="shared" ca="1" si="155"/>
        <v>-</v>
      </c>
      <c r="EM34" s="22" t="str">
        <f t="shared" ca="1" si="155"/>
        <v>-</v>
      </c>
      <c r="EN34" s="5">
        <f t="shared" ca="1" si="156"/>
        <v>19</v>
      </c>
      <c r="EO34" s="5">
        <f t="shared" ca="1" si="156"/>
        <v>19</v>
      </c>
      <c r="EP34" s="22" t="str">
        <f t="shared" ca="1" si="155"/>
        <v>-</v>
      </c>
      <c r="EQ34" s="22" t="str">
        <f t="shared" ca="1" si="155"/>
        <v>-</v>
      </c>
      <c r="ER34" s="22" t="str">
        <f t="shared" ca="1" si="155"/>
        <v>-</v>
      </c>
      <c r="ES34" s="22" t="str">
        <f t="shared" ca="1" si="155"/>
        <v>-</v>
      </c>
      <c r="ET34" s="22" t="str">
        <f t="shared" ca="1" si="155"/>
        <v>-</v>
      </c>
      <c r="EU34" s="22" t="str">
        <f t="shared" ca="1" si="155"/>
        <v>-</v>
      </c>
      <c r="EV34" s="22" t="str">
        <f t="shared" ca="1" si="155"/>
        <v>-</v>
      </c>
      <c r="EW34" s="5">
        <f t="shared" ca="1" si="157"/>
        <v>0</v>
      </c>
      <c r="EX34" s="22" t="str">
        <f t="shared" ca="1" si="189"/>
        <v>-</v>
      </c>
      <c r="EY34" s="22" t="str">
        <f t="shared" ca="1" si="189"/>
        <v>-</v>
      </c>
      <c r="EZ34" s="22" t="str">
        <f t="shared" ca="1" si="189"/>
        <v>-</v>
      </c>
      <c r="FA34" s="22" t="str">
        <f t="shared" ca="1" si="189"/>
        <v>-</v>
      </c>
      <c r="FB34" s="5" t="b">
        <f t="shared" ca="1" si="158"/>
        <v>0</v>
      </c>
      <c r="FC34" s="22" t="str">
        <f t="shared" ca="1" si="189"/>
        <v>-</v>
      </c>
      <c r="FD34" s="22">
        <f t="shared" ca="1" si="189"/>
        <v>0</v>
      </c>
      <c r="FE34" s="22" t="str">
        <f t="shared" ca="1" si="189"/>
        <v>-</v>
      </c>
      <c r="FF34" s="22">
        <f t="shared" ca="1" si="189"/>
        <v>1</v>
      </c>
      <c r="FG34" s="22">
        <f t="shared" ca="1" si="189"/>
        <v>0</v>
      </c>
      <c r="FH34" s="22">
        <f t="shared" ca="1" si="189"/>
        <v>1</v>
      </c>
      <c r="FI34" s="22">
        <f t="shared" ca="1" si="189"/>
        <v>1</v>
      </c>
      <c r="FJ34" s="22">
        <f t="shared" ca="1" si="189"/>
        <v>1</v>
      </c>
      <c r="FK34" s="22">
        <f t="shared" ca="1" si="189"/>
        <v>0</v>
      </c>
      <c r="FL34" s="22">
        <f t="shared" ca="1" si="189"/>
        <v>0</v>
      </c>
      <c r="FM34" s="22">
        <f t="shared" ca="1" si="189"/>
        <v>0</v>
      </c>
      <c r="FN34" s="22">
        <f t="shared" ca="1" si="190"/>
        <v>0</v>
      </c>
      <c r="FO34" s="22">
        <f t="shared" ca="1" si="190"/>
        <v>1</v>
      </c>
      <c r="FP34" s="22">
        <f t="shared" ca="1" si="190"/>
        <v>0</v>
      </c>
      <c r="FQ34" s="22">
        <f t="shared" ca="1" si="190"/>
        <v>0</v>
      </c>
      <c r="FR34" s="22">
        <f t="shared" ca="1" si="190"/>
        <v>0</v>
      </c>
      <c r="FS34" s="22">
        <f t="shared" ca="1" si="190"/>
        <v>0</v>
      </c>
      <c r="FT34" s="22">
        <f t="shared" ca="1" si="190"/>
        <v>0</v>
      </c>
      <c r="FU34" s="22">
        <f t="shared" ca="1" si="190"/>
        <v>0</v>
      </c>
      <c r="FV34" s="22">
        <f t="shared" ca="1" si="190"/>
        <v>0</v>
      </c>
      <c r="FW34" s="22">
        <f t="shared" ca="1" si="190"/>
        <v>1</v>
      </c>
      <c r="FX34" s="22">
        <f t="shared" ca="1" si="190"/>
        <v>0</v>
      </c>
      <c r="FY34" s="5">
        <f t="shared" ca="1" si="159"/>
        <v>0</v>
      </c>
      <c r="FZ34" s="5">
        <f t="shared" ca="1" si="159"/>
        <v>0</v>
      </c>
      <c r="GA34" s="5">
        <f t="shared" ca="1" si="159"/>
        <v>0</v>
      </c>
      <c r="GB34" s="5" t="e">
        <f t="shared" si="160"/>
        <v>#VALUE!</v>
      </c>
      <c r="GC34" s="5" t="e">
        <f t="shared" si="160"/>
        <v>#VALUE!</v>
      </c>
      <c r="GD34" s="5" t="e">
        <f t="shared" si="160"/>
        <v>#VALUE!</v>
      </c>
      <c r="GE34" s="22">
        <f t="shared" ca="1" si="191"/>
        <v>0</v>
      </c>
      <c r="GF34" s="22">
        <f t="shared" ca="1" si="191"/>
        <v>0</v>
      </c>
      <c r="GG34" s="22" t="str">
        <f t="shared" ca="1" si="191"/>
        <v>-</v>
      </c>
      <c r="GH34" s="22" t="str">
        <f t="shared" ca="1" si="191"/>
        <v>-</v>
      </c>
      <c r="GI34" s="22" t="str">
        <f t="shared" ca="1" si="191"/>
        <v>-</v>
      </c>
      <c r="GJ34" s="22" t="str">
        <f t="shared" ca="1" si="191"/>
        <v>-</v>
      </c>
      <c r="GK34" s="5" t="b">
        <f t="shared" ca="1" si="161"/>
        <v>1</v>
      </c>
      <c r="GL34" s="5" t="b">
        <f t="shared" ca="1" si="161"/>
        <v>0</v>
      </c>
      <c r="GM34" s="5" t="b">
        <f t="shared" ca="1" si="161"/>
        <v>0</v>
      </c>
      <c r="GN34" s="5">
        <f t="shared" ca="1" si="162"/>
        <v>0</v>
      </c>
      <c r="GO34" s="22">
        <f t="shared" ca="1" si="191"/>
        <v>1</v>
      </c>
      <c r="GP34" s="22">
        <f t="shared" ca="1" si="191"/>
        <v>2</v>
      </c>
      <c r="GQ34" s="5" t="e">
        <f t="shared" ca="1" si="163"/>
        <v>#VALUE!</v>
      </c>
      <c r="GR34" s="5" t="e">
        <f t="shared" ca="1" si="163"/>
        <v>#VALUE!</v>
      </c>
      <c r="GS34" s="5" t="e">
        <f t="shared" si="164"/>
        <v>#VALUE!</v>
      </c>
      <c r="GT34" s="5" t="e">
        <f t="shared" si="164"/>
        <v>#VALUE!</v>
      </c>
      <c r="GU34" s="5" t="e">
        <f t="shared" ca="1" si="165"/>
        <v>#VALUE!</v>
      </c>
      <c r="GV34" s="22" t="str">
        <f t="shared" ca="1" si="192"/>
        <v>-</v>
      </c>
      <c r="GW34" s="22" t="str">
        <f t="shared" ca="1" si="192"/>
        <v>-</v>
      </c>
      <c r="GX34" s="5" t="str">
        <f t="array" ref="GX34">IF(OR(GY34:HL34&lt;&gt;"-"),TRUE,"-")</f>
        <v>-</v>
      </c>
      <c r="GY34" s="5" t="str">
        <f>IF($Z34=0,"-",IFERROR(INDEX(CHOOSE($G34,DataAutumn!i.GI, DataWinter!i.GI, DataSpring!i.GI),$H34,7*($Z34-1)+GY$14)*INDEX(GI.LowerScalar,1,GY$14),"-"))</f>
        <v>-</v>
      </c>
      <c r="GZ34" s="5" t="str">
        <f>IF($Z34=0,"-",IFERROR(INDEX(CHOOSE($G34,DataAutumn!i.GI, DataWinter!i.GI, DataSpring!i.GI),$H34,7*($Z34-1)+GZ$14)*INDEX(GI.LowerScalar,1,GZ$14),"-"))</f>
        <v>-</v>
      </c>
      <c r="HA34" s="5" t="str">
        <f>IF($Z34=0,"-",IFERROR(INDEX(CHOOSE($G34,DataAutumn!i.GI, DataWinter!i.GI, DataSpring!i.GI),$H34,7*($Z34-1)+HA$14)*INDEX(GI.LowerScalar,1,HA$14),"-"))</f>
        <v>-</v>
      </c>
      <c r="HB34" s="5" t="str">
        <f>IF($Z34=0,"-",IFERROR(INDEX(CHOOSE($G34,DataAutumn!i.GI, DataWinter!i.GI, DataSpring!i.GI),$H34,7*($Z34-1)+HB$14)*INDEX(GI.LowerScalar,1,HB$14),"-"))</f>
        <v>-</v>
      </c>
      <c r="HC34" s="5" t="str">
        <f>IF($Z34=0,"-",IFERROR(INDEX(CHOOSE($G34,DataAutumn!i.GI, DataWinter!i.GI, DataSpring!i.GI),$H34,7*($Z34-1)+HC$14)*INDEX(GI.LowerScalar,1,HC$14),"-"))</f>
        <v>-</v>
      </c>
      <c r="HD34" s="5" t="str">
        <f>IF($Z34=0,"-",IFERROR(INDEX(CHOOSE($G34,DataAutumn!i.GI, DataWinter!i.GI, DataSpring!i.GI),$H34,7*($Z34-1)+HD$14)*INDEX(GI.LowerScalar,1,HD$14),"-"))</f>
        <v>-</v>
      </c>
      <c r="HE34" s="5" t="str">
        <f>IF($Z34=0,"-",IFERROR(INDEX(CHOOSE($G34,DataAutumn!i.GI, DataWinter!i.GI, DataSpring!i.GI),$H34,7*($Z34-1)+HE$14)*INDEX(GI.LowerScalar,1,HE$14),"-"))</f>
        <v>-</v>
      </c>
      <c r="HF34" s="5" t="str">
        <f>IF($Z34=0,"-",IFERROR(INDEX(CHOOSE($G34,DataAutumn!i.GI, DataWinter!i.GI, DataSpring!i.GI),$H34,7*($Z34-1)+HF$14)*INDEX(GI.LowerScalar,1,HF$14),"-"))</f>
        <v>-</v>
      </c>
      <c r="HG34" s="5" t="str">
        <f>IF($Z34=0,"-",IFERROR(INDEX(CHOOSE($G34,DataAutumn!i.GI, DataWinter!i.GI, DataSpring!i.GI),$H34,7*($Z34-1)+HG$14)*INDEX(GI.LowerScalar,1,HG$14),"-"))</f>
        <v>-</v>
      </c>
      <c r="HH34" s="5" t="str">
        <f>IF($Z34=0,"-",IFERROR(INDEX(CHOOSE($G34,DataAutumn!i.GI, DataWinter!i.GI, DataSpring!i.GI),$H34,7*($Z34-1)+HH$14)*INDEX(GI.LowerScalar,1,HH$14),"-"))</f>
        <v>-</v>
      </c>
      <c r="HI34" s="5" t="str">
        <f>IF($Z34=0,"-",IFERROR(INDEX(CHOOSE($G34,DataAutumn!i.GI, DataWinter!i.GI, DataSpring!i.GI),$H34,7*($Z34-1)+HI$14)*INDEX(GI.LowerScalar,1,HI$14),"-"))</f>
        <v>-</v>
      </c>
      <c r="HJ34" s="5" t="str">
        <f>IF($Z34=0,"-",IFERROR(INDEX(CHOOSE($G34,DataAutumn!i.GI, DataWinter!i.GI, DataSpring!i.GI),$H34,7*($Z34-1)+HJ$14)*INDEX(GI.LowerScalar,1,HJ$14),"-"))</f>
        <v>-</v>
      </c>
      <c r="HK34" s="5" t="str">
        <f>IF($Z34=0,"-",IFERROR(INDEX(CHOOSE($G34,DataAutumn!i.GI, DataWinter!i.GI, DataSpring!i.GI),$H34,7*($Z34-1)+HK$14)*INDEX(GI.LowerScalar,1,HK$14),"-"))</f>
        <v>-</v>
      </c>
      <c r="HL34" s="5" t="str">
        <f>IF($Z34=0,"-",IFERROR(INDEX(CHOOSE($G34,DataAutumn!i.GI, DataWinter!i.GI, DataSpring!i.GI),$H34,7*($Z34-1)+HL$14)*INDEX(GI.LowerScalar,1,HL$14),"-"))</f>
        <v>-</v>
      </c>
      <c r="HM34" s="5" t="b">
        <f t="array" aca="1" ref="HM34" ca="1">IF(OR(HN34:IB34&lt;&gt;"-"),TRUE,"-")</f>
        <v>1</v>
      </c>
      <c r="HN34" s="22">
        <f t="shared" ca="1" si="193"/>
        <v>0</v>
      </c>
      <c r="HO34" s="5" t="str">
        <f>IF($Z34=0,"-",IFERROR(INDEX(CHOOSE($G34,DataAutumn!i.GI, DataWinter!i.GI, DataSpring!i.GI),$H34,7*($Z34-1)+HO$14)*INDEX(GI.UpperScalar,1,HO$14),"-"))</f>
        <v>-</v>
      </c>
      <c r="HP34" s="5" t="str">
        <f>IF($Z34=0,"-",IFERROR(INDEX(CHOOSE($G34,DataAutumn!i.GI, DataWinter!i.GI, DataSpring!i.GI),$H34,7*($Z34-1)+HP$14)*INDEX(GI.UpperScalar,1,HP$14),"-"))</f>
        <v>-</v>
      </c>
      <c r="HQ34" s="5" t="str">
        <f>IF($Z34=0,"-",IFERROR(INDEX(CHOOSE($G34,DataAutumn!i.GI, DataWinter!i.GI, DataSpring!i.GI),$H34,7*($Z34-1)+HQ$14)*INDEX(GI.UpperScalar,1,HQ$14),"-"))</f>
        <v>-</v>
      </c>
      <c r="HR34" s="5" t="str">
        <f>IF($Z34=0,"-",IFERROR(INDEX(CHOOSE($G34,DataAutumn!i.GI, DataWinter!i.GI, DataSpring!i.GI),$H34,7*($Z34-1)+HR$14)*INDEX(GI.UpperScalar,1,HR$14),"-"))</f>
        <v>-</v>
      </c>
      <c r="HS34" s="5" t="str">
        <f>IF($Z34=0,"-",IFERROR(INDEX(CHOOSE($G34,DataAutumn!i.GI, DataWinter!i.GI, DataSpring!i.GI),$H34,7*($Z34-1)+HS$14)*INDEX(GI.UpperScalar,1,HS$14),"-"))</f>
        <v>-</v>
      </c>
      <c r="HT34" s="5" t="str">
        <f>IF($Z34=0,"-",IFERROR(INDEX(CHOOSE($G34,DataAutumn!i.GI, DataWinter!i.GI, DataSpring!i.GI),$H34,7*($Z34-1)+HT$14)*INDEX(GI.UpperScalar,1,HT$14),"-"))</f>
        <v>-</v>
      </c>
      <c r="HU34" s="5" t="str">
        <f>IF($Z34=0,"-",IFERROR(INDEX(CHOOSE($G34,DataAutumn!i.GI, DataWinter!i.GI, DataSpring!i.GI),$H34,7*($Z34-1)+HU$14)*INDEX(GI.UpperScalar,1,HU$14),"-"))</f>
        <v>-</v>
      </c>
      <c r="HV34" s="5" t="str">
        <f>IF($Z34=0,"-",IFERROR(INDEX(CHOOSE($G34,DataAutumn!i.GI, DataWinter!i.GI, DataSpring!i.GI),$H34,7*($Z34-1)+HV$14)*INDEX(GI.UpperScalar,1,HV$14),"-"))</f>
        <v>-</v>
      </c>
      <c r="HW34" s="5" t="str">
        <f>IF($Z34=0,"-",IFERROR(INDEX(CHOOSE($G34,DataAutumn!i.GI, DataWinter!i.GI, DataSpring!i.GI),$H34,7*($Z34-1)+HW$14)*INDEX(GI.UpperScalar,1,HW$14),"-"))</f>
        <v>-</v>
      </c>
      <c r="HX34" s="5" t="str">
        <f>IF($Z34=0,"-",IFERROR(INDEX(CHOOSE($G34,DataAutumn!i.GI, DataWinter!i.GI, DataSpring!i.GI),$H34,7*($Z34-1)+HX$14)*INDEX(GI.UpperScalar,1,HX$14),"-"))</f>
        <v>-</v>
      </c>
      <c r="HY34" s="5" t="str">
        <f>IF($Z34=0,"-",IFERROR(INDEX(CHOOSE($G34,DataAutumn!i.GI, DataWinter!i.GI, DataSpring!i.GI),$H34,7*($Z34-1)+HY$14)*INDEX(GI.UpperScalar,1,HY$14),"-"))</f>
        <v>-</v>
      </c>
      <c r="HZ34" s="5" t="str">
        <f>IF($Z34=0,"-",IFERROR(INDEX(CHOOSE($G34,DataAutumn!i.GI, DataWinter!i.GI, DataSpring!i.GI),$H34,7*($Z34-1)+HZ$14)*INDEX(GI.UpperScalar,1,HZ$14),"-"))</f>
        <v>-</v>
      </c>
      <c r="IA34" s="5" t="str">
        <f>IF($Z34=0,"-",IFERROR(INDEX(CHOOSE($G34,DataAutumn!i.GI, DataWinter!i.GI, DataSpring!i.GI),$H34,7*($Z34-1)+IA$14)*INDEX(GI.UpperScalar,1,IA$14),"-"))</f>
        <v>-</v>
      </c>
      <c r="IB34" s="5" t="str">
        <f>IF($Z34=0,"-",IFERROR(INDEX(CHOOSE($G34,DataAutumn!i.GI, DataWinter!i.GI, DataSpring!i.GI),$H34,7*($Z34-1)+IB$14)*INDEX(GI.UpperScalar,1,IB$14),"-"))</f>
        <v>-</v>
      </c>
      <c r="IC34" s="22" t="str">
        <f t="shared" ca="1" si="106"/>
        <v>-</v>
      </c>
      <c r="ID34" s="22" t="str">
        <f t="shared" ca="1" si="106"/>
        <v>-</v>
      </c>
      <c r="IE34" s="22" t="b">
        <f t="shared" ca="1" si="107"/>
        <v>1</v>
      </c>
      <c r="IF34" s="22">
        <f t="shared" ca="1" si="107"/>
        <v>0</v>
      </c>
      <c r="IG34" s="5" t="str">
        <f t="shared" ca="1" si="166"/>
        <v>-</v>
      </c>
      <c r="IH34" s="5" t="str">
        <f t="shared" ca="1" si="166"/>
        <v>-</v>
      </c>
      <c r="II34" s="5" t="str">
        <f t="shared" ca="1" si="166"/>
        <v>-</v>
      </c>
      <c r="IJ34" s="5" t="str">
        <f t="shared" ca="1" si="166"/>
        <v>-</v>
      </c>
      <c r="IK34" s="22" t="str">
        <f t="shared" ca="1" si="194"/>
        <v>-</v>
      </c>
      <c r="IL34" s="5">
        <f t="shared" ca="1" si="167"/>
        <v>0.5</v>
      </c>
      <c r="IM34" s="22" t="str">
        <f t="shared" ca="1" si="194"/>
        <v>-</v>
      </c>
      <c r="IN34" s="5">
        <f t="shared" ca="1" si="168"/>
        <v>0.5</v>
      </c>
      <c r="IO34" s="5" t="str">
        <f t="shared" ca="1" si="169"/>
        <v>-</v>
      </c>
      <c r="IP34" s="5">
        <f t="shared" ca="1" si="169"/>
        <v>500</v>
      </c>
      <c r="IQ34" s="5">
        <f t="shared" ca="1" si="169"/>
        <v>500</v>
      </c>
      <c r="IR34" s="5">
        <f t="shared" ca="1" si="169"/>
        <v>865</v>
      </c>
      <c r="IS34" s="5" t="str">
        <f t="shared" ca="1" si="169"/>
        <v>-</v>
      </c>
      <c r="IT34" s="5" t="str">
        <f t="shared" ca="1" si="169"/>
        <v>-</v>
      </c>
      <c r="IU34" s="22">
        <f t="shared" ca="1" si="194"/>
        <v>1</v>
      </c>
      <c r="IV34" s="22">
        <f t="shared" ca="1" si="194"/>
        <v>0</v>
      </c>
      <c r="IW34" s="22">
        <f t="shared" ca="1" si="194"/>
        <v>1</v>
      </c>
      <c r="IX34" s="22">
        <f t="shared" ca="1" si="194"/>
        <v>1</v>
      </c>
      <c r="IY34" s="22">
        <f t="shared" ca="1" si="194"/>
        <v>0</v>
      </c>
      <c r="IZ34" s="22">
        <f t="shared" ca="1" si="194"/>
        <v>70</v>
      </c>
      <c r="JA34" s="22">
        <f t="shared" ca="1" si="195"/>
        <v>50</v>
      </c>
      <c r="JB34" s="22">
        <f t="shared" ca="1" si="195"/>
        <v>70</v>
      </c>
      <c r="JC34" s="22">
        <f t="shared" ca="1" si="195"/>
        <v>50</v>
      </c>
      <c r="JD34" s="5">
        <f t="shared" ca="1" si="170"/>
        <v>1</v>
      </c>
      <c r="JE34" s="5">
        <f t="shared" ca="1" si="171"/>
        <v>1</v>
      </c>
      <c r="JF34" s="5">
        <f t="shared" ca="1" si="172"/>
        <v>1</v>
      </c>
      <c r="JG34" s="22">
        <f t="shared" ca="1" si="195"/>
        <v>1</v>
      </c>
      <c r="JH34" s="22">
        <f t="shared" ca="1" si="195"/>
        <v>1</v>
      </c>
      <c r="JI34" s="22">
        <f t="shared" ca="1" si="195"/>
        <v>1</v>
      </c>
      <c r="JJ34" s="22">
        <f t="shared" ca="1" si="195"/>
        <v>1</v>
      </c>
      <c r="JK34" s="22">
        <f t="shared" ca="1" si="195"/>
        <v>1</v>
      </c>
      <c r="JL34" s="22">
        <f t="shared" ca="1" si="195"/>
        <v>1</v>
      </c>
      <c r="JM34" s="22">
        <f t="shared" ca="1" si="195"/>
        <v>1</v>
      </c>
      <c r="JN34" s="173" t="b">
        <f t="shared" ca="1" si="196"/>
        <v>1</v>
      </c>
      <c r="JO34" s="173">
        <f t="shared" ca="1" si="173"/>
        <v>149.99</v>
      </c>
      <c r="JP34" s="173">
        <f t="shared" ca="1" si="173"/>
        <v>0</v>
      </c>
      <c r="JQ34" s="173">
        <f t="shared" ca="1" si="173"/>
        <v>0</v>
      </c>
      <c r="JR34" s="173">
        <f t="shared" ca="1" si="173"/>
        <v>0</v>
      </c>
      <c r="JS34" s="173">
        <f t="shared" ca="1" si="173"/>
        <v>0</v>
      </c>
      <c r="JT34" s="173">
        <f t="shared" ca="1" si="173"/>
        <v>0</v>
      </c>
      <c r="JU34" s="173">
        <f t="shared" ca="1" si="173"/>
        <v>0</v>
      </c>
      <c r="JV34" s="173">
        <f t="shared" ca="1" si="173"/>
        <v>0</v>
      </c>
      <c r="JW34" s="173">
        <f t="shared" ca="1" si="173"/>
        <v>0</v>
      </c>
      <c r="JX34" s="173">
        <f t="shared" ca="1" si="173"/>
        <v>0</v>
      </c>
      <c r="JY34" s="173">
        <f t="shared" ca="1" si="173"/>
        <v>0</v>
      </c>
      <c r="JZ34" s="173">
        <f t="shared" ca="1" si="173"/>
        <v>0</v>
      </c>
      <c r="KA34" s="173">
        <f t="shared" ca="1" si="173"/>
        <v>0</v>
      </c>
      <c r="KB34" s="173">
        <f t="shared" ca="1" si="173"/>
        <v>0</v>
      </c>
      <c r="KC34" s="173">
        <f t="shared" ca="1" si="173"/>
        <v>0</v>
      </c>
      <c r="KD34" s="173">
        <f t="shared" ca="1" si="173"/>
        <v>146.24</v>
      </c>
      <c r="KE34" s="173">
        <f t="shared" ca="1" si="174"/>
        <v>146.24</v>
      </c>
      <c r="KF34" s="173">
        <f t="shared" ca="1" si="174"/>
        <v>146.24</v>
      </c>
      <c r="KG34" s="173">
        <f t="shared" ca="1" si="174"/>
        <v>146.24</v>
      </c>
      <c r="KH34" s="173">
        <f t="shared" ca="1" si="174"/>
        <v>146.24</v>
      </c>
      <c r="KI34" s="173">
        <f t="shared" ca="1" si="174"/>
        <v>146.24</v>
      </c>
      <c r="KJ34" s="173">
        <f t="shared" ca="1" si="174"/>
        <v>146.24</v>
      </c>
      <c r="KK34" s="173">
        <f t="shared" ca="1" si="174"/>
        <v>146.24</v>
      </c>
      <c r="KL34" s="173">
        <f t="shared" ca="1" si="174"/>
        <v>20</v>
      </c>
      <c r="KM34" s="173">
        <f t="shared" ca="1" si="174"/>
        <v>20</v>
      </c>
      <c r="KN34" s="173">
        <f t="shared" ca="1" si="174"/>
        <v>20</v>
      </c>
      <c r="KO34" s="173">
        <f t="shared" ca="1" si="174"/>
        <v>0</v>
      </c>
      <c r="KP34" s="173">
        <f t="shared" ca="1" si="174"/>
        <v>0</v>
      </c>
      <c r="KQ34" s="173">
        <f t="shared" ca="1" si="174"/>
        <v>0</v>
      </c>
      <c r="KR34" s="173">
        <f t="shared" ca="1" si="174"/>
        <v>0</v>
      </c>
      <c r="KS34" s="173">
        <f t="shared" ca="1" si="174"/>
        <v>75.289999999999992</v>
      </c>
      <c r="KT34" s="173">
        <f t="shared" ca="1" si="174"/>
        <v>75.289999999999992</v>
      </c>
      <c r="KU34" s="173">
        <f t="shared" ca="1" si="175"/>
        <v>75.289999999999992</v>
      </c>
      <c r="KV34" s="173">
        <f t="shared" ca="1" si="175"/>
        <v>75.289999999999992</v>
      </c>
      <c r="KW34" s="173">
        <f t="shared" ca="1" si="175"/>
        <v>75.289999999999992</v>
      </c>
      <c r="KX34" s="173">
        <f t="shared" ca="1" si="175"/>
        <v>75.289999999999992</v>
      </c>
      <c r="KY34" s="173">
        <f t="shared" ca="1" si="175"/>
        <v>75.289999999999992</v>
      </c>
      <c r="KZ34" s="173">
        <f t="shared" ca="1" si="175"/>
        <v>222.87</v>
      </c>
      <c r="LA34" s="173">
        <f t="shared" ca="1" si="175"/>
        <v>0</v>
      </c>
      <c r="LB34" s="173">
        <f t="shared" ca="1" si="175"/>
        <v>0</v>
      </c>
      <c r="LC34" s="173">
        <f t="shared" ca="1" si="175"/>
        <v>0</v>
      </c>
      <c r="LD34" s="173">
        <f t="shared" ca="1" si="175"/>
        <v>0</v>
      </c>
      <c r="LE34" s="173">
        <f t="shared" ca="1" si="175"/>
        <v>0</v>
      </c>
      <c r="LF34" s="173">
        <f t="shared" ca="1" si="175"/>
        <v>0</v>
      </c>
      <c r="LG34" s="173">
        <f t="shared" ca="1" si="175"/>
        <v>0</v>
      </c>
      <c r="LH34" s="173">
        <f t="shared" ca="1" si="175"/>
        <v>0</v>
      </c>
      <c r="LI34" s="173">
        <f t="shared" ca="1" si="175"/>
        <v>0</v>
      </c>
      <c r="LJ34" s="173">
        <f t="shared" ca="1" si="175"/>
        <v>0</v>
      </c>
      <c r="LK34" s="173">
        <f t="shared" ca="1" si="176"/>
        <v>0</v>
      </c>
      <c r="LL34" s="173">
        <f t="shared" ca="1" si="176"/>
        <v>0</v>
      </c>
      <c r="LM34" s="173">
        <f t="shared" ca="1" si="176"/>
        <v>0</v>
      </c>
      <c r="LN34" s="173">
        <f t="shared" ca="1" si="176"/>
        <v>0</v>
      </c>
      <c r="LO34" s="173">
        <f t="shared" ca="1" si="176"/>
        <v>0</v>
      </c>
      <c r="LP34" s="173">
        <f t="shared" ca="1" si="176"/>
        <v>0</v>
      </c>
      <c r="LQ34" s="173">
        <f t="shared" ca="1" si="176"/>
        <v>0</v>
      </c>
      <c r="LR34" s="173">
        <f t="shared" ca="1" si="176"/>
        <v>0</v>
      </c>
      <c r="LS34" s="173">
        <f t="shared" ca="1" si="176"/>
        <v>0</v>
      </c>
      <c r="LT34" s="173">
        <f t="shared" ca="1" si="176"/>
        <v>0</v>
      </c>
      <c r="LU34" s="173">
        <f t="shared" ca="1" si="176"/>
        <v>0</v>
      </c>
      <c r="LV34" s="173">
        <f t="shared" ca="1" si="176"/>
        <v>0</v>
      </c>
      <c r="LW34" s="173">
        <f t="shared" ca="1" si="176"/>
        <v>0</v>
      </c>
      <c r="LX34" s="173">
        <f t="shared" ca="1" si="176"/>
        <v>0</v>
      </c>
      <c r="LY34" s="173">
        <f t="shared" ca="1" si="176"/>
        <v>0</v>
      </c>
      <c r="LZ34" s="173">
        <f t="shared" ca="1" si="176"/>
        <v>0</v>
      </c>
      <c r="MA34" s="173">
        <f t="shared" ca="1" si="177"/>
        <v>0</v>
      </c>
      <c r="MB34" s="173">
        <f t="shared" ca="1" si="177"/>
        <v>0</v>
      </c>
      <c r="MC34" s="173">
        <f t="shared" ca="1" si="177"/>
        <v>0</v>
      </c>
      <c r="MD34" s="173">
        <f t="shared" ca="1" si="177"/>
        <v>0</v>
      </c>
      <c r="ME34" s="173">
        <f t="shared" ca="1" si="177"/>
        <v>0</v>
      </c>
      <c r="MF34" s="173">
        <f t="shared" ca="1" si="177"/>
        <v>0</v>
      </c>
      <c r="MG34" s="173">
        <f t="shared" ca="1" si="177"/>
        <v>0</v>
      </c>
      <c r="MH34" s="173">
        <f t="shared" ca="1" si="177"/>
        <v>0</v>
      </c>
      <c r="MI34" s="173">
        <f t="shared" ca="1" si="177"/>
        <v>0</v>
      </c>
      <c r="MJ34" s="173">
        <f t="shared" ca="1" si="177"/>
        <v>0</v>
      </c>
      <c r="MK34" s="173">
        <f t="shared" ca="1" si="177"/>
        <v>0</v>
      </c>
      <c r="ML34" s="173">
        <f t="shared" ca="1" si="177"/>
        <v>0</v>
      </c>
      <c r="MM34" s="173">
        <f t="shared" ca="1" si="177"/>
        <v>0</v>
      </c>
      <c r="MN34" s="173">
        <f t="shared" ca="1" si="177"/>
        <v>0</v>
      </c>
      <c r="MO34" s="173">
        <f t="shared" ca="1" si="177"/>
        <v>0</v>
      </c>
      <c r="MP34" s="173">
        <f t="shared" ca="1" si="177"/>
        <v>0</v>
      </c>
      <c r="MQ34" s="173">
        <f t="shared" ca="1" si="178"/>
        <v>0</v>
      </c>
      <c r="MR34" s="173">
        <f t="shared" ca="1" si="178"/>
        <v>0</v>
      </c>
      <c r="MS34" s="173">
        <f t="shared" ca="1" si="178"/>
        <v>0</v>
      </c>
      <c r="MT34" s="173">
        <f t="shared" ca="1" si="178"/>
        <v>0</v>
      </c>
      <c r="MU34" s="173">
        <f t="shared" ca="1" si="178"/>
        <v>0</v>
      </c>
      <c r="MV34" s="173">
        <f t="shared" ca="1" si="178"/>
        <v>0</v>
      </c>
      <c r="MW34" s="173">
        <f t="shared" ca="1" si="178"/>
        <v>0</v>
      </c>
      <c r="MX34" s="173">
        <f t="shared" ca="1" si="178"/>
        <v>0</v>
      </c>
      <c r="MY34" s="173">
        <f t="shared" ca="1" si="178"/>
        <v>0</v>
      </c>
      <c r="MZ34" s="173">
        <f t="shared" ca="1" si="178"/>
        <v>0</v>
      </c>
      <c r="NA34" s="173">
        <f t="shared" ca="1" si="178"/>
        <v>0</v>
      </c>
      <c r="NB34" s="173">
        <f t="shared" ca="1" si="178"/>
        <v>0</v>
      </c>
      <c r="NC34" s="173">
        <f t="shared" ca="1" si="178"/>
        <v>0</v>
      </c>
      <c r="ND34" s="173">
        <f t="shared" ca="1" si="178"/>
        <v>0</v>
      </c>
      <c r="NE34" s="173">
        <f t="shared" ca="1" si="178"/>
        <v>0</v>
      </c>
      <c r="NF34" s="173">
        <f t="shared" ca="1" si="178"/>
        <v>0</v>
      </c>
      <c r="NG34" s="173">
        <f t="shared" ca="1" si="179"/>
        <v>0</v>
      </c>
      <c r="NH34" s="173">
        <f t="shared" ca="1" si="179"/>
        <v>0</v>
      </c>
      <c r="NI34" s="173">
        <f t="shared" ca="1" si="179"/>
        <v>0</v>
      </c>
      <c r="NJ34" s="173">
        <f t="shared" ca="1" si="179"/>
        <v>0</v>
      </c>
      <c r="NK34" s="173">
        <f t="shared" ca="1" si="179"/>
        <v>0</v>
      </c>
      <c r="NL34" s="173">
        <f t="shared" ca="1" si="179"/>
        <v>0</v>
      </c>
      <c r="NM34" s="173">
        <f t="shared" ca="1" si="179"/>
        <v>0</v>
      </c>
      <c r="NN34" s="173">
        <f t="shared" ca="1" si="179"/>
        <v>0</v>
      </c>
      <c r="NO34" s="173">
        <f t="shared" ca="1" si="179"/>
        <v>0</v>
      </c>
      <c r="NP34" s="173">
        <f t="shared" ca="1" si="179"/>
        <v>0</v>
      </c>
      <c r="NQ34" s="173">
        <f t="shared" ca="1" si="179"/>
        <v>0</v>
      </c>
      <c r="NR34" s="173">
        <f t="shared" ca="1" si="179"/>
        <v>0</v>
      </c>
      <c r="NS34" s="173">
        <f t="shared" ca="1" si="179"/>
        <v>0</v>
      </c>
      <c r="NT34" s="173">
        <f t="shared" ca="1" si="179"/>
        <v>0</v>
      </c>
      <c r="NU34" s="173">
        <f t="shared" ca="1" si="179"/>
        <v>0</v>
      </c>
      <c r="NV34" s="173">
        <f t="shared" ca="1" si="179"/>
        <v>0</v>
      </c>
      <c r="NW34" s="173">
        <f t="shared" ca="1" si="180"/>
        <v>0</v>
      </c>
      <c r="NX34" s="173">
        <f t="shared" ca="1" si="180"/>
        <v>0</v>
      </c>
      <c r="NY34" s="173">
        <f t="shared" ca="1" si="180"/>
        <v>0</v>
      </c>
      <c r="NZ34" s="173">
        <f t="shared" ca="1" si="180"/>
        <v>0</v>
      </c>
      <c r="OA34" s="173">
        <f t="shared" ca="1" si="180"/>
        <v>0</v>
      </c>
      <c r="OB34" s="173">
        <f t="shared" ca="1" si="180"/>
        <v>0</v>
      </c>
      <c r="OC34" s="173">
        <f t="shared" ca="1" si="180"/>
        <v>0</v>
      </c>
      <c r="OD34" s="173">
        <f t="shared" ca="1" si="180"/>
        <v>0</v>
      </c>
      <c r="OE34" s="22">
        <f t="shared" ca="1" si="197"/>
        <v>0</v>
      </c>
      <c r="OF34" s="22" t="str">
        <f t="shared" ca="1" si="197"/>
        <v>-</v>
      </c>
      <c r="OG34" s="22">
        <f t="shared" ca="1" si="197"/>
        <v>0</v>
      </c>
      <c r="OH34" s="22">
        <f t="shared" ca="1" si="197"/>
        <v>0</v>
      </c>
      <c r="OI34" s="27">
        <v>0</v>
      </c>
    </row>
    <row r="35" spans="1:399" s="303" customFormat="1" outlineLevel="1">
      <c r="A35" s="302">
        <f t="shared" si="181"/>
        <v>30</v>
      </c>
      <c r="B35" s="314">
        <f t="shared" ca="1" si="203"/>
        <v>19</v>
      </c>
      <c r="C35" s="303">
        <v>4</v>
      </c>
      <c r="D35" s="341" t="b">
        <f t="shared" si="198"/>
        <v>0</v>
      </c>
      <c r="E35" s="303" t="b">
        <v>0</v>
      </c>
      <c r="F35" s="303" t="b">
        <v>1</v>
      </c>
      <c r="G35" s="339">
        <f t="shared" ca="1" si="199"/>
        <v>1</v>
      </c>
      <c r="H35" s="339">
        <f t="shared" ca="1" si="183"/>
        <v>1</v>
      </c>
      <c r="I35" s="339">
        <f t="shared" ca="1" si="183"/>
        <v>1</v>
      </c>
      <c r="J35" s="339">
        <f t="shared" ca="1" si="183"/>
        <v>1</v>
      </c>
      <c r="K35" s="339">
        <f t="shared" ca="1" si="183"/>
        <v>1</v>
      </c>
      <c r="L35" s="339">
        <f t="shared" ca="1" si="183"/>
        <v>1</v>
      </c>
      <c r="M35" s="339">
        <f t="shared" ca="1" si="183"/>
        <v>1</v>
      </c>
      <c r="N35" s="339">
        <f t="shared" ca="1" si="183"/>
        <v>2</v>
      </c>
      <c r="O35" s="339">
        <f t="shared" ca="1" si="183"/>
        <v>1</v>
      </c>
      <c r="P35" s="339">
        <f t="shared" ca="1" si="183"/>
        <v>0</v>
      </c>
      <c r="Q35" s="339">
        <f t="shared" ca="1" si="183"/>
        <v>0</v>
      </c>
      <c r="R35" s="339">
        <f t="shared" ca="1" si="183"/>
        <v>0</v>
      </c>
      <c r="S35" s="339">
        <f t="shared" ca="1" si="183"/>
        <v>0</v>
      </c>
      <c r="T35" s="339">
        <f t="shared" ca="1" si="183"/>
        <v>0</v>
      </c>
      <c r="U35" s="339">
        <f t="shared" ca="1" si="183"/>
        <v>1</v>
      </c>
      <c r="V35" s="339">
        <f t="shared" ca="1" si="183"/>
        <v>1</v>
      </c>
      <c r="W35" s="339">
        <f t="shared" ca="1" si="183"/>
        <v>1</v>
      </c>
      <c r="X35" s="339">
        <f t="shared" ca="1" si="184"/>
        <v>1</v>
      </c>
      <c r="Y35" s="339">
        <f t="shared" ca="1" si="184"/>
        <v>1</v>
      </c>
      <c r="Z35" s="32"/>
      <c r="AB35" s="21">
        <v>0</v>
      </c>
      <c r="AC35" s="5">
        <f t="shared" ca="1" si="143"/>
        <v>1</v>
      </c>
      <c r="AD35" s="5">
        <f t="shared" ca="1" si="143"/>
        <v>1</v>
      </c>
      <c r="AE35" s="5">
        <f t="shared" ca="1" si="143"/>
        <v>0</v>
      </c>
      <c r="AF35" s="5">
        <f t="shared" ca="1" si="143"/>
        <v>2</v>
      </c>
      <c r="AG35" s="5">
        <f t="shared" ca="1" si="143"/>
        <v>0</v>
      </c>
      <c r="AJ35" s="328" t="str">
        <f t="shared" ca="1" si="185"/>
        <v>00011 FeedSupply GSM Day135 FWM     GI1 EL050% Age213 T_TRUE  LTW_FALSE (F33N11)</v>
      </c>
      <c r="AK35" s="10" t="str">
        <f ca="1">IF(COUNTIF(AJ$5:AJ35,AJ35)=1,"-","Dup")</f>
        <v>-</v>
      </c>
      <c r="AL35" s="22" t="b">
        <f t="shared" ca="1" si="144"/>
        <v>1</v>
      </c>
      <c r="AM35" s="22" t="b">
        <f t="shared" ca="1" si="144"/>
        <v>0</v>
      </c>
      <c r="AN35" s="21" t="b">
        <v>1</v>
      </c>
      <c r="AO35" s="21" t="b">
        <v>1</v>
      </c>
      <c r="AP35" s="340">
        <f t="shared" ca="1" si="200"/>
        <v>111111</v>
      </c>
      <c r="AQ35" s="22" t="b">
        <f t="shared" ca="1" si="144"/>
        <v>1</v>
      </c>
      <c r="AR35" s="339">
        <f t="shared" ca="1" si="201"/>
        <v>111112</v>
      </c>
      <c r="AS35" s="22">
        <f t="shared" ca="1" si="202"/>
        <v>1</v>
      </c>
      <c r="AT35" s="21" t="s">
        <v>37</v>
      </c>
      <c r="AU35" s="22" t="str">
        <f t="shared" ca="1" si="202"/>
        <v>-</v>
      </c>
      <c r="AV35" s="21" t="s">
        <v>37</v>
      </c>
      <c r="AW35" s="21" t="s">
        <v>37</v>
      </c>
      <c r="AX35" s="22" t="str">
        <f t="shared" ca="1" si="144"/>
        <v>-</v>
      </c>
      <c r="AY35" s="22">
        <f t="shared" ca="1" si="144"/>
        <v>0</v>
      </c>
      <c r="AZ35" s="22">
        <f t="shared" ca="1" si="144"/>
        <v>0</v>
      </c>
      <c r="BA35" s="22" t="str">
        <f t="shared" ca="1" si="144"/>
        <v>-</v>
      </c>
      <c r="BB35" s="22" t="str">
        <f t="shared" ca="1" si="144"/>
        <v>-</v>
      </c>
      <c r="BC35" s="22" t="str">
        <f t="shared" ca="1" si="144"/>
        <v>-</v>
      </c>
      <c r="BD35" s="22" t="str">
        <f t="shared" ca="1" si="186"/>
        <v>-</v>
      </c>
      <c r="BE35" s="22" t="str">
        <f t="shared" ca="1" si="186"/>
        <v>-</v>
      </c>
      <c r="BF35" s="22" t="str">
        <f t="shared" ca="1" si="186"/>
        <v>-</v>
      </c>
      <c r="BG35" s="22" t="str">
        <f t="shared" ca="1" si="186"/>
        <v>-</v>
      </c>
      <c r="BH35" s="22" t="str">
        <f t="shared" ca="1" si="186"/>
        <v>-</v>
      </c>
      <c r="BI35" s="22" t="str">
        <f t="shared" ca="1" si="186"/>
        <v>-</v>
      </c>
      <c r="BJ35" s="22" t="str">
        <f t="shared" ca="1" si="186"/>
        <v>-</v>
      </c>
      <c r="BK35" s="22" t="str">
        <f t="shared" ca="1" si="186"/>
        <v>-</v>
      </c>
      <c r="BL35" s="22" t="str">
        <f t="shared" ca="1" si="186"/>
        <v>-</v>
      </c>
      <c r="BM35" s="22" t="str">
        <f t="shared" ca="1" si="186"/>
        <v>-</v>
      </c>
      <c r="BN35" s="22" t="str">
        <f t="shared" ca="1" si="186"/>
        <v>-</v>
      </c>
      <c r="BO35" s="22" t="str">
        <f t="shared" ca="1" si="186"/>
        <v>-</v>
      </c>
      <c r="BP35" s="22" t="str">
        <f t="shared" ca="1" si="186"/>
        <v>-</v>
      </c>
      <c r="BQ35" s="22" t="str">
        <f t="shared" ca="1" si="186"/>
        <v>-</v>
      </c>
      <c r="BR35" s="22" t="str">
        <f t="shared" ca="1" si="186"/>
        <v>-</v>
      </c>
      <c r="BS35" s="22" t="str">
        <f t="shared" ca="1" si="186"/>
        <v>-</v>
      </c>
      <c r="BT35" s="22" t="str">
        <f t="shared" ca="1" si="187"/>
        <v>-</v>
      </c>
      <c r="BU35" s="22" t="str">
        <f t="shared" ca="1" si="187"/>
        <v>-</v>
      </c>
      <c r="BV35" s="22" t="str">
        <f t="shared" ca="1" si="187"/>
        <v>-</v>
      </c>
      <c r="BW35" s="22" t="str">
        <f t="shared" ca="1" si="187"/>
        <v>-</v>
      </c>
      <c r="BX35" s="5">
        <f t="shared" ca="1" si="145"/>
        <v>0</v>
      </c>
      <c r="BY35" s="22" t="str">
        <f t="shared" ca="1" si="187"/>
        <v>-</v>
      </c>
      <c r="BZ35" s="22" t="str">
        <f t="shared" ca="1" si="187"/>
        <v>-</v>
      </c>
      <c r="CA35" s="22" t="str">
        <f t="shared" ca="1" si="187"/>
        <v>-</v>
      </c>
      <c r="CB35" s="22" t="str">
        <f t="shared" ca="1" si="187"/>
        <v>-</v>
      </c>
      <c r="CC35" s="22" t="str">
        <f t="shared" ca="1" si="187"/>
        <v>-</v>
      </c>
      <c r="CD35" s="22" t="str">
        <f t="shared" ca="1" si="187"/>
        <v>-</v>
      </c>
      <c r="CE35" s="22" t="str">
        <f t="shared" ca="1" si="187"/>
        <v>-</v>
      </c>
      <c r="CF35" s="22" t="str">
        <f t="shared" ca="1" si="187"/>
        <v>-</v>
      </c>
      <c r="CG35" s="21">
        <v>1</v>
      </c>
      <c r="CH35" s="21">
        <v>1</v>
      </c>
      <c r="CI35" s="22">
        <f t="shared" ca="1" si="187"/>
        <v>0</v>
      </c>
      <c r="CJ35" s="22" t="str">
        <f t="shared" ca="1" si="188"/>
        <v>-</v>
      </c>
      <c r="CK35" s="22" t="str">
        <f t="shared" ca="1" si="188"/>
        <v>-</v>
      </c>
      <c r="CL35" s="22" t="str">
        <f t="shared" ca="1" si="188"/>
        <v>-</v>
      </c>
      <c r="CM35" s="22" t="str">
        <f t="shared" ca="1" si="188"/>
        <v>-</v>
      </c>
      <c r="CN35" s="22" t="str">
        <f t="shared" ca="1" si="188"/>
        <v>-</v>
      </c>
      <c r="CO35" s="22" t="str">
        <f t="shared" ca="1" si="188"/>
        <v>-</v>
      </c>
      <c r="CP35" s="22" t="str">
        <f t="shared" ca="1" si="188"/>
        <v>-</v>
      </c>
      <c r="CQ35" s="22">
        <f t="shared" ca="1" si="188"/>
        <v>0</v>
      </c>
      <c r="CR35" s="22" t="str">
        <f t="shared" ca="1" si="188"/>
        <v>-</v>
      </c>
      <c r="CS35" s="22" t="str">
        <f t="shared" ca="1" si="188"/>
        <v>-</v>
      </c>
      <c r="CT35" s="22" t="str">
        <f t="shared" ca="1" si="188"/>
        <v>-</v>
      </c>
      <c r="CU35" s="22" t="str">
        <f t="shared" ca="1" si="188"/>
        <v>-</v>
      </c>
      <c r="CV35" s="22" t="str">
        <f t="shared" ca="1" si="188"/>
        <v>-</v>
      </c>
      <c r="CW35" s="22">
        <f t="shared" ca="1" si="188"/>
        <v>0</v>
      </c>
      <c r="CX35" s="195">
        <f t="shared" ca="1" si="146"/>
        <v>0</v>
      </c>
      <c r="CY35" s="195">
        <f t="shared" ca="1" si="146"/>
        <v>0</v>
      </c>
      <c r="CZ35" s="195">
        <f t="shared" ca="1" si="146"/>
        <v>0</v>
      </c>
      <c r="DA35" s="195">
        <f t="shared" ca="1" si="146"/>
        <v>0</v>
      </c>
      <c r="DB35" s="194">
        <f t="shared" ca="1" si="147"/>
        <v>0</v>
      </c>
      <c r="DC35" s="194">
        <f t="shared" ca="1" si="147"/>
        <v>0</v>
      </c>
      <c r="DD35" s="194">
        <f t="shared" ca="1" si="147"/>
        <v>0</v>
      </c>
      <c r="DE35" s="194">
        <f t="shared" ca="1" si="147"/>
        <v>0</v>
      </c>
      <c r="DF35" s="196">
        <f t="shared" ca="1" si="148"/>
        <v>0</v>
      </c>
      <c r="DG35" s="196">
        <f t="shared" ca="1" si="148"/>
        <v>0</v>
      </c>
      <c r="DH35" s="196">
        <f t="shared" ca="1" si="148"/>
        <v>0</v>
      </c>
      <c r="DI35" s="196">
        <f t="shared" ca="1" si="148"/>
        <v>0</v>
      </c>
      <c r="DJ35" s="195">
        <f t="shared" ca="1" si="149"/>
        <v>0</v>
      </c>
      <c r="DK35" s="195">
        <f t="shared" ca="1" si="149"/>
        <v>0</v>
      </c>
      <c r="DL35" s="195">
        <f t="shared" ca="1" si="149"/>
        <v>0</v>
      </c>
      <c r="DM35" s="195">
        <f t="shared" ca="1" si="149"/>
        <v>0</v>
      </c>
      <c r="DN35" s="194">
        <f t="shared" ca="1" si="150"/>
        <v>0</v>
      </c>
      <c r="DO35" s="194">
        <f t="shared" ca="1" si="150"/>
        <v>0</v>
      </c>
      <c r="DP35" s="194">
        <f t="shared" ca="1" si="150"/>
        <v>0</v>
      </c>
      <c r="DQ35" s="194">
        <f t="shared" ca="1" si="150"/>
        <v>0</v>
      </c>
      <c r="DR35" s="196">
        <f t="shared" ca="1" si="151"/>
        <v>0</v>
      </c>
      <c r="DS35" s="196">
        <f t="shared" ca="1" si="151"/>
        <v>0</v>
      </c>
      <c r="DT35" s="196">
        <f t="shared" ca="1" si="151"/>
        <v>0</v>
      </c>
      <c r="DU35" s="196">
        <f t="shared" ca="1" si="151"/>
        <v>0</v>
      </c>
      <c r="DV35" s="195">
        <f t="shared" ca="1" si="152"/>
        <v>0</v>
      </c>
      <c r="DW35" s="195">
        <f t="shared" ca="1" si="152"/>
        <v>0</v>
      </c>
      <c r="DX35" s="195">
        <f t="shared" ca="1" si="152"/>
        <v>0</v>
      </c>
      <c r="DY35" s="195">
        <f t="shared" ca="1" si="152"/>
        <v>0</v>
      </c>
      <c r="DZ35" s="194">
        <f t="shared" ca="1" si="153"/>
        <v>0</v>
      </c>
      <c r="EA35" s="194">
        <f t="shared" ca="1" si="153"/>
        <v>0</v>
      </c>
      <c r="EB35" s="194">
        <f t="shared" ca="1" si="153"/>
        <v>0</v>
      </c>
      <c r="EC35" s="194">
        <f t="shared" ca="1" si="153"/>
        <v>0</v>
      </c>
      <c r="ED35" s="196">
        <f t="shared" ca="1" si="154"/>
        <v>0</v>
      </c>
      <c r="EE35" s="196">
        <f t="shared" ca="1" si="154"/>
        <v>0</v>
      </c>
      <c r="EF35" s="196">
        <f t="shared" ca="1" si="154"/>
        <v>0</v>
      </c>
      <c r="EG35" s="196">
        <f t="shared" ca="1" si="154"/>
        <v>0</v>
      </c>
      <c r="EH35" s="22">
        <f t="shared" ca="1" si="155"/>
        <v>0</v>
      </c>
      <c r="EI35" s="22">
        <f t="shared" ca="1" si="155"/>
        <v>0</v>
      </c>
      <c r="EJ35" s="22">
        <f t="shared" ca="1" si="155"/>
        <v>0</v>
      </c>
      <c r="EK35" s="22">
        <f t="shared" ca="1" si="155"/>
        <v>0</v>
      </c>
      <c r="EL35" s="22" t="str">
        <f t="shared" ca="1" si="155"/>
        <v>-</v>
      </c>
      <c r="EM35" s="22" t="str">
        <f t="shared" ca="1" si="155"/>
        <v>-</v>
      </c>
      <c r="EN35" s="5">
        <f t="shared" ca="1" si="156"/>
        <v>19</v>
      </c>
      <c r="EO35" s="5">
        <f t="shared" ca="1" si="156"/>
        <v>19</v>
      </c>
      <c r="EP35" s="22" t="str">
        <f t="shared" ca="1" si="155"/>
        <v>-</v>
      </c>
      <c r="EQ35" s="22" t="str">
        <f t="shared" ca="1" si="155"/>
        <v>-</v>
      </c>
      <c r="ER35" s="22" t="str">
        <f t="shared" ca="1" si="155"/>
        <v>-</v>
      </c>
      <c r="ES35" s="22" t="str">
        <f t="shared" ca="1" si="155"/>
        <v>-</v>
      </c>
      <c r="ET35" s="22" t="str">
        <f t="shared" ca="1" si="155"/>
        <v>-</v>
      </c>
      <c r="EU35" s="22" t="str">
        <f t="shared" ca="1" si="155"/>
        <v>-</v>
      </c>
      <c r="EV35" s="22" t="str">
        <f t="shared" ca="1" si="155"/>
        <v>-</v>
      </c>
      <c r="EW35" s="5">
        <f t="shared" ca="1" si="157"/>
        <v>0</v>
      </c>
      <c r="EX35" s="22" t="str">
        <f t="shared" ca="1" si="189"/>
        <v>-</v>
      </c>
      <c r="EY35" s="22" t="str">
        <f t="shared" ca="1" si="189"/>
        <v>-</v>
      </c>
      <c r="EZ35" s="22" t="str">
        <f t="shared" ca="1" si="189"/>
        <v>-</v>
      </c>
      <c r="FA35" s="22" t="str">
        <f t="shared" ca="1" si="189"/>
        <v>-</v>
      </c>
      <c r="FB35" s="5" t="b">
        <f t="shared" ca="1" si="158"/>
        <v>0</v>
      </c>
      <c r="FC35" s="22" t="str">
        <f t="shared" ca="1" si="189"/>
        <v>-</v>
      </c>
      <c r="FD35" s="22">
        <f t="shared" ca="1" si="189"/>
        <v>0</v>
      </c>
      <c r="FE35" s="22" t="str">
        <f t="shared" ca="1" si="189"/>
        <v>-</v>
      </c>
      <c r="FF35" s="22">
        <f t="shared" ca="1" si="189"/>
        <v>1</v>
      </c>
      <c r="FG35" s="22">
        <f t="shared" ca="1" si="189"/>
        <v>0</v>
      </c>
      <c r="FH35" s="22">
        <f t="shared" ca="1" si="189"/>
        <v>1</v>
      </c>
      <c r="FI35" s="22">
        <f t="shared" ca="1" si="189"/>
        <v>1</v>
      </c>
      <c r="FJ35" s="22">
        <f t="shared" ca="1" si="189"/>
        <v>1</v>
      </c>
      <c r="FK35" s="22">
        <f t="shared" ca="1" si="189"/>
        <v>0</v>
      </c>
      <c r="FL35" s="22">
        <f t="shared" ca="1" si="189"/>
        <v>0</v>
      </c>
      <c r="FM35" s="22">
        <f t="shared" ca="1" si="189"/>
        <v>0</v>
      </c>
      <c r="FN35" s="22">
        <f t="shared" ca="1" si="190"/>
        <v>0</v>
      </c>
      <c r="FO35" s="22">
        <f t="shared" ca="1" si="190"/>
        <v>1</v>
      </c>
      <c r="FP35" s="22">
        <f t="shared" ca="1" si="190"/>
        <v>0</v>
      </c>
      <c r="FQ35" s="22">
        <f t="shared" ca="1" si="190"/>
        <v>0</v>
      </c>
      <c r="FR35" s="22">
        <f t="shared" ca="1" si="190"/>
        <v>0</v>
      </c>
      <c r="FS35" s="22">
        <f t="shared" ca="1" si="190"/>
        <v>0</v>
      </c>
      <c r="FT35" s="22">
        <f t="shared" ca="1" si="190"/>
        <v>0</v>
      </c>
      <c r="FU35" s="22">
        <f t="shared" ca="1" si="190"/>
        <v>0</v>
      </c>
      <c r="FV35" s="22">
        <f t="shared" ca="1" si="190"/>
        <v>0</v>
      </c>
      <c r="FW35" s="22">
        <f t="shared" ca="1" si="190"/>
        <v>1</v>
      </c>
      <c r="FX35" s="22">
        <f t="shared" ca="1" si="190"/>
        <v>0</v>
      </c>
      <c r="FY35" s="5">
        <f t="shared" ca="1" si="159"/>
        <v>0</v>
      </c>
      <c r="FZ35" s="5">
        <f t="shared" ca="1" si="159"/>
        <v>0</v>
      </c>
      <c r="GA35" s="5">
        <f t="shared" ca="1" si="159"/>
        <v>0</v>
      </c>
      <c r="GB35" s="5" t="e">
        <f t="shared" si="160"/>
        <v>#VALUE!</v>
      </c>
      <c r="GC35" s="5" t="e">
        <f t="shared" si="160"/>
        <v>#VALUE!</v>
      </c>
      <c r="GD35" s="5" t="e">
        <f t="shared" si="160"/>
        <v>#VALUE!</v>
      </c>
      <c r="GE35" s="22">
        <f t="shared" ca="1" si="191"/>
        <v>0</v>
      </c>
      <c r="GF35" s="22">
        <f t="shared" ca="1" si="191"/>
        <v>0</v>
      </c>
      <c r="GG35" s="22" t="str">
        <f t="shared" ca="1" si="191"/>
        <v>-</v>
      </c>
      <c r="GH35" s="22" t="str">
        <f t="shared" ca="1" si="191"/>
        <v>-</v>
      </c>
      <c r="GI35" s="22" t="str">
        <f t="shared" ca="1" si="191"/>
        <v>-</v>
      </c>
      <c r="GJ35" s="22" t="str">
        <f t="shared" ca="1" si="191"/>
        <v>-</v>
      </c>
      <c r="GK35" s="5" t="b">
        <f t="shared" ca="1" si="161"/>
        <v>1</v>
      </c>
      <c r="GL35" s="5" t="b">
        <f t="shared" ca="1" si="161"/>
        <v>0</v>
      </c>
      <c r="GM35" s="5" t="b">
        <f t="shared" ca="1" si="161"/>
        <v>0</v>
      </c>
      <c r="GN35" s="5">
        <f t="shared" ca="1" si="162"/>
        <v>0</v>
      </c>
      <c r="GO35" s="22">
        <f t="shared" ca="1" si="191"/>
        <v>1</v>
      </c>
      <c r="GP35" s="22">
        <f t="shared" ca="1" si="191"/>
        <v>2</v>
      </c>
      <c r="GQ35" s="5" t="e">
        <f t="shared" ca="1" si="163"/>
        <v>#VALUE!</v>
      </c>
      <c r="GR35" s="5" t="e">
        <f t="shared" ca="1" si="163"/>
        <v>#VALUE!</v>
      </c>
      <c r="GS35" s="5" t="e">
        <f t="shared" si="164"/>
        <v>#VALUE!</v>
      </c>
      <c r="GT35" s="5" t="e">
        <f t="shared" si="164"/>
        <v>#VALUE!</v>
      </c>
      <c r="GU35" s="5" t="e">
        <f t="shared" ca="1" si="165"/>
        <v>#VALUE!</v>
      </c>
      <c r="GV35" s="22" t="str">
        <f t="shared" ca="1" si="192"/>
        <v>-</v>
      </c>
      <c r="GW35" s="22" t="str">
        <f t="shared" ca="1" si="192"/>
        <v>-</v>
      </c>
      <c r="GX35" s="5" t="str">
        <f t="array" ref="GX35">IF(OR(GY35:HL35&lt;&gt;"-"),TRUE,"-")</f>
        <v>-</v>
      </c>
      <c r="GY35" s="5" t="str">
        <f>IF($Z35=0,"-",IFERROR(INDEX(CHOOSE($G35,DataAutumn!i.GI, DataWinter!i.GI, DataSpring!i.GI),$H35,7*($Z35-1)+GY$14)*INDEX(GI.LowerScalar,1,GY$14),"-"))</f>
        <v>-</v>
      </c>
      <c r="GZ35" s="5" t="str">
        <f>IF($Z35=0,"-",IFERROR(INDEX(CHOOSE($G35,DataAutumn!i.GI, DataWinter!i.GI, DataSpring!i.GI),$H35,7*($Z35-1)+GZ$14)*INDEX(GI.LowerScalar,1,GZ$14),"-"))</f>
        <v>-</v>
      </c>
      <c r="HA35" s="5" t="str">
        <f>IF($Z35=0,"-",IFERROR(INDEX(CHOOSE($G35,DataAutumn!i.GI, DataWinter!i.GI, DataSpring!i.GI),$H35,7*($Z35-1)+HA$14)*INDEX(GI.LowerScalar,1,HA$14),"-"))</f>
        <v>-</v>
      </c>
      <c r="HB35" s="5" t="str">
        <f>IF($Z35=0,"-",IFERROR(INDEX(CHOOSE($G35,DataAutumn!i.GI, DataWinter!i.GI, DataSpring!i.GI),$H35,7*($Z35-1)+HB$14)*INDEX(GI.LowerScalar,1,HB$14),"-"))</f>
        <v>-</v>
      </c>
      <c r="HC35" s="5" t="str">
        <f>IF($Z35=0,"-",IFERROR(INDEX(CHOOSE($G35,DataAutumn!i.GI, DataWinter!i.GI, DataSpring!i.GI),$H35,7*($Z35-1)+HC$14)*INDEX(GI.LowerScalar,1,HC$14),"-"))</f>
        <v>-</v>
      </c>
      <c r="HD35" s="5" t="str">
        <f>IF($Z35=0,"-",IFERROR(INDEX(CHOOSE($G35,DataAutumn!i.GI, DataWinter!i.GI, DataSpring!i.GI),$H35,7*($Z35-1)+HD$14)*INDEX(GI.LowerScalar,1,HD$14),"-"))</f>
        <v>-</v>
      </c>
      <c r="HE35" s="5" t="str">
        <f>IF($Z35=0,"-",IFERROR(INDEX(CHOOSE($G35,DataAutumn!i.GI, DataWinter!i.GI, DataSpring!i.GI),$H35,7*($Z35-1)+HE$14)*INDEX(GI.LowerScalar,1,HE$14),"-"))</f>
        <v>-</v>
      </c>
      <c r="HF35" s="5" t="str">
        <f>IF($Z35=0,"-",IFERROR(INDEX(CHOOSE($G35,DataAutumn!i.GI, DataWinter!i.GI, DataSpring!i.GI),$H35,7*($Z35-1)+HF$14)*INDEX(GI.LowerScalar,1,HF$14),"-"))</f>
        <v>-</v>
      </c>
      <c r="HG35" s="5" t="str">
        <f>IF($Z35=0,"-",IFERROR(INDEX(CHOOSE($G35,DataAutumn!i.GI, DataWinter!i.GI, DataSpring!i.GI),$H35,7*($Z35-1)+HG$14)*INDEX(GI.LowerScalar,1,HG$14),"-"))</f>
        <v>-</v>
      </c>
      <c r="HH35" s="5" t="str">
        <f>IF($Z35=0,"-",IFERROR(INDEX(CHOOSE($G35,DataAutumn!i.GI, DataWinter!i.GI, DataSpring!i.GI),$H35,7*($Z35-1)+HH$14)*INDEX(GI.LowerScalar,1,HH$14),"-"))</f>
        <v>-</v>
      </c>
      <c r="HI35" s="5" t="str">
        <f>IF($Z35=0,"-",IFERROR(INDEX(CHOOSE($G35,DataAutumn!i.GI, DataWinter!i.GI, DataSpring!i.GI),$H35,7*($Z35-1)+HI$14)*INDEX(GI.LowerScalar,1,HI$14),"-"))</f>
        <v>-</v>
      </c>
      <c r="HJ35" s="5" t="str">
        <f>IF($Z35=0,"-",IFERROR(INDEX(CHOOSE($G35,DataAutumn!i.GI, DataWinter!i.GI, DataSpring!i.GI),$H35,7*($Z35-1)+HJ$14)*INDEX(GI.LowerScalar,1,HJ$14),"-"))</f>
        <v>-</v>
      </c>
      <c r="HK35" s="5" t="str">
        <f>IF($Z35=0,"-",IFERROR(INDEX(CHOOSE($G35,DataAutumn!i.GI, DataWinter!i.GI, DataSpring!i.GI),$H35,7*($Z35-1)+HK$14)*INDEX(GI.LowerScalar,1,HK$14),"-"))</f>
        <v>-</v>
      </c>
      <c r="HL35" s="5" t="str">
        <f>IF($Z35=0,"-",IFERROR(INDEX(CHOOSE($G35,DataAutumn!i.GI, DataWinter!i.GI, DataSpring!i.GI),$H35,7*($Z35-1)+HL$14)*INDEX(GI.LowerScalar,1,HL$14),"-"))</f>
        <v>-</v>
      </c>
      <c r="HM35" s="5" t="b">
        <f t="array" aca="1" ref="HM35" ca="1">IF(OR(HN35:IB35&lt;&gt;"-"),TRUE,"-")</f>
        <v>1</v>
      </c>
      <c r="HN35" s="22">
        <f t="shared" ca="1" si="193"/>
        <v>0</v>
      </c>
      <c r="HO35" s="5" t="str">
        <f>IF($Z35=0,"-",IFERROR(INDEX(CHOOSE($G35,DataAutumn!i.GI, DataWinter!i.GI, DataSpring!i.GI),$H35,7*($Z35-1)+HO$14)*INDEX(GI.UpperScalar,1,HO$14),"-"))</f>
        <v>-</v>
      </c>
      <c r="HP35" s="5" t="str">
        <f>IF($Z35=0,"-",IFERROR(INDEX(CHOOSE($G35,DataAutumn!i.GI, DataWinter!i.GI, DataSpring!i.GI),$H35,7*($Z35-1)+HP$14)*INDEX(GI.UpperScalar,1,HP$14),"-"))</f>
        <v>-</v>
      </c>
      <c r="HQ35" s="5" t="str">
        <f>IF($Z35=0,"-",IFERROR(INDEX(CHOOSE($G35,DataAutumn!i.GI, DataWinter!i.GI, DataSpring!i.GI),$H35,7*($Z35-1)+HQ$14)*INDEX(GI.UpperScalar,1,HQ$14),"-"))</f>
        <v>-</v>
      </c>
      <c r="HR35" s="5" t="str">
        <f>IF($Z35=0,"-",IFERROR(INDEX(CHOOSE($G35,DataAutumn!i.GI, DataWinter!i.GI, DataSpring!i.GI),$H35,7*($Z35-1)+HR$14)*INDEX(GI.UpperScalar,1,HR$14),"-"))</f>
        <v>-</v>
      </c>
      <c r="HS35" s="5" t="str">
        <f>IF($Z35=0,"-",IFERROR(INDEX(CHOOSE($G35,DataAutumn!i.GI, DataWinter!i.GI, DataSpring!i.GI),$H35,7*($Z35-1)+HS$14)*INDEX(GI.UpperScalar,1,HS$14),"-"))</f>
        <v>-</v>
      </c>
      <c r="HT35" s="5" t="str">
        <f>IF($Z35=0,"-",IFERROR(INDEX(CHOOSE($G35,DataAutumn!i.GI, DataWinter!i.GI, DataSpring!i.GI),$H35,7*($Z35-1)+HT$14)*INDEX(GI.UpperScalar,1,HT$14),"-"))</f>
        <v>-</v>
      </c>
      <c r="HU35" s="5" t="str">
        <f>IF($Z35=0,"-",IFERROR(INDEX(CHOOSE($G35,DataAutumn!i.GI, DataWinter!i.GI, DataSpring!i.GI),$H35,7*($Z35-1)+HU$14)*INDEX(GI.UpperScalar,1,HU$14),"-"))</f>
        <v>-</v>
      </c>
      <c r="HV35" s="5" t="str">
        <f>IF($Z35=0,"-",IFERROR(INDEX(CHOOSE($G35,DataAutumn!i.GI, DataWinter!i.GI, DataSpring!i.GI),$H35,7*($Z35-1)+HV$14)*INDEX(GI.UpperScalar,1,HV$14),"-"))</f>
        <v>-</v>
      </c>
      <c r="HW35" s="5" t="str">
        <f>IF($Z35=0,"-",IFERROR(INDEX(CHOOSE($G35,DataAutumn!i.GI, DataWinter!i.GI, DataSpring!i.GI),$H35,7*($Z35-1)+HW$14)*INDEX(GI.UpperScalar,1,HW$14),"-"))</f>
        <v>-</v>
      </c>
      <c r="HX35" s="5" t="str">
        <f>IF($Z35=0,"-",IFERROR(INDEX(CHOOSE($G35,DataAutumn!i.GI, DataWinter!i.GI, DataSpring!i.GI),$H35,7*($Z35-1)+HX$14)*INDEX(GI.UpperScalar,1,HX$14),"-"))</f>
        <v>-</v>
      </c>
      <c r="HY35" s="5" t="str">
        <f>IF($Z35=0,"-",IFERROR(INDEX(CHOOSE($G35,DataAutumn!i.GI, DataWinter!i.GI, DataSpring!i.GI),$H35,7*($Z35-1)+HY$14)*INDEX(GI.UpperScalar,1,HY$14),"-"))</f>
        <v>-</v>
      </c>
      <c r="HZ35" s="5" t="str">
        <f>IF($Z35=0,"-",IFERROR(INDEX(CHOOSE($G35,DataAutumn!i.GI, DataWinter!i.GI, DataSpring!i.GI),$H35,7*($Z35-1)+HZ$14)*INDEX(GI.UpperScalar,1,HZ$14),"-"))</f>
        <v>-</v>
      </c>
      <c r="IA35" s="5" t="str">
        <f>IF($Z35=0,"-",IFERROR(INDEX(CHOOSE($G35,DataAutumn!i.GI, DataWinter!i.GI, DataSpring!i.GI),$H35,7*($Z35-1)+IA$14)*INDEX(GI.UpperScalar,1,IA$14),"-"))</f>
        <v>-</v>
      </c>
      <c r="IB35" s="5" t="str">
        <f>IF($Z35=0,"-",IFERROR(INDEX(CHOOSE($G35,DataAutumn!i.GI, DataWinter!i.GI, DataSpring!i.GI),$H35,7*($Z35-1)+IB$14)*INDEX(GI.UpperScalar,1,IB$14),"-"))</f>
        <v>-</v>
      </c>
      <c r="IC35" s="22" t="str">
        <f t="shared" ca="1" si="106"/>
        <v>-</v>
      </c>
      <c r="ID35" s="22" t="str">
        <f t="shared" ca="1" si="106"/>
        <v>-</v>
      </c>
      <c r="IE35" s="22" t="b">
        <f t="shared" ca="1" si="107"/>
        <v>1</v>
      </c>
      <c r="IF35" s="22">
        <f t="shared" ca="1" si="107"/>
        <v>0</v>
      </c>
      <c r="IG35" s="5" t="str">
        <f t="shared" ca="1" si="166"/>
        <v>-</v>
      </c>
      <c r="IH35" s="5" t="str">
        <f t="shared" ca="1" si="166"/>
        <v>-</v>
      </c>
      <c r="II35" s="5" t="str">
        <f t="shared" ca="1" si="166"/>
        <v>-</v>
      </c>
      <c r="IJ35" s="5" t="str">
        <f t="shared" ca="1" si="166"/>
        <v>-</v>
      </c>
      <c r="IK35" s="22" t="str">
        <f t="shared" ca="1" si="194"/>
        <v>-</v>
      </c>
      <c r="IL35" s="5">
        <f t="shared" ca="1" si="167"/>
        <v>0.5</v>
      </c>
      <c r="IM35" s="22" t="str">
        <f t="shared" ca="1" si="194"/>
        <v>-</v>
      </c>
      <c r="IN35" s="5">
        <f t="shared" ca="1" si="168"/>
        <v>0.5</v>
      </c>
      <c r="IO35" s="5" t="str">
        <f t="shared" ca="1" si="169"/>
        <v>-</v>
      </c>
      <c r="IP35" s="5">
        <f t="shared" ca="1" si="169"/>
        <v>500</v>
      </c>
      <c r="IQ35" s="5">
        <f t="shared" ca="1" si="169"/>
        <v>500</v>
      </c>
      <c r="IR35" s="5">
        <f t="shared" ca="1" si="169"/>
        <v>865</v>
      </c>
      <c r="IS35" s="5" t="str">
        <f t="shared" ca="1" si="169"/>
        <v>-</v>
      </c>
      <c r="IT35" s="5" t="str">
        <f t="shared" ca="1" si="169"/>
        <v>-</v>
      </c>
      <c r="IU35" s="22">
        <f t="shared" ca="1" si="194"/>
        <v>1</v>
      </c>
      <c r="IV35" s="22">
        <f t="shared" ca="1" si="194"/>
        <v>0</v>
      </c>
      <c r="IW35" s="22">
        <f t="shared" ca="1" si="194"/>
        <v>1</v>
      </c>
      <c r="IX35" s="22">
        <f t="shared" ca="1" si="194"/>
        <v>1</v>
      </c>
      <c r="IY35" s="22">
        <f t="shared" ca="1" si="194"/>
        <v>0</v>
      </c>
      <c r="IZ35" s="22">
        <f t="shared" ca="1" si="194"/>
        <v>70</v>
      </c>
      <c r="JA35" s="22">
        <f t="shared" ca="1" si="195"/>
        <v>50</v>
      </c>
      <c r="JB35" s="22">
        <f t="shared" ca="1" si="195"/>
        <v>70</v>
      </c>
      <c r="JC35" s="22">
        <f t="shared" ca="1" si="195"/>
        <v>50</v>
      </c>
      <c r="JD35" s="5">
        <f t="shared" ca="1" si="170"/>
        <v>1</v>
      </c>
      <c r="JE35" s="5">
        <f t="shared" ca="1" si="171"/>
        <v>1</v>
      </c>
      <c r="JF35" s="5">
        <f t="shared" ca="1" si="172"/>
        <v>1</v>
      </c>
      <c r="JG35" s="22">
        <f t="shared" ca="1" si="195"/>
        <v>1</v>
      </c>
      <c r="JH35" s="22">
        <f t="shared" ca="1" si="195"/>
        <v>1</v>
      </c>
      <c r="JI35" s="22">
        <f t="shared" ca="1" si="195"/>
        <v>1</v>
      </c>
      <c r="JJ35" s="22">
        <f t="shared" ca="1" si="195"/>
        <v>1</v>
      </c>
      <c r="JK35" s="22">
        <f t="shared" ca="1" si="195"/>
        <v>1</v>
      </c>
      <c r="JL35" s="22">
        <f t="shared" ca="1" si="195"/>
        <v>1</v>
      </c>
      <c r="JM35" s="22">
        <f t="shared" ca="1" si="195"/>
        <v>1</v>
      </c>
      <c r="JN35" s="173" t="b">
        <f t="shared" ca="1" si="196"/>
        <v>1</v>
      </c>
      <c r="JO35" s="173">
        <f t="shared" ca="1" si="173"/>
        <v>149.99</v>
      </c>
      <c r="JP35" s="173">
        <f t="shared" ca="1" si="173"/>
        <v>0</v>
      </c>
      <c r="JQ35" s="173">
        <f t="shared" ca="1" si="173"/>
        <v>0</v>
      </c>
      <c r="JR35" s="173">
        <f t="shared" ca="1" si="173"/>
        <v>0</v>
      </c>
      <c r="JS35" s="173">
        <f t="shared" ca="1" si="173"/>
        <v>0</v>
      </c>
      <c r="JT35" s="173">
        <f t="shared" ca="1" si="173"/>
        <v>0</v>
      </c>
      <c r="JU35" s="173">
        <f t="shared" ca="1" si="173"/>
        <v>0</v>
      </c>
      <c r="JV35" s="173">
        <f t="shared" ca="1" si="173"/>
        <v>0</v>
      </c>
      <c r="JW35" s="173">
        <f t="shared" ca="1" si="173"/>
        <v>0</v>
      </c>
      <c r="JX35" s="173">
        <f t="shared" ca="1" si="173"/>
        <v>0</v>
      </c>
      <c r="JY35" s="173">
        <f t="shared" ca="1" si="173"/>
        <v>0</v>
      </c>
      <c r="JZ35" s="173">
        <f t="shared" ca="1" si="173"/>
        <v>0</v>
      </c>
      <c r="KA35" s="173">
        <f t="shared" ca="1" si="173"/>
        <v>0</v>
      </c>
      <c r="KB35" s="173">
        <f t="shared" ca="1" si="173"/>
        <v>0</v>
      </c>
      <c r="KC35" s="173">
        <f t="shared" ca="1" si="173"/>
        <v>0</v>
      </c>
      <c r="KD35" s="173">
        <f t="shared" ca="1" si="173"/>
        <v>146.24</v>
      </c>
      <c r="KE35" s="173">
        <f t="shared" ca="1" si="174"/>
        <v>146.24</v>
      </c>
      <c r="KF35" s="173">
        <f t="shared" ca="1" si="174"/>
        <v>146.24</v>
      </c>
      <c r="KG35" s="173">
        <f t="shared" ca="1" si="174"/>
        <v>146.24</v>
      </c>
      <c r="KH35" s="173">
        <f t="shared" ca="1" si="174"/>
        <v>146.24</v>
      </c>
      <c r="KI35" s="173">
        <f t="shared" ca="1" si="174"/>
        <v>146.24</v>
      </c>
      <c r="KJ35" s="173">
        <f t="shared" ca="1" si="174"/>
        <v>146.24</v>
      </c>
      <c r="KK35" s="173">
        <f t="shared" ca="1" si="174"/>
        <v>146.24</v>
      </c>
      <c r="KL35" s="173">
        <f t="shared" ca="1" si="174"/>
        <v>20</v>
      </c>
      <c r="KM35" s="173">
        <f t="shared" ca="1" si="174"/>
        <v>20</v>
      </c>
      <c r="KN35" s="173">
        <f t="shared" ca="1" si="174"/>
        <v>20</v>
      </c>
      <c r="KO35" s="173">
        <f t="shared" ca="1" si="174"/>
        <v>0</v>
      </c>
      <c r="KP35" s="173">
        <f t="shared" ca="1" si="174"/>
        <v>0</v>
      </c>
      <c r="KQ35" s="173">
        <f t="shared" ca="1" si="174"/>
        <v>0</v>
      </c>
      <c r="KR35" s="173">
        <f t="shared" ca="1" si="174"/>
        <v>0</v>
      </c>
      <c r="KS35" s="173">
        <f t="shared" ca="1" si="174"/>
        <v>75.289999999999992</v>
      </c>
      <c r="KT35" s="173">
        <f t="shared" ca="1" si="174"/>
        <v>75.289999999999992</v>
      </c>
      <c r="KU35" s="173">
        <f t="shared" ca="1" si="175"/>
        <v>75.289999999999992</v>
      </c>
      <c r="KV35" s="173">
        <f t="shared" ca="1" si="175"/>
        <v>75.289999999999992</v>
      </c>
      <c r="KW35" s="173">
        <f t="shared" ca="1" si="175"/>
        <v>75.289999999999992</v>
      </c>
      <c r="KX35" s="173">
        <f t="shared" ca="1" si="175"/>
        <v>75.289999999999992</v>
      </c>
      <c r="KY35" s="173">
        <f t="shared" ca="1" si="175"/>
        <v>75.289999999999992</v>
      </c>
      <c r="KZ35" s="173">
        <f t="shared" ca="1" si="175"/>
        <v>222.87</v>
      </c>
      <c r="LA35" s="173">
        <f t="shared" ca="1" si="175"/>
        <v>0</v>
      </c>
      <c r="LB35" s="173">
        <f t="shared" ca="1" si="175"/>
        <v>0</v>
      </c>
      <c r="LC35" s="173">
        <f t="shared" ca="1" si="175"/>
        <v>0</v>
      </c>
      <c r="LD35" s="173">
        <f t="shared" ca="1" si="175"/>
        <v>0</v>
      </c>
      <c r="LE35" s="173">
        <f t="shared" ca="1" si="175"/>
        <v>0</v>
      </c>
      <c r="LF35" s="173">
        <f t="shared" ca="1" si="175"/>
        <v>0</v>
      </c>
      <c r="LG35" s="173">
        <f t="shared" ca="1" si="175"/>
        <v>0</v>
      </c>
      <c r="LH35" s="173">
        <f t="shared" ca="1" si="175"/>
        <v>0</v>
      </c>
      <c r="LI35" s="173">
        <f t="shared" ca="1" si="175"/>
        <v>0</v>
      </c>
      <c r="LJ35" s="173">
        <f t="shared" ca="1" si="175"/>
        <v>0</v>
      </c>
      <c r="LK35" s="173">
        <f t="shared" ca="1" si="176"/>
        <v>0</v>
      </c>
      <c r="LL35" s="173">
        <f t="shared" ca="1" si="176"/>
        <v>0</v>
      </c>
      <c r="LM35" s="173">
        <f t="shared" ca="1" si="176"/>
        <v>0</v>
      </c>
      <c r="LN35" s="173">
        <f t="shared" ca="1" si="176"/>
        <v>0</v>
      </c>
      <c r="LO35" s="173">
        <f t="shared" ca="1" si="176"/>
        <v>0</v>
      </c>
      <c r="LP35" s="173">
        <f t="shared" ca="1" si="176"/>
        <v>0</v>
      </c>
      <c r="LQ35" s="173">
        <f t="shared" ca="1" si="176"/>
        <v>0</v>
      </c>
      <c r="LR35" s="173">
        <f t="shared" ca="1" si="176"/>
        <v>0</v>
      </c>
      <c r="LS35" s="173">
        <f t="shared" ca="1" si="176"/>
        <v>0</v>
      </c>
      <c r="LT35" s="173">
        <f t="shared" ca="1" si="176"/>
        <v>0</v>
      </c>
      <c r="LU35" s="173">
        <f t="shared" ca="1" si="176"/>
        <v>0</v>
      </c>
      <c r="LV35" s="173">
        <f t="shared" ca="1" si="176"/>
        <v>0</v>
      </c>
      <c r="LW35" s="173">
        <f t="shared" ca="1" si="176"/>
        <v>0</v>
      </c>
      <c r="LX35" s="173">
        <f t="shared" ca="1" si="176"/>
        <v>0</v>
      </c>
      <c r="LY35" s="173">
        <f t="shared" ca="1" si="176"/>
        <v>0</v>
      </c>
      <c r="LZ35" s="173">
        <f t="shared" ca="1" si="176"/>
        <v>0</v>
      </c>
      <c r="MA35" s="173">
        <f t="shared" ca="1" si="177"/>
        <v>0</v>
      </c>
      <c r="MB35" s="173">
        <f t="shared" ca="1" si="177"/>
        <v>0</v>
      </c>
      <c r="MC35" s="173">
        <f t="shared" ca="1" si="177"/>
        <v>0</v>
      </c>
      <c r="MD35" s="173">
        <f t="shared" ca="1" si="177"/>
        <v>0</v>
      </c>
      <c r="ME35" s="173">
        <f t="shared" ca="1" si="177"/>
        <v>0</v>
      </c>
      <c r="MF35" s="173">
        <f t="shared" ca="1" si="177"/>
        <v>0</v>
      </c>
      <c r="MG35" s="173">
        <f t="shared" ca="1" si="177"/>
        <v>0</v>
      </c>
      <c r="MH35" s="173">
        <f t="shared" ca="1" si="177"/>
        <v>0</v>
      </c>
      <c r="MI35" s="173">
        <f t="shared" ca="1" si="177"/>
        <v>0</v>
      </c>
      <c r="MJ35" s="173">
        <f t="shared" ca="1" si="177"/>
        <v>0</v>
      </c>
      <c r="MK35" s="173">
        <f t="shared" ca="1" si="177"/>
        <v>0</v>
      </c>
      <c r="ML35" s="173">
        <f t="shared" ca="1" si="177"/>
        <v>0</v>
      </c>
      <c r="MM35" s="173">
        <f t="shared" ca="1" si="177"/>
        <v>0</v>
      </c>
      <c r="MN35" s="173">
        <f t="shared" ca="1" si="177"/>
        <v>0</v>
      </c>
      <c r="MO35" s="173">
        <f t="shared" ca="1" si="177"/>
        <v>0</v>
      </c>
      <c r="MP35" s="173">
        <f t="shared" ca="1" si="177"/>
        <v>0</v>
      </c>
      <c r="MQ35" s="173">
        <f t="shared" ca="1" si="178"/>
        <v>0</v>
      </c>
      <c r="MR35" s="173">
        <f t="shared" ca="1" si="178"/>
        <v>0</v>
      </c>
      <c r="MS35" s="173">
        <f t="shared" ca="1" si="178"/>
        <v>0</v>
      </c>
      <c r="MT35" s="173">
        <f t="shared" ca="1" si="178"/>
        <v>0</v>
      </c>
      <c r="MU35" s="173">
        <f t="shared" ca="1" si="178"/>
        <v>0</v>
      </c>
      <c r="MV35" s="173">
        <f t="shared" ca="1" si="178"/>
        <v>0</v>
      </c>
      <c r="MW35" s="173">
        <f t="shared" ca="1" si="178"/>
        <v>0</v>
      </c>
      <c r="MX35" s="173">
        <f t="shared" ca="1" si="178"/>
        <v>0</v>
      </c>
      <c r="MY35" s="173">
        <f t="shared" ca="1" si="178"/>
        <v>0</v>
      </c>
      <c r="MZ35" s="173">
        <f t="shared" ca="1" si="178"/>
        <v>0</v>
      </c>
      <c r="NA35" s="173">
        <f t="shared" ca="1" si="178"/>
        <v>0</v>
      </c>
      <c r="NB35" s="173">
        <f t="shared" ca="1" si="178"/>
        <v>0</v>
      </c>
      <c r="NC35" s="173">
        <f t="shared" ca="1" si="178"/>
        <v>0</v>
      </c>
      <c r="ND35" s="173">
        <f t="shared" ca="1" si="178"/>
        <v>0</v>
      </c>
      <c r="NE35" s="173">
        <f t="shared" ca="1" si="178"/>
        <v>0</v>
      </c>
      <c r="NF35" s="173">
        <f t="shared" ca="1" si="178"/>
        <v>0</v>
      </c>
      <c r="NG35" s="173">
        <f t="shared" ca="1" si="179"/>
        <v>0</v>
      </c>
      <c r="NH35" s="173">
        <f t="shared" ca="1" si="179"/>
        <v>0</v>
      </c>
      <c r="NI35" s="173">
        <f t="shared" ca="1" si="179"/>
        <v>0</v>
      </c>
      <c r="NJ35" s="173">
        <f t="shared" ca="1" si="179"/>
        <v>0</v>
      </c>
      <c r="NK35" s="173">
        <f t="shared" ca="1" si="179"/>
        <v>0</v>
      </c>
      <c r="NL35" s="173">
        <f t="shared" ca="1" si="179"/>
        <v>0</v>
      </c>
      <c r="NM35" s="173">
        <f t="shared" ca="1" si="179"/>
        <v>0</v>
      </c>
      <c r="NN35" s="173">
        <f t="shared" ca="1" si="179"/>
        <v>0</v>
      </c>
      <c r="NO35" s="173">
        <f t="shared" ca="1" si="179"/>
        <v>0</v>
      </c>
      <c r="NP35" s="173">
        <f t="shared" ca="1" si="179"/>
        <v>0</v>
      </c>
      <c r="NQ35" s="173">
        <f t="shared" ca="1" si="179"/>
        <v>0</v>
      </c>
      <c r="NR35" s="173">
        <f t="shared" ca="1" si="179"/>
        <v>0</v>
      </c>
      <c r="NS35" s="173">
        <f t="shared" ca="1" si="179"/>
        <v>0</v>
      </c>
      <c r="NT35" s="173">
        <f t="shared" ca="1" si="179"/>
        <v>0</v>
      </c>
      <c r="NU35" s="173">
        <f t="shared" ca="1" si="179"/>
        <v>0</v>
      </c>
      <c r="NV35" s="173">
        <f t="shared" ca="1" si="179"/>
        <v>0</v>
      </c>
      <c r="NW35" s="173">
        <f t="shared" ca="1" si="180"/>
        <v>0</v>
      </c>
      <c r="NX35" s="173">
        <f t="shared" ca="1" si="180"/>
        <v>0</v>
      </c>
      <c r="NY35" s="173">
        <f t="shared" ca="1" si="180"/>
        <v>0</v>
      </c>
      <c r="NZ35" s="173">
        <f t="shared" ca="1" si="180"/>
        <v>0</v>
      </c>
      <c r="OA35" s="173">
        <f t="shared" ca="1" si="180"/>
        <v>0</v>
      </c>
      <c r="OB35" s="173">
        <f t="shared" ca="1" si="180"/>
        <v>0</v>
      </c>
      <c r="OC35" s="173">
        <f t="shared" ca="1" si="180"/>
        <v>0</v>
      </c>
      <c r="OD35" s="173">
        <f t="shared" ca="1" si="180"/>
        <v>0</v>
      </c>
      <c r="OE35" s="22">
        <f t="shared" ca="1" si="197"/>
        <v>0</v>
      </c>
      <c r="OF35" s="22" t="str">
        <f t="shared" ca="1" si="197"/>
        <v>-</v>
      </c>
      <c r="OG35" s="22">
        <f t="shared" ca="1" si="197"/>
        <v>0</v>
      </c>
      <c r="OH35" s="22">
        <f t="shared" ca="1" si="197"/>
        <v>0</v>
      </c>
      <c r="OI35" s="27">
        <v>0</v>
      </c>
    </row>
    <row r="36" spans="1:399" s="303" customFormat="1" outlineLevel="1">
      <c r="A36" s="302">
        <f t="shared" si="181"/>
        <v>31</v>
      </c>
      <c r="B36" s="314">
        <f t="shared" ca="1" si="203"/>
        <v>19</v>
      </c>
      <c r="C36" s="303">
        <v>4</v>
      </c>
      <c r="D36" s="341" t="b">
        <f t="shared" si="198"/>
        <v>0</v>
      </c>
      <c r="E36" s="303" t="b">
        <v>0</v>
      </c>
      <c r="F36" s="303" t="b">
        <v>1</v>
      </c>
      <c r="G36" s="339">
        <f t="shared" ca="1" si="199"/>
        <v>1</v>
      </c>
      <c r="H36" s="339">
        <f t="shared" ca="1" si="183"/>
        <v>1</v>
      </c>
      <c r="I36" s="339">
        <f t="shared" ca="1" si="183"/>
        <v>1</v>
      </c>
      <c r="J36" s="339">
        <f t="shared" ca="1" si="183"/>
        <v>1</v>
      </c>
      <c r="K36" s="339">
        <f t="shared" ca="1" si="183"/>
        <v>1</v>
      </c>
      <c r="L36" s="339">
        <f t="shared" ca="1" si="183"/>
        <v>1</v>
      </c>
      <c r="M36" s="339">
        <f t="shared" ca="1" si="183"/>
        <v>1</v>
      </c>
      <c r="N36" s="339">
        <f t="shared" ca="1" si="183"/>
        <v>2</v>
      </c>
      <c r="O36" s="339">
        <f t="shared" ca="1" si="183"/>
        <v>1</v>
      </c>
      <c r="P36" s="339">
        <f t="shared" ca="1" si="183"/>
        <v>0</v>
      </c>
      <c r="Q36" s="339">
        <f t="shared" ca="1" si="183"/>
        <v>0</v>
      </c>
      <c r="R36" s="339">
        <f t="shared" ca="1" si="183"/>
        <v>0</v>
      </c>
      <c r="S36" s="339">
        <f t="shared" ca="1" si="183"/>
        <v>0</v>
      </c>
      <c r="T36" s="339">
        <f t="shared" ca="1" si="183"/>
        <v>0</v>
      </c>
      <c r="U36" s="339">
        <f t="shared" ca="1" si="183"/>
        <v>1</v>
      </c>
      <c r="V36" s="339">
        <f t="shared" ca="1" si="183"/>
        <v>1</v>
      </c>
      <c r="W36" s="339">
        <f t="shared" ca="1" si="183"/>
        <v>1</v>
      </c>
      <c r="X36" s="339">
        <f t="shared" ca="1" si="184"/>
        <v>1</v>
      </c>
      <c r="Y36" s="339">
        <f t="shared" ca="1" si="184"/>
        <v>1</v>
      </c>
      <c r="Z36" s="32"/>
      <c r="AB36" s="21">
        <v>0</v>
      </c>
      <c r="AC36" s="5">
        <f t="shared" ca="1" si="143"/>
        <v>1</v>
      </c>
      <c r="AD36" s="5">
        <f t="shared" ca="1" si="143"/>
        <v>1</v>
      </c>
      <c r="AE36" s="5">
        <f t="shared" ca="1" si="143"/>
        <v>0</v>
      </c>
      <c r="AF36" s="5">
        <f t="shared" ca="1" si="143"/>
        <v>2</v>
      </c>
      <c r="AG36" s="5">
        <f t="shared" ca="1" si="143"/>
        <v>0</v>
      </c>
      <c r="AJ36" s="328" t="str">
        <f t="shared" ca="1" si="185"/>
        <v>00012 FeedSupply GSM Day135 FWM     GI1 EL050% Age213 T_TRUE  LTW_FALSE (F33N11)</v>
      </c>
      <c r="AK36" s="10" t="str">
        <f ca="1">IF(COUNTIF(AJ$5:AJ36,AJ36)=1,"-","Dup")</f>
        <v>-</v>
      </c>
      <c r="AL36" s="22" t="b">
        <f t="shared" ca="1" si="144"/>
        <v>1</v>
      </c>
      <c r="AM36" s="22" t="b">
        <f t="shared" ca="1" si="144"/>
        <v>0</v>
      </c>
      <c r="AN36" s="21" t="b">
        <v>1</v>
      </c>
      <c r="AO36" s="21" t="b">
        <v>1</v>
      </c>
      <c r="AP36" s="340">
        <f t="shared" ca="1" si="200"/>
        <v>111112</v>
      </c>
      <c r="AQ36" s="22" t="b">
        <f t="shared" ca="1" si="144"/>
        <v>1</v>
      </c>
      <c r="AR36" s="339">
        <f t="shared" ca="1" si="201"/>
        <v>111113</v>
      </c>
      <c r="AS36" s="22">
        <f t="shared" ca="1" si="202"/>
        <v>1</v>
      </c>
      <c r="AT36" s="21" t="s">
        <v>37</v>
      </c>
      <c r="AU36" s="22" t="str">
        <f t="shared" ca="1" si="202"/>
        <v>-</v>
      </c>
      <c r="AV36" s="21" t="s">
        <v>37</v>
      </c>
      <c r="AW36" s="21" t="s">
        <v>37</v>
      </c>
      <c r="AX36" s="22" t="str">
        <f t="shared" ca="1" si="144"/>
        <v>-</v>
      </c>
      <c r="AY36" s="22">
        <f t="shared" ca="1" si="144"/>
        <v>0</v>
      </c>
      <c r="AZ36" s="22">
        <f t="shared" ca="1" si="144"/>
        <v>0</v>
      </c>
      <c r="BA36" s="22" t="str">
        <f t="shared" ca="1" si="144"/>
        <v>-</v>
      </c>
      <c r="BB36" s="22" t="str">
        <f t="shared" ca="1" si="144"/>
        <v>-</v>
      </c>
      <c r="BC36" s="22" t="str">
        <f t="shared" ca="1" si="144"/>
        <v>-</v>
      </c>
      <c r="BD36" s="22" t="str">
        <f t="shared" ca="1" si="186"/>
        <v>-</v>
      </c>
      <c r="BE36" s="22" t="str">
        <f t="shared" ca="1" si="186"/>
        <v>-</v>
      </c>
      <c r="BF36" s="22" t="str">
        <f t="shared" ca="1" si="186"/>
        <v>-</v>
      </c>
      <c r="BG36" s="22" t="str">
        <f t="shared" ca="1" si="186"/>
        <v>-</v>
      </c>
      <c r="BH36" s="22" t="str">
        <f t="shared" ca="1" si="186"/>
        <v>-</v>
      </c>
      <c r="BI36" s="22" t="str">
        <f t="shared" ca="1" si="186"/>
        <v>-</v>
      </c>
      <c r="BJ36" s="22" t="str">
        <f t="shared" ca="1" si="186"/>
        <v>-</v>
      </c>
      <c r="BK36" s="22" t="str">
        <f t="shared" ca="1" si="186"/>
        <v>-</v>
      </c>
      <c r="BL36" s="22" t="str">
        <f t="shared" ca="1" si="186"/>
        <v>-</v>
      </c>
      <c r="BM36" s="22" t="str">
        <f t="shared" ca="1" si="186"/>
        <v>-</v>
      </c>
      <c r="BN36" s="22" t="str">
        <f t="shared" ca="1" si="186"/>
        <v>-</v>
      </c>
      <c r="BO36" s="22" t="str">
        <f t="shared" ca="1" si="186"/>
        <v>-</v>
      </c>
      <c r="BP36" s="22" t="str">
        <f t="shared" ca="1" si="186"/>
        <v>-</v>
      </c>
      <c r="BQ36" s="22" t="str">
        <f t="shared" ca="1" si="186"/>
        <v>-</v>
      </c>
      <c r="BR36" s="22" t="str">
        <f t="shared" ca="1" si="186"/>
        <v>-</v>
      </c>
      <c r="BS36" s="22" t="str">
        <f t="shared" ca="1" si="186"/>
        <v>-</v>
      </c>
      <c r="BT36" s="22" t="str">
        <f t="shared" ca="1" si="187"/>
        <v>-</v>
      </c>
      <c r="BU36" s="22" t="str">
        <f t="shared" ca="1" si="187"/>
        <v>-</v>
      </c>
      <c r="BV36" s="22" t="str">
        <f t="shared" ca="1" si="187"/>
        <v>-</v>
      </c>
      <c r="BW36" s="22" t="str">
        <f t="shared" ca="1" si="187"/>
        <v>-</v>
      </c>
      <c r="BX36" s="5">
        <f t="shared" ca="1" si="145"/>
        <v>0</v>
      </c>
      <c r="BY36" s="22" t="str">
        <f t="shared" ca="1" si="187"/>
        <v>-</v>
      </c>
      <c r="BZ36" s="22" t="str">
        <f t="shared" ca="1" si="187"/>
        <v>-</v>
      </c>
      <c r="CA36" s="22" t="str">
        <f t="shared" ca="1" si="187"/>
        <v>-</v>
      </c>
      <c r="CB36" s="22" t="str">
        <f t="shared" ca="1" si="187"/>
        <v>-</v>
      </c>
      <c r="CC36" s="22" t="str">
        <f t="shared" ca="1" si="187"/>
        <v>-</v>
      </c>
      <c r="CD36" s="22" t="str">
        <f t="shared" ca="1" si="187"/>
        <v>-</v>
      </c>
      <c r="CE36" s="22" t="str">
        <f t="shared" ca="1" si="187"/>
        <v>-</v>
      </c>
      <c r="CF36" s="22" t="str">
        <f t="shared" ca="1" si="187"/>
        <v>-</v>
      </c>
      <c r="CG36" s="21">
        <v>1</v>
      </c>
      <c r="CH36" s="21">
        <v>1</v>
      </c>
      <c r="CI36" s="22">
        <f t="shared" ca="1" si="187"/>
        <v>0</v>
      </c>
      <c r="CJ36" s="22" t="str">
        <f t="shared" ca="1" si="188"/>
        <v>-</v>
      </c>
      <c r="CK36" s="22" t="str">
        <f t="shared" ca="1" si="188"/>
        <v>-</v>
      </c>
      <c r="CL36" s="22" t="str">
        <f t="shared" ca="1" si="188"/>
        <v>-</v>
      </c>
      <c r="CM36" s="22" t="str">
        <f t="shared" ca="1" si="188"/>
        <v>-</v>
      </c>
      <c r="CN36" s="22" t="str">
        <f t="shared" ca="1" si="188"/>
        <v>-</v>
      </c>
      <c r="CO36" s="22" t="str">
        <f t="shared" ca="1" si="188"/>
        <v>-</v>
      </c>
      <c r="CP36" s="22" t="str">
        <f t="shared" ca="1" si="188"/>
        <v>-</v>
      </c>
      <c r="CQ36" s="22">
        <f t="shared" ca="1" si="188"/>
        <v>0</v>
      </c>
      <c r="CR36" s="22" t="str">
        <f t="shared" ca="1" si="188"/>
        <v>-</v>
      </c>
      <c r="CS36" s="22" t="str">
        <f t="shared" ca="1" si="188"/>
        <v>-</v>
      </c>
      <c r="CT36" s="22" t="str">
        <f t="shared" ca="1" si="188"/>
        <v>-</v>
      </c>
      <c r="CU36" s="22" t="str">
        <f t="shared" ca="1" si="188"/>
        <v>-</v>
      </c>
      <c r="CV36" s="22" t="str">
        <f t="shared" ca="1" si="188"/>
        <v>-</v>
      </c>
      <c r="CW36" s="22">
        <f t="shared" ca="1" si="188"/>
        <v>0</v>
      </c>
      <c r="CX36" s="195">
        <f t="shared" ca="1" si="146"/>
        <v>0</v>
      </c>
      <c r="CY36" s="195">
        <f t="shared" ca="1" si="146"/>
        <v>0</v>
      </c>
      <c r="CZ36" s="195">
        <f t="shared" ca="1" si="146"/>
        <v>0</v>
      </c>
      <c r="DA36" s="195">
        <f t="shared" ca="1" si="146"/>
        <v>0</v>
      </c>
      <c r="DB36" s="194">
        <f t="shared" ca="1" si="147"/>
        <v>0</v>
      </c>
      <c r="DC36" s="194">
        <f t="shared" ca="1" si="147"/>
        <v>0</v>
      </c>
      <c r="DD36" s="194">
        <f t="shared" ca="1" si="147"/>
        <v>0</v>
      </c>
      <c r="DE36" s="194">
        <f t="shared" ca="1" si="147"/>
        <v>0</v>
      </c>
      <c r="DF36" s="196">
        <f t="shared" ca="1" si="148"/>
        <v>0</v>
      </c>
      <c r="DG36" s="196">
        <f t="shared" ca="1" si="148"/>
        <v>0</v>
      </c>
      <c r="DH36" s="196">
        <f t="shared" ca="1" si="148"/>
        <v>0</v>
      </c>
      <c r="DI36" s="196">
        <f t="shared" ca="1" si="148"/>
        <v>0</v>
      </c>
      <c r="DJ36" s="195">
        <f t="shared" ca="1" si="149"/>
        <v>0</v>
      </c>
      <c r="DK36" s="195">
        <f t="shared" ca="1" si="149"/>
        <v>0</v>
      </c>
      <c r="DL36" s="195">
        <f t="shared" ca="1" si="149"/>
        <v>0</v>
      </c>
      <c r="DM36" s="195">
        <f t="shared" ca="1" si="149"/>
        <v>0</v>
      </c>
      <c r="DN36" s="194">
        <f t="shared" ca="1" si="150"/>
        <v>0</v>
      </c>
      <c r="DO36" s="194">
        <f t="shared" ca="1" si="150"/>
        <v>0</v>
      </c>
      <c r="DP36" s="194">
        <f t="shared" ca="1" si="150"/>
        <v>0</v>
      </c>
      <c r="DQ36" s="194">
        <f t="shared" ca="1" si="150"/>
        <v>0</v>
      </c>
      <c r="DR36" s="196">
        <f t="shared" ca="1" si="151"/>
        <v>0</v>
      </c>
      <c r="DS36" s="196">
        <f t="shared" ca="1" si="151"/>
        <v>0</v>
      </c>
      <c r="DT36" s="196">
        <f t="shared" ca="1" si="151"/>
        <v>0</v>
      </c>
      <c r="DU36" s="196">
        <f t="shared" ca="1" si="151"/>
        <v>0</v>
      </c>
      <c r="DV36" s="195">
        <f t="shared" ca="1" si="152"/>
        <v>0</v>
      </c>
      <c r="DW36" s="195">
        <f t="shared" ca="1" si="152"/>
        <v>0</v>
      </c>
      <c r="DX36" s="195">
        <f t="shared" ca="1" si="152"/>
        <v>0</v>
      </c>
      <c r="DY36" s="195">
        <f t="shared" ca="1" si="152"/>
        <v>0</v>
      </c>
      <c r="DZ36" s="194">
        <f t="shared" ca="1" si="153"/>
        <v>0</v>
      </c>
      <c r="EA36" s="194">
        <f t="shared" ca="1" si="153"/>
        <v>0</v>
      </c>
      <c r="EB36" s="194">
        <f t="shared" ca="1" si="153"/>
        <v>0</v>
      </c>
      <c r="EC36" s="194">
        <f t="shared" ca="1" si="153"/>
        <v>0</v>
      </c>
      <c r="ED36" s="196">
        <f t="shared" ca="1" si="154"/>
        <v>0</v>
      </c>
      <c r="EE36" s="196">
        <f t="shared" ca="1" si="154"/>
        <v>0</v>
      </c>
      <c r="EF36" s="196">
        <f t="shared" ca="1" si="154"/>
        <v>0</v>
      </c>
      <c r="EG36" s="196">
        <f t="shared" ca="1" si="154"/>
        <v>0</v>
      </c>
      <c r="EH36" s="22">
        <f t="shared" ca="1" si="155"/>
        <v>0</v>
      </c>
      <c r="EI36" s="22">
        <f t="shared" ca="1" si="155"/>
        <v>0</v>
      </c>
      <c r="EJ36" s="22">
        <f t="shared" ca="1" si="155"/>
        <v>0</v>
      </c>
      <c r="EK36" s="22">
        <f t="shared" ca="1" si="155"/>
        <v>0</v>
      </c>
      <c r="EL36" s="22" t="str">
        <f t="shared" ca="1" si="155"/>
        <v>-</v>
      </c>
      <c r="EM36" s="22" t="str">
        <f t="shared" ca="1" si="155"/>
        <v>-</v>
      </c>
      <c r="EN36" s="5">
        <f t="shared" ca="1" si="156"/>
        <v>19</v>
      </c>
      <c r="EO36" s="5">
        <f t="shared" ca="1" si="156"/>
        <v>19</v>
      </c>
      <c r="EP36" s="22" t="str">
        <f t="shared" ca="1" si="155"/>
        <v>-</v>
      </c>
      <c r="EQ36" s="22" t="str">
        <f t="shared" ca="1" si="155"/>
        <v>-</v>
      </c>
      <c r="ER36" s="22" t="str">
        <f t="shared" ca="1" si="155"/>
        <v>-</v>
      </c>
      <c r="ES36" s="22" t="str">
        <f t="shared" ca="1" si="155"/>
        <v>-</v>
      </c>
      <c r="ET36" s="22" t="str">
        <f t="shared" ca="1" si="155"/>
        <v>-</v>
      </c>
      <c r="EU36" s="22" t="str">
        <f t="shared" ca="1" si="155"/>
        <v>-</v>
      </c>
      <c r="EV36" s="22" t="str">
        <f t="shared" ca="1" si="155"/>
        <v>-</v>
      </c>
      <c r="EW36" s="5">
        <f t="shared" ca="1" si="157"/>
        <v>0</v>
      </c>
      <c r="EX36" s="22" t="str">
        <f t="shared" ca="1" si="189"/>
        <v>-</v>
      </c>
      <c r="EY36" s="22" t="str">
        <f t="shared" ca="1" si="189"/>
        <v>-</v>
      </c>
      <c r="EZ36" s="22" t="str">
        <f t="shared" ca="1" si="189"/>
        <v>-</v>
      </c>
      <c r="FA36" s="22" t="str">
        <f t="shared" ca="1" si="189"/>
        <v>-</v>
      </c>
      <c r="FB36" s="5" t="b">
        <f t="shared" ca="1" si="158"/>
        <v>0</v>
      </c>
      <c r="FC36" s="22" t="str">
        <f t="shared" ca="1" si="189"/>
        <v>-</v>
      </c>
      <c r="FD36" s="22">
        <f t="shared" ca="1" si="189"/>
        <v>0</v>
      </c>
      <c r="FE36" s="22" t="str">
        <f t="shared" ca="1" si="189"/>
        <v>-</v>
      </c>
      <c r="FF36" s="22">
        <f t="shared" ca="1" si="189"/>
        <v>1</v>
      </c>
      <c r="FG36" s="22">
        <f t="shared" ca="1" si="189"/>
        <v>0</v>
      </c>
      <c r="FH36" s="22">
        <f t="shared" ca="1" si="189"/>
        <v>1</v>
      </c>
      <c r="FI36" s="22">
        <f t="shared" ca="1" si="189"/>
        <v>1</v>
      </c>
      <c r="FJ36" s="22">
        <f t="shared" ca="1" si="189"/>
        <v>1</v>
      </c>
      <c r="FK36" s="22">
        <f t="shared" ca="1" si="189"/>
        <v>0</v>
      </c>
      <c r="FL36" s="22">
        <f t="shared" ca="1" si="189"/>
        <v>0</v>
      </c>
      <c r="FM36" s="22">
        <f t="shared" ca="1" si="189"/>
        <v>0</v>
      </c>
      <c r="FN36" s="22">
        <f t="shared" ca="1" si="190"/>
        <v>0</v>
      </c>
      <c r="FO36" s="22">
        <f t="shared" ca="1" si="190"/>
        <v>1</v>
      </c>
      <c r="FP36" s="22">
        <f t="shared" ca="1" si="190"/>
        <v>0</v>
      </c>
      <c r="FQ36" s="22">
        <f t="shared" ca="1" si="190"/>
        <v>0</v>
      </c>
      <c r="FR36" s="22">
        <f t="shared" ca="1" si="190"/>
        <v>0</v>
      </c>
      <c r="FS36" s="22">
        <f t="shared" ca="1" si="190"/>
        <v>0</v>
      </c>
      <c r="FT36" s="22">
        <f t="shared" ca="1" si="190"/>
        <v>0</v>
      </c>
      <c r="FU36" s="22">
        <f t="shared" ca="1" si="190"/>
        <v>0</v>
      </c>
      <c r="FV36" s="22">
        <f t="shared" ca="1" si="190"/>
        <v>0</v>
      </c>
      <c r="FW36" s="22">
        <f t="shared" ca="1" si="190"/>
        <v>1</v>
      </c>
      <c r="FX36" s="22">
        <f t="shared" ca="1" si="190"/>
        <v>0</v>
      </c>
      <c r="FY36" s="5">
        <f t="shared" ca="1" si="159"/>
        <v>0</v>
      </c>
      <c r="FZ36" s="5">
        <f t="shared" ca="1" si="159"/>
        <v>0</v>
      </c>
      <c r="GA36" s="5">
        <f t="shared" ca="1" si="159"/>
        <v>0</v>
      </c>
      <c r="GB36" s="5" t="e">
        <f t="shared" si="160"/>
        <v>#VALUE!</v>
      </c>
      <c r="GC36" s="5" t="e">
        <f t="shared" si="160"/>
        <v>#VALUE!</v>
      </c>
      <c r="GD36" s="5" t="e">
        <f t="shared" si="160"/>
        <v>#VALUE!</v>
      </c>
      <c r="GE36" s="22">
        <f t="shared" ca="1" si="191"/>
        <v>0</v>
      </c>
      <c r="GF36" s="22">
        <f t="shared" ca="1" si="191"/>
        <v>0</v>
      </c>
      <c r="GG36" s="22" t="str">
        <f t="shared" ca="1" si="191"/>
        <v>-</v>
      </c>
      <c r="GH36" s="22" t="str">
        <f t="shared" ca="1" si="191"/>
        <v>-</v>
      </c>
      <c r="GI36" s="22" t="str">
        <f t="shared" ca="1" si="191"/>
        <v>-</v>
      </c>
      <c r="GJ36" s="22" t="str">
        <f t="shared" ca="1" si="191"/>
        <v>-</v>
      </c>
      <c r="GK36" s="5" t="b">
        <f t="shared" ca="1" si="161"/>
        <v>1</v>
      </c>
      <c r="GL36" s="5" t="b">
        <f t="shared" ca="1" si="161"/>
        <v>0</v>
      </c>
      <c r="GM36" s="5" t="b">
        <f t="shared" ca="1" si="161"/>
        <v>0</v>
      </c>
      <c r="GN36" s="5">
        <f t="shared" ca="1" si="162"/>
        <v>0</v>
      </c>
      <c r="GO36" s="22">
        <f t="shared" ca="1" si="191"/>
        <v>1</v>
      </c>
      <c r="GP36" s="22">
        <f t="shared" ca="1" si="191"/>
        <v>2</v>
      </c>
      <c r="GQ36" s="5" t="e">
        <f t="shared" ca="1" si="163"/>
        <v>#VALUE!</v>
      </c>
      <c r="GR36" s="5" t="e">
        <f t="shared" ca="1" si="163"/>
        <v>#VALUE!</v>
      </c>
      <c r="GS36" s="5" t="e">
        <f t="shared" si="164"/>
        <v>#VALUE!</v>
      </c>
      <c r="GT36" s="5" t="e">
        <f t="shared" si="164"/>
        <v>#VALUE!</v>
      </c>
      <c r="GU36" s="5" t="e">
        <f t="shared" ca="1" si="165"/>
        <v>#VALUE!</v>
      </c>
      <c r="GV36" s="22" t="str">
        <f t="shared" ca="1" si="192"/>
        <v>-</v>
      </c>
      <c r="GW36" s="22" t="str">
        <f t="shared" ca="1" si="192"/>
        <v>-</v>
      </c>
      <c r="GX36" s="5" t="str">
        <f t="array" ref="GX36">IF(OR(GY36:HL36&lt;&gt;"-"),TRUE,"-")</f>
        <v>-</v>
      </c>
      <c r="GY36" s="5" t="str">
        <f>IF($Z36=0,"-",IFERROR(INDEX(CHOOSE($G36,DataAutumn!i.GI, DataWinter!i.GI, DataSpring!i.GI),$H36,7*($Z36-1)+GY$14)*INDEX(GI.LowerScalar,1,GY$14),"-"))</f>
        <v>-</v>
      </c>
      <c r="GZ36" s="5" t="str">
        <f>IF($Z36=0,"-",IFERROR(INDEX(CHOOSE($G36,DataAutumn!i.GI, DataWinter!i.GI, DataSpring!i.GI),$H36,7*($Z36-1)+GZ$14)*INDEX(GI.LowerScalar,1,GZ$14),"-"))</f>
        <v>-</v>
      </c>
      <c r="HA36" s="5" t="str">
        <f>IF($Z36=0,"-",IFERROR(INDEX(CHOOSE($G36,DataAutumn!i.GI, DataWinter!i.GI, DataSpring!i.GI),$H36,7*($Z36-1)+HA$14)*INDEX(GI.LowerScalar,1,HA$14),"-"))</f>
        <v>-</v>
      </c>
      <c r="HB36" s="5" t="str">
        <f>IF($Z36=0,"-",IFERROR(INDEX(CHOOSE($G36,DataAutumn!i.GI, DataWinter!i.GI, DataSpring!i.GI),$H36,7*($Z36-1)+HB$14)*INDEX(GI.LowerScalar,1,HB$14),"-"))</f>
        <v>-</v>
      </c>
      <c r="HC36" s="5" t="str">
        <f>IF($Z36=0,"-",IFERROR(INDEX(CHOOSE($G36,DataAutumn!i.GI, DataWinter!i.GI, DataSpring!i.GI),$H36,7*($Z36-1)+HC$14)*INDEX(GI.LowerScalar,1,HC$14),"-"))</f>
        <v>-</v>
      </c>
      <c r="HD36" s="5" t="str">
        <f>IF($Z36=0,"-",IFERROR(INDEX(CHOOSE($G36,DataAutumn!i.GI, DataWinter!i.GI, DataSpring!i.GI),$H36,7*($Z36-1)+HD$14)*INDEX(GI.LowerScalar,1,HD$14),"-"))</f>
        <v>-</v>
      </c>
      <c r="HE36" s="5" t="str">
        <f>IF($Z36=0,"-",IFERROR(INDEX(CHOOSE($G36,DataAutumn!i.GI, DataWinter!i.GI, DataSpring!i.GI),$H36,7*($Z36-1)+HE$14)*INDEX(GI.LowerScalar,1,HE$14),"-"))</f>
        <v>-</v>
      </c>
      <c r="HF36" s="5" t="str">
        <f>IF($Z36=0,"-",IFERROR(INDEX(CHOOSE($G36,DataAutumn!i.GI, DataWinter!i.GI, DataSpring!i.GI),$H36,7*($Z36-1)+HF$14)*INDEX(GI.LowerScalar,1,HF$14),"-"))</f>
        <v>-</v>
      </c>
      <c r="HG36" s="5" t="str">
        <f>IF($Z36=0,"-",IFERROR(INDEX(CHOOSE($G36,DataAutumn!i.GI, DataWinter!i.GI, DataSpring!i.GI),$H36,7*($Z36-1)+HG$14)*INDEX(GI.LowerScalar,1,HG$14),"-"))</f>
        <v>-</v>
      </c>
      <c r="HH36" s="5" t="str">
        <f>IF($Z36=0,"-",IFERROR(INDEX(CHOOSE($G36,DataAutumn!i.GI, DataWinter!i.GI, DataSpring!i.GI),$H36,7*($Z36-1)+HH$14)*INDEX(GI.LowerScalar,1,HH$14),"-"))</f>
        <v>-</v>
      </c>
      <c r="HI36" s="5" t="str">
        <f>IF($Z36=0,"-",IFERROR(INDEX(CHOOSE($G36,DataAutumn!i.GI, DataWinter!i.GI, DataSpring!i.GI),$H36,7*($Z36-1)+HI$14)*INDEX(GI.LowerScalar,1,HI$14),"-"))</f>
        <v>-</v>
      </c>
      <c r="HJ36" s="5" t="str">
        <f>IF($Z36=0,"-",IFERROR(INDEX(CHOOSE($G36,DataAutumn!i.GI, DataWinter!i.GI, DataSpring!i.GI),$H36,7*($Z36-1)+HJ$14)*INDEX(GI.LowerScalar,1,HJ$14),"-"))</f>
        <v>-</v>
      </c>
      <c r="HK36" s="5" t="str">
        <f>IF($Z36=0,"-",IFERROR(INDEX(CHOOSE($G36,DataAutumn!i.GI, DataWinter!i.GI, DataSpring!i.GI),$H36,7*($Z36-1)+HK$14)*INDEX(GI.LowerScalar,1,HK$14),"-"))</f>
        <v>-</v>
      </c>
      <c r="HL36" s="5" t="str">
        <f>IF($Z36=0,"-",IFERROR(INDEX(CHOOSE($G36,DataAutumn!i.GI, DataWinter!i.GI, DataSpring!i.GI),$H36,7*($Z36-1)+HL$14)*INDEX(GI.LowerScalar,1,HL$14),"-"))</f>
        <v>-</v>
      </c>
      <c r="HM36" s="5" t="b">
        <f t="array" aca="1" ref="HM36" ca="1">IF(OR(HN36:IB36&lt;&gt;"-"),TRUE,"-")</f>
        <v>1</v>
      </c>
      <c r="HN36" s="22">
        <f t="shared" ca="1" si="193"/>
        <v>0</v>
      </c>
      <c r="HO36" s="5" t="str">
        <f>IF($Z36=0,"-",IFERROR(INDEX(CHOOSE($G36,DataAutumn!i.GI, DataWinter!i.GI, DataSpring!i.GI),$H36,7*($Z36-1)+HO$14)*INDEX(GI.UpperScalar,1,HO$14),"-"))</f>
        <v>-</v>
      </c>
      <c r="HP36" s="5" t="str">
        <f>IF($Z36=0,"-",IFERROR(INDEX(CHOOSE($G36,DataAutumn!i.GI, DataWinter!i.GI, DataSpring!i.GI),$H36,7*($Z36-1)+HP$14)*INDEX(GI.UpperScalar,1,HP$14),"-"))</f>
        <v>-</v>
      </c>
      <c r="HQ36" s="5" t="str">
        <f>IF($Z36=0,"-",IFERROR(INDEX(CHOOSE($G36,DataAutumn!i.GI, DataWinter!i.GI, DataSpring!i.GI),$H36,7*($Z36-1)+HQ$14)*INDEX(GI.UpperScalar,1,HQ$14),"-"))</f>
        <v>-</v>
      </c>
      <c r="HR36" s="5" t="str">
        <f>IF($Z36=0,"-",IFERROR(INDEX(CHOOSE($G36,DataAutumn!i.GI, DataWinter!i.GI, DataSpring!i.GI),$H36,7*($Z36-1)+HR$14)*INDEX(GI.UpperScalar,1,HR$14),"-"))</f>
        <v>-</v>
      </c>
      <c r="HS36" s="5" t="str">
        <f>IF($Z36=0,"-",IFERROR(INDEX(CHOOSE($G36,DataAutumn!i.GI, DataWinter!i.GI, DataSpring!i.GI),$H36,7*($Z36-1)+HS$14)*INDEX(GI.UpperScalar,1,HS$14),"-"))</f>
        <v>-</v>
      </c>
      <c r="HT36" s="5" t="str">
        <f>IF($Z36=0,"-",IFERROR(INDEX(CHOOSE($G36,DataAutumn!i.GI, DataWinter!i.GI, DataSpring!i.GI),$H36,7*($Z36-1)+HT$14)*INDEX(GI.UpperScalar,1,HT$14),"-"))</f>
        <v>-</v>
      </c>
      <c r="HU36" s="5" t="str">
        <f>IF($Z36=0,"-",IFERROR(INDEX(CHOOSE($G36,DataAutumn!i.GI, DataWinter!i.GI, DataSpring!i.GI),$H36,7*($Z36-1)+HU$14)*INDEX(GI.UpperScalar,1,HU$14),"-"))</f>
        <v>-</v>
      </c>
      <c r="HV36" s="5" t="str">
        <f>IF($Z36=0,"-",IFERROR(INDEX(CHOOSE($G36,DataAutumn!i.GI, DataWinter!i.GI, DataSpring!i.GI),$H36,7*($Z36-1)+HV$14)*INDEX(GI.UpperScalar,1,HV$14),"-"))</f>
        <v>-</v>
      </c>
      <c r="HW36" s="5" t="str">
        <f>IF($Z36=0,"-",IFERROR(INDEX(CHOOSE($G36,DataAutumn!i.GI, DataWinter!i.GI, DataSpring!i.GI),$H36,7*($Z36-1)+HW$14)*INDEX(GI.UpperScalar,1,HW$14),"-"))</f>
        <v>-</v>
      </c>
      <c r="HX36" s="5" t="str">
        <f>IF($Z36=0,"-",IFERROR(INDEX(CHOOSE($G36,DataAutumn!i.GI, DataWinter!i.GI, DataSpring!i.GI),$H36,7*($Z36-1)+HX$14)*INDEX(GI.UpperScalar,1,HX$14),"-"))</f>
        <v>-</v>
      </c>
      <c r="HY36" s="5" t="str">
        <f>IF($Z36=0,"-",IFERROR(INDEX(CHOOSE($G36,DataAutumn!i.GI, DataWinter!i.GI, DataSpring!i.GI),$H36,7*($Z36-1)+HY$14)*INDEX(GI.UpperScalar,1,HY$14),"-"))</f>
        <v>-</v>
      </c>
      <c r="HZ36" s="5" t="str">
        <f>IF($Z36=0,"-",IFERROR(INDEX(CHOOSE($G36,DataAutumn!i.GI, DataWinter!i.GI, DataSpring!i.GI),$H36,7*($Z36-1)+HZ$14)*INDEX(GI.UpperScalar,1,HZ$14),"-"))</f>
        <v>-</v>
      </c>
      <c r="IA36" s="5" t="str">
        <f>IF($Z36=0,"-",IFERROR(INDEX(CHOOSE($G36,DataAutumn!i.GI, DataWinter!i.GI, DataSpring!i.GI),$H36,7*($Z36-1)+IA$14)*INDEX(GI.UpperScalar,1,IA$14),"-"))</f>
        <v>-</v>
      </c>
      <c r="IB36" s="5" t="str">
        <f>IF($Z36=0,"-",IFERROR(INDEX(CHOOSE($G36,DataAutumn!i.GI, DataWinter!i.GI, DataSpring!i.GI),$H36,7*($Z36-1)+IB$14)*INDEX(GI.UpperScalar,1,IB$14),"-"))</f>
        <v>-</v>
      </c>
      <c r="IC36" s="22" t="str">
        <f t="shared" ca="1" si="106"/>
        <v>-</v>
      </c>
      <c r="ID36" s="22" t="str">
        <f t="shared" ca="1" si="106"/>
        <v>-</v>
      </c>
      <c r="IE36" s="22" t="b">
        <f t="shared" ca="1" si="107"/>
        <v>1</v>
      </c>
      <c r="IF36" s="22">
        <f t="shared" ca="1" si="107"/>
        <v>0</v>
      </c>
      <c r="IG36" s="5" t="str">
        <f t="shared" ca="1" si="166"/>
        <v>-</v>
      </c>
      <c r="IH36" s="5" t="str">
        <f t="shared" ca="1" si="166"/>
        <v>-</v>
      </c>
      <c r="II36" s="5" t="str">
        <f t="shared" ca="1" si="166"/>
        <v>-</v>
      </c>
      <c r="IJ36" s="5" t="str">
        <f t="shared" ca="1" si="166"/>
        <v>-</v>
      </c>
      <c r="IK36" s="22" t="str">
        <f t="shared" ca="1" si="194"/>
        <v>-</v>
      </c>
      <c r="IL36" s="5">
        <f t="shared" ca="1" si="167"/>
        <v>0.5</v>
      </c>
      <c r="IM36" s="22" t="str">
        <f t="shared" ca="1" si="194"/>
        <v>-</v>
      </c>
      <c r="IN36" s="5">
        <f t="shared" ca="1" si="168"/>
        <v>0.5</v>
      </c>
      <c r="IO36" s="5" t="str">
        <f t="shared" ca="1" si="169"/>
        <v>-</v>
      </c>
      <c r="IP36" s="5">
        <f t="shared" ca="1" si="169"/>
        <v>500</v>
      </c>
      <c r="IQ36" s="5">
        <f t="shared" ca="1" si="169"/>
        <v>500</v>
      </c>
      <c r="IR36" s="5">
        <f t="shared" ca="1" si="169"/>
        <v>865</v>
      </c>
      <c r="IS36" s="5" t="str">
        <f t="shared" ca="1" si="169"/>
        <v>-</v>
      </c>
      <c r="IT36" s="5" t="str">
        <f t="shared" ca="1" si="169"/>
        <v>-</v>
      </c>
      <c r="IU36" s="22">
        <f t="shared" ca="1" si="194"/>
        <v>1</v>
      </c>
      <c r="IV36" s="22">
        <f t="shared" ca="1" si="194"/>
        <v>0</v>
      </c>
      <c r="IW36" s="22">
        <f t="shared" ca="1" si="194"/>
        <v>1</v>
      </c>
      <c r="IX36" s="22">
        <f t="shared" ca="1" si="194"/>
        <v>1</v>
      </c>
      <c r="IY36" s="22">
        <f t="shared" ca="1" si="194"/>
        <v>0</v>
      </c>
      <c r="IZ36" s="22">
        <f t="shared" ca="1" si="194"/>
        <v>70</v>
      </c>
      <c r="JA36" s="22">
        <f t="shared" ca="1" si="195"/>
        <v>50</v>
      </c>
      <c r="JB36" s="22">
        <f t="shared" ca="1" si="195"/>
        <v>70</v>
      </c>
      <c r="JC36" s="22">
        <f t="shared" ca="1" si="195"/>
        <v>50</v>
      </c>
      <c r="JD36" s="5">
        <f t="shared" ca="1" si="170"/>
        <v>1</v>
      </c>
      <c r="JE36" s="5">
        <f t="shared" ca="1" si="171"/>
        <v>1</v>
      </c>
      <c r="JF36" s="5">
        <f t="shared" ca="1" si="172"/>
        <v>1</v>
      </c>
      <c r="JG36" s="22">
        <f t="shared" ca="1" si="195"/>
        <v>1</v>
      </c>
      <c r="JH36" s="22">
        <f t="shared" ca="1" si="195"/>
        <v>1</v>
      </c>
      <c r="JI36" s="22">
        <f t="shared" ca="1" si="195"/>
        <v>1</v>
      </c>
      <c r="JJ36" s="22">
        <f t="shared" ca="1" si="195"/>
        <v>1</v>
      </c>
      <c r="JK36" s="22">
        <f t="shared" ca="1" si="195"/>
        <v>1</v>
      </c>
      <c r="JL36" s="22">
        <f t="shared" ca="1" si="195"/>
        <v>1</v>
      </c>
      <c r="JM36" s="22">
        <f t="shared" ca="1" si="195"/>
        <v>1</v>
      </c>
      <c r="JN36" s="173" t="b">
        <f t="shared" ca="1" si="196"/>
        <v>1</v>
      </c>
      <c r="JO36" s="173">
        <f t="shared" ca="1" si="173"/>
        <v>149.99</v>
      </c>
      <c r="JP36" s="173">
        <f t="shared" ca="1" si="173"/>
        <v>0</v>
      </c>
      <c r="JQ36" s="173">
        <f t="shared" ca="1" si="173"/>
        <v>0</v>
      </c>
      <c r="JR36" s="173">
        <f t="shared" ca="1" si="173"/>
        <v>0</v>
      </c>
      <c r="JS36" s="173">
        <f t="shared" ca="1" si="173"/>
        <v>0</v>
      </c>
      <c r="JT36" s="173">
        <f t="shared" ca="1" si="173"/>
        <v>0</v>
      </c>
      <c r="JU36" s="173">
        <f t="shared" ca="1" si="173"/>
        <v>0</v>
      </c>
      <c r="JV36" s="173">
        <f t="shared" ca="1" si="173"/>
        <v>0</v>
      </c>
      <c r="JW36" s="173">
        <f t="shared" ca="1" si="173"/>
        <v>0</v>
      </c>
      <c r="JX36" s="173">
        <f t="shared" ca="1" si="173"/>
        <v>0</v>
      </c>
      <c r="JY36" s="173">
        <f t="shared" ca="1" si="173"/>
        <v>0</v>
      </c>
      <c r="JZ36" s="173">
        <f t="shared" ca="1" si="173"/>
        <v>0</v>
      </c>
      <c r="KA36" s="173">
        <f t="shared" ca="1" si="173"/>
        <v>0</v>
      </c>
      <c r="KB36" s="173">
        <f t="shared" ca="1" si="173"/>
        <v>0</v>
      </c>
      <c r="KC36" s="173">
        <f t="shared" ca="1" si="173"/>
        <v>0</v>
      </c>
      <c r="KD36" s="173">
        <f t="shared" ca="1" si="173"/>
        <v>146.24</v>
      </c>
      <c r="KE36" s="173">
        <f t="shared" ca="1" si="174"/>
        <v>146.24</v>
      </c>
      <c r="KF36" s="173">
        <f t="shared" ca="1" si="174"/>
        <v>146.24</v>
      </c>
      <c r="KG36" s="173">
        <f t="shared" ca="1" si="174"/>
        <v>146.24</v>
      </c>
      <c r="KH36" s="173">
        <f t="shared" ca="1" si="174"/>
        <v>146.24</v>
      </c>
      <c r="KI36" s="173">
        <f t="shared" ca="1" si="174"/>
        <v>146.24</v>
      </c>
      <c r="KJ36" s="173">
        <f t="shared" ca="1" si="174"/>
        <v>146.24</v>
      </c>
      <c r="KK36" s="173">
        <f t="shared" ca="1" si="174"/>
        <v>146.24</v>
      </c>
      <c r="KL36" s="173">
        <f t="shared" ca="1" si="174"/>
        <v>20</v>
      </c>
      <c r="KM36" s="173">
        <f t="shared" ca="1" si="174"/>
        <v>20</v>
      </c>
      <c r="KN36" s="173">
        <f t="shared" ca="1" si="174"/>
        <v>20</v>
      </c>
      <c r="KO36" s="173">
        <f t="shared" ca="1" si="174"/>
        <v>0</v>
      </c>
      <c r="KP36" s="173">
        <f t="shared" ca="1" si="174"/>
        <v>0</v>
      </c>
      <c r="KQ36" s="173">
        <f t="shared" ca="1" si="174"/>
        <v>0</v>
      </c>
      <c r="KR36" s="173">
        <f t="shared" ca="1" si="174"/>
        <v>0</v>
      </c>
      <c r="KS36" s="173">
        <f t="shared" ca="1" si="174"/>
        <v>75.289999999999992</v>
      </c>
      <c r="KT36" s="173">
        <f t="shared" ca="1" si="174"/>
        <v>75.289999999999992</v>
      </c>
      <c r="KU36" s="173">
        <f t="shared" ca="1" si="175"/>
        <v>75.289999999999992</v>
      </c>
      <c r="KV36" s="173">
        <f t="shared" ca="1" si="175"/>
        <v>75.289999999999992</v>
      </c>
      <c r="KW36" s="173">
        <f t="shared" ca="1" si="175"/>
        <v>75.289999999999992</v>
      </c>
      <c r="KX36" s="173">
        <f t="shared" ca="1" si="175"/>
        <v>75.289999999999992</v>
      </c>
      <c r="KY36" s="173">
        <f t="shared" ca="1" si="175"/>
        <v>75.289999999999992</v>
      </c>
      <c r="KZ36" s="173">
        <f t="shared" ca="1" si="175"/>
        <v>222.87</v>
      </c>
      <c r="LA36" s="173">
        <f t="shared" ca="1" si="175"/>
        <v>0</v>
      </c>
      <c r="LB36" s="173">
        <f t="shared" ca="1" si="175"/>
        <v>0</v>
      </c>
      <c r="LC36" s="173">
        <f t="shared" ca="1" si="175"/>
        <v>0</v>
      </c>
      <c r="LD36" s="173">
        <f t="shared" ca="1" si="175"/>
        <v>0</v>
      </c>
      <c r="LE36" s="173">
        <f t="shared" ca="1" si="175"/>
        <v>0</v>
      </c>
      <c r="LF36" s="173">
        <f t="shared" ca="1" si="175"/>
        <v>0</v>
      </c>
      <c r="LG36" s="173">
        <f t="shared" ca="1" si="175"/>
        <v>0</v>
      </c>
      <c r="LH36" s="173">
        <f t="shared" ca="1" si="175"/>
        <v>0</v>
      </c>
      <c r="LI36" s="173">
        <f t="shared" ca="1" si="175"/>
        <v>0</v>
      </c>
      <c r="LJ36" s="173">
        <f t="shared" ca="1" si="175"/>
        <v>0</v>
      </c>
      <c r="LK36" s="173">
        <f t="shared" ca="1" si="176"/>
        <v>0</v>
      </c>
      <c r="LL36" s="173">
        <f t="shared" ca="1" si="176"/>
        <v>0</v>
      </c>
      <c r="LM36" s="173">
        <f t="shared" ca="1" si="176"/>
        <v>0</v>
      </c>
      <c r="LN36" s="173">
        <f t="shared" ca="1" si="176"/>
        <v>0</v>
      </c>
      <c r="LO36" s="173">
        <f t="shared" ca="1" si="176"/>
        <v>0</v>
      </c>
      <c r="LP36" s="173">
        <f t="shared" ca="1" si="176"/>
        <v>0</v>
      </c>
      <c r="LQ36" s="173">
        <f t="shared" ca="1" si="176"/>
        <v>0</v>
      </c>
      <c r="LR36" s="173">
        <f t="shared" ca="1" si="176"/>
        <v>0</v>
      </c>
      <c r="LS36" s="173">
        <f t="shared" ca="1" si="176"/>
        <v>0</v>
      </c>
      <c r="LT36" s="173">
        <f t="shared" ca="1" si="176"/>
        <v>0</v>
      </c>
      <c r="LU36" s="173">
        <f t="shared" ca="1" si="176"/>
        <v>0</v>
      </c>
      <c r="LV36" s="173">
        <f t="shared" ca="1" si="176"/>
        <v>0</v>
      </c>
      <c r="LW36" s="173">
        <f t="shared" ca="1" si="176"/>
        <v>0</v>
      </c>
      <c r="LX36" s="173">
        <f t="shared" ca="1" si="176"/>
        <v>0</v>
      </c>
      <c r="LY36" s="173">
        <f t="shared" ca="1" si="176"/>
        <v>0</v>
      </c>
      <c r="LZ36" s="173">
        <f t="shared" ca="1" si="176"/>
        <v>0</v>
      </c>
      <c r="MA36" s="173">
        <f t="shared" ca="1" si="177"/>
        <v>0</v>
      </c>
      <c r="MB36" s="173">
        <f t="shared" ca="1" si="177"/>
        <v>0</v>
      </c>
      <c r="MC36" s="173">
        <f t="shared" ca="1" si="177"/>
        <v>0</v>
      </c>
      <c r="MD36" s="173">
        <f t="shared" ca="1" si="177"/>
        <v>0</v>
      </c>
      <c r="ME36" s="173">
        <f t="shared" ca="1" si="177"/>
        <v>0</v>
      </c>
      <c r="MF36" s="173">
        <f t="shared" ca="1" si="177"/>
        <v>0</v>
      </c>
      <c r="MG36" s="173">
        <f t="shared" ca="1" si="177"/>
        <v>0</v>
      </c>
      <c r="MH36" s="173">
        <f t="shared" ca="1" si="177"/>
        <v>0</v>
      </c>
      <c r="MI36" s="173">
        <f t="shared" ca="1" si="177"/>
        <v>0</v>
      </c>
      <c r="MJ36" s="173">
        <f t="shared" ca="1" si="177"/>
        <v>0</v>
      </c>
      <c r="MK36" s="173">
        <f t="shared" ca="1" si="177"/>
        <v>0</v>
      </c>
      <c r="ML36" s="173">
        <f t="shared" ca="1" si="177"/>
        <v>0</v>
      </c>
      <c r="MM36" s="173">
        <f t="shared" ca="1" si="177"/>
        <v>0</v>
      </c>
      <c r="MN36" s="173">
        <f t="shared" ca="1" si="177"/>
        <v>0</v>
      </c>
      <c r="MO36" s="173">
        <f t="shared" ca="1" si="177"/>
        <v>0</v>
      </c>
      <c r="MP36" s="173">
        <f t="shared" ca="1" si="177"/>
        <v>0</v>
      </c>
      <c r="MQ36" s="173">
        <f t="shared" ca="1" si="178"/>
        <v>0</v>
      </c>
      <c r="MR36" s="173">
        <f t="shared" ca="1" si="178"/>
        <v>0</v>
      </c>
      <c r="MS36" s="173">
        <f t="shared" ca="1" si="178"/>
        <v>0</v>
      </c>
      <c r="MT36" s="173">
        <f t="shared" ca="1" si="178"/>
        <v>0</v>
      </c>
      <c r="MU36" s="173">
        <f t="shared" ca="1" si="178"/>
        <v>0</v>
      </c>
      <c r="MV36" s="173">
        <f t="shared" ca="1" si="178"/>
        <v>0</v>
      </c>
      <c r="MW36" s="173">
        <f t="shared" ca="1" si="178"/>
        <v>0</v>
      </c>
      <c r="MX36" s="173">
        <f t="shared" ca="1" si="178"/>
        <v>0</v>
      </c>
      <c r="MY36" s="173">
        <f t="shared" ca="1" si="178"/>
        <v>0</v>
      </c>
      <c r="MZ36" s="173">
        <f t="shared" ca="1" si="178"/>
        <v>0</v>
      </c>
      <c r="NA36" s="173">
        <f t="shared" ca="1" si="178"/>
        <v>0</v>
      </c>
      <c r="NB36" s="173">
        <f t="shared" ca="1" si="178"/>
        <v>0</v>
      </c>
      <c r="NC36" s="173">
        <f t="shared" ca="1" si="178"/>
        <v>0</v>
      </c>
      <c r="ND36" s="173">
        <f t="shared" ca="1" si="178"/>
        <v>0</v>
      </c>
      <c r="NE36" s="173">
        <f t="shared" ca="1" si="178"/>
        <v>0</v>
      </c>
      <c r="NF36" s="173">
        <f t="shared" ca="1" si="178"/>
        <v>0</v>
      </c>
      <c r="NG36" s="173">
        <f t="shared" ca="1" si="179"/>
        <v>0</v>
      </c>
      <c r="NH36" s="173">
        <f t="shared" ca="1" si="179"/>
        <v>0</v>
      </c>
      <c r="NI36" s="173">
        <f t="shared" ca="1" si="179"/>
        <v>0</v>
      </c>
      <c r="NJ36" s="173">
        <f t="shared" ca="1" si="179"/>
        <v>0</v>
      </c>
      <c r="NK36" s="173">
        <f t="shared" ca="1" si="179"/>
        <v>0</v>
      </c>
      <c r="NL36" s="173">
        <f t="shared" ca="1" si="179"/>
        <v>0</v>
      </c>
      <c r="NM36" s="173">
        <f t="shared" ca="1" si="179"/>
        <v>0</v>
      </c>
      <c r="NN36" s="173">
        <f t="shared" ca="1" si="179"/>
        <v>0</v>
      </c>
      <c r="NO36" s="173">
        <f t="shared" ca="1" si="179"/>
        <v>0</v>
      </c>
      <c r="NP36" s="173">
        <f t="shared" ca="1" si="179"/>
        <v>0</v>
      </c>
      <c r="NQ36" s="173">
        <f t="shared" ca="1" si="179"/>
        <v>0</v>
      </c>
      <c r="NR36" s="173">
        <f t="shared" ca="1" si="179"/>
        <v>0</v>
      </c>
      <c r="NS36" s="173">
        <f t="shared" ca="1" si="179"/>
        <v>0</v>
      </c>
      <c r="NT36" s="173">
        <f t="shared" ca="1" si="179"/>
        <v>0</v>
      </c>
      <c r="NU36" s="173">
        <f t="shared" ca="1" si="179"/>
        <v>0</v>
      </c>
      <c r="NV36" s="173">
        <f t="shared" ca="1" si="179"/>
        <v>0</v>
      </c>
      <c r="NW36" s="173">
        <f t="shared" ca="1" si="180"/>
        <v>0</v>
      </c>
      <c r="NX36" s="173">
        <f t="shared" ca="1" si="180"/>
        <v>0</v>
      </c>
      <c r="NY36" s="173">
        <f t="shared" ca="1" si="180"/>
        <v>0</v>
      </c>
      <c r="NZ36" s="173">
        <f t="shared" ca="1" si="180"/>
        <v>0</v>
      </c>
      <c r="OA36" s="173">
        <f t="shared" ca="1" si="180"/>
        <v>0</v>
      </c>
      <c r="OB36" s="173">
        <f t="shared" ca="1" si="180"/>
        <v>0</v>
      </c>
      <c r="OC36" s="173">
        <f t="shared" ca="1" si="180"/>
        <v>0</v>
      </c>
      <c r="OD36" s="173">
        <f t="shared" ca="1" si="180"/>
        <v>0</v>
      </c>
      <c r="OE36" s="22">
        <f t="shared" ca="1" si="197"/>
        <v>0</v>
      </c>
      <c r="OF36" s="22" t="str">
        <f t="shared" ca="1" si="197"/>
        <v>-</v>
      </c>
      <c r="OG36" s="22">
        <f t="shared" ca="1" si="197"/>
        <v>0</v>
      </c>
      <c r="OH36" s="22">
        <f t="shared" ca="1" si="197"/>
        <v>0</v>
      </c>
      <c r="OI36" s="27">
        <v>0</v>
      </c>
    </row>
    <row r="37" spans="1:399" s="303" customFormat="1" outlineLevel="1">
      <c r="A37" s="302">
        <f t="shared" si="181"/>
        <v>32</v>
      </c>
      <c r="B37" s="314">
        <f t="shared" ca="1" si="203"/>
        <v>19</v>
      </c>
      <c r="C37" s="303">
        <v>4</v>
      </c>
      <c r="D37" s="341" t="b">
        <f t="shared" si="198"/>
        <v>0</v>
      </c>
      <c r="E37" s="303" t="b">
        <v>0</v>
      </c>
      <c r="F37" s="303" t="b">
        <v>1</v>
      </c>
      <c r="G37" s="339">
        <f t="shared" ca="1" si="199"/>
        <v>1</v>
      </c>
      <c r="H37" s="339">
        <f t="shared" ca="1" si="183"/>
        <v>1</v>
      </c>
      <c r="I37" s="339">
        <f t="shared" ca="1" si="183"/>
        <v>1</v>
      </c>
      <c r="J37" s="339">
        <f t="shared" ca="1" si="183"/>
        <v>1</v>
      </c>
      <c r="K37" s="339">
        <f t="shared" ca="1" si="183"/>
        <v>1</v>
      </c>
      <c r="L37" s="339">
        <f t="shared" ca="1" si="183"/>
        <v>1</v>
      </c>
      <c r="M37" s="339">
        <f t="shared" ca="1" si="183"/>
        <v>1</v>
      </c>
      <c r="N37" s="339">
        <f t="shared" ca="1" si="183"/>
        <v>2</v>
      </c>
      <c r="O37" s="339">
        <f t="shared" ca="1" si="183"/>
        <v>1</v>
      </c>
      <c r="P37" s="339">
        <f t="shared" ca="1" si="183"/>
        <v>0</v>
      </c>
      <c r="Q37" s="339">
        <f t="shared" ca="1" si="183"/>
        <v>0</v>
      </c>
      <c r="R37" s="339">
        <f t="shared" ca="1" si="183"/>
        <v>0</v>
      </c>
      <c r="S37" s="339">
        <f t="shared" ca="1" si="183"/>
        <v>0</v>
      </c>
      <c r="T37" s="339">
        <f t="shared" ca="1" si="183"/>
        <v>0</v>
      </c>
      <c r="U37" s="339">
        <f t="shared" ca="1" si="183"/>
        <v>1</v>
      </c>
      <c r="V37" s="339">
        <f t="shared" ca="1" si="183"/>
        <v>1</v>
      </c>
      <c r="W37" s="339">
        <f t="shared" ca="1" si="183"/>
        <v>1</v>
      </c>
      <c r="X37" s="339">
        <f t="shared" ca="1" si="184"/>
        <v>1</v>
      </c>
      <c r="Y37" s="339">
        <f t="shared" ca="1" si="184"/>
        <v>1</v>
      </c>
      <c r="Z37" s="32"/>
      <c r="AB37" s="21">
        <v>0</v>
      </c>
      <c r="AC37" s="5">
        <f t="shared" ca="1" si="143"/>
        <v>1</v>
      </c>
      <c r="AD37" s="5">
        <f t="shared" ca="1" si="143"/>
        <v>1</v>
      </c>
      <c r="AE37" s="5">
        <f t="shared" ca="1" si="143"/>
        <v>0</v>
      </c>
      <c r="AF37" s="5">
        <f t="shared" ca="1" si="143"/>
        <v>2</v>
      </c>
      <c r="AG37" s="5">
        <f t="shared" ca="1" si="143"/>
        <v>0</v>
      </c>
      <c r="AJ37" s="328" t="str">
        <f t="shared" ca="1" si="185"/>
        <v>00013 FeedSupply GSM Day135 FWM     GI1 EL050% Age213 T_TRUE  LTW_FALSE (F33N11)</v>
      </c>
      <c r="AK37" s="10" t="str">
        <f ca="1">IF(COUNTIF(AJ$5:AJ37,AJ37)=1,"-","Dup")</f>
        <v>-</v>
      </c>
      <c r="AL37" s="22" t="b">
        <f t="shared" ca="1" si="144"/>
        <v>1</v>
      </c>
      <c r="AM37" s="22" t="b">
        <f t="shared" ca="1" si="144"/>
        <v>0</v>
      </c>
      <c r="AN37" s="21" t="b">
        <v>1</v>
      </c>
      <c r="AO37" s="21" t="b">
        <v>1</v>
      </c>
      <c r="AP37" s="340">
        <f t="shared" ca="1" si="200"/>
        <v>111113</v>
      </c>
      <c r="AQ37" s="22" t="b">
        <f t="shared" ca="1" si="144"/>
        <v>1</v>
      </c>
      <c r="AR37" s="339">
        <f t="shared" ca="1" si="201"/>
        <v>111114</v>
      </c>
      <c r="AS37" s="22">
        <f t="shared" ca="1" si="202"/>
        <v>1</v>
      </c>
      <c r="AT37" s="21" t="s">
        <v>37</v>
      </c>
      <c r="AU37" s="22" t="str">
        <f t="shared" ca="1" si="202"/>
        <v>-</v>
      </c>
      <c r="AV37" s="21" t="s">
        <v>37</v>
      </c>
      <c r="AW37" s="21" t="s">
        <v>37</v>
      </c>
      <c r="AX37" s="22" t="str">
        <f t="shared" ca="1" si="144"/>
        <v>-</v>
      </c>
      <c r="AY37" s="22">
        <f t="shared" ca="1" si="144"/>
        <v>0</v>
      </c>
      <c r="AZ37" s="22">
        <f t="shared" ca="1" si="144"/>
        <v>0</v>
      </c>
      <c r="BA37" s="22" t="str">
        <f t="shared" ca="1" si="144"/>
        <v>-</v>
      </c>
      <c r="BB37" s="22" t="str">
        <f t="shared" ca="1" si="144"/>
        <v>-</v>
      </c>
      <c r="BC37" s="22" t="str">
        <f t="shared" ca="1" si="144"/>
        <v>-</v>
      </c>
      <c r="BD37" s="22" t="str">
        <f t="shared" ca="1" si="186"/>
        <v>-</v>
      </c>
      <c r="BE37" s="22" t="str">
        <f t="shared" ca="1" si="186"/>
        <v>-</v>
      </c>
      <c r="BF37" s="22" t="str">
        <f t="shared" ca="1" si="186"/>
        <v>-</v>
      </c>
      <c r="BG37" s="22" t="str">
        <f t="shared" ca="1" si="186"/>
        <v>-</v>
      </c>
      <c r="BH37" s="22" t="str">
        <f t="shared" ca="1" si="186"/>
        <v>-</v>
      </c>
      <c r="BI37" s="22" t="str">
        <f t="shared" ca="1" si="186"/>
        <v>-</v>
      </c>
      <c r="BJ37" s="22" t="str">
        <f t="shared" ca="1" si="186"/>
        <v>-</v>
      </c>
      <c r="BK37" s="22" t="str">
        <f t="shared" ca="1" si="186"/>
        <v>-</v>
      </c>
      <c r="BL37" s="22" t="str">
        <f t="shared" ca="1" si="186"/>
        <v>-</v>
      </c>
      <c r="BM37" s="22" t="str">
        <f t="shared" ca="1" si="186"/>
        <v>-</v>
      </c>
      <c r="BN37" s="22" t="str">
        <f t="shared" ca="1" si="186"/>
        <v>-</v>
      </c>
      <c r="BO37" s="22" t="str">
        <f t="shared" ca="1" si="186"/>
        <v>-</v>
      </c>
      <c r="BP37" s="22" t="str">
        <f t="shared" ca="1" si="186"/>
        <v>-</v>
      </c>
      <c r="BQ37" s="22" t="str">
        <f t="shared" ca="1" si="186"/>
        <v>-</v>
      </c>
      <c r="BR37" s="22" t="str">
        <f t="shared" ca="1" si="186"/>
        <v>-</v>
      </c>
      <c r="BS37" s="22" t="str">
        <f t="shared" ca="1" si="186"/>
        <v>-</v>
      </c>
      <c r="BT37" s="22" t="str">
        <f t="shared" ca="1" si="187"/>
        <v>-</v>
      </c>
      <c r="BU37" s="22" t="str">
        <f t="shared" ca="1" si="187"/>
        <v>-</v>
      </c>
      <c r="BV37" s="22" t="str">
        <f t="shared" ca="1" si="187"/>
        <v>-</v>
      </c>
      <c r="BW37" s="22" t="str">
        <f t="shared" ca="1" si="187"/>
        <v>-</v>
      </c>
      <c r="BX37" s="5">
        <f t="shared" ca="1" si="145"/>
        <v>0</v>
      </c>
      <c r="BY37" s="22" t="str">
        <f t="shared" ca="1" si="187"/>
        <v>-</v>
      </c>
      <c r="BZ37" s="22" t="str">
        <f t="shared" ca="1" si="187"/>
        <v>-</v>
      </c>
      <c r="CA37" s="22" t="str">
        <f t="shared" ca="1" si="187"/>
        <v>-</v>
      </c>
      <c r="CB37" s="22" t="str">
        <f t="shared" ca="1" si="187"/>
        <v>-</v>
      </c>
      <c r="CC37" s="22" t="str">
        <f t="shared" ca="1" si="187"/>
        <v>-</v>
      </c>
      <c r="CD37" s="22" t="str">
        <f t="shared" ca="1" si="187"/>
        <v>-</v>
      </c>
      <c r="CE37" s="22" t="str">
        <f t="shared" ca="1" si="187"/>
        <v>-</v>
      </c>
      <c r="CF37" s="22" t="str">
        <f t="shared" ca="1" si="187"/>
        <v>-</v>
      </c>
      <c r="CG37" s="21">
        <v>1</v>
      </c>
      <c r="CH37" s="21">
        <v>1</v>
      </c>
      <c r="CI37" s="22">
        <f t="shared" ca="1" si="187"/>
        <v>0</v>
      </c>
      <c r="CJ37" s="22" t="str">
        <f t="shared" ca="1" si="188"/>
        <v>-</v>
      </c>
      <c r="CK37" s="22" t="str">
        <f t="shared" ca="1" si="188"/>
        <v>-</v>
      </c>
      <c r="CL37" s="22" t="str">
        <f t="shared" ca="1" si="188"/>
        <v>-</v>
      </c>
      <c r="CM37" s="22" t="str">
        <f t="shared" ca="1" si="188"/>
        <v>-</v>
      </c>
      <c r="CN37" s="22" t="str">
        <f t="shared" ca="1" si="188"/>
        <v>-</v>
      </c>
      <c r="CO37" s="22" t="str">
        <f t="shared" ca="1" si="188"/>
        <v>-</v>
      </c>
      <c r="CP37" s="22" t="str">
        <f t="shared" ca="1" si="188"/>
        <v>-</v>
      </c>
      <c r="CQ37" s="22">
        <f t="shared" ca="1" si="188"/>
        <v>0</v>
      </c>
      <c r="CR37" s="22" t="str">
        <f t="shared" ca="1" si="188"/>
        <v>-</v>
      </c>
      <c r="CS37" s="22" t="str">
        <f t="shared" ca="1" si="188"/>
        <v>-</v>
      </c>
      <c r="CT37" s="22" t="str">
        <f t="shared" ca="1" si="188"/>
        <v>-</v>
      </c>
      <c r="CU37" s="22" t="str">
        <f t="shared" ca="1" si="188"/>
        <v>-</v>
      </c>
      <c r="CV37" s="22" t="str">
        <f t="shared" ca="1" si="188"/>
        <v>-</v>
      </c>
      <c r="CW37" s="22">
        <f t="shared" ca="1" si="188"/>
        <v>0</v>
      </c>
      <c r="CX37" s="195">
        <f t="shared" ca="1" si="146"/>
        <v>0</v>
      </c>
      <c r="CY37" s="195">
        <f t="shared" ca="1" si="146"/>
        <v>0</v>
      </c>
      <c r="CZ37" s="195">
        <f t="shared" ca="1" si="146"/>
        <v>0</v>
      </c>
      <c r="DA37" s="195">
        <f t="shared" ca="1" si="146"/>
        <v>0</v>
      </c>
      <c r="DB37" s="194">
        <f t="shared" ca="1" si="147"/>
        <v>0</v>
      </c>
      <c r="DC37" s="194">
        <f t="shared" ca="1" si="147"/>
        <v>0</v>
      </c>
      <c r="DD37" s="194">
        <f t="shared" ca="1" si="147"/>
        <v>0</v>
      </c>
      <c r="DE37" s="194">
        <f t="shared" ca="1" si="147"/>
        <v>0</v>
      </c>
      <c r="DF37" s="196">
        <f t="shared" ca="1" si="148"/>
        <v>0</v>
      </c>
      <c r="DG37" s="196">
        <f t="shared" ca="1" si="148"/>
        <v>0</v>
      </c>
      <c r="DH37" s="196">
        <f t="shared" ca="1" si="148"/>
        <v>0</v>
      </c>
      <c r="DI37" s="196">
        <f t="shared" ca="1" si="148"/>
        <v>0</v>
      </c>
      <c r="DJ37" s="195">
        <f t="shared" ca="1" si="149"/>
        <v>0</v>
      </c>
      <c r="DK37" s="195">
        <f t="shared" ca="1" si="149"/>
        <v>0</v>
      </c>
      <c r="DL37" s="195">
        <f t="shared" ca="1" si="149"/>
        <v>0</v>
      </c>
      <c r="DM37" s="195">
        <f t="shared" ca="1" si="149"/>
        <v>0</v>
      </c>
      <c r="DN37" s="194">
        <f t="shared" ca="1" si="150"/>
        <v>0</v>
      </c>
      <c r="DO37" s="194">
        <f t="shared" ca="1" si="150"/>
        <v>0</v>
      </c>
      <c r="DP37" s="194">
        <f t="shared" ca="1" si="150"/>
        <v>0</v>
      </c>
      <c r="DQ37" s="194">
        <f t="shared" ca="1" si="150"/>
        <v>0</v>
      </c>
      <c r="DR37" s="196">
        <f t="shared" ca="1" si="151"/>
        <v>0</v>
      </c>
      <c r="DS37" s="196">
        <f t="shared" ca="1" si="151"/>
        <v>0</v>
      </c>
      <c r="DT37" s="196">
        <f t="shared" ca="1" si="151"/>
        <v>0</v>
      </c>
      <c r="DU37" s="196">
        <f t="shared" ca="1" si="151"/>
        <v>0</v>
      </c>
      <c r="DV37" s="195">
        <f t="shared" ca="1" si="152"/>
        <v>0</v>
      </c>
      <c r="DW37" s="195">
        <f t="shared" ca="1" si="152"/>
        <v>0</v>
      </c>
      <c r="DX37" s="195">
        <f t="shared" ca="1" si="152"/>
        <v>0</v>
      </c>
      <c r="DY37" s="195">
        <f t="shared" ca="1" si="152"/>
        <v>0</v>
      </c>
      <c r="DZ37" s="194">
        <f t="shared" ca="1" si="153"/>
        <v>0</v>
      </c>
      <c r="EA37" s="194">
        <f t="shared" ca="1" si="153"/>
        <v>0</v>
      </c>
      <c r="EB37" s="194">
        <f t="shared" ca="1" si="153"/>
        <v>0</v>
      </c>
      <c r="EC37" s="194">
        <f t="shared" ca="1" si="153"/>
        <v>0</v>
      </c>
      <c r="ED37" s="196">
        <f t="shared" ca="1" si="154"/>
        <v>0</v>
      </c>
      <c r="EE37" s="196">
        <f t="shared" ca="1" si="154"/>
        <v>0</v>
      </c>
      <c r="EF37" s="196">
        <f t="shared" ca="1" si="154"/>
        <v>0</v>
      </c>
      <c r="EG37" s="196">
        <f t="shared" ca="1" si="154"/>
        <v>0</v>
      </c>
      <c r="EH37" s="22">
        <f t="shared" ca="1" si="155"/>
        <v>0</v>
      </c>
      <c r="EI37" s="22">
        <f t="shared" ca="1" si="155"/>
        <v>0</v>
      </c>
      <c r="EJ37" s="22">
        <f t="shared" ca="1" si="155"/>
        <v>0</v>
      </c>
      <c r="EK37" s="22">
        <f t="shared" ca="1" si="155"/>
        <v>0</v>
      </c>
      <c r="EL37" s="22" t="str">
        <f t="shared" ca="1" si="155"/>
        <v>-</v>
      </c>
      <c r="EM37" s="22" t="str">
        <f t="shared" ca="1" si="155"/>
        <v>-</v>
      </c>
      <c r="EN37" s="5">
        <f t="shared" ca="1" si="156"/>
        <v>19</v>
      </c>
      <c r="EO37" s="5">
        <f t="shared" ca="1" si="156"/>
        <v>19</v>
      </c>
      <c r="EP37" s="22" t="str">
        <f t="shared" ca="1" si="155"/>
        <v>-</v>
      </c>
      <c r="EQ37" s="22" t="str">
        <f t="shared" ca="1" si="155"/>
        <v>-</v>
      </c>
      <c r="ER37" s="22" t="str">
        <f t="shared" ca="1" si="155"/>
        <v>-</v>
      </c>
      <c r="ES37" s="22" t="str">
        <f t="shared" ca="1" si="155"/>
        <v>-</v>
      </c>
      <c r="ET37" s="22" t="str">
        <f t="shared" ca="1" si="155"/>
        <v>-</v>
      </c>
      <c r="EU37" s="22" t="str">
        <f t="shared" ca="1" si="155"/>
        <v>-</v>
      </c>
      <c r="EV37" s="22" t="str">
        <f t="shared" ca="1" si="155"/>
        <v>-</v>
      </c>
      <c r="EW37" s="5">
        <f t="shared" ca="1" si="157"/>
        <v>0</v>
      </c>
      <c r="EX37" s="22" t="str">
        <f t="shared" ca="1" si="189"/>
        <v>-</v>
      </c>
      <c r="EY37" s="22" t="str">
        <f t="shared" ca="1" si="189"/>
        <v>-</v>
      </c>
      <c r="EZ37" s="22" t="str">
        <f t="shared" ca="1" si="189"/>
        <v>-</v>
      </c>
      <c r="FA37" s="22" t="str">
        <f t="shared" ca="1" si="189"/>
        <v>-</v>
      </c>
      <c r="FB37" s="5" t="b">
        <f t="shared" ca="1" si="158"/>
        <v>0</v>
      </c>
      <c r="FC37" s="22" t="str">
        <f t="shared" ca="1" si="189"/>
        <v>-</v>
      </c>
      <c r="FD37" s="22">
        <f t="shared" ca="1" si="189"/>
        <v>0</v>
      </c>
      <c r="FE37" s="22" t="str">
        <f t="shared" ca="1" si="189"/>
        <v>-</v>
      </c>
      <c r="FF37" s="22">
        <f t="shared" ca="1" si="189"/>
        <v>1</v>
      </c>
      <c r="FG37" s="22">
        <f t="shared" ca="1" si="189"/>
        <v>0</v>
      </c>
      <c r="FH37" s="22">
        <f t="shared" ca="1" si="189"/>
        <v>1</v>
      </c>
      <c r="FI37" s="22">
        <f t="shared" ca="1" si="189"/>
        <v>1</v>
      </c>
      <c r="FJ37" s="22">
        <f t="shared" ca="1" si="189"/>
        <v>1</v>
      </c>
      <c r="FK37" s="22">
        <f t="shared" ca="1" si="189"/>
        <v>0</v>
      </c>
      <c r="FL37" s="22">
        <f t="shared" ca="1" si="189"/>
        <v>0</v>
      </c>
      <c r="FM37" s="22">
        <f t="shared" ca="1" si="189"/>
        <v>0</v>
      </c>
      <c r="FN37" s="22">
        <f t="shared" ca="1" si="190"/>
        <v>0</v>
      </c>
      <c r="FO37" s="22">
        <f t="shared" ca="1" si="190"/>
        <v>1</v>
      </c>
      <c r="FP37" s="22">
        <f t="shared" ca="1" si="190"/>
        <v>0</v>
      </c>
      <c r="FQ37" s="22">
        <f t="shared" ca="1" si="190"/>
        <v>0</v>
      </c>
      <c r="FR37" s="22">
        <f t="shared" ca="1" si="190"/>
        <v>0</v>
      </c>
      <c r="FS37" s="22">
        <f t="shared" ca="1" si="190"/>
        <v>0</v>
      </c>
      <c r="FT37" s="22">
        <f t="shared" ca="1" si="190"/>
        <v>0</v>
      </c>
      <c r="FU37" s="22">
        <f t="shared" ca="1" si="190"/>
        <v>0</v>
      </c>
      <c r="FV37" s="22">
        <f t="shared" ca="1" si="190"/>
        <v>0</v>
      </c>
      <c r="FW37" s="22">
        <f t="shared" ca="1" si="190"/>
        <v>1</v>
      </c>
      <c r="FX37" s="22">
        <f t="shared" ca="1" si="190"/>
        <v>0</v>
      </c>
      <c r="FY37" s="5">
        <f t="shared" ca="1" si="159"/>
        <v>0</v>
      </c>
      <c r="FZ37" s="5">
        <f t="shared" ca="1" si="159"/>
        <v>0</v>
      </c>
      <c r="GA37" s="5">
        <f t="shared" ca="1" si="159"/>
        <v>0</v>
      </c>
      <c r="GB37" s="5" t="e">
        <f t="shared" si="160"/>
        <v>#VALUE!</v>
      </c>
      <c r="GC37" s="5" t="e">
        <f t="shared" si="160"/>
        <v>#VALUE!</v>
      </c>
      <c r="GD37" s="5" t="e">
        <f t="shared" si="160"/>
        <v>#VALUE!</v>
      </c>
      <c r="GE37" s="22">
        <f t="shared" ca="1" si="191"/>
        <v>0</v>
      </c>
      <c r="GF37" s="22">
        <f t="shared" ca="1" si="191"/>
        <v>0</v>
      </c>
      <c r="GG37" s="22" t="str">
        <f t="shared" ca="1" si="191"/>
        <v>-</v>
      </c>
      <c r="GH37" s="22" t="str">
        <f t="shared" ca="1" si="191"/>
        <v>-</v>
      </c>
      <c r="GI37" s="22" t="str">
        <f t="shared" ca="1" si="191"/>
        <v>-</v>
      </c>
      <c r="GJ37" s="22" t="str">
        <f t="shared" ca="1" si="191"/>
        <v>-</v>
      </c>
      <c r="GK37" s="5" t="b">
        <f t="shared" ca="1" si="161"/>
        <v>1</v>
      </c>
      <c r="GL37" s="5" t="b">
        <f t="shared" ca="1" si="161"/>
        <v>0</v>
      </c>
      <c r="GM37" s="5" t="b">
        <f t="shared" ca="1" si="161"/>
        <v>0</v>
      </c>
      <c r="GN37" s="5">
        <f t="shared" ca="1" si="162"/>
        <v>0</v>
      </c>
      <c r="GO37" s="22">
        <f t="shared" ca="1" si="191"/>
        <v>1</v>
      </c>
      <c r="GP37" s="22">
        <f t="shared" ca="1" si="191"/>
        <v>2</v>
      </c>
      <c r="GQ37" s="5" t="e">
        <f t="shared" ca="1" si="163"/>
        <v>#VALUE!</v>
      </c>
      <c r="GR37" s="5" t="e">
        <f t="shared" ca="1" si="163"/>
        <v>#VALUE!</v>
      </c>
      <c r="GS37" s="5" t="e">
        <f t="shared" si="164"/>
        <v>#VALUE!</v>
      </c>
      <c r="GT37" s="5" t="e">
        <f t="shared" si="164"/>
        <v>#VALUE!</v>
      </c>
      <c r="GU37" s="5" t="e">
        <f t="shared" ca="1" si="165"/>
        <v>#VALUE!</v>
      </c>
      <c r="GV37" s="22" t="str">
        <f t="shared" ca="1" si="192"/>
        <v>-</v>
      </c>
      <c r="GW37" s="22" t="str">
        <f t="shared" ca="1" si="192"/>
        <v>-</v>
      </c>
      <c r="GX37" s="5" t="str">
        <f t="array" ref="GX37">IF(OR(GY37:HL37&lt;&gt;"-"),TRUE,"-")</f>
        <v>-</v>
      </c>
      <c r="GY37" s="5" t="str">
        <f>IF($Z37=0,"-",IFERROR(INDEX(CHOOSE($G37,DataAutumn!i.GI, DataWinter!i.GI, DataSpring!i.GI),$H37,7*($Z37-1)+GY$14)*INDEX(GI.LowerScalar,1,GY$14),"-"))</f>
        <v>-</v>
      </c>
      <c r="GZ37" s="5" t="str">
        <f>IF($Z37=0,"-",IFERROR(INDEX(CHOOSE($G37,DataAutumn!i.GI, DataWinter!i.GI, DataSpring!i.GI),$H37,7*($Z37-1)+GZ$14)*INDEX(GI.LowerScalar,1,GZ$14),"-"))</f>
        <v>-</v>
      </c>
      <c r="HA37" s="5" t="str">
        <f>IF($Z37=0,"-",IFERROR(INDEX(CHOOSE($G37,DataAutumn!i.GI, DataWinter!i.GI, DataSpring!i.GI),$H37,7*($Z37-1)+HA$14)*INDEX(GI.LowerScalar,1,HA$14),"-"))</f>
        <v>-</v>
      </c>
      <c r="HB37" s="5" t="str">
        <f>IF($Z37=0,"-",IFERROR(INDEX(CHOOSE($G37,DataAutumn!i.GI, DataWinter!i.GI, DataSpring!i.GI),$H37,7*($Z37-1)+HB$14)*INDEX(GI.LowerScalar,1,HB$14),"-"))</f>
        <v>-</v>
      </c>
      <c r="HC37" s="5" t="str">
        <f>IF($Z37=0,"-",IFERROR(INDEX(CHOOSE($G37,DataAutumn!i.GI, DataWinter!i.GI, DataSpring!i.GI),$H37,7*($Z37-1)+HC$14)*INDEX(GI.LowerScalar,1,HC$14),"-"))</f>
        <v>-</v>
      </c>
      <c r="HD37" s="5" t="str">
        <f>IF($Z37=0,"-",IFERROR(INDEX(CHOOSE($G37,DataAutumn!i.GI, DataWinter!i.GI, DataSpring!i.GI),$H37,7*($Z37-1)+HD$14)*INDEX(GI.LowerScalar,1,HD$14),"-"))</f>
        <v>-</v>
      </c>
      <c r="HE37" s="5" t="str">
        <f>IF($Z37=0,"-",IFERROR(INDEX(CHOOSE($G37,DataAutumn!i.GI, DataWinter!i.GI, DataSpring!i.GI),$H37,7*($Z37-1)+HE$14)*INDEX(GI.LowerScalar,1,HE$14),"-"))</f>
        <v>-</v>
      </c>
      <c r="HF37" s="5" t="str">
        <f>IF($Z37=0,"-",IFERROR(INDEX(CHOOSE($G37,DataAutumn!i.GI, DataWinter!i.GI, DataSpring!i.GI),$H37,7*($Z37-1)+HF$14)*INDEX(GI.LowerScalar,1,HF$14),"-"))</f>
        <v>-</v>
      </c>
      <c r="HG37" s="5" t="str">
        <f>IF($Z37=0,"-",IFERROR(INDEX(CHOOSE($G37,DataAutumn!i.GI, DataWinter!i.GI, DataSpring!i.GI),$H37,7*($Z37-1)+HG$14)*INDEX(GI.LowerScalar,1,HG$14),"-"))</f>
        <v>-</v>
      </c>
      <c r="HH37" s="5" t="str">
        <f>IF($Z37=0,"-",IFERROR(INDEX(CHOOSE($G37,DataAutumn!i.GI, DataWinter!i.GI, DataSpring!i.GI),$H37,7*($Z37-1)+HH$14)*INDEX(GI.LowerScalar,1,HH$14),"-"))</f>
        <v>-</v>
      </c>
      <c r="HI37" s="5" t="str">
        <f>IF($Z37=0,"-",IFERROR(INDEX(CHOOSE($G37,DataAutumn!i.GI, DataWinter!i.GI, DataSpring!i.GI),$H37,7*($Z37-1)+HI$14)*INDEX(GI.LowerScalar,1,HI$14),"-"))</f>
        <v>-</v>
      </c>
      <c r="HJ37" s="5" t="str">
        <f>IF($Z37=0,"-",IFERROR(INDEX(CHOOSE($G37,DataAutumn!i.GI, DataWinter!i.GI, DataSpring!i.GI),$H37,7*($Z37-1)+HJ$14)*INDEX(GI.LowerScalar,1,HJ$14),"-"))</f>
        <v>-</v>
      </c>
      <c r="HK37" s="5" t="str">
        <f>IF($Z37=0,"-",IFERROR(INDEX(CHOOSE($G37,DataAutumn!i.GI, DataWinter!i.GI, DataSpring!i.GI),$H37,7*($Z37-1)+HK$14)*INDEX(GI.LowerScalar,1,HK$14),"-"))</f>
        <v>-</v>
      </c>
      <c r="HL37" s="5" t="str">
        <f>IF($Z37=0,"-",IFERROR(INDEX(CHOOSE($G37,DataAutumn!i.GI, DataWinter!i.GI, DataSpring!i.GI),$H37,7*($Z37-1)+HL$14)*INDEX(GI.LowerScalar,1,HL$14),"-"))</f>
        <v>-</v>
      </c>
      <c r="HM37" s="5" t="b">
        <f t="array" aca="1" ref="HM37" ca="1">IF(OR(HN37:IB37&lt;&gt;"-"),TRUE,"-")</f>
        <v>1</v>
      </c>
      <c r="HN37" s="22">
        <f t="shared" ca="1" si="193"/>
        <v>0</v>
      </c>
      <c r="HO37" s="5" t="str">
        <f>IF($Z37=0,"-",IFERROR(INDEX(CHOOSE($G37,DataAutumn!i.GI, DataWinter!i.GI, DataSpring!i.GI),$H37,7*($Z37-1)+HO$14)*INDEX(GI.UpperScalar,1,HO$14),"-"))</f>
        <v>-</v>
      </c>
      <c r="HP37" s="5" t="str">
        <f>IF($Z37=0,"-",IFERROR(INDEX(CHOOSE($G37,DataAutumn!i.GI, DataWinter!i.GI, DataSpring!i.GI),$H37,7*($Z37-1)+HP$14)*INDEX(GI.UpperScalar,1,HP$14),"-"))</f>
        <v>-</v>
      </c>
      <c r="HQ37" s="5" t="str">
        <f>IF($Z37=0,"-",IFERROR(INDEX(CHOOSE($G37,DataAutumn!i.GI, DataWinter!i.GI, DataSpring!i.GI),$H37,7*($Z37-1)+HQ$14)*INDEX(GI.UpperScalar,1,HQ$14),"-"))</f>
        <v>-</v>
      </c>
      <c r="HR37" s="5" t="str">
        <f>IF($Z37=0,"-",IFERROR(INDEX(CHOOSE($G37,DataAutumn!i.GI, DataWinter!i.GI, DataSpring!i.GI),$H37,7*($Z37-1)+HR$14)*INDEX(GI.UpperScalar,1,HR$14),"-"))</f>
        <v>-</v>
      </c>
      <c r="HS37" s="5" t="str">
        <f>IF($Z37=0,"-",IFERROR(INDEX(CHOOSE($G37,DataAutumn!i.GI, DataWinter!i.GI, DataSpring!i.GI),$H37,7*($Z37-1)+HS$14)*INDEX(GI.UpperScalar,1,HS$14),"-"))</f>
        <v>-</v>
      </c>
      <c r="HT37" s="5" t="str">
        <f>IF($Z37=0,"-",IFERROR(INDEX(CHOOSE($G37,DataAutumn!i.GI, DataWinter!i.GI, DataSpring!i.GI),$H37,7*($Z37-1)+HT$14)*INDEX(GI.UpperScalar,1,HT$14),"-"))</f>
        <v>-</v>
      </c>
      <c r="HU37" s="5" t="str">
        <f>IF($Z37=0,"-",IFERROR(INDEX(CHOOSE($G37,DataAutumn!i.GI, DataWinter!i.GI, DataSpring!i.GI),$H37,7*($Z37-1)+HU$14)*INDEX(GI.UpperScalar,1,HU$14),"-"))</f>
        <v>-</v>
      </c>
      <c r="HV37" s="5" t="str">
        <f>IF($Z37=0,"-",IFERROR(INDEX(CHOOSE($G37,DataAutumn!i.GI, DataWinter!i.GI, DataSpring!i.GI),$H37,7*($Z37-1)+HV$14)*INDEX(GI.UpperScalar,1,HV$14),"-"))</f>
        <v>-</v>
      </c>
      <c r="HW37" s="5" t="str">
        <f>IF($Z37=0,"-",IFERROR(INDEX(CHOOSE($G37,DataAutumn!i.GI, DataWinter!i.GI, DataSpring!i.GI),$H37,7*($Z37-1)+HW$14)*INDEX(GI.UpperScalar,1,HW$14),"-"))</f>
        <v>-</v>
      </c>
      <c r="HX37" s="5" t="str">
        <f>IF($Z37=0,"-",IFERROR(INDEX(CHOOSE($G37,DataAutumn!i.GI, DataWinter!i.GI, DataSpring!i.GI),$H37,7*($Z37-1)+HX$14)*INDEX(GI.UpperScalar,1,HX$14),"-"))</f>
        <v>-</v>
      </c>
      <c r="HY37" s="5" t="str">
        <f>IF($Z37=0,"-",IFERROR(INDEX(CHOOSE($G37,DataAutumn!i.GI, DataWinter!i.GI, DataSpring!i.GI),$H37,7*($Z37-1)+HY$14)*INDEX(GI.UpperScalar,1,HY$14),"-"))</f>
        <v>-</v>
      </c>
      <c r="HZ37" s="5" t="str">
        <f>IF($Z37=0,"-",IFERROR(INDEX(CHOOSE($G37,DataAutumn!i.GI, DataWinter!i.GI, DataSpring!i.GI),$H37,7*($Z37-1)+HZ$14)*INDEX(GI.UpperScalar,1,HZ$14),"-"))</f>
        <v>-</v>
      </c>
      <c r="IA37" s="5" t="str">
        <f>IF($Z37=0,"-",IFERROR(INDEX(CHOOSE($G37,DataAutumn!i.GI, DataWinter!i.GI, DataSpring!i.GI),$H37,7*($Z37-1)+IA$14)*INDEX(GI.UpperScalar,1,IA$14),"-"))</f>
        <v>-</v>
      </c>
      <c r="IB37" s="5" t="str">
        <f>IF($Z37=0,"-",IFERROR(INDEX(CHOOSE($G37,DataAutumn!i.GI, DataWinter!i.GI, DataSpring!i.GI),$H37,7*($Z37-1)+IB$14)*INDEX(GI.UpperScalar,1,IB$14),"-"))</f>
        <v>-</v>
      </c>
      <c r="IC37" s="22" t="str">
        <f t="shared" ca="1" si="106"/>
        <v>-</v>
      </c>
      <c r="ID37" s="22" t="str">
        <f t="shared" ca="1" si="106"/>
        <v>-</v>
      </c>
      <c r="IE37" s="22" t="b">
        <f t="shared" ca="1" si="107"/>
        <v>1</v>
      </c>
      <c r="IF37" s="22">
        <f t="shared" ca="1" si="107"/>
        <v>0</v>
      </c>
      <c r="IG37" s="5" t="str">
        <f t="shared" ca="1" si="166"/>
        <v>-</v>
      </c>
      <c r="IH37" s="5" t="str">
        <f t="shared" ca="1" si="166"/>
        <v>-</v>
      </c>
      <c r="II37" s="5" t="str">
        <f t="shared" ca="1" si="166"/>
        <v>-</v>
      </c>
      <c r="IJ37" s="5" t="str">
        <f t="shared" ca="1" si="166"/>
        <v>-</v>
      </c>
      <c r="IK37" s="22" t="str">
        <f t="shared" ca="1" si="194"/>
        <v>-</v>
      </c>
      <c r="IL37" s="5">
        <f t="shared" ca="1" si="167"/>
        <v>0.5</v>
      </c>
      <c r="IM37" s="22" t="str">
        <f t="shared" ca="1" si="194"/>
        <v>-</v>
      </c>
      <c r="IN37" s="5">
        <f t="shared" ca="1" si="168"/>
        <v>0.5</v>
      </c>
      <c r="IO37" s="5" t="str">
        <f t="shared" ca="1" si="169"/>
        <v>-</v>
      </c>
      <c r="IP37" s="5">
        <f t="shared" ca="1" si="169"/>
        <v>500</v>
      </c>
      <c r="IQ37" s="5">
        <f t="shared" ca="1" si="169"/>
        <v>500</v>
      </c>
      <c r="IR37" s="5">
        <f t="shared" ca="1" si="169"/>
        <v>865</v>
      </c>
      <c r="IS37" s="5" t="str">
        <f t="shared" ca="1" si="169"/>
        <v>-</v>
      </c>
      <c r="IT37" s="5" t="str">
        <f t="shared" ca="1" si="169"/>
        <v>-</v>
      </c>
      <c r="IU37" s="22">
        <f t="shared" ca="1" si="194"/>
        <v>1</v>
      </c>
      <c r="IV37" s="22">
        <f t="shared" ca="1" si="194"/>
        <v>0</v>
      </c>
      <c r="IW37" s="22">
        <f t="shared" ca="1" si="194"/>
        <v>1</v>
      </c>
      <c r="IX37" s="22">
        <f t="shared" ca="1" si="194"/>
        <v>1</v>
      </c>
      <c r="IY37" s="22">
        <f t="shared" ca="1" si="194"/>
        <v>0</v>
      </c>
      <c r="IZ37" s="22">
        <f t="shared" ca="1" si="194"/>
        <v>70</v>
      </c>
      <c r="JA37" s="22">
        <f t="shared" ca="1" si="195"/>
        <v>50</v>
      </c>
      <c r="JB37" s="22">
        <f t="shared" ca="1" si="195"/>
        <v>70</v>
      </c>
      <c r="JC37" s="22">
        <f t="shared" ca="1" si="195"/>
        <v>50</v>
      </c>
      <c r="JD37" s="5">
        <f t="shared" ca="1" si="170"/>
        <v>1</v>
      </c>
      <c r="JE37" s="5">
        <f t="shared" ca="1" si="171"/>
        <v>1</v>
      </c>
      <c r="JF37" s="5">
        <f t="shared" ca="1" si="172"/>
        <v>1</v>
      </c>
      <c r="JG37" s="22">
        <f t="shared" ca="1" si="195"/>
        <v>1</v>
      </c>
      <c r="JH37" s="22">
        <f t="shared" ca="1" si="195"/>
        <v>1</v>
      </c>
      <c r="JI37" s="22">
        <f t="shared" ca="1" si="195"/>
        <v>1</v>
      </c>
      <c r="JJ37" s="22">
        <f t="shared" ca="1" si="195"/>
        <v>1</v>
      </c>
      <c r="JK37" s="22">
        <f t="shared" ca="1" si="195"/>
        <v>1</v>
      </c>
      <c r="JL37" s="22">
        <f t="shared" ca="1" si="195"/>
        <v>1</v>
      </c>
      <c r="JM37" s="22">
        <f t="shared" ca="1" si="195"/>
        <v>1</v>
      </c>
      <c r="JN37" s="173" t="b">
        <f t="shared" ca="1" si="196"/>
        <v>1</v>
      </c>
      <c r="JO37" s="173">
        <f t="shared" ca="1" si="173"/>
        <v>149.99</v>
      </c>
      <c r="JP37" s="173">
        <f t="shared" ca="1" si="173"/>
        <v>0</v>
      </c>
      <c r="JQ37" s="173">
        <f t="shared" ca="1" si="173"/>
        <v>0</v>
      </c>
      <c r="JR37" s="173">
        <f t="shared" ca="1" si="173"/>
        <v>0</v>
      </c>
      <c r="JS37" s="173">
        <f t="shared" ca="1" si="173"/>
        <v>0</v>
      </c>
      <c r="JT37" s="173">
        <f t="shared" ca="1" si="173"/>
        <v>0</v>
      </c>
      <c r="JU37" s="173">
        <f t="shared" ca="1" si="173"/>
        <v>0</v>
      </c>
      <c r="JV37" s="173">
        <f t="shared" ca="1" si="173"/>
        <v>0</v>
      </c>
      <c r="JW37" s="173">
        <f t="shared" ca="1" si="173"/>
        <v>0</v>
      </c>
      <c r="JX37" s="173">
        <f t="shared" ca="1" si="173"/>
        <v>0</v>
      </c>
      <c r="JY37" s="173">
        <f t="shared" ca="1" si="173"/>
        <v>0</v>
      </c>
      <c r="JZ37" s="173">
        <f t="shared" ca="1" si="173"/>
        <v>0</v>
      </c>
      <c r="KA37" s="173">
        <f t="shared" ca="1" si="173"/>
        <v>0</v>
      </c>
      <c r="KB37" s="173">
        <f t="shared" ca="1" si="173"/>
        <v>0</v>
      </c>
      <c r="KC37" s="173">
        <f t="shared" ca="1" si="173"/>
        <v>0</v>
      </c>
      <c r="KD37" s="173">
        <f t="shared" ref="KD37" ca="1" si="204">IF($AC37=0,"-",INDEX(i.LMU_Area,$AC37,KD$14))</f>
        <v>146.24</v>
      </c>
      <c r="KE37" s="173">
        <f t="shared" ca="1" si="174"/>
        <v>146.24</v>
      </c>
      <c r="KF37" s="173">
        <f t="shared" ca="1" si="174"/>
        <v>146.24</v>
      </c>
      <c r="KG37" s="173">
        <f t="shared" ca="1" si="174"/>
        <v>146.24</v>
      </c>
      <c r="KH37" s="173">
        <f t="shared" ca="1" si="174"/>
        <v>146.24</v>
      </c>
      <c r="KI37" s="173">
        <f t="shared" ca="1" si="174"/>
        <v>146.24</v>
      </c>
      <c r="KJ37" s="173">
        <f t="shared" ca="1" si="174"/>
        <v>146.24</v>
      </c>
      <c r="KK37" s="173">
        <f t="shared" ca="1" si="174"/>
        <v>146.24</v>
      </c>
      <c r="KL37" s="173">
        <f t="shared" ca="1" si="174"/>
        <v>20</v>
      </c>
      <c r="KM37" s="173">
        <f t="shared" ca="1" si="174"/>
        <v>20</v>
      </c>
      <c r="KN37" s="173">
        <f t="shared" ca="1" si="174"/>
        <v>20</v>
      </c>
      <c r="KO37" s="173">
        <f t="shared" ca="1" si="174"/>
        <v>0</v>
      </c>
      <c r="KP37" s="173">
        <f t="shared" ca="1" si="174"/>
        <v>0</v>
      </c>
      <c r="KQ37" s="173">
        <f t="shared" ca="1" si="174"/>
        <v>0</v>
      </c>
      <c r="KR37" s="173">
        <f t="shared" ca="1" si="174"/>
        <v>0</v>
      </c>
      <c r="KS37" s="173">
        <f t="shared" ca="1" si="174"/>
        <v>75.289999999999992</v>
      </c>
      <c r="KT37" s="173">
        <f t="shared" ref="KT37" ca="1" si="205">IF($AC37=0,"-",INDEX(i.LMU_Area,$AC37,KT$14))</f>
        <v>75.289999999999992</v>
      </c>
      <c r="KU37" s="173">
        <f t="shared" ca="1" si="175"/>
        <v>75.289999999999992</v>
      </c>
      <c r="KV37" s="173">
        <f t="shared" ca="1" si="175"/>
        <v>75.289999999999992</v>
      </c>
      <c r="KW37" s="173">
        <f t="shared" ca="1" si="175"/>
        <v>75.289999999999992</v>
      </c>
      <c r="KX37" s="173">
        <f t="shared" ca="1" si="175"/>
        <v>75.289999999999992</v>
      </c>
      <c r="KY37" s="173">
        <f t="shared" ca="1" si="175"/>
        <v>75.289999999999992</v>
      </c>
      <c r="KZ37" s="173">
        <f t="shared" ca="1" si="175"/>
        <v>222.87</v>
      </c>
      <c r="LA37" s="173">
        <f t="shared" ca="1" si="175"/>
        <v>0</v>
      </c>
      <c r="LB37" s="173">
        <f t="shared" ca="1" si="175"/>
        <v>0</v>
      </c>
      <c r="LC37" s="173">
        <f t="shared" ca="1" si="175"/>
        <v>0</v>
      </c>
      <c r="LD37" s="173">
        <f t="shared" ca="1" si="175"/>
        <v>0</v>
      </c>
      <c r="LE37" s="173">
        <f t="shared" ca="1" si="175"/>
        <v>0</v>
      </c>
      <c r="LF37" s="173">
        <f t="shared" ca="1" si="175"/>
        <v>0</v>
      </c>
      <c r="LG37" s="173">
        <f t="shared" ca="1" si="175"/>
        <v>0</v>
      </c>
      <c r="LH37" s="173">
        <f t="shared" ca="1" si="175"/>
        <v>0</v>
      </c>
      <c r="LI37" s="173">
        <f t="shared" ca="1" si="175"/>
        <v>0</v>
      </c>
      <c r="LJ37" s="173">
        <f t="shared" ref="LJ37" ca="1" si="206">IF($AC37=0,"-",INDEX(i.LMU_Area,$AC37,LJ$14))</f>
        <v>0</v>
      </c>
      <c r="LK37" s="173">
        <f t="shared" ca="1" si="176"/>
        <v>0</v>
      </c>
      <c r="LL37" s="173">
        <f t="shared" ca="1" si="176"/>
        <v>0</v>
      </c>
      <c r="LM37" s="173">
        <f t="shared" ca="1" si="176"/>
        <v>0</v>
      </c>
      <c r="LN37" s="173">
        <f t="shared" ca="1" si="176"/>
        <v>0</v>
      </c>
      <c r="LO37" s="173">
        <f t="shared" ca="1" si="176"/>
        <v>0</v>
      </c>
      <c r="LP37" s="173">
        <f t="shared" ca="1" si="176"/>
        <v>0</v>
      </c>
      <c r="LQ37" s="173">
        <f t="shared" ca="1" si="176"/>
        <v>0</v>
      </c>
      <c r="LR37" s="173">
        <f t="shared" ca="1" si="176"/>
        <v>0</v>
      </c>
      <c r="LS37" s="173">
        <f t="shared" ca="1" si="176"/>
        <v>0</v>
      </c>
      <c r="LT37" s="173">
        <f t="shared" ca="1" si="176"/>
        <v>0</v>
      </c>
      <c r="LU37" s="173">
        <f t="shared" ca="1" si="176"/>
        <v>0</v>
      </c>
      <c r="LV37" s="173">
        <f t="shared" ca="1" si="176"/>
        <v>0</v>
      </c>
      <c r="LW37" s="173">
        <f t="shared" ca="1" si="176"/>
        <v>0</v>
      </c>
      <c r="LX37" s="173">
        <f t="shared" ca="1" si="176"/>
        <v>0</v>
      </c>
      <c r="LY37" s="173">
        <f t="shared" ca="1" si="176"/>
        <v>0</v>
      </c>
      <c r="LZ37" s="173">
        <f t="shared" ref="LZ37" ca="1" si="207">IF($AC37=0,"-",INDEX(i.LMU_Area,$AC37,LZ$14))</f>
        <v>0</v>
      </c>
      <c r="MA37" s="173">
        <f t="shared" ca="1" si="177"/>
        <v>0</v>
      </c>
      <c r="MB37" s="173">
        <f t="shared" ca="1" si="177"/>
        <v>0</v>
      </c>
      <c r="MC37" s="173">
        <f t="shared" ca="1" si="177"/>
        <v>0</v>
      </c>
      <c r="MD37" s="173">
        <f t="shared" ca="1" si="177"/>
        <v>0</v>
      </c>
      <c r="ME37" s="173">
        <f t="shared" ca="1" si="177"/>
        <v>0</v>
      </c>
      <c r="MF37" s="173">
        <f t="shared" ca="1" si="177"/>
        <v>0</v>
      </c>
      <c r="MG37" s="173">
        <f t="shared" ca="1" si="177"/>
        <v>0</v>
      </c>
      <c r="MH37" s="173">
        <f t="shared" ca="1" si="177"/>
        <v>0</v>
      </c>
      <c r="MI37" s="173">
        <f t="shared" ca="1" si="177"/>
        <v>0</v>
      </c>
      <c r="MJ37" s="173">
        <f t="shared" ca="1" si="177"/>
        <v>0</v>
      </c>
      <c r="MK37" s="173">
        <f t="shared" ca="1" si="177"/>
        <v>0</v>
      </c>
      <c r="ML37" s="173">
        <f t="shared" ca="1" si="177"/>
        <v>0</v>
      </c>
      <c r="MM37" s="173">
        <f t="shared" ca="1" si="177"/>
        <v>0</v>
      </c>
      <c r="MN37" s="173">
        <f t="shared" ca="1" si="177"/>
        <v>0</v>
      </c>
      <c r="MO37" s="173">
        <f t="shared" ca="1" si="177"/>
        <v>0</v>
      </c>
      <c r="MP37" s="173">
        <f t="shared" ref="MP37" ca="1" si="208">IF($AC37=0,"-",INDEX(i.LMU_Area,$AC37,MP$14))</f>
        <v>0</v>
      </c>
      <c r="MQ37" s="173">
        <f t="shared" ca="1" si="178"/>
        <v>0</v>
      </c>
      <c r="MR37" s="173">
        <f t="shared" ca="1" si="178"/>
        <v>0</v>
      </c>
      <c r="MS37" s="173">
        <f t="shared" ca="1" si="178"/>
        <v>0</v>
      </c>
      <c r="MT37" s="173">
        <f t="shared" ca="1" si="178"/>
        <v>0</v>
      </c>
      <c r="MU37" s="173">
        <f t="shared" ca="1" si="178"/>
        <v>0</v>
      </c>
      <c r="MV37" s="173">
        <f t="shared" ca="1" si="178"/>
        <v>0</v>
      </c>
      <c r="MW37" s="173">
        <f t="shared" ca="1" si="178"/>
        <v>0</v>
      </c>
      <c r="MX37" s="173">
        <f t="shared" ca="1" si="178"/>
        <v>0</v>
      </c>
      <c r="MY37" s="173">
        <f t="shared" ca="1" si="178"/>
        <v>0</v>
      </c>
      <c r="MZ37" s="173">
        <f t="shared" ca="1" si="178"/>
        <v>0</v>
      </c>
      <c r="NA37" s="173">
        <f t="shared" ca="1" si="178"/>
        <v>0</v>
      </c>
      <c r="NB37" s="173">
        <f t="shared" ca="1" si="178"/>
        <v>0</v>
      </c>
      <c r="NC37" s="173">
        <f t="shared" ca="1" si="178"/>
        <v>0</v>
      </c>
      <c r="ND37" s="173">
        <f t="shared" ca="1" si="178"/>
        <v>0</v>
      </c>
      <c r="NE37" s="173">
        <f t="shared" ca="1" si="178"/>
        <v>0</v>
      </c>
      <c r="NF37" s="173">
        <f t="shared" ref="NF37" ca="1" si="209">IF($AC37=0,"-",INDEX(i.LMU_Area,$AC37,NF$14))</f>
        <v>0</v>
      </c>
      <c r="NG37" s="173">
        <f t="shared" ca="1" si="179"/>
        <v>0</v>
      </c>
      <c r="NH37" s="173">
        <f t="shared" ca="1" si="179"/>
        <v>0</v>
      </c>
      <c r="NI37" s="173">
        <f t="shared" ca="1" si="179"/>
        <v>0</v>
      </c>
      <c r="NJ37" s="173">
        <f t="shared" ca="1" si="179"/>
        <v>0</v>
      </c>
      <c r="NK37" s="173">
        <f t="shared" ca="1" si="179"/>
        <v>0</v>
      </c>
      <c r="NL37" s="173">
        <f t="shared" ca="1" si="179"/>
        <v>0</v>
      </c>
      <c r="NM37" s="173">
        <f t="shared" ca="1" si="179"/>
        <v>0</v>
      </c>
      <c r="NN37" s="173">
        <f t="shared" ca="1" si="179"/>
        <v>0</v>
      </c>
      <c r="NO37" s="173">
        <f t="shared" ca="1" si="179"/>
        <v>0</v>
      </c>
      <c r="NP37" s="173">
        <f t="shared" ca="1" si="179"/>
        <v>0</v>
      </c>
      <c r="NQ37" s="173">
        <f t="shared" ca="1" si="179"/>
        <v>0</v>
      </c>
      <c r="NR37" s="173">
        <f t="shared" ca="1" si="179"/>
        <v>0</v>
      </c>
      <c r="NS37" s="173">
        <f t="shared" ca="1" si="179"/>
        <v>0</v>
      </c>
      <c r="NT37" s="173">
        <f t="shared" ca="1" si="179"/>
        <v>0</v>
      </c>
      <c r="NU37" s="173">
        <f t="shared" ca="1" si="179"/>
        <v>0</v>
      </c>
      <c r="NV37" s="173">
        <f t="shared" ref="NV37" ca="1" si="210">IF($AC37=0,"-",INDEX(i.LMU_Area,$AC37,NV$14))</f>
        <v>0</v>
      </c>
      <c r="NW37" s="173">
        <f t="shared" ca="1" si="180"/>
        <v>0</v>
      </c>
      <c r="NX37" s="173">
        <f t="shared" ca="1" si="180"/>
        <v>0</v>
      </c>
      <c r="NY37" s="173">
        <f t="shared" ca="1" si="180"/>
        <v>0</v>
      </c>
      <c r="NZ37" s="173">
        <f t="shared" ca="1" si="180"/>
        <v>0</v>
      </c>
      <c r="OA37" s="173">
        <f t="shared" ca="1" si="180"/>
        <v>0</v>
      </c>
      <c r="OB37" s="173">
        <f t="shared" ca="1" si="180"/>
        <v>0</v>
      </c>
      <c r="OC37" s="173">
        <f t="shared" ca="1" si="180"/>
        <v>0</v>
      </c>
      <c r="OD37" s="173">
        <f t="shared" ca="1" si="180"/>
        <v>0</v>
      </c>
      <c r="OE37" s="22">
        <f t="shared" ca="1" si="197"/>
        <v>0</v>
      </c>
      <c r="OF37" s="22" t="str">
        <f t="shared" ca="1" si="197"/>
        <v>-</v>
      </c>
      <c r="OG37" s="22">
        <f t="shared" ca="1" si="197"/>
        <v>0</v>
      </c>
      <c r="OH37" s="22">
        <f t="shared" ca="1" si="197"/>
        <v>0</v>
      </c>
      <c r="OI37" s="27">
        <v>0</v>
      </c>
    </row>
    <row r="38" spans="1:399" s="303" customFormat="1" outlineLevel="1">
      <c r="A38" s="302">
        <f t="shared" si="181"/>
        <v>33</v>
      </c>
      <c r="B38" s="314">
        <f t="shared" ca="1" si="203"/>
        <v>19</v>
      </c>
      <c r="C38" s="303">
        <v>4</v>
      </c>
      <c r="D38" s="341" t="b">
        <f t="shared" si="198"/>
        <v>0</v>
      </c>
      <c r="E38" s="303" t="b">
        <v>0</v>
      </c>
      <c r="F38" s="303" t="b">
        <v>1</v>
      </c>
      <c r="G38" s="339">
        <f t="shared" ca="1" si="199"/>
        <v>1</v>
      </c>
      <c r="H38" s="339">
        <f t="shared" ca="1" si="183"/>
        <v>1</v>
      </c>
      <c r="I38" s="339">
        <f t="shared" ca="1" si="183"/>
        <v>1</v>
      </c>
      <c r="J38" s="339">
        <f t="shared" ca="1" si="183"/>
        <v>1</v>
      </c>
      <c r="K38" s="339">
        <f t="shared" ca="1" si="183"/>
        <v>1</v>
      </c>
      <c r="L38" s="339">
        <f t="shared" ca="1" si="183"/>
        <v>1</v>
      </c>
      <c r="M38" s="339">
        <f t="shared" ca="1" si="183"/>
        <v>1</v>
      </c>
      <c r="N38" s="339">
        <f t="shared" ca="1" si="183"/>
        <v>2</v>
      </c>
      <c r="O38" s="339">
        <f t="shared" ca="1" si="183"/>
        <v>1</v>
      </c>
      <c r="P38" s="339">
        <f t="shared" ca="1" si="183"/>
        <v>0</v>
      </c>
      <c r="Q38" s="339">
        <f t="shared" ca="1" si="183"/>
        <v>0</v>
      </c>
      <c r="R38" s="339">
        <f t="shared" ca="1" si="183"/>
        <v>0</v>
      </c>
      <c r="S38" s="339">
        <f t="shared" ca="1" si="183"/>
        <v>0</v>
      </c>
      <c r="T38" s="339">
        <f t="shared" ca="1" si="183"/>
        <v>0</v>
      </c>
      <c r="U38" s="339">
        <f t="shared" ca="1" si="183"/>
        <v>1</v>
      </c>
      <c r="V38" s="339">
        <f t="shared" ca="1" si="183"/>
        <v>1</v>
      </c>
      <c r="W38" s="339">
        <f t="shared" ca="1" si="183"/>
        <v>1</v>
      </c>
      <c r="X38" s="339">
        <f t="shared" ca="1" si="184"/>
        <v>1</v>
      </c>
      <c r="Y38" s="339">
        <f t="shared" ca="1" si="184"/>
        <v>1</v>
      </c>
      <c r="Z38" s="32"/>
      <c r="AB38" s="21">
        <v>0</v>
      </c>
      <c r="AC38" s="5">
        <f t="shared" ca="1" si="143"/>
        <v>1</v>
      </c>
      <c r="AD38" s="5">
        <f t="shared" ca="1" si="143"/>
        <v>1</v>
      </c>
      <c r="AE38" s="5">
        <f t="shared" ca="1" si="143"/>
        <v>0</v>
      </c>
      <c r="AF38" s="5">
        <f t="shared" ca="1" si="143"/>
        <v>2</v>
      </c>
      <c r="AG38" s="5">
        <f t="shared" ca="1" si="143"/>
        <v>0</v>
      </c>
      <c r="AJ38" s="328" t="str">
        <f t="shared" ca="1" si="185"/>
        <v>00014 FeedSupply GSM Day135 FWM     GI1 EL050% Age213 T_TRUE  LTW_FALSE (F33N11)</v>
      </c>
      <c r="AK38" s="10" t="str">
        <f ca="1">IF(COUNTIF(AJ$5:AJ38,AJ38)=1,"-","Dup")</f>
        <v>-</v>
      </c>
      <c r="AL38" s="22" t="b">
        <f t="shared" ca="1" si="144"/>
        <v>1</v>
      </c>
      <c r="AM38" s="22" t="b">
        <f t="shared" ca="1" si="144"/>
        <v>0</v>
      </c>
      <c r="AN38" s="21" t="b">
        <v>1</v>
      </c>
      <c r="AO38" s="21" t="b">
        <v>1</v>
      </c>
      <c r="AP38" s="340">
        <f t="shared" ca="1" si="200"/>
        <v>111114</v>
      </c>
      <c r="AQ38" s="22" t="b">
        <f t="shared" ca="1" si="144"/>
        <v>1</v>
      </c>
      <c r="AR38" s="339">
        <f t="shared" ca="1" si="201"/>
        <v>111115</v>
      </c>
      <c r="AS38" s="22">
        <f t="shared" ca="1" si="202"/>
        <v>1</v>
      </c>
      <c r="AT38" s="21" t="s">
        <v>37</v>
      </c>
      <c r="AU38" s="22" t="str">
        <f t="shared" ca="1" si="202"/>
        <v>-</v>
      </c>
      <c r="AV38" s="21" t="s">
        <v>37</v>
      </c>
      <c r="AW38" s="21" t="s">
        <v>37</v>
      </c>
      <c r="AX38" s="22" t="str">
        <f t="shared" ca="1" si="144"/>
        <v>-</v>
      </c>
      <c r="AY38" s="22">
        <f t="shared" ca="1" si="144"/>
        <v>0</v>
      </c>
      <c r="AZ38" s="22">
        <f t="shared" ca="1" si="144"/>
        <v>0</v>
      </c>
      <c r="BA38" s="22" t="str">
        <f t="shared" ca="1" si="144"/>
        <v>-</v>
      </c>
      <c r="BB38" s="22" t="str">
        <f t="shared" ca="1" si="144"/>
        <v>-</v>
      </c>
      <c r="BC38" s="22" t="str">
        <f t="shared" ca="1" si="144"/>
        <v>-</v>
      </c>
      <c r="BD38" s="22" t="str">
        <f t="shared" ca="1" si="186"/>
        <v>-</v>
      </c>
      <c r="BE38" s="22" t="str">
        <f t="shared" ca="1" si="186"/>
        <v>-</v>
      </c>
      <c r="BF38" s="22" t="str">
        <f t="shared" ca="1" si="186"/>
        <v>-</v>
      </c>
      <c r="BG38" s="22" t="str">
        <f t="shared" ca="1" si="186"/>
        <v>-</v>
      </c>
      <c r="BH38" s="22" t="str">
        <f t="shared" ca="1" si="186"/>
        <v>-</v>
      </c>
      <c r="BI38" s="22" t="str">
        <f t="shared" ca="1" si="186"/>
        <v>-</v>
      </c>
      <c r="BJ38" s="22" t="str">
        <f t="shared" ca="1" si="186"/>
        <v>-</v>
      </c>
      <c r="BK38" s="22" t="str">
        <f t="shared" ca="1" si="186"/>
        <v>-</v>
      </c>
      <c r="BL38" s="22" t="str">
        <f t="shared" ca="1" si="186"/>
        <v>-</v>
      </c>
      <c r="BM38" s="22" t="str">
        <f t="shared" ca="1" si="186"/>
        <v>-</v>
      </c>
      <c r="BN38" s="22" t="str">
        <f t="shared" ca="1" si="186"/>
        <v>-</v>
      </c>
      <c r="BO38" s="22" t="str">
        <f t="shared" ca="1" si="186"/>
        <v>-</v>
      </c>
      <c r="BP38" s="22" t="str">
        <f t="shared" ca="1" si="186"/>
        <v>-</v>
      </c>
      <c r="BQ38" s="22" t="str">
        <f t="shared" ca="1" si="186"/>
        <v>-</v>
      </c>
      <c r="BR38" s="22" t="str">
        <f t="shared" ca="1" si="186"/>
        <v>-</v>
      </c>
      <c r="BS38" s="22" t="str">
        <f t="shared" ca="1" si="186"/>
        <v>-</v>
      </c>
      <c r="BT38" s="22" t="str">
        <f t="shared" ca="1" si="187"/>
        <v>-</v>
      </c>
      <c r="BU38" s="22" t="str">
        <f t="shared" ca="1" si="187"/>
        <v>-</v>
      </c>
      <c r="BV38" s="22" t="str">
        <f t="shared" ca="1" si="187"/>
        <v>-</v>
      </c>
      <c r="BW38" s="22" t="str">
        <f t="shared" ca="1" si="187"/>
        <v>-</v>
      </c>
      <c r="BX38" s="5">
        <f t="shared" ca="1" si="145"/>
        <v>0</v>
      </c>
      <c r="BY38" s="22" t="str">
        <f t="shared" ca="1" si="187"/>
        <v>-</v>
      </c>
      <c r="BZ38" s="22" t="str">
        <f t="shared" ca="1" si="187"/>
        <v>-</v>
      </c>
      <c r="CA38" s="22" t="str">
        <f t="shared" ca="1" si="187"/>
        <v>-</v>
      </c>
      <c r="CB38" s="22" t="str">
        <f t="shared" ca="1" si="187"/>
        <v>-</v>
      </c>
      <c r="CC38" s="22" t="str">
        <f t="shared" ca="1" si="187"/>
        <v>-</v>
      </c>
      <c r="CD38" s="22" t="str">
        <f t="shared" ca="1" si="187"/>
        <v>-</v>
      </c>
      <c r="CE38" s="22" t="str">
        <f t="shared" ca="1" si="187"/>
        <v>-</v>
      </c>
      <c r="CF38" s="22" t="str">
        <f t="shared" ca="1" si="187"/>
        <v>-</v>
      </c>
      <c r="CG38" s="21">
        <v>1</v>
      </c>
      <c r="CH38" s="21">
        <v>1</v>
      </c>
      <c r="CI38" s="22">
        <f t="shared" ca="1" si="187"/>
        <v>0</v>
      </c>
      <c r="CJ38" s="22" t="str">
        <f t="shared" ca="1" si="188"/>
        <v>-</v>
      </c>
      <c r="CK38" s="22" t="str">
        <f t="shared" ca="1" si="188"/>
        <v>-</v>
      </c>
      <c r="CL38" s="22" t="str">
        <f t="shared" ca="1" si="188"/>
        <v>-</v>
      </c>
      <c r="CM38" s="22" t="str">
        <f t="shared" ca="1" si="188"/>
        <v>-</v>
      </c>
      <c r="CN38" s="22" t="str">
        <f t="shared" ca="1" si="188"/>
        <v>-</v>
      </c>
      <c r="CO38" s="22" t="str">
        <f t="shared" ca="1" si="188"/>
        <v>-</v>
      </c>
      <c r="CP38" s="22" t="str">
        <f t="shared" ca="1" si="188"/>
        <v>-</v>
      </c>
      <c r="CQ38" s="22">
        <f t="shared" ca="1" si="188"/>
        <v>0</v>
      </c>
      <c r="CR38" s="22" t="str">
        <f t="shared" ca="1" si="188"/>
        <v>-</v>
      </c>
      <c r="CS38" s="22" t="str">
        <f t="shared" ca="1" si="188"/>
        <v>-</v>
      </c>
      <c r="CT38" s="22" t="str">
        <f t="shared" ca="1" si="188"/>
        <v>-</v>
      </c>
      <c r="CU38" s="22" t="str">
        <f t="shared" ca="1" si="188"/>
        <v>-</v>
      </c>
      <c r="CV38" s="22" t="str">
        <f t="shared" ca="1" si="188"/>
        <v>-</v>
      </c>
      <c r="CW38" s="22">
        <f t="shared" ca="1" si="188"/>
        <v>0</v>
      </c>
      <c r="CX38" s="195">
        <f t="shared" ca="1" si="146"/>
        <v>0</v>
      </c>
      <c r="CY38" s="195">
        <f t="shared" ca="1" si="146"/>
        <v>0</v>
      </c>
      <c r="CZ38" s="195">
        <f t="shared" ca="1" si="146"/>
        <v>0</v>
      </c>
      <c r="DA38" s="195">
        <f t="shared" ca="1" si="146"/>
        <v>0</v>
      </c>
      <c r="DB38" s="194">
        <f t="shared" ca="1" si="147"/>
        <v>0</v>
      </c>
      <c r="DC38" s="194">
        <f t="shared" ca="1" si="147"/>
        <v>0</v>
      </c>
      <c r="DD38" s="194">
        <f t="shared" ca="1" si="147"/>
        <v>0</v>
      </c>
      <c r="DE38" s="194">
        <f t="shared" ca="1" si="147"/>
        <v>0</v>
      </c>
      <c r="DF38" s="196">
        <f t="shared" ca="1" si="148"/>
        <v>0</v>
      </c>
      <c r="DG38" s="196">
        <f t="shared" ca="1" si="148"/>
        <v>0</v>
      </c>
      <c r="DH38" s="196">
        <f t="shared" ca="1" si="148"/>
        <v>0</v>
      </c>
      <c r="DI38" s="196">
        <f t="shared" ca="1" si="148"/>
        <v>0</v>
      </c>
      <c r="DJ38" s="195">
        <f t="shared" ca="1" si="149"/>
        <v>0</v>
      </c>
      <c r="DK38" s="195">
        <f t="shared" ca="1" si="149"/>
        <v>0</v>
      </c>
      <c r="DL38" s="195">
        <f t="shared" ca="1" si="149"/>
        <v>0</v>
      </c>
      <c r="DM38" s="195">
        <f t="shared" ca="1" si="149"/>
        <v>0</v>
      </c>
      <c r="DN38" s="194">
        <f t="shared" ca="1" si="150"/>
        <v>0</v>
      </c>
      <c r="DO38" s="194">
        <f t="shared" ca="1" si="150"/>
        <v>0</v>
      </c>
      <c r="DP38" s="194">
        <f t="shared" ca="1" si="150"/>
        <v>0</v>
      </c>
      <c r="DQ38" s="194">
        <f t="shared" ca="1" si="150"/>
        <v>0</v>
      </c>
      <c r="DR38" s="196">
        <f t="shared" ca="1" si="151"/>
        <v>0</v>
      </c>
      <c r="DS38" s="196">
        <f t="shared" ca="1" si="151"/>
        <v>0</v>
      </c>
      <c r="DT38" s="196">
        <f t="shared" ca="1" si="151"/>
        <v>0</v>
      </c>
      <c r="DU38" s="196">
        <f t="shared" ca="1" si="151"/>
        <v>0</v>
      </c>
      <c r="DV38" s="195">
        <f t="shared" ca="1" si="152"/>
        <v>0</v>
      </c>
      <c r="DW38" s="195">
        <f t="shared" ca="1" si="152"/>
        <v>0</v>
      </c>
      <c r="DX38" s="195">
        <f t="shared" ca="1" si="152"/>
        <v>0</v>
      </c>
      <c r="DY38" s="195">
        <f t="shared" ca="1" si="152"/>
        <v>0</v>
      </c>
      <c r="DZ38" s="194">
        <f t="shared" ca="1" si="153"/>
        <v>0</v>
      </c>
      <c r="EA38" s="194">
        <f t="shared" ca="1" si="153"/>
        <v>0</v>
      </c>
      <c r="EB38" s="194">
        <f t="shared" ca="1" si="153"/>
        <v>0</v>
      </c>
      <c r="EC38" s="194">
        <f t="shared" ca="1" si="153"/>
        <v>0</v>
      </c>
      <c r="ED38" s="196">
        <f t="shared" ca="1" si="154"/>
        <v>0</v>
      </c>
      <c r="EE38" s="196">
        <f t="shared" ca="1" si="154"/>
        <v>0</v>
      </c>
      <c r="EF38" s="196">
        <f t="shared" ca="1" si="154"/>
        <v>0</v>
      </c>
      <c r="EG38" s="196">
        <f t="shared" ca="1" si="154"/>
        <v>0</v>
      </c>
      <c r="EH38" s="22">
        <f t="shared" ca="1" si="155"/>
        <v>0</v>
      </c>
      <c r="EI38" s="22">
        <f t="shared" ca="1" si="155"/>
        <v>0</v>
      </c>
      <c r="EJ38" s="22">
        <f t="shared" ca="1" si="155"/>
        <v>0</v>
      </c>
      <c r="EK38" s="22">
        <f t="shared" ca="1" si="155"/>
        <v>0</v>
      </c>
      <c r="EL38" s="22" t="str">
        <f t="shared" ca="1" si="155"/>
        <v>-</v>
      </c>
      <c r="EM38" s="22" t="str">
        <f t="shared" ca="1" si="155"/>
        <v>-</v>
      </c>
      <c r="EN38" s="5">
        <f t="shared" ca="1" si="156"/>
        <v>19</v>
      </c>
      <c r="EO38" s="5">
        <f t="shared" ca="1" si="156"/>
        <v>19</v>
      </c>
      <c r="EP38" s="22" t="str">
        <f t="shared" ca="1" si="155"/>
        <v>-</v>
      </c>
      <c r="EQ38" s="22" t="str">
        <f t="shared" ca="1" si="155"/>
        <v>-</v>
      </c>
      <c r="ER38" s="22" t="str">
        <f t="shared" ca="1" si="155"/>
        <v>-</v>
      </c>
      <c r="ES38" s="22" t="str">
        <f t="shared" ca="1" si="155"/>
        <v>-</v>
      </c>
      <c r="ET38" s="22" t="str">
        <f t="shared" ca="1" si="155"/>
        <v>-</v>
      </c>
      <c r="EU38" s="22" t="str">
        <f t="shared" ca="1" si="155"/>
        <v>-</v>
      </c>
      <c r="EV38" s="22" t="str">
        <f t="shared" ca="1" si="155"/>
        <v>-</v>
      </c>
      <c r="EW38" s="5">
        <f t="shared" ca="1" si="157"/>
        <v>0</v>
      </c>
      <c r="EX38" s="22" t="str">
        <f t="shared" ca="1" si="189"/>
        <v>-</v>
      </c>
      <c r="EY38" s="22" t="str">
        <f t="shared" ca="1" si="189"/>
        <v>-</v>
      </c>
      <c r="EZ38" s="22" t="str">
        <f t="shared" ca="1" si="189"/>
        <v>-</v>
      </c>
      <c r="FA38" s="22" t="str">
        <f t="shared" ca="1" si="189"/>
        <v>-</v>
      </c>
      <c r="FB38" s="5" t="b">
        <f t="shared" ca="1" si="158"/>
        <v>0</v>
      </c>
      <c r="FC38" s="22" t="str">
        <f t="shared" ca="1" si="189"/>
        <v>-</v>
      </c>
      <c r="FD38" s="22">
        <f t="shared" ca="1" si="189"/>
        <v>0</v>
      </c>
      <c r="FE38" s="22" t="str">
        <f t="shared" ca="1" si="189"/>
        <v>-</v>
      </c>
      <c r="FF38" s="22">
        <f t="shared" ca="1" si="189"/>
        <v>1</v>
      </c>
      <c r="FG38" s="22">
        <f t="shared" ca="1" si="189"/>
        <v>0</v>
      </c>
      <c r="FH38" s="22">
        <f t="shared" ca="1" si="189"/>
        <v>1</v>
      </c>
      <c r="FI38" s="22">
        <f t="shared" ca="1" si="189"/>
        <v>1</v>
      </c>
      <c r="FJ38" s="22">
        <f t="shared" ca="1" si="189"/>
        <v>1</v>
      </c>
      <c r="FK38" s="22">
        <f t="shared" ca="1" si="189"/>
        <v>0</v>
      </c>
      <c r="FL38" s="22">
        <f t="shared" ca="1" si="189"/>
        <v>0</v>
      </c>
      <c r="FM38" s="22">
        <f t="shared" ca="1" si="189"/>
        <v>0</v>
      </c>
      <c r="FN38" s="22">
        <f t="shared" ca="1" si="190"/>
        <v>0</v>
      </c>
      <c r="FO38" s="22">
        <f t="shared" ca="1" si="190"/>
        <v>1</v>
      </c>
      <c r="FP38" s="22">
        <f t="shared" ca="1" si="190"/>
        <v>0</v>
      </c>
      <c r="FQ38" s="22">
        <f t="shared" ca="1" si="190"/>
        <v>0</v>
      </c>
      <c r="FR38" s="22">
        <f t="shared" ca="1" si="190"/>
        <v>0</v>
      </c>
      <c r="FS38" s="22">
        <f t="shared" ca="1" si="190"/>
        <v>0</v>
      </c>
      <c r="FT38" s="22">
        <f t="shared" ca="1" si="190"/>
        <v>0</v>
      </c>
      <c r="FU38" s="22">
        <f t="shared" ca="1" si="190"/>
        <v>0</v>
      </c>
      <c r="FV38" s="22">
        <f t="shared" ca="1" si="190"/>
        <v>0</v>
      </c>
      <c r="FW38" s="22">
        <f t="shared" ca="1" si="190"/>
        <v>1</v>
      </c>
      <c r="FX38" s="22">
        <f t="shared" ca="1" si="190"/>
        <v>0</v>
      </c>
      <c r="FY38" s="5">
        <f t="shared" ca="1" si="159"/>
        <v>0</v>
      </c>
      <c r="FZ38" s="5">
        <f t="shared" ca="1" si="159"/>
        <v>0</v>
      </c>
      <c r="GA38" s="5">
        <f t="shared" ca="1" si="159"/>
        <v>0</v>
      </c>
      <c r="GB38" s="5" t="e">
        <f t="shared" si="160"/>
        <v>#VALUE!</v>
      </c>
      <c r="GC38" s="5" t="e">
        <f t="shared" si="160"/>
        <v>#VALUE!</v>
      </c>
      <c r="GD38" s="5" t="e">
        <f t="shared" si="160"/>
        <v>#VALUE!</v>
      </c>
      <c r="GE38" s="22">
        <f t="shared" ca="1" si="191"/>
        <v>0</v>
      </c>
      <c r="GF38" s="22">
        <f t="shared" ca="1" si="191"/>
        <v>0</v>
      </c>
      <c r="GG38" s="22" t="str">
        <f t="shared" ca="1" si="191"/>
        <v>-</v>
      </c>
      <c r="GH38" s="22" t="str">
        <f t="shared" ca="1" si="191"/>
        <v>-</v>
      </c>
      <c r="GI38" s="22" t="str">
        <f t="shared" ca="1" si="191"/>
        <v>-</v>
      </c>
      <c r="GJ38" s="22" t="str">
        <f t="shared" ca="1" si="191"/>
        <v>-</v>
      </c>
      <c r="GK38" s="5" t="b">
        <f t="shared" ca="1" si="161"/>
        <v>1</v>
      </c>
      <c r="GL38" s="5" t="b">
        <f t="shared" ca="1" si="161"/>
        <v>0</v>
      </c>
      <c r="GM38" s="5" t="b">
        <f t="shared" ca="1" si="161"/>
        <v>0</v>
      </c>
      <c r="GN38" s="5">
        <f t="shared" ca="1" si="162"/>
        <v>0</v>
      </c>
      <c r="GO38" s="22">
        <f t="shared" ca="1" si="191"/>
        <v>1</v>
      </c>
      <c r="GP38" s="22">
        <f t="shared" ca="1" si="191"/>
        <v>2</v>
      </c>
      <c r="GQ38" s="5" t="e">
        <f t="shared" ca="1" si="163"/>
        <v>#VALUE!</v>
      </c>
      <c r="GR38" s="5" t="e">
        <f t="shared" ca="1" si="163"/>
        <v>#VALUE!</v>
      </c>
      <c r="GS38" s="5" t="e">
        <f t="shared" si="164"/>
        <v>#VALUE!</v>
      </c>
      <c r="GT38" s="5" t="e">
        <f t="shared" si="164"/>
        <v>#VALUE!</v>
      </c>
      <c r="GU38" s="5" t="e">
        <f t="shared" ca="1" si="165"/>
        <v>#VALUE!</v>
      </c>
      <c r="GV38" s="22" t="str">
        <f t="shared" ca="1" si="192"/>
        <v>-</v>
      </c>
      <c r="GW38" s="22" t="str">
        <f t="shared" ca="1" si="192"/>
        <v>-</v>
      </c>
      <c r="GX38" s="5" t="str">
        <f t="array" ref="GX38">IF(OR(GY38:HL38&lt;&gt;"-"),TRUE,"-")</f>
        <v>-</v>
      </c>
      <c r="GY38" s="5" t="str">
        <f>IF($Z38=0,"-",IFERROR(INDEX(CHOOSE($G38,DataAutumn!i.GI, DataWinter!i.GI, DataSpring!i.GI),$H38,7*($Z38-1)+GY$14)*INDEX(GI.LowerScalar,1,GY$14),"-"))</f>
        <v>-</v>
      </c>
      <c r="GZ38" s="5" t="str">
        <f>IF($Z38=0,"-",IFERROR(INDEX(CHOOSE($G38,DataAutumn!i.GI, DataWinter!i.GI, DataSpring!i.GI),$H38,7*($Z38-1)+GZ$14)*INDEX(GI.LowerScalar,1,GZ$14),"-"))</f>
        <v>-</v>
      </c>
      <c r="HA38" s="5" t="str">
        <f>IF($Z38=0,"-",IFERROR(INDEX(CHOOSE($G38,DataAutumn!i.GI, DataWinter!i.GI, DataSpring!i.GI),$H38,7*($Z38-1)+HA$14)*INDEX(GI.LowerScalar,1,HA$14),"-"))</f>
        <v>-</v>
      </c>
      <c r="HB38" s="5" t="str">
        <f>IF($Z38=0,"-",IFERROR(INDEX(CHOOSE($G38,DataAutumn!i.GI, DataWinter!i.GI, DataSpring!i.GI),$H38,7*($Z38-1)+HB$14)*INDEX(GI.LowerScalar,1,HB$14),"-"))</f>
        <v>-</v>
      </c>
      <c r="HC38" s="5" t="str">
        <f>IF($Z38=0,"-",IFERROR(INDEX(CHOOSE($G38,DataAutumn!i.GI, DataWinter!i.GI, DataSpring!i.GI),$H38,7*($Z38-1)+HC$14)*INDEX(GI.LowerScalar,1,HC$14),"-"))</f>
        <v>-</v>
      </c>
      <c r="HD38" s="5" t="str">
        <f>IF($Z38=0,"-",IFERROR(INDEX(CHOOSE($G38,DataAutumn!i.GI, DataWinter!i.GI, DataSpring!i.GI),$H38,7*($Z38-1)+HD$14)*INDEX(GI.LowerScalar,1,HD$14),"-"))</f>
        <v>-</v>
      </c>
      <c r="HE38" s="5" t="str">
        <f>IF($Z38=0,"-",IFERROR(INDEX(CHOOSE($G38,DataAutumn!i.GI, DataWinter!i.GI, DataSpring!i.GI),$H38,7*($Z38-1)+HE$14)*INDEX(GI.LowerScalar,1,HE$14),"-"))</f>
        <v>-</v>
      </c>
      <c r="HF38" s="5" t="str">
        <f>IF($Z38=0,"-",IFERROR(INDEX(CHOOSE($G38,DataAutumn!i.GI, DataWinter!i.GI, DataSpring!i.GI),$H38,7*($Z38-1)+HF$14)*INDEX(GI.LowerScalar,1,HF$14),"-"))</f>
        <v>-</v>
      </c>
      <c r="HG38" s="5" t="str">
        <f>IF($Z38=0,"-",IFERROR(INDEX(CHOOSE($G38,DataAutumn!i.GI, DataWinter!i.GI, DataSpring!i.GI),$H38,7*($Z38-1)+HG$14)*INDEX(GI.LowerScalar,1,HG$14),"-"))</f>
        <v>-</v>
      </c>
      <c r="HH38" s="5" t="str">
        <f>IF($Z38=0,"-",IFERROR(INDEX(CHOOSE($G38,DataAutumn!i.GI, DataWinter!i.GI, DataSpring!i.GI),$H38,7*($Z38-1)+HH$14)*INDEX(GI.LowerScalar,1,HH$14),"-"))</f>
        <v>-</v>
      </c>
      <c r="HI38" s="5" t="str">
        <f>IF($Z38=0,"-",IFERROR(INDEX(CHOOSE($G38,DataAutumn!i.GI, DataWinter!i.GI, DataSpring!i.GI),$H38,7*($Z38-1)+HI$14)*INDEX(GI.LowerScalar,1,HI$14),"-"))</f>
        <v>-</v>
      </c>
      <c r="HJ38" s="5" t="str">
        <f>IF($Z38=0,"-",IFERROR(INDEX(CHOOSE($G38,DataAutumn!i.GI, DataWinter!i.GI, DataSpring!i.GI),$H38,7*($Z38-1)+HJ$14)*INDEX(GI.LowerScalar,1,HJ$14),"-"))</f>
        <v>-</v>
      </c>
      <c r="HK38" s="5" t="str">
        <f>IF($Z38=0,"-",IFERROR(INDEX(CHOOSE($G38,DataAutumn!i.GI, DataWinter!i.GI, DataSpring!i.GI),$H38,7*($Z38-1)+HK$14)*INDEX(GI.LowerScalar,1,HK$14),"-"))</f>
        <v>-</v>
      </c>
      <c r="HL38" s="5" t="str">
        <f>IF($Z38=0,"-",IFERROR(INDEX(CHOOSE($G38,DataAutumn!i.GI, DataWinter!i.GI, DataSpring!i.GI),$H38,7*($Z38-1)+HL$14)*INDEX(GI.LowerScalar,1,HL$14),"-"))</f>
        <v>-</v>
      </c>
      <c r="HM38" s="5" t="b">
        <f t="array" aca="1" ref="HM38" ca="1">IF(OR(HN38:IB38&lt;&gt;"-"),TRUE,"-")</f>
        <v>1</v>
      </c>
      <c r="HN38" s="22">
        <f t="shared" ca="1" si="193"/>
        <v>0</v>
      </c>
      <c r="HO38" s="5" t="str">
        <f>IF($Z38=0,"-",IFERROR(INDEX(CHOOSE($G38,DataAutumn!i.GI, DataWinter!i.GI, DataSpring!i.GI),$H38,7*($Z38-1)+HO$14)*INDEX(GI.UpperScalar,1,HO$14),"-"))</f>
        <v>-</v>
      </c>
      <c r="HP38" s="5" t="str">
        <f>IF($Z38=0,"-",IFERROR(INDEX(CHOOSE($G38,DataAutumn!i.GI, DataWinter!i.GI, DataSpring!i.GI),$H38,7*($Z38-1)+HP$14)*INDEX(GI.UpperScalar,1,HP$14),"-"))</f>
        <v>-</v>
      </c>
      <c r="HQ38" s="5" t="str">
        <f>IF($Z38=0,"-",IFERROR(INDEX(CHOOSE($G38,DataAutumn!i.GI, DataWinter!i.GI, DataSpring!i.GI),$H38,7*($Z38-1)+HQ$14)*INDEX(GI.UpperScalar,1,HQ$14),"-"))</f>
        <v>-</v>
      </c>
      <c r="HR38" s="5" t="str">
        <f>IF($Z38=0,"-",IFERROR(INDEX(CHOOSE($G38,DataAutumn!i.GI, DataWinter!i.GI, DataSpring!i.GI),$H38,7*($Z38-1)+HR$14)*INDEX(GI.UpperScalar,1,HR$14),"-"))</f>
        <v>-</v>
      </c>
      <c r="HS38" s="5" t="str">
        <f>IF($Z38=0,"-",IFERROR(INDEX(CHOOSE($G38,DataAutumn!i.GI, DataWinter!i.GI, DataSpring!i.GI),$H38,7*($Z38-1)+HS$14)*INDEX(GI.UpperScalar,1,HS$14),"-"))</f>
        <v>-</v>
      </c>
      <c r="HT38" s="5" t="str">
        <f>IF($Z38=0,"-",IFERROR(INDEX(CHOOSE($G38,DataAutumn!i.GI, DataWinter!i.GI, DataSpring!i.GI),$H38,7*($Z38-1)+HT$14)*INDEX(GI.UpperScalar,1,HT$14),"-"))</f>
        <v>-</v>
      </c>
      <c r="HU38" s="5" t="str">
        <f>IF($Z38=0,"-",IFERROR(INDEX(CHOOSE($G38,DataAutumn!i.GI, DataWinter!i.GI, DataSpring!i.GI),$H38,7*($Z38-1)+HU$14)*INDEX(GI.UpperScalar,1,HU$14),"-"))</f>
        <v>-</v>
      </c>
      <c r="HV38" s="5" t="str">
        <f>IF($Z38=0,"-",IFERROR(INDEX(CHOOSE($G38,DataAutumn!i.GI, DataWinter!i.GI, DataSpring!i.GI),$H38,7*($Z38-1)+HV$14)*INDEX(GI.UpperScalar,1,HV$14),"-"))</f>
        <v>-</v>
      </c>
      <c r="HW38" s="5" t="str">
        <f>IF($Z38=0,"-",IFERROR(INDEX(CHOOSE($G38,DataAutumn!i.GI, DataWinter!i.GI, DataSpring!i.GI),$H38,7*($Z38-1)+HW$14)*INDEX(GI.UpperScalar,1,HW$14),"-"))</f>
        <v>-</v>
      </c>
      <c r="HX38" s="5" t="str">
        <f>IF($Z38=0,"-",IFERROR(INDEX(CHOOSE($G38,DataAutumn!i.GI, DataWinter!i.GI, DataSpring!i.GI),$H38,7*($Z38-1)+HX$14)*INDEX(GI.UpperScalar,1,HX$14),"-"))</f>
        <v>-</v>
      </c>
      <c r="HY38" s="5" t="str">
        <f>IF($Z38=0,"-",IFERROR(INDEX(CHOOSE($G38,DataAutumn!i.GI, DataWinter!i.GI, DataSpring!i.GI),$H38,7*($Z38-1)+HY$14)*INDEX(GI.UpperScalar,1,HY$14),"-"))</f>
        <v>-</v>
      </c>
      <c r="HZ38" s="5" t="str">
        <f>IF($Z38=0,"-",IFERROR(INDEX(CHOOSE($G38,DataAutumn!i.GI, DataWinter!i.GI, DataSpring!i.GI),$H38,7*($Z38-1)+HZ$14)*INDEX(GI.UpperScalar,1,HZ$14),"-"))</f>
        <v>-</v>
      </c>
      <c r="IA38" s="5" t="str">
        <f>IF($Z38=0,"-",IFERROR(INDEX(CHOOSE($G38,DataAutumn!i.GI, DataWinter!i.GI, DataSpring!i.GI),$H38,7*($Z38-1)+IA$14)*INDEX(GI.UpperScalar,1,IA$14),"-"))</f>
        <v>-</v>
      </c>
      <c r="IB38" s="5" t="str">
        <f>IF($Z38=0,"-",IFERROR(INDEX(CHOOSE($G38,DataAutumn!i.GI, DataWinter!i.GI, DataSpring!i.GI),$H38,7*($Z38-1)+IB$14)*INDEX(GI.UpperScalar,1,IB$14),"-"))</f>
        <v>-</v>
      </c>
      <c r="IC38" s="22" t="str">
        <f t="shared" ca="1" si="106"/>
        <v>-</v>
      </c>
      <c r="ID38" s="22" t="str">
        <f t="shared" ca="1" si="106"/>
        <v>-</v>
      </c>
      <c r="IE38" s="22" t="b">
        <f t="shared" ca="1" si="107"/>
        <v>1</v>
      </c>
      <c r="IF38" s="22">
        <f t="shared" ca="1" si="107"/>
        <v>0</v>
      </c>
      <c r="IG38" s="5" t="str">
        <f t="shared" ca="1" si="166"/>
        <v>-</v>
      </c>
      <c r="IH38" s="5" t="str">
        <f t="shared" ca="1" si="166"/>
        <v>-</v>
      </c>
      <c r="II38" s="5" t="str">
        <f t="shared" ca="1" si="166"/>
        <v>-</v>
      </c>
      <c r="IJ38" s="5" t="str">
        <f t="shared" ca="1" si="166"/>
        <v>-</v>
      </c>
      <c r="IK38" s="22" t="str">
        <f t="shared" ca="1" si="194"/>
        <v>-</v>
      </c>
      <c r="IL38" s="5">
        <f t="shared" ca="1" si="167"/>
        <v>0.5</v>
      </c>
      <c r="IM38" s="22" t="str">
        <f t="shared" ca="1" si="194"/>
        <v>-</v>
      </c>
      <c r="IN38" s="5">
        <f t="shared" ca="1" si="168"/>
        <v>0.5</v>
      </c>
      <c r="IO38" s="5" t="str">
        <f t="shared" ca="1" si="169"/>
        <v>-</v>
      </c>
      <c r="IP38" s="5">
        <f t="shared" ca="1" si="169"/>
        <v>500</v>
      </c>
      <c r="IQ38" s="5">
        <f t="shared" ca="1" si="169"/>
        <v>500</v>
      </c>
      <c r="IR38" s="5">
        <f t="shared" ca="1" si="169"/>
        <v>865</v>
      </c>
      <c r="IS38" s="5" t="str">
        <f t="shared" ca="1" si="169"/>
        <v>-</v>
      </c>
      <c r="IT38" s="5" t="str">
        <f t="shared" ca="1" si="169"/>
        <v>-</v>
      </c>
      <c r="IU38" s="22">
        <f t="shared" ca="1" si="194"/>
        <v>1</v>
      </c>
      <c r="IV38" s="22">
        <f t="shared" ca="1" si="194"/>
        <v>0</v>
      </c>
      <c r="IW38" s="22">
        <f t="shared" ca="1" si="194"/>
        <v>1</v>
      </c>
      <c r="IX38" s="22">
        <f t="shared" ca="1" si="194"/>
        <v>1</v>
      </c>
      <c r="IY38" s="22">
        <f t="shared" ca="1" si="194"/>
        <v>0</v>
      </c>
      <c r="IZ38" s="22">
        <f t="shared" ca="1" si="194"/>
        <v>70</v>
      </c>
      <c r="JA38" s="22">
        <f t="shared" ca="1" si="195"/>
        <v>50</v>
      </c>
      <c r="JB38" s="22">
        <f t="shared" ca="1" si="195"/>
        <v>70</v>
      </c>
      <c r="JC38" s="22">
        <f t="shared" ca="1" si="195"/>
        <v>50</v>
      </c>
      <c r="JD38" s="5">
        <f t="shared" ca="1" si="170"/>
        <v>1</v>
      </c>
      <c r="JE38" s="5">
        <f t="shared" ca="1" si="171"/>
        <v>1</v>
      </c>
      <c r="JF38" s="5">
        <f t="shared" ca="1" si="172"/>
        <v>1</v>
      </c>
      <c r="JG38" s="22">
        <f t="shared" ca="1" si="195"/>
        <v>1</v>
      </c>
      <c r="JH38" s="22">
        <f t="shared" ca="1" si="195"/>
        <v>1</v>
      </c>
      <c r="JI38" s="22">
        <f t="shared" ca="1" si="195"/>
        <v>1</v>
      </c>
      <c r="JJ38" s="22">
        <f t="shared" ca="1" si="195"/>
        <v>1</v>
      </c>
      <c r="JK38" s="22">
        <f t="shared" ca="1" si="195"/>
        <v>1</v>
      </c>
      <c r="JL38" s="22">
        <f t="shared" ca="1" si="195"/>
        <v>1</v>
      </c>
      <c r="JM38" s="22">
        <f t="shared" ca="1" si="195"/>
        <v>1</v>
      </c>
      <c r="JN38" s="173" t="b">
        <f t="shared" ca="1" si="196"/>
        <v>1</v>
      </c>
      <c r="JO38" s="173">
        <f t="shared" ref="JO38:KD44" ca="1" si="211">IF($AC38=0,"-",INDEX(i.LMU_Area,$AC38,JO$14))</f>
        <v>149.99</v>
      </c>
      <c r="JP38" s="173">
        <f t="shared" ca="1" si="211"/>
        <v>0</v>
      </c>
      <c r="JQ38" s="173">
        <f t="shared" ca="1" si="211"/>
        <v>0</v>
      </c>
      <c r="JR38" s="173">
        <f t="shared" ca="1" si="211"/>
        <v>0</v>
      </c>
      <c r="JS38" s="173">
        <f t="shared" ca="1" si="211"/>
        <v>0</v>
      </c>
      <c r="JT38" s="173">
        <f t="shared" ca="1" si="211"/>
        <v>0</v>
      </c>
      <c r="JU38" s="173">
        <f t="shared" ca="1" si="211"/>
        <v>0</v>
      </c>
      <c r="JV38" s="173">
        <f t="shared" ca="1" si="211"/>
        <v>0</v>
      </c>
      <c r="JW38" s="173">
        <f t="shared" ca="1" si="211"/>
        <v>0</v>
      </c>
      <c r="JX38" s="173">
        <f t="shared" ca="1" si="211"/>
        <v>0</v>
      </c>
      <c r="JY38" s="173">
        <f t="shared" ca="1" si="211"/>
        <v>0</v>
      </c>
      <c r="JZ38" s="173">
        <f t="shared" ca="1" si="211"/>
        <v>0</v>
      </c>
      <c r="KA38" s="173">
        <f t="shared" ca="1" si="211"/>
        <v>0</v>
      </c>
      <c r="KB38" s="173">
        <f t="shared" ca="1" si="211"/>
        <v>0</v>
      </c>
      <c r="KC38" s="173">
        <f t="shared" ca="1" si="211"/>
        <v>0</v>
      </c>
      <c r="KD38" s="173">
        <f t="shared" ca="1" si="211"/>
        <v>146.24</v>
      </c>
      <c r="KE38" s="173">
        <f t="shared" ref="KE38:KT44" ca="1" si="212">IF($AC38=0,"-",INDEX(i.LMU_Area,$AC38,KE$14))</f>
        <v>146.24</v>
      </c>
      <c r="KF38" s="173">
        <f t="shared" ca="1" si="212"/>
        <v>146.24</v>
      </c>
      <c r="KG38" s="173">
        <f t="shared" ca="1" si="212"/>
        <v>146.24</v>
      </c>
      <c r="KH38" s="173">
        <f t="shared" ca="1" si="212"/>
        <v>146.24</v>
      </c>
      <c r="KI38" s="173">
        <f t="shared" ca="1" si="212"/>
        <v>146.24</v>
      </c>
      <c r="KJ38" s="173">
        <f t="shared" ca="1" si="212"/>
        <v>146.24</v>
      </c>
      <c r="KK38" s="173">
        <f t="shared" ca="1" si="212"/>
        <v>146.24</v>
      </c>
      <c r="KL38" s="173">
        <f t="shared" ca="1" si="212"/>
        <v>20</v>
      </c>
      <c r="KM38" s="173">
        <f t="shared" ca="1" si="212"/>
        <v>20</v>
      </c>
      <c r="KN38" s="173">
        <f t="shared" ca="1" si="212"/>
        <v>20</v>
      </c>
      <c r="KO38" s="173">
        <f t="shared" ca="1" si="212"/>
        <v>0</v>
      </c>
      <c r="KP38" s="173">
        <f t="shared" ca="1" si="212"/>
        <v>0</v>
      </c>
      <c r="KQ38" s="173">
        <f t="shared" ca="1" si="212"/>
        <v>0</v>
      </c>
      <c r="KR38" s="173">
        <f t="shared" ca="1" si="212"/>
        <v>0</v>
      </c>
      <c r="KS38" s="173">
        <f t="shared" ca="1" si="212"/>
        <v>75.289999999999992</v>
      </c>
      <c r="KT38" s="173">
        <f t="shared" ca="1" si="212"/>
        <v>75.289999999999992</v>
      </c>
      <c r="KU38" s="173">
        <f t="shared" ref="KU38:LJ44" ca="1" si="213">IF($AC38=0,"-",INDEX(i.LMU_Area,$AC38,KU$14))</f>
        <v>75.289999999999992</v>
      </c>
      <c r="KV38" s="173">
        <f t="shared" ca="1" si="213"/>
        <v>75.289999999999992</v>
      </c>
      <c r="KW38" s="173">
        <f t="shared" ca="1" si="213"/>
        <v>75.289999999999992</v>
      </c>
      <c r="KX38" s="173">
        <f t="shared" ca="1" si="213"/>
        <v>75.289999999999992</v>
      </c>
      <c r="KY38" s="173">
        <f t="shared" ca="1" si="213"/>
        <v>75.289999999999992</v>
      </c>
      <c r="KZ38" s="173">
        <f t="shared" ca="1" si="213"/>
        <v>222.87</v>
      </c>
      <c r="LA38" s="173">
        <f t="shared" ca="1" si="213"/>
        <v>0</v>
      </c>
      <c r="LB38" s="173">
        <f t="shared" ca="1" si="213"/>
        <v>0</v>
      </c>
      <c r="LC38" s="173">
        <f t="shared" ca="1" si="213"/>
        <v>0</v>
      </c>
      <c r="LD38" s="173">
        <f t="shared" ca="1" si="213"/>
        <v>0</v>
      </c>
      <c r="LE38" s="173">
        <f t="shared" ca="1" si="213"/>
        <v>0</v>
      </c>
      <c r="LF38" s="173">
        <f t="shared" ca="1" si="213"/>
        <v>0</v>
      </c>
      <c r="LG38" s="173">
        <f t="shared" ca="1" si="213"/>
        <v>0</v>
      </c>
      <c r="LH38" s="173">
        <f t="shared" ca="1" si="213"/>
        <v>0</v>
      </c>
      <c r="LI38" s="173">
        <f t="shared" ca="1" si="213"/>
        <v>0</v>
      </c>
      <c r="LJ38" s="173">
        <f t="shared" ca="1" si="213"/>
        <v>0</v>
      </c>
      <c r="LK38" s="173">
        <f t="shared" ref="LK38:LZ44" ca="1" si="214">IF($AC38=0,"-",INDEX(i.LMU_Area,$AC38,LK$14))</f>
        <v>0</v>
      </c>
      <c r="LL38" s="173">
        <f t="shared" ca="1" si="214"/>
        <v>0</v>
      </c>
      <c r="LM38" s="173">
        <f t="shared" ca="1" si="214"/>
        <v>0</v>
      </c>
      <c r="LN38" s="173">
        <f t="shared" ca="1" si="214"/>
        <v>0</v>
      </c>
      <c r="LO38" s="173">
        <f t="shared" ca="1" si="214"/>
        <v>0</v>
      </c>
      <c r="LP38" s="173">
        <f t="shared" ca="1" si="214"/>
        <v>0</v>
      </c>
      <c r="LQ38" s="173">
        <f t="shared" ca="1" si="214"/>
        <v>0</v>
      </c>
      <c r="LR38" s="173">
        <f t="shared" ca="1" si="214"/>
        <v>0</v>
      </c>
      <c r="LS38" s="173">
        <f t="shared" ca="1" si="214"/>
        <v>0</v>
      </c>
      <c r="LT38" s="173">
        <f t="shared" ca="1" si="214"/>
        <v>0</v>
      </c>
      <c r="LU38" s="173">
        <f t="shared" ca="1" si="214"/>
        <v>0</v>
      </c>
      <c r="LV38" s="173">
        <f t="shared" ca="1" si="214"/>
        <v>0</v>
      </c>
      <c r="LW38" s="173">
        <f t="shared" ca="1" si="214"/>
        <v>0</v>
      </c>
      <c r="LX38" s="173">
        <f t="shared" ca="1" si="214"/>
        <v>0</v>
      </c>
      <c r="LY38" s="173">
        <f t="shared" ca="1" si="214"/>
        <v>0</v>
      </c>
      <c r="LZ38" s="173">
        <f t="shared" ca="1" si="214"/>
        <v>0</v>
      </c>
      <c r="MA38" s="173">
        <f t="shared" ref="MA38:MP44" ca="1" si="215">IF($AC38=0,"-",INDEX(i.LMU_Area,$AC38,MA$14))</f>
        <v>0</v>
      </c>
      <c r="MB38" s="173">
        <f t="shared" ca="1" si="215"/>
        <v>0</v>
      </c>
      <c r="MC38" s="173">
        <f t="shared" ca="1" si="215"/>
        <v>0</v>
      </c>
      <c r="MD38" s="173">
        <f t="shared" ca="1" si="215"/>
        <v>0</v>
      </c>
      <c r="ME38" s="173">
        <f t="shared" ca="1" si="215"/>
        <v>0</v>
      </c>
      <c r="MF38" s="173">
        <f t="shared" ca="1" si="215"/>
        <v>0</v>
      </c>
      <c r="MG38" s="173">
        <f t="shared" ca="1" si="215"/>
        <v>0</v>
      </c>
      <c r="MH38" s="173">
        <f t="shared" ca="1" si="215"/>
        <v>0</v>
      </c>
      <c r="MI38" s="173">
        <f t="shared" ca="1" si="215"/>
        <v>0</v>
      </c>
      <c r="MJ38" s="173">
        <f t="shared" ca="1" si="215"/>
        <v>0</v>
      </c>
      <c r="MK38" s="173">
        <f t="shared" ca="1" si="215"/>
        <v>0</v>
      </c>
      <c r="ML38" s="173">
        <f t="shared" ca="1" si="215"/>
        <v>0</v>
      </c>
      <c r="MM38" s="173">
        <f t="shared" ca="1" si="215"/>
        <v>0</v>
      </c>
      <c r="MN38" s="173">
        <f t="shared" ca="1" si="215"/>
        <v>0</v>
      </c>
      <c r="MO38" s="173">
        <f t="shared" ca="1" si="215"/>
        <v>0</v>
      </c>
      <c r="MP38" s="173">
        <f t="shared" ca="1" si="215"/>
        <v>0</v>
      </c>
      <c r="MQ38" s="173">
        <f t="shared" ref="MQ38:NF44" ca="1" si="216">IF($AC38=0,"-",INDEX(i.LMU_Area,$AC38,MQ$14))</f>
        <v>0</v>
      </c>
      <c r="MR38" s="173">
        <f t="shared" ca="1" si="216"/>
        <v>0</v>
      </c>
      <c r="MS38" s="173">
        <f t="shared" ca="1" si="216"/>
        <v>0</v>
      </c>
      <c r="MT38" s="173">
        <f t="shared" ca="1" si="216"/>
        <v>0</v>
      </c>
      <c r="MU38" s="173">
        <f t="shared" ca="1" si="216"/>
        <v>0</v>
      </c>
      <c r="MV38" s="173">
        <f t="shared" ca="1" si="216"/>
        <v>0</v>
      </c>
      <c r="MW38" s="173">
        <f t="shared" ca="1" si="216"/>
        <v>0</v>
      </c>
      <c r="MX38" s="173">
        <f t="shared" ca="1" si="216"/>
        <v>0</v>
      </c>
      <c r="MY38" s="173">
        <f t="shared" ca="1" si="216"/>
        <v>0</v>
      </c>
      <c r="MZ38" s="173">
        <f t="shared" ca="1" si="216"/>
        <v>0</v>
      </c>
      <c r="NA38" s="173">
        <f t="shared" ca="1" si="216"/>
        <v>0</v>
      </c>
      <c r="NB38" s="173">
        <f t="shared" ca="1" si="216"/>
        <v>0</v>
      </c>
      <c r="NC38" s="173">
        <f t="shared" ca="1" si="216"/>
        <v>0</v>
      </c>
      <c r="ND38" s="173">
        <f t="shared" ca="1" si="216"/>
        <v>0</v>
      </c>
      <c r="NE38" s="173">
        <f t="shared" ca="1" si="216"/>
        <v>0</v>
      </c>
      <c r="NF38" s="173">
        <f t="shared" ca="1" si="216"/>
        <v>0</v>
      </c>
      <c r="NG38" s="173">
        <f t="shared" ref="NG38:NV44" ca="1" si="217">IF($AC38=0,"-",INDEX(i.LMU_Area,$AC38,NG$14))</f>
        <v>0</v>
      </c>
      <c r="NH38" s="173">
        <f t="shared" ca="1" si="217"/>
        <v>0</v>
      </c>
      <c r="NI38" s="173">
        <f t="shared" ca="1" si="217"/>
        <v>0</v>
      </c>
      <c r="NJ38" s="173">
        <f t="shared" ca="1" si="217"/>
        <v>0</v>
      </c>
      <c r="NK38" s="173">
        <f t="shared" ca="1" si="217"/>
        <v>0</v>
      </c>
      <c r="NL38" s="173">
        <f t="shared" ca="1" si="217"/>
        <v>0</v>
      </c>
      <c r="NM38" s="173">
        <f t="shared" ca="1" si="217"/>
        <v>0</v>
      </c>
      <c r="NN38" s="173">
        <f t="shared" ca="1" si="217"/>
        <v>0</v>
      </c>
      <c r="NO38" s="173">
        <f t="shared" ca="1" si="217"/>
        <v>0</v>
      </c>
      <c r="NP38" s="173">
        <f t="shared" ca="1" si="217"/>
        <v>0</v>
      </c>
      <c r="NQ38" s="173">
        <f t="shared" ca="1" si="217"/>
        <v>0</v>
      </c>
      <c r="NR38" s="173">
        <f t="shared" ca="1" si="217"/>
        <v>0</v>
      </c>
      <c r="NS38" s="173">
        <f t="shared" ca="1" si="217"/>
        <v>0</v>
      </c>
      <c r="NT38" s="173">
        <f t="shared" ca="1" si="217"/>
        <v>0</v>
      </c>
      <c r="NU38" s="173">
        <f t="shared" ca="1" si="217"/>
        <v>0</v>
      </c>
      <c r="NV38" s="173">
        <f t="shared" ca="1" si="217"/>
        <v>0</v>
      </c>
      <c r="NW38" s="173">
        <f t="shared" ca="1" si="180"/>
        <v>0</v>
      </c>
      <c r="NX38" s="173">
        <f t="shared" ca="1" si="180"/>
        <v>0</v>
      </c>
      <c r="NY38" s="173">
        <f t="shared" ca="1" si="180"/>
        <v>0</v>
      </c>
      <c r="NZ38" s="173">
        <f t="shared" ca="1" si="180"/>
        <v>0</v>
      </c>
      <c r="OA38" s="173">
        <f t="shared" ca="1" si="180"/>
        <v>0</v>
      </c>
      <c r="OB38" s="173">
        <f t="shared" ca="1" si="180"/>
        <v>0</v>
      </c>
      <c r="OC38" s="173">
        <f t="shared" ca="1" si="180"/>
        <v>0</v>
      </c>
      <c r="OD38" s="173">
        <f t="shared" ca="1" si="180"/>
        <v>0</v>
      </c>
      <c r="OE38" s="22">
        <f t="shared" ca="1" si="197"/>
        <v>0</v>
      </c>
      <c r="OF38" s="22" t="str">
        <f t="shared" ca="1" si="197"/>
        <v>-</v>
      </c>
      <c r="OG38" s="22">
        <f t="shared" ca="1" si="197"/>
        <v>0</v>
      </c>
      <c r="OH38" s="22">
        <f t="shared" ca="1" si="197"/>
        <v>0</v>
      </c>
      <c r="OI38" s="27">
        <v>0</v>
      </c>
    </row>
    <row r="39" spans="1:399" s="303" customFormat="1" outlineLevel="1">
      <c r="A39" s="302">
        <f t="shared" si="181"/>
        <v>34</v>
      </c>
      <c r="B39" s="314">
        <f t="shared" ca="1" si="203"/>
        <v>19</v>
      </c>
      <c r="C39" s="303">
        <v>4</v>
      </c>
      <c r="D39" s="341" t="b">
        <f t="shared" si="198"/>
        <v>0</v>
      </c>
      <c r="E39" s="303" t="b">
        <v>0</v>
      </c>
      <c r="F39" s="303" t="b">
        <v>1</v>
      </c>
      <c r="G39" s="339">
        <f t="shared" ca="1" si="199"/>
        <v>1</v>
      </c>
      <c r="H39" s="339">
        <f t="shared" ca="1" si="183"/>
        <v>1</v>
      </c>
      <c r="I39" s="339">
        <f t="shared" ca="1" si="183"/>
        <v>1</v>
      </c>
      <c r="J39" s="339">
        <f t="shared" ca="1" si="183"/>
        <v>1</v>
      </c>
      <c r="K39" s="339">
        <f t="shared" ca="1" si="183"/>
        <v>1</v>
      </c>
      <c r="L39" s="339">
        <f t="shared" ca="1" si="183"/>
        <v>1</v>
      </c>
      <c r="M39" s="339">
        <f t="shared" ca="1" si="183"/>
        <v>1</v>
      </c>
      <c r="N39" s="339">
        <f t="shared" ca="1" si="183"/>
        <v>2</v>
      </c>
      <c r="O39" s="339">
        <f t="shared" ca="1" si="183"/>
        <v>1</v>
      </c>
      <c r="P39" s="339">
        <f t="shared" ca="1" si="183"/>
        <v>0</v>
      </c>
      <c r="Q39" s="339">
        <f t="shared" ca="1" si="183"/>
        <v>0</v>
      </c>
      <c r="R39" s="339">
        <f t="shared" ca="1" si="183"/>
        <v>0</v>
      </c>
      <c r="S39" s="339">
        <f t="shared" ca="1" si="183"/>
        <v>0</v>
      </c>
      <c r="T39" s="339">
        <f t="shared" ca="1" si="183"/>
        <v>0</v>
      </c>
      <c r="U39" s="339">
        <f t="shared" ca="1" si="183"/>
        <v>1</v>
      </c>
      <c r="V39" s="339">
        <f t="shared" ca="1" si="183"/>
        <v>1</v>
      </c>
      <c r="W39" s="339">
        <f t="shared" ca="1" si="183"/>
        <v>1</v>
      </c>
      <c r="X39" s="339">
        <f t="shared" ca="1" si="184"/>
        <v>1</v>
      </c>
      <c r="Y39" s="339">
        <f t="shared" ca="1" si="184"/>
        <v>1</v>
      </c>
      <c r="Z39" s="32"/>
      <c r="AB39" s="21">
        <v>0</v>
      </c>
      <c r="AC39" s="5">
        <f t="shared" ca="1" si="143"/>
        <v>1</v>
      </c>
      <c r="AD39" s="5">
        <f t="shared" ca="1" si="143"/>
        <v>1</v>
      </c>
      <c r="AE39" s="5">
        <f t="shared" ca="1" si="143"/>
        <v>0</v>
      </c>
      <c r="AF39" s="5">
        <f t="shared" ca="1" si="143"/>
        <v>2</v>
      </c>
      <c r="AG39" s="5">
        <f t="shared" ca="1" si="143"/>
        <v>0</v>
      </c>
      <c r="AJ39" s="328" t="str">
        <f t="shared" ca="1" si="185"/>
        <v>00015 FeedSupply GSM Day135 FWM     GI1 EL050% Age213 T_TRUE  LTW_FALSE (F33N11)</v>
      </c>
      <c r="AK39" s="10" t="str">
        <f ca="1">IF(COUNTIF(AJ$5:AJ39,AJ39)=1,"-","Dup")</f>
        <v>-</v>
      </c>
      <c r="AL39" s="22" t="b">
        <f t="shared" ca="1" si="144"/>
        <v>1</v>
      </c>
      <c r="AM39" s="22" t="b">
        <f t="shared" ca="1" si="144"/>
        <v>0</v>
      </c>
      <c r="AN39" s="21" t="b">
        <v>1</v>
      </c>
      <c r="AO39" s="21" t="b">
        <v>1</v>
      </c>
      <c r="AP39" s="340">
        <f t="shared" ca="1" si="200"/>
        <v>111115</v>
      </c>
      <c r="AQ39" s="22" t="b">
        <f t="shared" ca="1" si="144"/>
        <v>1</v>
      </c>
      <c r="AR39" s="339">
        <f t="shared" ca="1" si="201"/>
        <v>111116</v>
      </c>
      <c r="AS39" s="22">
        <f t="shared" ca="1" si="202"/>
        <v>1</v>
      </c>
      <c r="AT39" s="21" t="s">
        <v>37</v>
      </c>
      <c r="AU39" s="22" t="str">
        <f t="shared" ca="1" si="202"/>
        <v>-</v>
      </c>
      <c r="AV39" s="21" t="s">
        <v>37</v>
      </c>
      <c r="AW39" s="21" t="s">
        <v>37</v>
      </c>
      <c r="AX39" s="22" t="str">
        <f t="shared" ca="1" si="144"/>
        <v>-</v>
      </c>
      <c r="AY39" s="22">
        <f t="shared" ca="1" si="144"/>
        <v>0</v>
      </c>
      <c r="AZ39" s="22">
        <f t="shared" ca="1" si="144"/>
        <v>0</v>
      </c>
      <c r="BA39" s="22" t="str">
        <f t="shared" ca="1" si="144"/>
        <v>-</v>
      </c>
      <c r="BB39" s="22" t="str">
        <f t="shared" ca="1" si="144"/>
        <v>-</v>
      </c>
      <c r="BC39" s="22" t="str">
        <f t="shared" ca="1" si="144"/>
        <v>-</v>
      </c>
      <c r="BD39" s="22" t="str">
        <f t="shared" ca="1" si="186"/>
        <v>-</v>
      </c>
      <c r="BE39" s="22" t="str">
        <f t="shared" ca="1" si="186"/>
        <v>-</v>
      </c>
      <c r="BF39" s="22" t="str">
        <f t="shared" ca="1" si="186"/>
        <v>-</v>
      </c>
      <c r="BG39" s="22" t="str">
        <f t="shared" ca="1" si="186"/>
        <v>-</v>
      </c>
      <c r="BH39" s="22" t="str">
        <f t="shared" ca="1" si="186"/>
        <v>-</v>
      </c>
      <c r="BI39" s="22" t="str">
        <f t="shared" ca="1" si="186"/>
        <v>-</v>
      </c>
      <c r="BJ39" s="22" t="str">
        <f t="shared" ca="1" si="186"/>
        <v>-</v>
      </c>
      <c r="BK39" s="22" t="str">
        <f t="shared" ca="1" si="186"/>
        <v>-</v>
      </c>
      <c r="BL39" s="22" t="str">
        <f t="shared" ca="1" si="186"/>
        <v>-</v>
      </c>
      <c r="BM39" s="22" t="str">
        <f t="shared" ca="1" si="186"/>
        <v>-</v>
      </c>
      <c r="BN39" s="22" t="str">
        <f t="shared" ca="1" si="186"/>
        <v>-</v>
      </c>
      <c r="BO39" s="22" t="str">
        <f t="shared" ca="1" si="186"/>
        <v>-</v>
      </c>
      <c r="BP39" s="22" t="str">
        <f t="shared" ca="1" si="186"/>
        <v>-</v>
      </c>
      <c r="BQ39" s="22" t="str">
        <f t="shared" ca="1" si="186"/>
        <v>-</v>
      </c>
      <c r="BR39" s="22" t="str">
        <f t="shared" ca="1" si="186"/>
        <v>-</v>
      </c>
      <c r="BS39" s="22" t="str">
        <f t="shared" ca="1" si="186"/>
        <v>-</v>
      </c>
      <c r="BT39" s="22" t="str">
        <f t="shared" ca="1" si="187"/>
        <v>-</v>
      </c>
      <c r="BU39" s="22" t="str">
        <f t="shared" ca="1" si="187"/>
        <v>-</v>
      </c>
      <c r="BV39" s="22" t="str">
        <f t="shared" ca="1" si="187"/>
        <v>-</v>
      </c>
      <c r="BW39" s="22" t="str">
        <f t="shared" ca="1" si="187"/>
        <v>-</v>
      </c>
      <c r="BX39" s="5">
        <f t="shared" ca="1" si="145"/>
        <v>0</v>
      </c>
      <c r="BY39" s="22" t="str">
        <f t="shared" ca="1" si="187"/>
        <v>-</v>
      </c>
      <c r="BZ39" s="22" t="str">
        <f t="shared" ca="1" si="187"/>
        <v>-</v>
      </c>
      <c r="CA39" s="22" t="str">
        <f t="shared" ca="1" si="187"/>
        <v>-</v>
      </c>
      <c r="CB39" s="22" t="str">
        <f t="shared" ca="1" si="187"/>
        <v>-</v>
      </c>
      <c r="CC39" s="22" t="str">
        <f t="shared" ca="1" si="187"/>
        <v>-</v>
      </c>
      <c r="CD39" s="22" t="str">
        <f t="shared" ca="1" si="187"/>
        <v>-</v>
      </c>
      <c r="CE39" s="22" t="str">
        <f t="shared" ca="1" si="187"/>
        <v>-</v>
      </c>
      <c r="CF39" s="22" t="str">
        <f t="shared" ca="1" si="187"/>
        <v>-</v>
      </c>
      <c r="CG39" s="21">
        <v>1</v>
      </c>
      <c r="CH39" s="21">
        <v>1</v>
      </c>
      <c r="CI39" s="22">
        <f t="shared" ca="1" si="187"/>
        <v>0</v>
      </c>
      <c r="CJ39" s="22" t="str">
        <f t="shared" ca="1" si="188"/>
        <v>-</v>
      </c>
      <c r="CK39" s="22" t="str">
        <f t="shared" ca="1" si="188"/>
        <v>-</v>
      </c>
      <c r="CL39" s="22" t="str">
        <f t="shared" ca="1" si="188"/>
        <v>-</v>
      </c>
      <c r="CM39" s="22" t="str">
        <f t="shared" ca="1" si="188"/>
        <v>-</v>
      </c>
      <c r="CN39" s="22" t="str">
        <f t="shared" ca="1" si="188"/>
        <v>-</v>
      </c>
      <c r="CO39" s="22" t="str">
        <f t="shared" ca="1" si="188"/>
        <v>-</v>
      </c>
      <c r="CP39" s="22" t="str">
        <f t="shared" ca="1" si="188"/>
        <v>-</v>
      </c>
      <c r="CQ39" s="22">
        <f t="shared" ca="1" si="188"/>
        <v>0</v>
      </c>
      <c r="CR39" s="22" t="str">
        <f t="shared" ca="1" si="188"/>
        <v>-</v>
      </c>
      <c r="CS39" s="22" t="str">
        <f t="shared" ca="1" si="188"/>
        <v>-</v>
      </c>
      <c r="CT39" s="22" t="str">
        <f t="shared" ca="1" si="188"/>
        <v>-</v>
      </c>
      <c r="CU39" s="22" t="str">
        <f t="shared" ca="1" si="188"/>
        <v>-</v>
      </c>
      <c r="CV39" s="22" t="str">
        <f t="shared" ca="1" si="188"/>
        <v>-</v>
      </c>
      <c r="CW39" s="22">
        <f t="shared" ca="1" si="188"/>
        <v>0</v>
      </c>
      <c r="CX39" s="195">
        <f t="shared" ca="1" si="146"/>
        <v>0</v>
      </c>
      <c r="CY39" s="195">
        <f t="shared" ca="1" si="146"/>
        <v>0</v>
      </c>
      <c r="CZ39" s="195">
        <f t="shared" ca="1" si="146"/>
        <v>0</v>
      </c>
      <c r="DA39" s="195">
        <f t="shared" ca="1" si="146"/>
        <v>0</v>
      </c>
      <c r="DB39" s="194">
        <f t="shared" ca="1" si="147"/>
        <v>0</v>
      </c>
      <c r="DC39" s="194">
        <f t="shared" ca="1" si="147"/>
        <v>0</v>
      </c>
      <c r="DD39" s="194">
        <f t="shared" ca="1" si="147"/>
        <v>0</v>
      </c>
      <c r="DE39" s="194">
        <f t="shared" ca="1" si="147"/>
        <v>0</v>
      </c>
      <c r="DF39" s="196">
        <f t="shared" ca="1" si="148"/>
        <v>0</v>
      </c>
      <c r="DG39" s="196">
        <f t="shared" ca="1" si="148"/>
        <v>0</v>
      </c>
      <c r="DH39" s="196">
        <f t="shared" ca="1" si="148"/>
        <v>0</v>
      </c>
      <c r="DI39" s="196">
        <f t="shared" ca="1" si="148"/>
        <v>0</v>
      </c>
      <c r="DJ39" s="195">
        <f t="shared" ca="1" si="149"/>
        <v>0</v>
      </c>
      <c r="DK39" s="195">
        <f t="shared" ca="1" si="149"/>
        <v>0</v>
      </c>
      <c r="DL39" s="195">
        <f t="shared" ca="1" si="149"/>
        <v>0</v>
      </c>
      <c r="DM39" s="195">
        <f t="shared" ca="1" si="149"/>
        <v>0</v>
      </c>
      <c r="DN39" s="194">
        <f t="shared" ca="1" si="150"/>
        <v>0</v>
      </c>
      <c r="DO39" s="194">
        <f t="shared" ca="1" si="150"/>
        <v>0</v>
      </c>
      <c r="DP39" s="194">
        <f t="shared" ca="1" si="150"/>
        <v>0</v>
      </c>
      <c r="DQ39" s="194">
        <f t="shared" ca="1" si="150"/>
        <v>0</v>
      </c>
      <c r="DR39" s="196">
        <f t="shared" ca="1" si="151"/>
        <v>0</v>
      </c>
      <c r="DS39" s="196">
        <f t="shared" ca="1" si="151"/>
        <v>0</v>
      </c>
      <c r="DT39" s="196">
        <f t="shared" ca="1" si="151"/>
        <v>0</v>
      </c>
      <c r="DU39" s="196">
        <f t="shared" ca="1" si="151"/>
        <v>0</v>
      </c>
      <c r="DV39" s="195">
        <f t="shared" ca="1" si="152"/>
        <v>0</v>
      </c>
      <c r="DW39" s="195">
        <f t="shared" ca="1" si="152"/>
        <v>0</v>
      </c>
      <c r="DX39" s="195">
        <f t="shared" ca="1" si="152"/>
        <v>0</v>
      </c>
      <c r="DY39" s="195">
        <f t="shared" ca="1" si="152"/>
        <v>0</v>
      </c>
      <c r="DZ39" s="194">
        <f t="shared" ca="1" si="153"/>
        <v>0</v>
      </c>
      <c r="EA39" s="194">
        <f t="shared" ca="1" si="153"/>
        <v>0</v>
      </c>
      <c r="EB39" s="194">
        <f t="shared" ca="1" si="153"/>
        <v>0</v>
      </c>
      <c r="EC39" s="194">
        <f t="shared" ca="1" si="153"/>
        <v>0</v>
      </c>
      <c r="ED39" s="196">
        <f t="shared" ca="1" si="154"/>
        <v>0</v>
      </c>
      <c r="EE39" s="196">
        <f t="shared" ca="1" si="154"/>
        <v>0</v>
      </c>
      <c r="EF39" s="196">
        <f t="shared" ca="1" si="154"/>
        <v>0</v>
      </c>
      <c r="EG39" s="196">
        <f t="shared" ca="1" si="154"/>
        <v>0</v>
      </c>
      <c r="EH39" s="22">
        <f t="shared" ca="1" si="155"/>
        <v>0</v>
      </c>
      <c r="EI39" s="22">
        <f t="shared" ca="1" si="155"/>
        <v>0</v>
      </c>
      <c r="EJ39" s="22">
        <f t="shared" ca="1" si="155"/>
        <v>0</v>
      </c>
      <c r="EK39" s="22">
        <f t="shared" ca="1" si="155"/>
        <v>0</v>
      </c>
      <c r="EL39" s="22" t="str">
        <f t="shared" ca="1" si="155"/>
        <v>-</v>
      </c>
      <c r="EM39" s="22" t="str">
        <f t="shared" ca="1" si="155"/>
        <v>-</v>
      </c>
      <c r="EN39" s="5">
        <f t="shared" ca="1" si="156"/>
        <v>19</v>
      </c>
      <c r="EO39" s="5">
        <f t="shared" ca="1" si="156"/>
        <v>19</v>
      </c>
      <c r="EP39" s="22" t="str">
        <f t="shared" ca="1" si="155"/>
        <v>-</v>
      </c>
      <c r="EQ39" s="22" t="str">
        <f t="shared" ca="1" si="155"/>
        <v>-</v>
      </c>
      <c r="ER39" s="22" t="str">
        <f t="shared" ca="1" si="155"/>
        <v>-</v>
      </c>
      <c r="ES39" s="22" t="str">
        <f t="shared" ca="1" si="155"/>
        <v>-</v>
      </c>
      <c r="ET39" s="22" t="str">
        <f t="shared" ca="1" si="155"/>
        <v>-</v>
      </c>
      <c r="EU39" s="22" t="str">
        <f t="shared" ca="1" si="155"/>
        <v>-</v>
      </c>
      <c r="EV39" s="22" t="str">
        <f t="shared" ca="1" si="155"/>
        <v>-</v>
      </c>
      <c r="EW39" s="5">
        <f t="shared" ca="1" si="157"/>
        <v>0</v>
      </c>
      <c r="EX39" s="22" t="str">
        <f t="shared" ca="1" si="189"/>
        <v>-</v>
      </c>
      <c r="EY39" s="22" t="str">
        <f t="shared" ca="1" si="189"/>
        <v>-</v>
      </c>
      <c r="EZ39" s="22" t="str">
        <f t="shared" ca="1" si="189"/>
        <v>-</v>
      </c>
      <c r="FA39" s="22" t="str">
        <f t="shared" ca="1" si="189"/>
        <v>-</v>
      </c>
      <c r="FB39" s="5" t="b">
        <f t="shared" ca="1" si="158"/>
        <v>0</v>
      </c>
      <c r="FC39" s="22" t="str">
        <f t="shared" ca="1" si="189"/>
        <v>-</v>
      </c>
      <c r="FD39" s="22">
        <f t="shared" ca="1" si="189"/>
        <v>0</v>
      </c>
      <c r="FE39" s="22" t="str">
        <f t="shared" ca="1" si="189"/>
        <v>-</v>
      </c>
      <c r="FF39" s="22">
        <f t="shared" ca="1" si="189"/>
        <v>1</v>
      </c>
      <c r="FG39" s="22">
        <f t="shared" ca="1" si="189"/>
        <v>0</v>
      </c>
      <c r="FH39" s="22">
        <f t="shared" ca="1" si="189"/>
        <v>1</v>
      </c>
      <c r="FI39" s="22">
        <f t="shared" ca="1" si="189"/>
        <v>1</v>
      </c>
      <c r="FJ39" s="22">
        <f t="shared" ca="1" si="189"/>
        <v>1</v>
      </c>
      <c r="FK39" s="22">
        <f t="shared" ca="1" si="189"/>
        <v>0</v>
      </c>
      <c r="FL39" s="22">
        <f t="shared" ca="1" si="189"/>
        <v>0</v>
      </c>
      <c r="FM39" s="22">
        <f t="shared" ca="1" si="189"/>
        <v>0</v>
      </c>
      <c r="FN39" s="22">
        <f t="shared" ca="1" si="190"/>
        <v>0</v>
      </c>
      <c r="FO39" s="22">
        <f t="shared" ca="1" si="190"/>
        <v>1</v>
      </c>
      <c r="FP39" s="22">
        <f t="shared" ca="1" si="190"/>
        <v>0</v>
      </c>
      <c r="FQ39" s="22">
        <f t="shared" ca="1" si="190"/>
        <v>0</v>
      </c>
      <c r="FR39" s="22">
        <f t="shared" ca="1" si="190"/>
        <v>0</v>
      </c>
      <c r="FS39" s="22">
        <f t="shared" ca="1" si="190"/>
        <v>0</v>
      </c>
      <c r="FT39" s="22">
        <f t="shared" ca="1" si="190"/>
        <v>0</v>
      </c>
      <c r="FU39" s="22">
        <f t="shared" ca="1" si="190"/>
        <v>0</v>
      </c>
      <c r="FV39" s="22">
        <f t="shared" ca="1" si="190"/>
        <v>0</v>
      </c>
      <c r="FW39" s="22">
        <f t="shared" ca="1" si="190"/>
        <v>1</v>
      </c>
      <c r="FX39" s="22">
        <f t="shared" ca="1" si="190"/>
        <v>0</v>
      </c>
      <c r="FY39" s="5">
        <f t="shared" ca="1" si="159"/>
        <v>0</v>
      </c>
      <c r="FZ39" s="5">
        <f t="shared" ca="1" si="159"/>
        <v>0</v>
      </c>
      <c r="GA39" s="5">
        <f t="shared" ca="1" si="159"/>
        <v>0</v>
      </c>
      <c r="GB39" s="5" t="e">
        <f t="shared" si="160"/>
        <v>#VALUE!</v>
      </c>
      <c r="GC39" s="5" t="e">
        <f t="shared" si="160"/>
        <v>#VALUE!</v>
      </c>
      <c r="GD39" s="5" t="e">
        <f t="shared" si="160"/>
        <v>#VALUE!</v>
      </c>
      <c r="GE39" s="22">
        <f t="shared" ca="1" si="191"/>
        <v>0</v>
      </c>
      <c r="GF39" s="22">
        <f t="shared" ca="1" si="191"/>
        <v>0</v>
      </c>
      <c r="GG39" s="22" t="str">
        <f t="shared" ca="1" si="191"/>
        <v>-</v>
      </c>
      <c r="GH39" s="22" t="str">
        <f t="shared" ca="1" si="191"/>
        <v>-</v>
      </c>
      <c r="GI39" s="22" t="str">
        <f t="shared" ca="1" si="191"/>
        <v>-</v>
      </c>
      <c r="GJ39" s="22" t="str">
        <f t="shared" ca="1" si="191"/>
        <v>-</v>
      </c>
      <c r="GK39" s="5" t="b">
        <f t="shared" ca="1" si="161"/>
        <v>1</v>
      </c>
      <c r="GL39" s="5" t="b">
        <f t="shared" ca="1" si="161"/>
        <v>0</v>
      </c>
      <c r="GM39" s="5" t="b">
        <f t="shared" ca="1" si="161"/>
        <v>0</v>
      </c>
      <c r="GN39" s="5">
        <f t="shared" ca="1" si="162"/>
        <v>0</v>
      </c>
      <c r="GO39" s="22">
        <f t="shared" ca="1" si="191"/>
        <v>1</v>
      </c>
      <c r="GP39" s="22">
        <f t="shared" ca="1" si="191"/>
        <v>2</v>
      </c>
      <c r="GQ39" s="5" t="e">
        <f t="shared" ca="1" si="163"/>
        <v>#VALUE!</v>
      </c>
      <c r="GR39" s="5" t="e">
        <f t="shared" ca="1" si="163"/>
        <v>#VALUE!</v>
      </c>
      <c r="GS39" s="5" t="e">
        <f t="shared" si="164"/>
        <v>#VALUE!</v>
      </c>
      <c r="GT39" s="5" t="e">
        <f t="shared" si="164"/>
        <v>#VALUE!</v>
      </c>
      <c r="GU39" s="5" t="e">
        <f t="shared" ca="1" si="165"/>
        <v>#VALUE!</v>
      </c>
      <c r="GV39" s="22" t="str">
        <f t="shared" ca="1" si="192"/>
        <v>-</v>
      </c>
      <c r="GW39" s="22" t="str">
        <f t="shared" ca="1" si="192"/>
        <v>-</v>
      </c>
      <c r="GX39" s="5" t="str">
        <f t="array" ref="GX39">IF(OR(GY39:HL39&lt;&gt;"-"),TRUE,"-")</f>
        <v>-</v>
      </c>
      <c r="GY39" s="5" t="str">
        <f>IF($Z39=0,"-",IFERROR(INDEX(CHOOSE($G39,DataAutumn!i.GI, DataWinter!i.GI, DataSpring!i.GI),$H39,7*($Z39-1)+GY$14)*INDEX(GI.LowerScalar,1,GY$14),"-"))</f>
        <v>-</v>
      </c>
      <c r="GZ39" s="5" t="str">
        <f>IF($Z39=0,"-",IFERROR(INDEX(CHOOSE($G39,DataAutumn!i.GI, DataWinter!i.GI, DataSpring!i.GI),$H39,7*($Z39-1)+GZ$14)*INDEX(GI.LowerScalar,1,GZ$14),"-"))</f>
        <v>-</v>
      </c>
      <c r="HA39" s="5" t="str">
        <f>IF($Z39=0,"-",IFERROR(INDEX(CHOOSE($G39,DataAutumn!i.GI, DataWinter!i.GI, DataSpring!i.GI),$H39,7*($Z39-1)+HA$14)*INDEX(GI.LowerScalar,1,HA$14),"-"))</f>
        <v>-</v>
      </c>
      <c r="HB39" s="5" t="str">
        <f>IF($Z39=0,"-",IFERROR(INDEX(CHOOSE($G39,DataAutumn!i.GI, DataWinter!i.GI, DataSpring!i.GI),$H39,7*($Z39-1)+HB$14)*INDEX(GI.LowerScalar,1,HB$14),"-"))</f>
        <v>-</v>
      </c>
      <c r="HC39" s="5" t="str">
        <f>IF($Z39=0,"-",IFERROR(INDEX(CHOOSE($G39,DataAutumn!i.GI, DataWinter!i.GI, DataSpring!i.GI),$H39,7*($Z39-1)+HC$14)*INDEX(GI.LowerScalar,1,HC$14),"-"))</f>
        <v>-</v>
      </c>
      <c r="HD39" s="5" t="str">
        <f>IF($Z39=0,"-",IFERROR(INDEX(CHOOSE($G39,DataAutumn!i.GI, DataWinter!i.GI, DataSpring!i.GI),$H39,7*($Z39-1)+HD$14)*INDEX(GI.LowerScalar,1,HD$14),"-"))</f>
        <v>-</v>
      </c>
      <c r="HE39" s="5" t="str">
        <f>IF($Z39=0,"-",IFERROR(INDEX(CHOOSE($G39,DataAutumn!i.GI, DataWinter!i.GI, DataSpring!i.GI),$H39,7*($Z39-1)+HE$14)*INDEX(GI.LowerScalar,1,HE$14),"-"))</f>
        <v>-</v>
      </c>
      <c r="HF39" s="5" t="str">
        <f>IF($Z39=0,"-",IFERROR(INDEX(CHOOSE($G39,DataAutumn!i.GI, DataWinter!i.GI, DataSpring!i.GI),$H39,7*($Z39-1)+HF$14)*INDEX(GI.LowerScalar,1,HF$14),"-"))</f>
        <v>-</v>
      </c>
      <c r="HG39" s="5" t="str">
        <f>IF($Z39=0,"-",IFERROR(INDEX(CHOOSE($G39,DataAutumn!i.GI, DataWinter!i.GI, DataSpring!i.GI),$H39,7*($Z39-1)+HG$14)*INDEX(GI.LowerScalar,1,HG$14),"-"))</f>
        <v>-</v>
      </c>
      <c r="HH39" s="5" t="str">
        <f>IF($Z39=0,"-",IFERROR(INDEX(CHOOSE($G39,DataAutumn!i.GI, DataWinter!i.GI, DataSpring!i.GI),$H39,7*($Z39-1)+HH$14)*INDEX(GI.LowerScalar,1,HH$14),"-"))</f>
        <v>-</v>
      </c>
      <c r="HI39" s="5" t="str">
        <f>IF($Z39=0,"-",IFERROR(INDEX(CHOOSE($G39,DataAutumn!i.GI, DataWinter!i.GI, DataSpring!i.GI),$H39,7*($Z39-1)+HI$14)*INDEX(GI.LowerScalar,1,HI$14),"-"))</f>
        <v>-</v>
      </c>
      <c r="HJ39" s="5" t="str">
        <f>IF($Z39=0,"-",IFERROR(INDEX(CHOOSE($G39,DataAutumn!i.GI, DataWinter!i.GI, DataSpring!i.GI),$H39,7*($Z39-1)+HJ$14)*INDEX(GI.LowerScalar,1,HJ$14),"-"))</f>
        <v>-</v>
      </c>
      <c r="HK39" s="5" t="str">
        <f>IF($Z39=0,"-",IFERROR(INDEX(CHOOSE($G39,DataAutumn!i.GI, DataWinter!i.GI, DataSpring!i.GI),$H39,7*($Z39-1)+HK$14)*INDEX(GI.LowerScalar,1,HK$14),"-"))</f>
        <v>-</v>
      </c>
      <c r="HL39" s="5" t="str">
        <f>IF($Z39=0,"-",IFERROR(INDEX(CHOOSE($G39,DataAutumn!i.GI, DataWinter!i.GI, DataSpring!i.GI),$H39,7*($Z39-1)+HL$14)*INDEX(GI.LowerScalar,1,HL$14),"-"))</f>
        <v>-</v>
      </c>
      <c r="HM39" s="5" t="b">
        <f t="array" aca="1" ref="HM39" ca="1">IF(OR(HN39:IB39&lt;&gt;"-"),TRUE,"-")</f>
        <v>1</v>
      </c>
      <c r="HN39" s="22">
        <f t="shared" ca="1" si="193"/>
        <v>0</v>
      </c>
      <c r="HO39" s="5" t="str">
        <f>IF($Z39=0,"-",IFERROR(INDEX(CHOOSE($G39,DataAutumn!i.GI, DataWinter!i.GI, DataSpring!i.GI),$H39,7*($Z39-1)+HO$14)*INDEX(GI.UpperScalar,1,HO$14),"-"))</f>
        <v>-</v>
      </c>
      <c r="HP39" s="5" t="str">
        <f>IF($Z39=0,"-",IFERROR(INDEX(CHOOSE($G39,DataAutumn!i.GI, DataWinter!i.GI, DataSpring!i.GI),$H39,7*($Z39-1)+HP$14)*INDEX(GI.UpperScalar,1,HP$14),"-"))</f>
        <v>-</v>
      </c>
      <c r="HQ39" s="5" t="str">
        <f>IF($Z39=0,"-",IFERROR(INDEX(CHOOSE($G39,DataAutumn!i.GI, DataWinter!i.GI, DataSpring!i.GI),$H39,7*($Z39-1)+HQ$14)*INDEX(GI.UpperScalar,1,HQ$14),"-"))</f>
        <v>-</v>
      </c>
      <c r="HR39" s="5" t="str">
        <f>IF($Z39=0,"-",IFERROR(INDEX(CHOOSE($G39,DataAutumn!i.GI, DataWinter!i.GI, DataSpring!i.GI),$H39,7*($Z39-1)+HR$14)*INDEX(GI.UpperScalar,1,HR$14),"-"))</f>
        <v>-</v>
      </c>
      <c r="HS39" s="5" t="str">
        <f>IF($Z39=0,"-",IFERROR(INDEX(CHOOSE($G39,DataAutumn!i.GI, DataWinter!i.GI, DataSpring!i.GI),$H39,7*($Z39-1)+HS$14)*INDEX(GI.UpperScalar,1,HS$14),"-"))</f>
        <v>-</v>
      </c>
      <c r="HT39" s="5" t="str">
        <f>IF($Z39=0,"-",IFERROR(INDEX(CHOOSE($G39,DataAutumn!i.GI, DataWinter!i.GI, DataSpring!i.GI),$H39,7*($Z39-1)+HT$14)*INDEX(GI.UpperScalar,1,HT$14),"-"))</f>
        <v>-</v>
      </c>
      <c r="HU39" s="5" t="str">
        <f>IF($Z39=0,"-",IFERROR(INDEX(CHOOSE($G39,DataAutumn!i.GI, DataWinter!i.GI, DataSpring!i.GI),$H39,7*($Z39-1)+HU$14)*INDEX(GI.UpperScalar,1,HU$14),"-"))</f>
        <v>-</v>
      </c>
      <c r="HV39" s="5" t="str">
        <f>IF($Z39=0,"-",IFERROR(INDEX(CHOOSE($G39,DataAutumn!i.GI, DataWinter!i.GI, DataSpring!i.GI),$H39,7*($Z39-1)+HV$14)*INDEX(GI.UpperScalar,1,HV$14),"-"))</f>
        <v>-</v>
      </c>
      <c r="HW39" s="5" t="str">
        <f>IF($Z39=0,"-",IFERROR(INDEX(CHOOSE($G39,DataAutumn!i.GI, DataWinter!i.GI, DataSpring!i.GI),$H39,7*($Z39-1)+HW$14)*INDEX(GI.UpperScalar,1,HW$14),"-"))</f>
        <v>-</v>
      </c>
      <c r="HX39" s="5" t="str">
        <f>IF($Z39=0,"-",IFERROR(INDEX(CHOOSE($G39,DataAutumn!i.GI, DataWinter!i.GI, DataSpring!i.GI),$H39,7*($Z39-1)+HX$14)*INDEX(GI.UpperScalar,1,HX$14),"-"))</f>
        <v>-</v>
      </c>
      <c r="HY39" s="5" t="str">
        <f>IF($Z39=0,"-",IFERROR(INDEX(CHOOSE($G39,DataAutumn!i.GI, DataWinter!i.GI, DataSpring!i.GI),$H39,7*($Z39-1)+HY$14)*INDEX(GI.UpperScalar,1,HY$14),"-"))</f>
        <v>-</v>
      </c>
      <c r="HZ39" s="5" t="str">
        <f>IF($Z39=0,"-",IFERROR(INDEX(CHOOSE($G39,DataAutumn!i.GI, DataWinter!i.GI, DataSpring!i.GI),$H39,7*($Z39-1)+HZ$14)*INDEX(GI.UpperScalar,1,HZ$14),"-"))</f>
        <v>-</v>
      </c>
      <c r="IA39" s="5" t="str">
        <f>IF($Z39=0,"-",IFERROR(INDEX(CHOOSE($G39,DataAutumn!i.GI, DataWinter!i.GI, DataSpring!i.GI),$H39,7*($Z39-1)+IA$14)*INDEX(GI.UpperScalar,1,IA$14),"-"))</f>
        <v>-</v>
      </c>
      <c r="IB39" s="5" t="str">
        <f>IF($Z39=0,"-",IFERROR(INDEX(CHOOSE($G39,DataAutumn!i.GI, DataWinter!i.GI, DataSpring!i.GI),$H39,7*($Z39-1)+IB$14)*INDEX(GI.UpperScalar,1,IB$14),"-"))</f>
        <v>-</v>
      </c>
      <c r="IC39" s="22" t="str">
        <f t="shared" ca="1" si="106"/>
        <v>-</v>
      </c>
      <c r="ID39" s="22" t="str">
        <f t="shared" ca="1" si="106"/>
        <v>-</v>
      </c>
      <c r="IE39" s="22" t="b">
        <f t="shared" ca="1" si="107"/>
        <v>1</v>
      </c>
      <c r="IF39" s="22">
        <f t="shared" ca="1" si="107"/>
        <v>0</v>
      </c>
      <c r="IG39" s="5" t="str">
        <f t="shared" ca="1" si="166"/>
        <v>-</v>
      </c>
      <c r="IH39" s="5" t="str">
        <f t="shared" ca="1" si="166"/>
        <v>-</v>
      </c>
      <c r="II39" s="5" t="str">
        <f t="shared" ca="1" si="166"/>
        <v>-</v>
      </c>
      <c r="IJ39" s="5" t="str">
        <f t="shared" ca="1" si="166"/>
        <v>-</v>
      </c>
      <c r="IK39" s="22" t="str">
        <f t="shared" ca="1" si="194"/>
        <v>-</v>
      </c>
      <c r="IL39" s="5">
        <f t="shared" ca="1" si="167"/>
        <v>0.5</v>
      </c>
      <c r="IM39" s="22" t="str">
        <f t="shared" ca="1" si="194"/>
        <v>-</v>
      </c>
      <c r="IN39" s="5">
        <f t="shared" ca="1" si="168"/>
        <v>0.5</v>
      </c>
      <c r="IO39" s="5" t="str">
        <f t="shared" ca="1" si="169"/>
        <v>-</v>
      </c>
      <c r="IP39" s="5">
        <f t="shared" ca="1" si="169"/>
        <v>500</v>
      </c>
      <c r="IQ39" s="5">
        <f t="shared" ca="1" si="169"/>
        <v>500</v>
      </c>
      <c r="IR39" s="5">
        <f t="shared" ca="1" si="169"/>
        <v>865</v>
      </c>
      <c r="IS39" s="5" t="str">
        <f t="shared" ca="1" si="169"/>
        <v>-</v>
      </c>
      <c r="IT39" s="5" t="str">
        <f t="shared" ca="1" si="169"/>
        <v>-</v>
      </c>
      <c r="IU39" s="22">
        <f t="shared" ca="1" si="194"/>
        <v>1</v>
      </c>
      <c r="IV39" s="22">
        <f t="shared" ca="1" si="194"/>
        <v>0</v>
      </c>
      <c r="IW39" s="22">
        <f t="shared" ca="1" si="194"/>
        <v>1</v>
      </c>
      <c r="IX39" s="22">
        <f t="shared" ca="1" si="194"/>
        <v>1</v>
      </c>
      <c r="IY39" s="22">
        <f t="shared" ca="1" si="194"/>
        <v>0</v>
      </c>
      <c r="IZ39" s="22">
        <f t="shared" ca="1" si="194"/>
        <v>70</v>
      </c>
      <c r="JA39" s="22">
        <f t="shared" ca="1" si="195"/>
        <v>50</v>
      </c>
      <c r="JB39" s="22">
        <f t="shared" ca="1" si="195"/>
        <v>70</v>
      </c>
      <c r="JC39" s="22">
        <f t="shared" ca="1" si="195"/>
        <v>50</v>
      </c>
      <c r="JD39" s="5">
        <f t="shared" ca="1" si="170"/>
        <v>1</v>
      </c>
      <c r="JE39" s="5">
        <f t="shared" ca="1" si="171"/>
        <v>1</v>
      </c>
      <c r="JF39" s="5">
        <f t="shared" ca="1" si="172"/>
        <v>1</v>
      </c>
      <c r="JG39" s="22">
        <f t="shared" ca="1" si="195"/>
        <v>1</v>
      </c>
      <c r="JH39" s="22">
        <f t="shared" ca="1" si="195"/>
        <v>1</v>
      </c>
      <c r="JI39" s="22">
        <f t="shared" ca="1" si="195"/>
        <v>1</v>
      </c>
      <c r="JJ39" s="22">
        <f t="shared" ca="1" si="195"/>
        <v>1</v>
      </c>
      <c r="JK39" s="22">
        <f t="shared" ca="1" si="195"/>
        <v>1</v>
      </c>
      <c r="JL39" s="22">
        <f t="shared" ca="1" si="195"/>
        <v>1</v>
      </c>
      <c r="JM39" s="22">
        <f t="shared" ca="1" si="195"/>
        <v>1</v>
      </c>
      <c r="JN39" s="173" t="b">
        <f t="shared" ca="1" si="196"/>
        <v>1</v>
      </c>
      <c r="JO39" s="173">
        <f t="shared" ca="1" si="211"/>
        <v>149.99</v>
      </c>
      <c r="JP39" s="173">
        <f t="shared" ca="1" si="211"/>
        <v>0</v>
      </c>
      <c r="JQ39" s="173">
        <f t="shared" ca="1" si="211"/>
        <v>0</v>
      </c>
      <c r="JR39" s="173">
        <f t="shared" ca="1" si="211"/>
        <v>0</v>
      </c>
      <c r="JS39" s="173">
        <f t="shared" ca="1" si="211"/>
        <v>0</v>
      </c>
      <c r="JT39" s="173">
        <f t="shared" ca="1" si="211"/>
        <v>0</v>
      </c>
      <c r="JU39" s="173">
        <f t="shared" ca="1" si="211"/>
        <v>0</v>
      </c>
      <c r="JV39" s="173">
        <f t="shared" ca="1" si="211"/>
        <v>0</v>
      </c>
      <c r="JW39" s="173">
        <f t="shared" ca="1" si="211"/>
        <v>0</v>
      </c>
      <c r="JX39" s="173">
        <f t="shared" ca="1" si="211"/>
        <v>0</v>
      </c>
      <c r="JY39" s="173">
        <f t="shared" ca="1" si="211"/>
        <v>0</v>
      </c>
      <c r="JZ39" s="173">
        <f t="shared" ca="1" si="211"/>
        <v>0</v>
      </c>
      <c r="KA39" s="173">
        <f t="shared" ca="1" si="211"/>
        <v>0</v>
      </c>
      <c r="KB39" s="173">
        <f t="shared" ca="1" si="211"/>
        <v>0</v>
      </c>
      <c r="KC39" s="173">
        <f t="shared" ca="1" si="211"/>
        <v>0</v>
      </c>
      <c r="KD39" s="173">
        <f t="shared" ca="1" si="211"/>
        <v>146.24</v>
      </c>
      <c r="KE39" s="173">
        <f t="shared" ca="1" si="212"/>
        <v>146.24</v>
      </c>
      <c r="KF39" s="173">
        <f t="shared" ca="1" si="212"/>
        <v>146.24</v>
      </c>
      <c r="KG39" s="173">
        <f t="shared" ca="1" si="212"/>
        <v>146.24</v>
      </c>
      <c r="KH39" s="173">
        <f t="shared" ca="1" si="212"/>
        <v>146.24</v>
      </c>
      <c r="KI39" s="173">
        <f t="shared" ca="1" si="212"/>
        <v>146.24</v>
      </c>
      <c r="KJ39" s="173">
        <f t="shared" ca="1" si="212"/>
        <v>146.24</v>
      </c>
      <c r="KK39" s="173">
        <f t="shared" ca="1" si="212"/>
        <v>146.24</v>
      </c>
      <c r="KL39" s="173">
        <f t="shared" ca="1" si="212"/>
        <v>20</v>
      </c>
      <c r="KM39" s="173">
        <f t="shared" ca="1" si="212"/>
        <v>20</v>
      </c>
      <c r="KN39" s="173">
        <f t="shared" ca="1" si="212"/>
        <v>20</v>
      </c>
      <c r="KO39" s="173">
        <f t="shared" ca="1" si="212"/>
        <v>0</v>
      </c>
      <c r="KP39" s="173">
        <f t="shared" ca="1" si="212"/>
        <v>0</v>
      </c>
      <c r="KQ39" s="173">
        <f t="shared" ca="1" si="212"/>
        <v>0</v>
      </c>
      <c r="KR39" s="173">
        <f t="shared" ca="1" si="212"/>
        <v>0</v>
      </c>
      <c r="KS39" s="173">
        <f t="shared" ca="1" si="212"/>
        <v>75.289999999999992</v>
      </c>
      <c r="KT39" s="173">
        <f t="shared" ca="1" si="212"/>
        <v>75.289999999999992</v>
      </c>
      <c r="KU39" s="173">
        <f t="shared" ca="1" si="213"/>
        <v>75.289999999999992</v>
      </c>
      <c r="KV39" s="173">
        <f t="shared" ca="1" si="213"/>
        <v>75.289999999999992</v>
      </c>
      <c r="KW39" s="173">
        <f t="shared" ca="1" si="213"/>
        <v>75.289999999999992</v>
      </c>
      <c r="KX39" s="173">
        <f t="shared" ca="1" si="213"/>
        <v>75.289999999999992</v>
      </c>
      <c r="KY39" s="173">
        <f t="shared" ca="1" si="213"/>
        <v>75.289999999999992</v>
      </c>
      <c r="KZ39" s="173">
        <f t="shared" ca="1" si="213"/>
        <v>222.87</v>
      </c>
      <c r="LA39" s="173">
        <f t="shared" ca="1" si="213"/>
        <v>0</v>
      </c>
      <c r="LB39" s="173">
        <f t="shared" ca="1" si="213"/>
        <v>0</v>
      </c>
      <c r="LC39" s="173">
        <f t="shared" ca="1" si="213"/>
        <v>0</v>
      </c>
      <c r="LD39" s="173">
        <f t="shared" ca="1" si="213"/>
        <v>0</v>
      </c>
      <c r="LE39" s="173">
        <f t="shared" ca="1" si="213"/>
        <v>0</v>
      </c>
      <c r="LF39" s="173">
        <f t="shared" ca="1" si="213"/>
        <v>0</v>
      </c>
      <c r="LG39" s="173">
        <f t="shared" ca="1" si="213"/>
        <v>0</v>
      </c>
      <c r="LH39" s="173">
        <f t="shared" ca="1" si="213"/>
        <v>0</v>
      </c>
      <c r="LI39" s="173">
        <f t="shared" ca="1" si="213"/>
        <v>0</v>
      </c>
      <c r="LJ39" s="173">
        <f t="shared" ca="1" si="213"/>
        <v>0</v>
      </c>
      <c r="LK39" s="173">
        <f t="shared" ca="1" si="214"/>
        <v>0</v>
      </c>
      <c r="LL39" s="173">
        <f t="shared" ca="1" si="214"/>
        <v>0</v>
      </c>
      <c r="LM39" s="173">
        <f t="shared" ca="1" si="214"/>
        <v>0</v>
      </c>
      <c r="LN39" s="173">
        <f t="shared" ca="1" si="214"/>
        <v>0</v>
      </c>
      <c r="LO39" s="173">
        <f t="shared" ca="1" si="214"/>
        <v>0</v>
      </c>
      <c r="LP39" s="173">
        <f t="shared" ca="1" si="214"/>
        <v>0</v>
      </c>
      <c r="LQ39" s="173">
        <f t="shared" ca="1" si="214"/>
        <v>0</v>
      </c>
      <c r="LR39" s="173">
        <f t="shared" ca="1" si="214"/>
        <v>0</v>
      </c>
      <c r="LS39" s="173">
        <f t="shared" ca="1" si="214"/>
        <v>0</v>
      </c>
      <c r="LT39" s="173">
        <f t="shared" ca="1" si="214"/>
        <v>0</v>
      </c>
      <c r="LU39" s="173">
        <f t="shared" ca="1" si="214"/>
        <v>0</v>
      </c>
      <c r="LV39" s="173">
        <f t="shared" ca="1" si="214"/>
        <v>0</v>
      </c>
      <c r="LW39" s="173">
        <f t="shared" ca="1" si="214"/>
        <v>0</v>
      </c>
      <c r="LX39" s="173">
        <f t="shared" ca="1" si="214"/>
        <v>0</v>
      </c>
      <c r="LY39" s="173">
        <f t="shared" ca="1" si="214"/>
        <v>0</v>
      </c>
      <c r="LZ39" s="173">
        <f t="shared" ca="1" si="214"/>
        <v>0</v>
      </c>
      <c r="MA39" s="173">
        <f t="shared" ca="1" si="215"/>
        <v>0</v>
      </c>
      <c r="MB39" s="173">
        <f t="shared" ca="1" si="215"/>
        <v>0</v>
      </c>
      <c r="MC39" s="173">
        <f t="shared" ca="1" si="215"/>
        <v>0</v>
      </c>
      <c r="MD39" s="173">
        <f t="shared" ca="1" si="215"/>
        <v>0</v>
      </c>
      <c r="ME39" s="173">
        <f t="shared" ca="1" si="215"/>
        <v>0</v>
      </c>
      <c r="MF39" s="173">
        <f t="shared" ca="1" si="215"/>
        <v>0</v>
      </c>
      <c r="MG39" s="173">
        <f t="shared" ca="1" si="215"/>
        <v>0</v>
      </c>
      <c r="MH39" s="173">
        <f t="shared" ca="1" si="215"/>
        <v>0</v>
      </c>
      <c r="MI39" s="173">
        <f t="shared" ca="1" si="215"/>
        <v>0</v>
      </c>
      <c r="MJ39" s="173">
        <f t="shared" ca="1" si="215"/>
        <v>0</v>
      </c>
      <c r="MK39" s="173">
        <f t="shared" ca="1" si="215"/>
        <v>0</v>
      </c>
      <c r="ML39" s="173">
        <f t="shared" ca="1" si="215"/>
        <v>0</v>
      </c>
      <c r="MM39" s="173">
        <f t="shared" ca="1" si="215"/>
        <v>0</v>
      </c>
      <c r="MN39" s="173">
        <f t="shared" ca="1" si="215"/>
        <v>0</v>
      </c>
      <c r="MO39" s="173">
        <f t="shared" ca="1" si="215"/>
        <v>0</v>
      </c>
      <c r="MP39" s="173">
        <f t="shared" ca="1" si="215"/>
        <v>0</v>
      </c>
      <c r="MQ39" s="173">
        <f t="shared" ca="1" si="216"/>
        <v>0</v>
      </c>
      <c r="MR39" s="173">
        <f t="shared" ca="1" si="216"/>
        <v>0</v>
      </c>
      <c r="MS39" s="173">
        <f t="shared" ca="1" si="216"/>
        <v>0</v>
      </c>
      <c r="MT39" s="173">
        <f t="shared" ca="1" si="216"/>
        <v>0</v>
      </c>
      <c r="MU39" s="173">
        <f t="shared" ca="1" si="216"/>
        <v>0</v>
      </c>
      <c r="MV39" s="173">
        <f t="shared" ca="1" si="216"/>
        <v>0</v>
      </c>
      <c r="MW39" s="173">
        <f t="shared" ca="1" si="216"/>
        <v>0</v>
      </c>
      <c r="MX39" s="173">
        <f t="shared" ca="1" si="216"/>
        <v>0</v>
      </c>
      <c r="MY39" s="173">
        <f t="shared" ca="1" si="216"/>
        <v>0</v>
      </c>
      <c r="MZ39" s="173">
        <f t="shared" ca="1" si="216"/>
        <v>0</v>
      </c>
      <c r="NA39" s="173">
        <f t="shared" ca="1" si="216"/>
        <v>0</v>
      </c>
      <c r="NB39" s="173">
        <f t="shared" ca="1" si="216"/>
        <v>0</v>
      </c>
      <c r="NC39" s="173">
        <f t="shared" ca="1" si="216"/>
        <v>0</v>
      </c>
      <c r="ND39" s="173">
        <f t="shared" ca="1" si="216"/>
        <v>0</v>
      </c>
      <c r="NE39" s="173">
        <f t="shared" ca="1" si="216"/>
        <v>0</v>
      </c>
      <c r="NF39" s="173">
        <f t="shared" ca="1" si="216"/>
        <v>0</v>
      </c>
      <c r="NG39" s="173">
        <f t="shared" ca="1" si="217"/>
        <v>0</v>
      </c>
      <c r="NH39" s="173">
        <f t="shared" ca="1" si="217"/>
        <v>0</v>
      </c>
      <c r="NI39" s="173">
        <f t="shared" ca="1" si="217"/>
        <v>0</v>
      </c>
      <c r="NJ39" s="173">
        <f t="shared" ca="1" si="217"/>
        <v>0</v>
      </c>
      <c r="NK39" s="173">
        <f t="shared" ca="1" si="217"/>
        <v>0</v>
      </c>
      <c r="NL39" s="173">
        <f t="shared" ca="1" si="217"/>
        <v>0</v>
      </c>
      <c r="NM39" s="173">
        <f t="shared" ca="1" si="217"/>
        <v>0</v>
      </c>
      <c r="NN39" s="173">
        <f t="shared" ca="1" si="217"/>
        <v>0</v>
      </c>
      <c r="NO39" s="173">
        <f t="shared" ca="1" si="217"/>
        <v>0</v>
      </c>
      <c r="NP39" s="173">
        <f t="shared" ca="1" si="217"/>
        <v>0</v>
      </c>
      <c r="NQ39" s="173">
        <f t="shared" ca="1" si="217"/>
        <v>0</v>
      </c>
      <c r="NR39" s="173">
        <f t="shared" ca="1" si="217"/>
        <v>0</v>
      </c>
      <c r="NS39" s="173">
        <f t="shared" ca="1" si="217"/>
        <v>0</v>
      </c>
      <c r="NT39" s="173">
        <f t="shared" ca="1" si="217"/>
        <v>0</v>
      </c>
      <c r="NU39" s="173">
        <f t="shared" ca="1" si="217"/>
        <v>0</v>
      </c>
      <c r="NV39" s="173">
        <f t="shared" ca="1" si="217"/>
        <v>0</v>
      </c>
      <c r="NW39" s="173">
        <f t="shared" ca="1" si="180"/>
        <v>0</v>
      </c>
      <c r="NX39" s="173">
        <f t="shared" ca="1" si="180"/>
        <v>0</v>
      </c>
      <c r="NY39" s="173">
        <f t="shared" ca="1" si="180"/>
        <v>0</v>
      </c>
      <c r="NZ39" s="173">
        <f t="shared" ca="1" si="180"/>
        <v>0</v>
      </c>
      <c r="OA39" s="173">
        <f t="shared" ca="1" si="180"/>
        <v>0</v>
      </c>
      <c r="OB39" s="173">
        <f t="shared" ca="1" si="180"/>
        <v>0</v>
      </c>
      <c r="OC39" s="173">
        <f t="shared" ca="1" si="180"/>
        <v>0</v>
      </c>
      <c r="OD39" s="173">
        <f t="shared" ca="1" si="180"/>
        <v>0</v>
      </c>
      <c r="OE39" s="22">
        <f t="shared" ca="1" si="197"/>
        <v>0</v>
      </c>
      <c r="OF39" s="22" t="str">
        <f t="shared" ca="1" si="197"/>
        <v>-</v>
      </c>
      <c r="OG39" s="22">
        <f t="shared" ca="1" si="197"/>
        <v>0</v>
      </c>
      <c r="OH39" s="22">
        <f t="shared" ca="1" si="197"/>
        <v>0</v>
      </c>
      <c r="OI39" s="27">
        <v>0</v>
      </c>
    </row>
    <row r="40" spans="1:399" s="303" customFormat="1" outlineLevel="1">
      <c r="A40" s="302">
        <f t="shared" si="181"/>
        <v>35</v>
      </c>
      <c r="B40" s="314">
        <f t="shared" ca="1" si="203"/>
        <v>19</v>
      </c>
      <c r="C40" s="303">
        <v>4</v>
      </c>
      <c r="D40" s="341" t="b">
        <f t="shared" si="198"/>
        <v>0</v>
      </c>
      <c r="E40" s="303" t="b">
        <v>0</v>
      </c>
      <c r="F40" s="303" t="b">
        <v>1</v>
      </c>
      <c r="G40" s="339">
        <f t="shared" ca="1" si="199"/>
        <v>1</v>
      </c>
      <c r="H40" s="339">
        <f t="shared" ca="1" si="183"/>
        <v>1</v>
      </c>
      <c r="I40" s="339">
        <f t="shared" ca="1" si="183"/>
        <v>1</v>
      </c>
      <c r="J40" s="339">
        <f t="shared" ca="1" si="183"/>
        <v>1</v>
      </c>
      <c r="K40" s="339">
        <f t="shared" ca="1" si="183"/>
        <v>1</v>
      </c>
      <c r="L40" s="339">
        <f t="shared" ca="1" si="183"/>
        <v>1</v>
      </c>
      <c r="M40" s="339">
        <f t="shared" ca="1" si="183"/>
        <v>1</v>
      </c>
      <c r="N40" s="339">
        <f t="shared" ca="1" si="183"/>
        <v>2</v>
      </c>
      <c r="O40" s="339">
        <f t="shared" ca="1" si="183"/>
        <v>1</v>
      </c>
      <c r="P40" s="339">
        <f t="shared" ca="1" si="183"/>
        <v>0</v>
      </c>
      <c r="Q40" s="339">
        <f t="shared" ca="1" si="183"/>
        <v>0</v>
      </c>
      <c r="R40" s="339">
        <f t="shared" ca="1" si="183"/>
        <v>0</v>
      </c>
      <c r="S40" s="339">
        <f t="shared" ca="1" si="183"/>
        <v>0</v>
      </c>
      <c r="T40" s="339">
        <f t="shared" ca="1" si="183"/>
        <v>0</v>
      </c>
      <c r="U40" s="339">
        <f t="shared" ca="1" si="183"/>
        <v>1</v>
      </c>
      <c r="V40" s="339">
        <f t="shared" ca="1" si="183"/>
        <v>1</v>
      </c>
      <c r="W40" s="339">
        <f t="shared" ref="W40:W44" ca="1" si="218">OFFSET(W40,-1,0)</f>
        <v>1</v>
      </c>
      <c r="X40" s="339">
        <f t="shared" ca="1" si="184"/>
        <v>1</v>
      </c>
      <c r="Y40" s="339">
        <f t="shared" ca="1" si="184"/>
        <v>1</v>
      </c>
      <c r="Z40" s="32"/>
      <c r="AB40" s="21">
        <v>0</v>
      </c>
      <c r="AC40" s="5">
        <f t="shared" ca="1" si="143"/>
        <v>1</v>
      </c>
      <c r="AD40" s="5">
        <f t="shared" ca="1" si="143"/>
        <v>1</v>
      </c>
      <c r="AE40" s="5">
        <f t="shared" ca="1" si="143"/>
        <v>0</v>
      </c>
      <c r="AF40" s="5">
        <f t="shared" ca="1" si="143"/>
        <v>2</v>
      </c>
      <c r="AG40" s="5">
        <f t="shared" ca="1" si="143"/>
        <v>0</v>
      </c>
      <c r="AJ40" s="328" t="str">
        <f t="shared" ca="1" si="185"/>
        <v>00016 FeedSupply GSM Day135 FWM     GI1 EL050% Age213 T_TRUE  LTW_FALSE (F33N11)</v>
      </c>
      <c r="AK40" s="10" t="str">
        <f ca="1">IF(COUNTIF(AJ$5:AJ40,AJ40)=1,"-","Dup")</f>
        <v>-</v>
      </c>
      <c r="AL40" s="22" t="b">
        <f t="shared" ref="AL40:BC43" ca="1" si="219">OFFSET(AL$5,$B40,0)</f>
        <v>1</v>
      </c>
      <c r="AM40" s="22" t="b">
        <f t="shared" ca="1" si="219"/>
        <v>0</v>
      </c>
      <c r="AN40" s="21" t="b">
        <v>1</v>
      </c>
      <c r="AO40" s="21" t="b">
        <v>1</v>
      </c>
      <c r="AP40" s="340">
        <f t="shared" ca="1" si="200"/>
        <v>111116</v>
      </c>
      <c r="AQ40" s="22" t="b">
        <f t="shared" ca="1" si="219"/>
        <v>1</v>
      </c>
      <c r="AR40" s="339">
        <f t="shared" ca="1" si="201"/>
        <v>111117</v>
      </c>
      <c r="AS40" s="22">
        <f t="shared" ca="1" si="202"/>
        <v>1</v>
      </c>
      <c r="AT40" s="21" t="s">
        <v>37</v>
      </c>
      <c r="AU40" s="22" t="str">
        <f t="shared" ca="1" si="202"/>
        <v>-</v>
      </c>
      <c r="AV40" s="21" t="s">
        <v>37</v>
      </c>
      <c r="AW40" s="21" t="s">
        <v>37</v>
      </c>
      <c r="AX40" s="22" t="str">
        <f t="shared" ca="1" si="219"/>
        <v>-</v>
      </c>
      <c r="AY40" s="22">
        <f t="shared" ca="1" si="219"/>
        <v>0</v>
      </c>
      <c r="AZ40" s="22">
        <f t="shared" ca="1" si="219"/>
        <v>0</v>
      </c>
      <c r="BA40" s="22" t="str">
        <f t="shared" ca="1" si="219"/>
        <v>-</v>
      </c>
      <c r="BB40" s="22" t="str">
        <f t="shared" ca="1" si="219"/>
        <v>-</v>
      </c>
      <c r="BC40" s="22" t="str">
        <f t="shared" ca="1" si="219"/>
        <v>-</v>
      </c>
      <c r="BD40" s="22" t="str">
        <f t="shared" ca="1" si="186"/>
        <v>-</v>
      </c>
      <c r="BE40" s="22" t="str">
        <f t="shared" ca="1" si="186"/>
        <v>-</v>
      </c>
      <c r="BF40" s="22" t="str">
        <f t="shared" ca="1" si="186"/>
        <v>-</v>
      </c>
      <c r="BG40" s="22" t="str">
        <f t="shared" ca="1" si="186"/>
        <v>-</v>
      </c>
      <c r="BH40" s="22" t="str">
        <f t="shared" ca="1" si="186"/>
        <v>-</v>
      </c>
      <c r="BI40" s="22" t="str">
        <f t="shared" ca="1" si="186"/>
        <v>-</v>
      </c>
      <c r="BJ40" s="22" t="str">
        <f t="shared" ca="1" si="186"/>
        <v>-</v>
      </c>
      <c r="BK40" s="22" t="str">
        <f t="shared" ca="1" si="186"/>
        <v>-</v>
      </c>
      <c r="BL40" s="22" t="str">
        <f t="shared" ca="1" si="186"/>
        <v>-</v>
      </c>
      <c r="BM40" s="22" t="str">
        <f t="shared" ca="1" si="186"/>
        <v>-</v>
      </c>
      <c r="BN40" s="22" t="str">
        <f t="shared" ca="1" si="186"/>
        <v>-</v>
      </c>
      <c r="BO40" s="22" t="str">
        <f t="shared" ca="1" si="186"/>
        <v>-</v>
      </c>
      <c r="BP40" s="22" t="str">
        <f t="shared" ca="1" si="186"/>
        <v>-</v>
      </c>
      <c r="BQ40" s="22" t="str">
        <f t="shared" ca="1" si="186"/>
        <v>-</v>
      </c>
      <c r="BR40" s="22" t="str">
        <f t="shared" ca="1" si="186"/>
        <v>-</v>
      </c>
      <c r="BS40" s="22" t="str">
        <f t="shared" ref="BS40:CF43" ca="1" si="220">OFFSET(BS$5,$B40,0)</f>
        <v>-</v>
      </c>
      <c r="BT40" s="22" t="str">
        <f t="shared" ca="1" si="220"/>
        <v>-</v>
      </c>
      <c r="BU40" s="22" t="str">
        <f t="shared" ca="1" si="220"/>
        <v>-</v>
      </c>
      <c r="BV40" s="22" t="str">
        <f t="shared" ca="1" si="220"/>
        <v>-</v>
      </c>
      <c r="BW40" s="22" t="str">
        <f t="shared" ca="1" si="220"/>
        <v>-</v>
      </c>
      <c r="BX40" s="5">
        <f t="shared" ca="1" si="145"/>
        <v>0</v>
      </c>
      <c r="BY40" s="22" t="str">
        <f t="shared" ca="1" si="220"/>
        <v>-</v>
      </c>
      <c r="BZ40" s="22" t="str">
        <f t="shared" ca="1" si="220"/>
        <v>-</v>
      </c>
      <c r="CA40" s="22" t="str">
        <f t="shared" ca="1" si="220"/>
        <v>-</v>
      </c>
      <c r="CB40" s="22" t="str">
        <f t="shared" ca="1" si="220"/>
        <v>-</v>
      </c>
      <c r="CC40" s="22" t="str">
        <f t="shared" ca="1" si="220"/>
        <v>-</v>
      </c>
      <c r="CD40" s="22" t="str">
        <f t="shared" ca="1" si="220"/>
        <v>-</v>
      </c>
      <c r="CE40" s="22" t="str">
        <f t="shared" ca="1" si="220"/>
        <v>-</v>
      </c>
      <c r="CF40" s="22" t="str">
        <f t="shared" ca="1" si="220"/>
        <v>-</v>
      </c>
      <c r="CG40" s="21">
        <v>1</v>
      </c>
      <c r="CH40" s="21">
        <v>1</v>
      </c>
      <c r="CI40" s="22">
        <f t="shared" ca="1" si="187"/>
        <v>0</v>
      </c>
      <c r="CJ40" s="22" t="str">
        <f t="shared" ca="1" si="188"/>
        <v>-</v>
      </c>
      <c r="CK40" s="22" t="str">
        <f t="shared" ca="1" si="188"/>
        <v>-</v>
      </c>
      <c r="CL40" s="22" t="str">
        <f t="shared" ca="1" si="188"/>
        <v>-</v>
      </c>
      <c r="CM40" s="22" t="str">
        <f t="shared" ca="1" si="188"/>
        <v>-</v>
      </c>
      <c r="CN40" s="22" t="str">
        <f t="shared" ca="1" si="188"/>
        <v>-</v>
      </c>
      <c r="CO40" s="22" t="str">
        <f t="shared" ca="1" si="188"/>
        <v>-</v>
      </c>
      <c r="CP40" s="22" t="str">
        <f t="shared" ca="1" si="188"/>
        <v>-</v>
      </c>
      <c r="CQ40" s="22">
        <f t="shared" ca="1" si="188"/>
        <v>0</v>
      </c>
      <c r="CR40" s="22" t="str">
        <f t="shared" ca="1" si="188"/>
        <v>-</v>
      </c>
      <c r="CS40" s="22" t="str">
        <f t="shared" ca="1" si="188"/>
        <v>-</v>
      </c>
      <c r="CT40" s="22" t="str">
        <f t="shared" ca="1" si="188"/>
        <v>-</v>
      </c>
      <c r="CU40" s="22" t="str">
        <f t="shared" ca="1" si="188"/>
        <v>-</v>
      </c>
      <c r="CV40" s="22" t="str">
        <f t="shared" ca="1" si="188"/>
        <v>-</v>
      </c>
      <c r="CW40" s="22">
        <f t="shared" ca="1" si="188"/>
        <v>0</v>
      </c>
      <c r="CX40" s="195">
        <f t="shared" ca="1" si="146"/>
        <v>0</v>
      </c>
      <c r="CY40" s="195">
        <f t="shared" ca="1" si="146"/>
        <v>0</v>
      </c>
      <c r="CZ40" s="195">
        <f t="shared" ca="1" si="146"/>
        <v>0</v>
      </c>
      <c r="DA40" s="195">
        <f t="shared" ca="1" si="146"/>
        <v>0</v>
      </c>
      <c r="DB40" s="194">
        <f t="shared" ca="1" si="147"/>
        <v>0</v>
      </c>
      <c r="DC40" s="194">
        <f t="shared" ca="1" si="147"/>
        <v>0</v>
      </c>
      <c r="DD40" s="194">
        <f t="shared" ca="1" si="147"/>
        <v>0</v>
      </c>
      <c r="DE40" s="194">
        <f t="shared" ca="1" si="147"/>
        <v>0</v>
      </c>
      <c r="DF40" s="196">
        <f t="shared" ca="1" si="148"/>
        <v>0</v>
      </c>
      <c r="DG40" s="196">
        <f t="shared" ca="1" si="148"/>
        <v>0</v>
      </c>
      <c r="DH40" s="196">
        <f t="shared" ca="1" si="148"/>
        <v>0</v>
      </c>
      <c r="DI40" s="196">
        <f t="shared" ca="1" si="148"/>
        <v>0</v>
      </c>
      <c r="DJ40" s="195">
        <f t="shared" ca="1" si="149"/>
        <v>0</v>
      </c>
      <c r="DK40" s="195">
        <f t="shared" ca="1" si="149"/>
        <v>0</v>
      </c>
      <c r="DL40" s="195">
        <f t="shared" ca="1" si="149"/>
        <v>0</v>
      </c>
      <c r="DM40" s="195">
        <f t="shared" ca="1" si="149"/>
        <v>0</v>
      </c>
      <c r="DN40" s="194">
        <f t="shared" ca="1" si="150"/>
        <v>0</v>
      </c>
      <c r="DO40" s="194">
        <f t="shared" ca="1" si="150"/>
        <v>0</v>
      </c>
      <c r="DP40" s="194">
        <f t="shared" ca="1" si="150"/>
        <v>0</v>
      </c>
      <c r="DQ40" s="194">
        <f t="shared" ca="1" si="150"/>
        <v>0</v>
      </c>
      <c r="DR40" s="196">
        <f t="shared" ca="1" si="151"/>
        <v>0</v>
      </c>
      <c r="DS40" s="196">
        <f t="shared" ca="1" si="151"/>
        <v>0</v>
      </c>
      <c r="DT40" s="196">
        <f t="shared" ca="1" si="151"/>
        <v>0</v>
      </c>
      <c r="DU40" s="196">
        <f t="shared" ca="1" si="151"/>
        <v>0</v>
      </c>
      <c r="DV40" s="195">
        <f t="shared" ca="1" si="152"/>
        <v>0</v>
      </c>
      <c r="DW40" s="195">
        <f t="shared" ca="1" si="152"/>
        <v>0</v>
      </c>
      <c r="DX40" s="195">
        <f t="shared" ca="1" si="152"/>
        <v>0</v>
      </c>
      <c r="DY40" s="195">
        <f t="shared" ca="1" si="152"/>
        <v>0</v>
      </c>
      <c r="DZ40" s="194">
        <f t="shared" ca="1" si="153"/>
        <v>0</v>
      </c>
      <c r="EA40" s="194">
        <f t="shared" ca="1" si="153"/>
        <v>0</v>
      </c>
      <c r="EB40" s="194">
        <f t="shared" ca="1" si="153"/>
        <v>0</v>
      </c>
      <c r="EC40" s="194">
        <f t="shared" ca="1" si="153"/>
        <v>0</v>
      </c>
      <c r="ED40" s="196">
        <f t="shared" ca="1" si="154"/>
        <v>0</v>
      </c>
      <c r="EE40" s="196">
        <f t="shared" ca="1" si="154"/>
        <v>0</v>
      </c>
      <c r="EF40" s="196">
        <f t="shared" ca="1" si="154"/>
        <v>0</v>
      </c>
      <c r="EG40" s="196">
        <f t="shared" ca="1" si="154"/>
        <v>0</v>
      </c>
      <c r="EH40" s="22">
        <f t="shared" ca="1" si="155"/>
        <v>0</v>
      </c>
      <c r="EI40" s="22">
        <f t="shared" ca="1" si="155"/>
        <v>0</v>
      </c>
      <c r="EJ40" s="22">
        <f t="shared" ca="1" si="155"/>
        <v>0</v>
      </c>
      <c r="EK40" s="22">
        <f t="shared" ca="1" si="155"/>
        <v>0</v>
      </c>
      <c r="EL40" s="22" t="str">
        <f t="shared" ca="1" si="155"/>
        <v>-</v>
      </c>
      <c r="EM40" s="22" t="str">
        <f t="shared" ca="1" si="155"/>
        <v>-</v>
      </c>
      <c r="EN40" s="5">
        <f t="shared" ca="1" si="156"/>
        <v>19</v>
      </c>
      <c r="EO40" s="5">
        <f t="shared" ca="1" si="156"/>
        <v>19</v>
      </c>
      <c r="EP40" s="22" t="str">
        <f t="shared" ca="1" si="155"/>
        <v>-</v>
      </c>
      <c r="EQ40" s="22" t="str">
        <f t="shared" ca="1" si="155"/>
        <v>-</v>
      </c>
      <c r="ER40" s="22" t="str">
        <f t="shared" ca="1" si="155"/>
        <v>-</v>
      </c>
      <c r="ES40" s="22" t="str">
        <f t="shared" ca="1" si="155"/>
        <v>-</v>
      </c>
      <c r="ET40" s="22" t="str">
        <f t="shared" ca="1" si="155"/>
        <v>-</v>
      </c>
      <c r="EU40" s="22" t="str">
        <f t="shared" ca="1" si="155"/>
        <v>-</v>
      </c>
      <c r="EV40" s="22" t="str">
        <f t="shared" ca="1" si="155"/>
        <v>-</v>
      </c>
      <c r="EW40" s="5">
        <f t="shared" ca="1" si="157"/>
        <v>0</v>
      </c>
      <c r="EX40" s="22" t="str">
        <f t="shared" ca="1" si="189"/>
        <v>-</v>
      </c>
      <c r="EY40" s="22" t="str">
        <f t="shared" ca="1" si="189"/>
        <v>-</v>
      </c>
      <c r="EZ40" s="22" t="str">
        <f t="shared" ca="1" si="189"/>
        <v>-</v>
      </c>
      <c r="FA40" s="22" t="str">
        <f t="shared" ca="1" si="189"/>
        <v>-</v>
      </c>
      <c r="FB40" s="5" t="b">
        <f t="shared" ca="1" si="158"/>
        <v>0</v>
      </c>
      <c r="FC40" s="22" t="str">
        <f t="shared" ca="1" si="189"/>
        <v>-</v>
      </c>
      <c r="FD40" s="22">
        <f t="shared" ca="1" si="189"/>
        <v>0</v>
      </c>
      <c r="FE40" s="22" t="str">
        <f t="shared" ca="1" si="189"/>
        <v>-</v>
      </c>
      <c r="FF40" s="22">
        <f t="shared" ca="1" si="189"/>
        <v>1</v>
      </c>
      <c r="FG40" s="22">
        <f t="shared" ca="1" si="189"/>
        <v>0</v>
      </c>
      <c r="FH40" s="22">
        <f t="shared" ca="1" si="189"/>
        <v>1</v>
      </c>
      <c r="FI40" s="22">
        <f t="shared" ca="1" si="189"/>
        <v>1</v>
      </c>
      <c r="FJ40" s="22">
        <f t="shared" ca="1" si="189"/>
        <v>1</v>
      </c>
      <c r="FK40" s="22">
        <f t="shared" ca="1" si="189"/>
        <v>0</v>
      </c>
      <c r="FL40" s="22">
        <f t="shared" ca="1" si="189"/>
        <v>0</v>
      </c>
      <c r="FM40" s="22">
        <f t="shared" ca="1" si="189"/>
        <v>0</v>
      </c>
      <c r="FN40" s="22">
        <f t="shared" ca="1" si="190"/>
        <v>0</v>
      </c>
      <c r="FO40" s="22">
        <f t="shared" ca="1" si="190"/>
        <v>1</v>
      </c>
      <c r="FP40" s="22">
        <f t="shared" ca="1" si="190"/>
        <v>0</v>
      </c>
      <c r="FQ40" s="22">
        <f t="shared" ca="1" si="190"/>
        <v>0</v>
      </c>
      <c r="FR40" s="22">
        <f t="shared" ca="1" si="190"/>
        <v>0</v>
      </c>
      <c r="FS40" s="22">
        <f t="shared" ca="1" si="190"/>
        <v>0</v>
      </c>
      <c r="FT40" s="22">
        <f t="shared" ca="1" si="190"/>
        <v>0</v>
      </c>
      <c r="FU40" s="22">
        <f t="shared" ca="1" si="190"/>
        <v>0</v>
      </c>
      <c r="FV40" s="22">
        <f t="shared" ca="1" si="190"/>
        <v>0</v>
      </c>
      <c r="FW40" s="22">
        <f t="shared" ca="1" si="190"/>
        <v>1</v>
      </c>
      <c r="FX40" s="22">
        <f t="shared" ca="1" si="190"/>
        <v>0</v>
      </c>
      <c r="FY40" s="5">
        <f t="shared" ca="1" si="159"/>
        <v>0</v>
      </c>
      <c r="FZ40" s="5">
        <f t="shared" ca="1" si="159"/>
        <v>0</v>
      </c>
      <c r="GA40" s="5">
        <f t="shared" ca="1" si="159"/>
        <v>0</v>
      </c>
      <c r="GB40" s="5" t="e">
        <f t="shared" si="160"/>
        <v>#VALUE!</v>
      </c>
      <c r="GC40" s="5" t="e">
        <f t="shared" si="160"/>
        <v>#VALUE!</v>
      </c>
      <c r="GD40" s="5" t="e">
        <f t="shared" si="160"/>
        <v>#VALUE!</v>
      </c>
      <c r="GE40" s="22">
        <f t="shared" ca="1" si="191"/>
        <v>0</v>
      </c>
      <c r="GF40" s="22">
        <f t="shared" ca="1" si="191"/>
        <v>0</v>
      </c>
      <c r="GG40" s="22" t="str">
        <f t="shared" ca="1" si="191"/>
        <v>-</v>
      </c>
      <c r="GH40" s="22" t="str">
        <f t="shared" ca="1" si="191"/>
        <v>-</v>
      </c>
      <c r="GI40" s="22" t="str">
        <f t="shared" ca="1" si="191"/>
        <v>-</v>
      </c>
      <c r="GJ40" s="22" t="str">
        <f t="shared" ca="1" si="191"/>
        <v>-</v>
      </c>
      <c r="GK40" s="5" t="b">
        <f t="shared" ca="1" si="161"/>
        <v>1</v>
      </c>
      <c r="GL40" s="5" t="b">
        <f t="shared" ca="1" si="161"/>
        <v>0</v>
      </c>
      <c r="GM40" s="5" t="b">
        <f t="shared" ca="1" si="161"/>
        <v>0</v>
      </c>
      <c r="GN40" s="5">
        <f t="shared" ca="1" si="162"/>
        <v>0</v>
      </c>
      <c r="GO40" s="22">
        <f t="shared" ca="1" si="191"/>
        <v>1</v>
      </c>
      <c r="GP40" s="22">
        <f t="shared" ca="1" si="191"/>
        <v>2</v>
      </c>
      <c r="GQ40" s="5" t="e">
        <f t="shared" ca="1" si="163"/>
        <v>#VALUE!</v>
      </c>
      <c r="GR40" s="5" t="e">
        <f t="shared" ca="1" si="163"/>
        <v>#VALUE!</v>
      </c>
      <c r="GS40" s="5" t="e">
        <f t="shared" si="164"/>
        <v>#VALUE!</v>
      </c>
      <c r="GT40" s="5" t="e">
        <f t="shared" si="164"/>
        <v>#VALUE!</v>
      </c>
      <c r="GU40" s="5" t="e">
        <f t="shared" ca="1" si="165"/>
        <v>#VALUE!</v>
      </c>
      <c r="GV40" s="22" t="str">
        <f t="shared" ca="1" si="192"/>
        <v>-</v>
      </c>
      <c r="GW40" s="22" t="str">
        <f t="shared" ca="1" si="192"/>
        <v>-</v>
      </c>
      <c r="GX40" s="5" t="str">
        <f t="array" ref="GX40">IF(OR(GY40:HL40&lt;&gt;"-"),TRUE,"-")</f>
        <v>-</v>
      </c>
      <c r="GY40" s="5" t="str">
        <f>IF($Z40=0,"-",IFERROR(INDEX(CHOOSE($G40,DataAutumn!i.GI, DataWinter!i.GI, DataSpring!i.GI),$H40,7*($Z40-1)+GY$14)*INDEX(GI.LowerScalar,1,GY$14),"-"))</f>
        <v>-</v>
      </c>
      <c r="GZ40" s="5" t="str">
        <f>IF($Z40=0,"-",IFERROR(INDEX(CHOOSE($G40,DataAutumn!i.GI, DataWinter!i.GI, DataSpring!i.GI),$H40,7*($Z40-1)+GZ$14)*INDEX(GI.LowerScalar,1,GZ$14),"-"))</f>
        <v>-</v>
      </c>
      <c r="HA40" s="5" t="str">
        <f>IF($Z40=0,"-",IFERROR(INDEX(CHOOSE($G40,DataAutumn!i.GI, DataWinter!i.GI, DataSpring!i.GI),$H40,7*($Z40-1)+HA$14)*INDEX(GI.LowerScalar,1,HA$14),"-"))</f>
        <v>-</v>
      </c>
      <c r="HB40" s="5" t="str">
        <f>IF($Z40=0,"-",IFERROR(INDEX(CHOOSE($G40,DataAutumn!i.GI, DataWinter!i.GI, DataSpring!i.GI),$H40,7*($Z40-1)+HB$14)*INDEX(GI.LowerScalar,1,HB$14),"-"))</f>
        <v>-</v>
      </c>
      <c r="HC40" s="5" t="str">
        <f>IF($Z40=0,"-",IFERROR(INDEX(CHOOSE($G40,DataAutumn!i.GI, DataWinter!i.GI, DataSpring!i.GI),$H40,7*($Z40-1)+HC$14)*INDEX(GI.LowerScalar,1,HC$14),"-"))</f>
        <v>-</v>
      </c>
      <c r="HD40" s="5" t="str">
        <f>IF($Z40=0,"-",IFERROR(INDEX(CHOOSE($G40,DataAutumn!i.GI, DataWinter!i.GI, DataSpring!i.GI),$H40,7*($Z40-1)+HD$14)*INDEX(GI.LowerScalar,1,HD$14),"-"))</f>
        <v>-</v>
      </c>
      <c r="HE40" s="5" t="str">
        <f>IF($Z40=0,"-",IFERROR(INDEX(CHOOSE($G40,DataAutumn!i.GI, DataWinter!i.GI, DataSpring!i.GI),$H40,7*($Z40-1)+HE$14)*INDEX(GI.LowerScalar,1,HE$14),"-"))</f>
        <v>-</v>
      </c>
      <c r="HF40" s="5" t="str">
        <f>IF($Z40=0,"-",IFERROR(INDEX(CHOOSE($G40,DataAutumn!i.GI, DataWinter!i.GI, DataSpring!i.GI),$H40,7*($Z40-1)+HF$14)*INDEX(GI.LowerScalar,1,HF$14),"-"))</f>
        <v>-</v>
      </c>
      <c r="HG40" s="5" t="str">
        <f>IF($Z40=0,"-",IFERROR(INDEX(CHOOSE($G40,DataAutumn!i.GI, DataWinter!i.GI, DataSpring!i.GI),$H40,7*($Z40-1)+HG$14)*INDEX(GI.LowerScalar,1,HG$14),"-"))</f>
        <v>-</v>
      </c>
      <c r="HH40" s="5" t="str">
        <f>IF($Z40=0,"-",IFERROR(INDEX(CHOOSE($G40,DataAutumn!i.GI, DataWinter!i.GI, DataSpring!i.GI),$H40,7*($Z40-1)+HH$14)*INDEX(GI.LowerScalar,1,HH$14),"-"))</f>
        <v>-</v>
      </c>
      <c r="HI40" s="5" t="str">
        <f>IF($Z40=0,"-",IFERROR(INDEX(CHOOSE($G40,DataAutumn!i.GI, DataWinter!i.GI, DataSpring!i.GI),$H40,7*($Z40-1)+HI$14)*INDEX(GI.LowerScalar,1,HI$14),"-"))</f>
        <v>-</v>
      </c>
      <c r="HJ40" s="5" t="str">
        <f>IF($Z40=0,"-",IFERROR(INDEX(CHOOSE($G40,DataAutumn!i.GI, DataWinter!i.GI, DataSpring!i.GI),$H40,7*($Z40-1)+HJ$14)*INDEX(GI.LowerScalar,1,HJ$14),"-"))</f>
        <v>-</v>
      </c>
      <c r="HK40" s="5" t="str">
        <f>IF($Z40=0,"-",IFERROR(INDEX(CHOOSE($G40,DataAutumn!i.GI, DataWinter!i.GI, DataSpring!i.GI),$H40,7*($Z40-1)+HK$14)*INDEX(GI.LowerScalar,1,HK$14),"-"))</f>
        <v>-</v>
      </c>
      <c r="HL40" s="5" t="str">
        <f>IF($Z40=0,"-",IFERROR(INDEX(CHOOSE($G40,DataAutumn!i.GI, DataWinter!i.GI, DataSpring!i.GI),$H40,7*($Z40-1)+HL$14)*INDEX(GI.LowerScalar,1,HL$14),"-"))</f>
        <v>-</v>
      </c>
      <c r="HM40" s="5" t="b">
        <f t="array" aca="1" ref="HM40" ca="1">IF(OR(HN40:IB40&lt;&gt;"-"),TRUE,"-")</f>
        <v>1</v>
      </c>
      <c r="HN40" s="22">
        <f t="shared" ca="1" si="193"/>
        <v>0</v>
      </c>
      <c r="HO40" s="5" t="str">
        <f>IF($Z40=0,"-",IFERROR(INDEX(CHOOSE($G40,DataAutumn!i.GI, DataWinter!i.GI, DataSpring!i.GI),$H40,7*($Z40-1)+HO$14)*INDEX(GI.UpperScalar,1,HO$14),"-"))</f>
        <v>-</v>
      </c>
      <c r="HP40" s="5" t="str">
        <f>IF($Z40=0,"-",IFERROR(INDEX(CHOOSE($G40,DataAutumn!i.GI, DataWinter!i.GI, DataSpring!i.GI),$H40,7*($Z40-1)+HP$14)*INDEX(GI.UpperScalar,1,HP$14),"-"))</f>
        <v>-</v>
      </c>
      <c r="HQ40" s="5" t="str">
        <f>IF($Z40=0,"-",IFERROR(INDEX(CHOOSE($G40,DataAutumn!i.GI, DataWinter!i.GI, DataSpring!i.GI),$H40,7*($Z40-1)+HQ$14)*INDEX(GI.UpperScalar,1,HQ$14),"-"))</f>
        <v>-</v>
      </c>
      <c r="HR40" s="5" t="str">
        <f>IF($Z40=0,"-",IFERROR(INDEX(CHOOSE($G40,DataAutumn!i.GI, DataWinter!i.GI, DataSpring!i.GI),$H40,7*($Z40-1)+HR$14)*INDEX(GI.UpperScalar,1,HR$14),"-"))</f>
        <v>-</v>
      </c>
      <c r="HS40" s="5" t="str">
        <f>IF($Z40=0,"-",IFERROR(INDEX(CHOOSE($G40,DataAutumn!i.GI, DataWinter!i.GI, DataSpring!i.GI),$H40,7*($Z40-1)+HS$14)*INDEX(GI.UpperScalar,1,HS$14),"-"))</f>
        <v>-</v>
      </c>
      <c r="HT40" s="5" t="str">
        <f>IF($Z40=0,"-",IFERROR(INDEX(CHOOSE($G40,DataAutumn!i.GI, DataWinter!i.GI, DataSpring!i.GI),$H40,7*($Z40-1)+HT$14)*INDEX(GI.UpperScalar,1,HT$14),"-"))</f>
        <v>-</v>
      </c>
      <c r="HU40" s="5" t="str">
        <f>IF($Z40=0,"-",IFERROR(INDEX(CHOOSE($G40,DataAutumn!i.GI, DataWinter!i.GI, DataSpring!i.GI),$H40,7*($Z40-1)+HU$14)*INDEX(GI.UpperScalar,1,HU$14),"-"))</f>
        <v>-</v>
      </c>
      <c r="HV40" s="5" t="str">
        <f>IF($Z40=0,"-",IFERROR(INDEX(CHOOSE($G40,DataAutumn!i.GI, DataWinter!i.GI, DataSpring!i.GI),$H40,7*($Z40-1)+HV$14)*INDEX(GI.UpperScalar,1,HV$14),"-"))</f>
        <v>-</v>
      </c>
      <c r="HW40" s="5" t="str">
        <f>IF($Z40=0,"-",IFERROR(INDEX(CHOOSE($G40,DataAutumn!i.GI, DataWinter!i.GI, DataSpring!i.GI),$H40,7*($Z40-1)+HW$14)*INDEX(GI.UpperScalar,1,HW$14),"-"))</f>
        <v>-</v>
      </c>
      <c r="HX40" s="5" t="str">
        <f>IF($Z40=0,"-",IFERROR(INDEX(CHOOSE($G40,DataAutumn!i.GI, DataWinter!i.GI, DataSpring!i.GI),$H40,7*($Z40-1)+HX$14)*INDEX(GI.UpperScalar,1,HX$14),"-"))</f>
        <v>-</v>
      </c>
      <c r="HY40" s="5" t="str">
        <f>IF($Z40=0,"-",IFERROR(INDEX(CHOOSE($G40,DataAutumn!i.GI, DataWinter!i.GI, DataSpring!i.GI),$H40,7*($Z40-1)+HY$14)*INDEX(GI.UpperScalar,1,HY$14),"-"))</f>
        <v>-</v>
      </c>
      <c r="HZ40" s="5" t="str">
        <f>IF($Z40=0,"-",IFERROR(INDEX(CHOOSE($G40,DataAutumn!i.GI, DataWinter!i.GI, DataSpring!i.GI),$H40,7*($Z40-1)+HZ$14)*INDEX(GI.UpperScalar,1,HZ$14),"-"))</f>
        <v>-</v>
      </c>
      <c r="IA40" s="5" t="str">
        <f>IF($Z40=0,"-",IFERROR(INDEX(CHOOSE($G40,DataAutumn!i.GI, DataWinter!i.GI, DataSpring!i.GI),$H40,7*($Z40-1)+IA$14)*INDEX(GI.UpperScalar,1,IA$14),"-"))</f>
        <v>-</v>
      </c>
      <c r="IB40" s="5" t="str">
        <f>IF($Z40=0,"-",IFERROR(INDEX(CHOOSE($G40,DataAutumn!i.GI, DataWinter!i.GI, DataSpring!i.GI),$H40,7*($Z40-1)+IB$14)*INDEX(GI.UpperScalar,1,IB$14),"-"))</f>
        <v>-</v>
      </c>
      <c r="IC40" s="22" t="str">
        <f t="shared" ca="1" si="106"/>
        <v>-</v>
      </c>
      <c r="ID40" s="22" t="str">
        <f t="shared" ca="1" si="106"/>
        <v>-</v>
      </c>
      <c r="IE40" s="22" t="b">
        <f t="shared" ca="1" si="107"/>
        <v>1</v>
      </c>
      <c r="IF40" s="22">
        <f t="shared" ca="1" si="107"/>
        <v>0</v>
      </c>
      <c r="IG40" s="5" t="str">
        <f t="shared" ca="1" si="166"/>
        <v>-</v>
      </c>
      <c r="IH40" s="5" t="str">
        <f t="shared" ca="1" si="166"/>
        <v>-</v>
      </c>
      <c r="II40" s="5" t="str">
        <f t="shared" ca="1" si="166"/>
        <v>-</v>
      </c>
      <c r="IJ40" s="5" t="str">
        <f t="shared" ca="1" si="166"/>
        <v>-</v>
      </c>
      <c r="IK40" s="22" t="str">
        <f t="shared" ca="1" si="194"/>
        <v>-</v>
      </c>
      <c r="IL40" s="5">
        <f t="shared" ca="1" si="167"/>
        <v>0.5</v>
      </c>
      <c r="IM40" s="22" t="str">
        <f t="shared" ca="1" si="194"/>
        <v>-</v>
      </c>
      <c r="IN40" s="5">
        <f t="shared" ca="1" si="168"/>
        <v>0.5</v>
      </c>
      <c r="IO40" s="5" t="str">
        <f t="shared" ca="1" si="169"/>
        <v>-</v>
      </c>
      <c r="IP40" s="5">
        <f t="shared" ca="1" si="169"/>
        <v>500</v>
      </c>
      <c r="IQ40" s="5">
        <f t="shared" ca="1" si="169"/>
        <v>500</v>
      </c>
      <c r="IR40" s="5">
        <f t="shared" ca="1" si="169"/>
        <v>865</v>
      </c>
      <c r="IS40" s="5" t="str">
        <f t="shared" ca="1" si="169"/>
        <v>-</v>
      </c>
      <c r="IT40" s="5" t="str">
        <f t="shared" ca="1" si="169"/>
        <v>-</v>
      </c>
      <c r="IU40" s="22">
        <f t="shared" ca="1" si="194"/>
        <v>1</v>
      </c>
      <c r="IV40" s="22">
        <f t="shared" ca="1" si="194"/>
        <v>0</v>
      </c>
      <c r="IW40" s="22">
        <f t="shared" ca="1" si="194"/>
        <v>1</v>
      </c>
      <c r="IX40" s="22">
        <f t="shared" ca="1" si="194"/>
        <v>1</v>
      </c>
      <c r="IY40" s="22">
        <f t="shared" ca="1" si="194"/>
        <v>0</v>
      </c>
      <c r="IZ40" s="22">
        <f t="shared" ca="1" si="194"/>
        <v>70</v>
      </c>
      <c r="JA40" s="22">
        <f t="shared" ca="1" si="195"/>
        <v>50</v>
      </c>
      <c r="JB40" s="22">
        <f t="shared" ca="1" si="195"/>
        <v>70</v>
      </c>
      <c r="JC40" s="22">
        <f t="shared" ca="1" si="195"/>
        <v>50</v>
      </c>
      <c r="JD40" s="5">
        <f t="shared" ca="1" si="170"/>
        <v>1</v>
      </c>
      <c r="JE40" s="5">
        <f t="shared" ca="1" si="171"/>
        <v>1</v>
      </c>
      <c r="JF40" s="5">
        <f t="shared" ca="1" si="172"/>
        <v>1</v>
      </c>
      <c r="JG40" s="22">
        <f t="shared" ca="1" si="195"/>
        <v>1</v>
      </c>
      <c r="JH40" s="22">
        <f t="shared" ca="1" si="195"/>
        <v>1</v>
      </c>
      <c r="JI40" s="22">
        <f t="shared" ca="1" si="195"/>
        <v>1</v>
      </c>
      <c r="JJ40" s="22">
        <f t="shared" ca="1" si="195"/>
        <v>1</v>
      </c>
      <c r="JK40" s="22">
        <f t="shared" ca="1" si="195"/>
        <v>1</v>
      </c>
      <c r="JL40" s="22">
        <f t="shared" ca="1" si="195"/>
        <v>1</v>
      </c>
      <c r="JM40" s="22">
        <f t="shared" ca="1" si="195"/>
        <v>1</v>
      </c>
      <c r="JN40" s="173" t="b">
        <f t="shared" ca="1" si="196"/>
        <v>1</v>
      </c>
      <c r="JO40" s="173">
        <f t="shared" ca="1" si="211"/>
        <v>149.99</v>
      </c>
      <c r="JP40" s="173">
        <f t="shared" ca="1" si="211"/>
        <v>0</v>
      </c>
      <c r="JQ40" s="173">
        <f t="shared" ca="1" si="211"/>
        <v>0</v>
      </c>
      <c r="JR40" s="173">
        <f t="shared" ca="1" si="211"/>
        <v>0</v>
      </c>
      <c r="JS40" s="173">
        <f t="shared" ca="1" si="211"/>
        <v>0</v>
      </c>
      <c r="JT40" s="173">
        <f t="shared" ca="1" si="211"/>
        <v>0</v>
      </c>
      <c r="JU40" s="173">
        <f t="shared" ca="1" si="211"/>
        <v>0</v>
      </c>
      <c r="JV40" s="173">
        <f t="shared" ca="1" si="211"/>
        <v>0</v>
      </c>
      <c r="JW40" s="173">
        <f t="shared" ca="1" si="211"/>
        <v>0</v>
      </c>
      <c r="JX40" s="173">
        <f t="shared" ca="1" si="211"/>
        <v>0</v>
      </c>
      <c r="JY40" s="173">
        <f t="shared" ca="1" si="211"/>
        <v>0</v>
      </c>
      <c r="JZ40" s="173">
        <f t="shared" ca="1" si="211"/>
        <v>0</v>
      </c>
      <c r="KA40" s="173">
        <f t="shared" ca="1" si="211"/>
        <v>0</v>
      </c>
      <c r="KB40" s="173">
        <f t="shared" ca="1" si="211"/>
        <v>0</v>
      </c>
      <c r="KC40" s="173">
        <f t="shared" ca="1" si="211"/>
        <v>0</v>
      </c>
      <c r="KD40" s="173">
        <f t="shared" ca="1" si="211"/>
        <v>146.24</v>
      </c>
      <c r="KE40" s="173">
        <f t="shared" ca="1" si="212"/>
        <v>146.24</v>
      </c>
      <c r="KF40" s="173">
        <f t="shared" ca="1" si="212"/>
        <v>146.24</v>
      </c>
      <c r="KG40" s="173">
        <f t="shared" ca="1" si="212"/>
        <v>146.24</v>
      </c>
      <c r="KH40" s="173">
        <f t="shared" ca="1" si="212"/>
        <v>146.24</v>
      </c>
      <c r="KI40" s="173">
        <f t="shared" ca="1" si="212"/>
        <v>146.24</v>
      </c>
      <c r="KJ40" s="173">
        <f t="shared" ca="1" si="212"/>
        <v>146.24</v>
      </c>
      <c r="KK40" s="173">
        <f t="shared" ca="1" si="212"/>
        <v>146.24</v>
      </c>
      <c r="KL40" s="173">
        <f t="shared" ca="1" si="212"/>
        <v>20</v>
      </c>
      <c r="KM40" s="173">
        <f t="shared" ca="1" si="212"/>
        <v>20</v>
      </c>
      <c r="KN40" s="173">
        <f t="shared" ca="1" si="212"/>
        <v>20</v>
      </c>
      <c r="KO40" s="173">
        <f t="shared" ca="1" si="212"/>
        <v>0</v>
      </c>
      <c r="KP40" s="173">
        <f t="shared" ca="1" si="212"/>
        <v>0</v>
      </c>
      <c r="KQ40" s="173">
        <f t="shared" ca="1" si="212"/>
        <v>0</v>
      </c>
      <c r="KR40" s="173">
        <f t="shared" ca="1" si="212"/>
        <v>0</v>
      </c>
      <c r="KS40" s="173">
        <f t="shared" ca="1" si="212"/>
        <v>75.289999999999992</v>
      </c>
      <c r="KT40" s="173">
        <f t="shared" ca="1" si="212"/>
        <v>75.289999999999992</v>
      </c>
      <c r="KU40" s="173">
        <f t="shared" ca="1" si="213"/>
        <v>75.289999999999992</v>
      </c>
      <c r="KV40" s="173">
        <f t="shared" ca="1" si="213"/>
        <v>75.289999999999992</v>
      </c>
      <c r="KW40" s="173">
        <f t="shared" ca="1" si="213"/>
        <v>75.289999999999992</v>
      </c>
      <c r="KX40" s="173">
        <f t="shared" ca="1" si="213"/>
        <v>75.289999999999992</v>
      </c>
      <c r="KY40" s="173">
        <f t="shared" ca="1" si="213"/>
        <v>75.289999999999992</v>
      </c>
      <c r="KZ40" s="173">
        <f t="shared" ca="1" si="213"/>
        <v>222.87</v>
      </c>
      <c r="LA40" s="173">
        <f t="shared" ca="1" si="213"/>
        <v>0</v>
      </c>
      <c r="LB40" s="173">
        <f t="shared" ca="1" si="213"/>
        <v>0</v>
      </c>
      <c r="LC40" s="173">
        <f t="shared" ca="1" si="213"/>
        <v>0</v>
      </c>
      <c r="LD40" s="173">
        <f t="shared" ca="1" si="213"/>
        <v>0</v>
      </c>
      <c r="LE40" s="173">
        <f t="shared" ca="1" si="213"/>
        <v>0</v>
      </c>
      <c r="LF40" s="173">
        <f t="shared" ca="1" si="213"/>
        <v>0</v>
      </c>
      <c r="LG40" s="173">
        <f t="shared" ca="1" si="213"/>
        <v>0</v>
      </c>
      <c r="LH40" s="173">
        <f t="shared" ca="1" si="213"/>
        <v>0</v>
      </c>
      <c r="LI40" s="173">
        <f t="shared" ca="1" si="213"/>
        <v>0</v>
      </c>
      <c r="LJ40" s="173">
        <f t="shared" ca="1" si="213"/>
        <v>0</v>
      </c>
      <c r="LK40" s="173">
        <f t="shared" ca="1" si="214"/>
        <v>0</v>
      </c>
      <c r="LL40" s="173">
        <f t="shared" ca="1" si="214"/>
        <v>0</v>
      </c>
      <c r="LM40" s="173">
        <f t="shared" ca="1" si="214"/>
        <v>0</v>
      </c>
      <c r="LN40" s="173">
        <f t="shared" ca="1" si="214"/>
        <v>0</v>
      </c>
      <c r="LO40" s="173">
        <f t="shared" ca="1" si="214"/>
        <v>0</v>
      </c>
      <c r="LP40" s="173">
        <f t="shared" ca="1" si="214"/>
        <v>0</v>
      </c>
      <c r="LQ40" s="173">
        <f t="shared" ca="1" si="214"/>
        <v>0</v>
      </c>
      <c r="LR40" s="173">
        <f t="shared" ca="1" si="214"/>
        <v>0</v>
      </c>
      <c r="LS40" s="173">
        <f t="shared" ca="1" si="214"/>
        <v>0</v>
      </c>
      <c r="LT40" s="173">
        <f t="shared" ca="1" si="214"/>
        <v>0</v>
      </c>
      <c r="LU40" s="173">
        <f t="shared" ca="1" si="214"/>
        <v>0</v>
      </c>
      <c r="LV40" s="173">
        <f t="shared" ca="1" si="214"/>
        <v>0</v>
      </c>
      <c r="LW40" s="173">
        <f t="shared" ca="1" si="214"/>
        <v>0</v>
      </c>
      <c r="LX40" s="173">
        <f t="shared" ca="1" si="214"/>
        <v>0</v>
      </c>
      <c r="LY40" s="173">
        <f t="shared" ca="1" si="214"/>
        <v>0</v>
      </c>
      <c r="LZ40" s="173">
        <f t="shared" ca="1" si="214"/>
        <v>0</v>
      </c>
      <c r="MA40" s="173">
        <f t="shared" ca="1" si="215"/>
        <v>0</v>
      </c>
      <c r="MB40" s="173">
        <f t="shared" ca="1" si="215"/>
        <v>0</v>
      </c>
      <c r="MC40" s="173">
        <f t="shared" ca="1" si="215"/>
        <v>0</v>
      </c>
      <c r="MD40" s="173">
        <f t="shared" ca="1" si="215"/>
        <v>0</v>
      </c>
      <c r="ME40" s="173">
        <f t="shared" ca="1" si="215"/>
        <v>0</v>
      </c>
      <c r="MF40" s="173">
        <f t="shared" ca="1" si="215"/>
        <v>0</v>
      </c>
      <c r="MG40" s="173">
        <f t="shared" ca="1" si="215"/>
        <v>0</v>
      </c>
      <c r="MH40" s="173">
        <f t="shared" ca="1" si="215"/>
        <v>0</v>
      </c>
      <c r="MI40" s="173">
        <f t="shared" ca="1" si="215"/>
        <v>0</v>
      </c>
      <c r="MJ40" s="173">
        <f t="shared" ca="1" si="215"/>
        <v>0</v>
      </c>
      <c r="MK40" s="173">
        <f t="shared" ca="1" si="215"/>
        <v>0</v>
      </c>
      <c r="ML40" s="173">
        <f t="shared" ca="1" si="215"/>
        <v>0</v>
      </c>
      <c r="MM40" s="173">
        <f t="shared" ca="1" si="215"/>
        <v>0</v>
      </c>
      <c r="MN40" s="173">
        <f t="shared" ca="1" si="215"/>
        <v>0</v>
      </c>
      <c r="MO40" s="173">
        <f t="shared" ca="1" si="215"/>
        <v>0</v>
      </c>
      <c r="MP40" s="173">
        <f t="shared" ca="1" si="215"/>
        <v>0</v>
      </c>
      <c r="MQ40" s="173">
        <f t="shared" ca="1" si="216"/>
        <v>0</v>
      </c>
      <c r="MR40" s="173">
        <f t="shared" ca="1" si="216"/>
        <v>0</v>
      </c>
      <c r="MS40" s="173">
        <f t="shared" ca="1" si="216"/>
        <v>0</v>
      </c>
      <c r="MT40" s="173">
        <f t="shared" ca="1" si="216"/>
        <v>0</v>
      </c>
      <c r="MU40" s="173">
        <f t="shared" ca="1" si="216"/>
        <v>0</v>
      </c>
      <c r="MV40" s="173">
        <f t="shared" ca="1" si="216"/>
        <v>0</v>
      </c>
      <c r="MW40" s="173">
        <f t="shared" ca="1" si="216"/>
        <v>0</v>
      </c>
      <c r="MX40" s="173">
        <f t="shared" ca="1" si="216"/>
        <v>0</v>
      </c>
      <c r="MY40" s="173">
        <f t="shared" ca="1" si="216"/>
        <v>0</v>
      </c>
      <c r="MZ40" s="173">
        <f t="shared" ca="1" si="216"/>
        <v>0</v>
      </c>
      <c r="NA40" s="173">
        <f t="shared" ca="1" si="216"/>
        <v>0</v>
      </c>
      <c r="NB40" s="173">
        <f t="shared" ca="1" si="216"/>
        <v>0</v>
      </c>
      <c r="NC40" s="173">
        <f t="shared" ca="1" si="216"/>
        <v>0</v>
      </c>
      <c r="ND40" s="173">
        <f t="shared" ca="1" si="216"/>
        <v>0</v>
      </c>
      <c r="NE40" s="173">
        <f t="shared" ca="1" si="216"/>
        <v>0</v>
      </c>
      <c r="NF40" s="173">
        <f t="shared" ca="1" si="216"/>
        <v>0</v>
      </c>
      <c r="NG40" s="173">
        <f t="shared" ca="1" si="217"/>
        <v>0</v>
      </c>
      <c r="NH40" s="173">
        <f t="shared" ca="1" si="217"/>
        <v>0</v>
      </c>
      <c r="NI40" s="173">
        <f t="shared" ca="1" si="217"/>
        <v>0</v>
      </c>
      <c r="NJ40" s="173">
        <f t="shared" ca="1" si="217"/>
        <v>0</v>
      </c>
      <c r="NK40" s="173">
        <f t="shared" ca="1" si="217"/>
        <v>0</v>
      </c>
      <c r="NL40" s="173">
        <f t="shared" ca="1" si="217"/>
        <v>0</v>
      </c>
      <c r="NM40" s="173">
        <f t="shared" ca="1" si="217"/>
        <v>0</v>
      </c>
      <c r="NN40" s="173">
        <f t="shared" ca="1" si="217"/>
        <v>0</v>
      </c>
      <c r="NO40" s="173">
        <f t="shared" ca="1" si="217"/>
        <v>0</v>
      </c>
      <c r="NP40" s="173">
        <f t="shared" ca="1" si="217"/>
        <v>0</v>
      </c>
      <c r="NQ40" s="173">
        <f t="shared" ca="1" si="217"/>
        <v>0</v>
      </c>
      <c r="NR40" s="173">
        <f t="shared" ca="1" si="217"/>
        <v>0</v>
      </c>
      <c r="NS40" s="173">
        <f t="shared" ca="1" si="217"/>
        <v>0</v>
      </c>
      <c r="NT40" s="173">
        <f t="shared" ca="1" si="217"/>
        <v>0</v>
      </c>
      <c r="NU40" s="173">
        <f t="shared" ca="1" si="217"/>
        <v>0</v>
      </c>
      <c r="NV40" s="173">
        <f t="shared" ca="1" si="217"/>
        <v>0</v>
      </c>
      <c r="NW40" s="173">
        <f t="shared" ca="1" si="180"/>
        <v>0</v>
      </c>
      <c r="NX40" s="173">
        <f t="shared" ca="1" si="180"/>
        <v>0</v>
      </c>
      <c r="NY40" s="173">
        <f t="shared" ca="1" si="180"/>
        <v>0</v>
      </c>
      <c r="NZ40" s="173">
        <f t="shared" ca="1" si="180"/>
        <v>0</v>
      </c>
      <c r="OA40" s="173">
        <f t="shared" ca="1" si="180"/>
        <v>0</v>
      </c>
      <c r="OB40" s="173">
        <f t="shared" ca="1" si="180"/>
        <v>0</v>
      </c>
      <c r="OC40" s="173">
        <f t="shared" ca="1" si="180"/>
        <v>0</v>
      </c>
      <c r="OD40" s="173">
        <f t="shared" ca="1" si="180"/>
        <v>0</v>
      </c>
      <c r="OE40" s="22">
        <f t="shared" ca="1" si="197"/>
        <v>0</v>
      </c>
      <c r="OF40" s="22" t="str">
        <f t="shared" ca="1" si="197"/>
        <v>-</v>
      </c>
      <c r="OG40" s="22">
        <f t="shared" ca="1" si="197"/>
        <v>0</v>
      </c>
      <c r="OH40" s="22">
        <f t="shared" ca="1" si="197"/>
        <v>0</v>
      </c>
      <c r="OI40" s="27">
        <v>0</v>
      </c>
    </row>
    <row r="41" spans="1:399" s="303" customFormat="1" outlineLevel="1">
      <c r="A41" s="302">
        <f t="shared" si="181"/>
        <v>36</v>
      </c>
      <c r="B41" s="314">
        <f t="shared" ca="1" si="203"/>
        <v>19</v>
      </c>
      <c r="C41" s="303">
        <v>4</v>
      </c>
      <c r="D41" s="341" t="b">
        <f t="shared" si="198"/>
        <v>0</v>
      </c>
      <c r="E41" s="303" t="b">
        <v>0</v>
      </c>
      <c r="F41" s="303" t="b">
        <v>1</v>
      </c>
      <c r="G41" s="339">
        <f t="shared" ca="1" si="199"/>
        <v>1</v>
      </c>
      <c r="H41" s="339">
        <f t="shared" ca="1" si="199"/>
        <v>1</v>
      </c>
      <c r="I41" s="339">
        <f t="shared" ca="1" si="199"/>
        <v>1</v>
      </c>
      <c r="J41" s="339">
        <f t="shared" ca="1" si="199"/>
        <v>1</v>
      </c>
      <c r="K41" s="339">
        <f t="shared" ca="1" si="199"/>
        <v>1</v>
      </c>
      <c r="L41" s="339">
        <f t="shared" ca="1" si="199"/>
        <v>1</v>
      </c>
      <c r="M41" s="339">
        <f t="shared" ca="1" si="199"/>
        <v>1</v>
      </c>
      <c r="N41" s="339">
        <f t="shared" ca="1" si="199"/>
        <v>2</v>
      </c>
      <c r="O41" s="339">
        <f t="shared" ca="1" si="199"/>
        <v>1</v>
      </c>
      <c r="P41" s="339">
        <f t="shared" ca="1" si="199"/>
        <v>0</v>
      </c>
      <c r="Q41" s="339">
        <f t="shared" ca="1" si="199"/>
        <v>0</v>
      </c>
      <c r="R41" s="339">
        <f t="shared" ca="1" si="199"/>
        <v>0</v>
      </c>
      <c r="S41" s="339">
        <f t="shared" ca="1" si="199"/>
        <v>0</v>
      </c>
      <c r="T41" s="339">
        <f t="shared" ca="1" si="199"/>
        <v>0</v>
      </c>
      <c r="U41" s="339">
        <f t="shared" ca="1" si="199"/>
        <v>1</v>
      </c>
      <c r="V41" s="339">
        <f t="shared" ca="1" si="199"/>
        <v>1</v>
      </c>
      <c r="W41" s="339">
        <f t="shared" ca="1" si="218"/>
        <v>1</v>
      </c>
      <c r="X41" s="339">
        <f t="shared" ca="1" si="184"/>
        <v>1</v>
      </c>
      <c r="Y41" s="339">
        <f t="shared" ca="1" si="184"/>
        <v>1</v>
      </c>
      <c r="Z41" s="32"/>
      <c r="AB41" s="21">
        <v>0</v>
      </c>
      <c r="AC41" s="5">
        <f t="shared" ca="1" si="143"/>
        <v>1</v>
      </c>
      <c r="AD41" s="5">
        <f t="shared" ca="1" si="143"/>
        <v>1</v>
      </c>
      <c r="AE41" s="5">
        <f t="shared" ca="1" si="143"/>
        <v>0</v>
      </c>
      <c r="AF41" s="5">
        <f t="shared" ca="1" si="143"/>
        <v>2</v>
      </c>
      <c r="AG41" s="5">
        <f t="shared" ca="1" si="143"/>
        <v>0</v>
      </c>
      <c r="AJ41" s="328" t="str">
        <f t="shared" ca="1" si="185"/>
        <v>00017 FeedSupply GSM Day135 FWM     GI1 EL050% Age213 T_TRUE  LTW_FALSE (F33N11)</v>
      </c>
      <c r="AK41" s="10" t="str">
        <f ca="1">IF(COUNTIF(AJ$5:AJ41,AJ41)=1,"-","Dup")</f>
        <v>-</v>
      </c>
      <c r="AL41" s="22" t="b">
        <f t="shared" ca="1" si="219"/>
        <v>1</v>
      </c>
      <c r="AM41" s="22" t="b">
        <f t="shared" ca="1" si="219"/>
        <v>0</v>
      </c>
      <c r="AN41" s="21" t="b">
        <v>1</v>
      </c>
      <c r="AO41" s="21" t="b">
        <v>1</v>
      </c>
      <c r="AP41" s="340">
        <f t="shared" ca="1" si="200"/>
        <v>111117</v>
      </c>
      <c r="AQ41" s="22" t="b">
        <f t="shared" ca="1" si="219"/>
        <v>1</v>
      </c>
      <c r="AR41" s="339">
        <f t="shared" ca="1" si="201"/>
        <v>111118</v>
      </c>
      <c r="AS41" s="22">
        <f t="shared" ca="1" si="202"/>
        <v>1</v>
      </c>
      <c r="AT41" s="21" t="s">
        <v>37</v>
      </c>
      <c r="AU41" s="22" t="str">
        <f t="shared" ca="1" si="202"/>
        <v>-</v>
      </c>
      <c r="AV41" s="21" t="s">
        <v>37</v>
      </c>
      <c r="AW41" s="21" t="s">
        <v>37</v>
      </c>
      <c r="AX41" s="22" t="str">
        <f t="shared" ca="1" si="219"/>
        <v>-</v>
      </c>
      <c r="AY41" s="22">
        <f t="shared" ca="1" si="219"/>
        <v>0</v>
      </c>
      <c r="AZ41" s="22">
        <f t="shared" ca="1" si="219"/>
        <v>0</v>
      </c>
      <c r="BA41" s="22" t="str">
        <f t="shared" ca="1" si="219"/>
        <v>-</v>
      </c>
      <c r="BB41" s="22" t="str">
        <f t="shared" ca="1" si="219"/>
        <v>-</v>
      </c>
      <c r="BC41" s="22" t="str">
        <f t="shared" ca="1" si="219"/>
        <v>-</v>
      </c>
      <c r="BD41" s="22" t="str">
        <f t="shared" ref="BD41:BS43" ca="1" si="221">OFFSET(BD$5,$B41,0)</f>
        <v>-</v>
      </c>
      <c r="BE41" s="22" t="str">
        <f t="shared" ca="1" si="221"/>
        <v>-</v>
      </c>
      <c r="BF41" s="22" t="str">
        <f t="shared" ca="1" si="221"/>
        <v>-</v>
      </c>
      <c r="BG41" s="22" t="str">
        <f t="shared" ca="1" si="221"/>
        <v>-</v>
      </c>
      <c r="BH41" s="22" t="str">
        <f t="shared" ca="1" si="221"/>
        <v>-</v>
      </c>
      <c r="BI41" s="22" t="str">
        <f t="shared" ca="1" si="221"/>
        <v>-</v>
      </c>
      <c r="BJ41" s="22" t="str">
        <f t="shared" ca="1" si="221"/>
        <v>-</v>
      </c>
      <c r="BK41" s="22" t="str">
        <f t="shared" ca="1" si="221"/>
        <v>-</v>
      </c>
      <c r="BL41" s="22" t="str">
        <f t="shared" ca="1" si="221"/>
        <v>-</v>
      </c>
      <c r="BM41" s="22" t="str">
        <f t="shared" ca="1" si="221"/>
        <v>-</v>
      </c>
      <c r="BN41" s="22" t="str">
        <f t="shared" ca="1" si="221"/>
        <v>-</v>
      </c>
      <c r="BO41" s="22" t="str">
        <f t="shared" ca="1" si="221"/>
        <v>-</v>
      </c>
      <c r="BP41" s="22" t="str">
        <f t="shared" ca="1" si="221"/>
        <v>-</v>
      </c>
      <c r="BQ41" s="22" t="str">
        <f t="shared" ca="1" si="221"/>
        <v>-</v>
      </c>
      <c r="BR41" s="22" t="str">
        <f t="shared" ca="1" si="221"/>
        <v>-</v>
      </c>
      <c r="BS41" s="22" t="str">
        <f t="shared" ca="1" si="221"/>
        <v>-</v>
      </c>
      <c r="BT41" s="22" t="str">
        <f t="shared" ca="1" si="220"/>
        <v>-</v>
      </c>
      <c r="BU41" s="22" t="str">
        <f t="shared" ca="1" si="220"/>
        <v>-</v>
      </c>
      <c r="BV41" s="22" t="str">
        <f t="shared" ca="1" si="220"/>
        <v>-</v>
      </c>
      <c r="BW41" s="22" t="str">
        <f t="shared" ca="1" si="220"/>
        <v>-</v>
      </c>
      <c r="BX41" s="5">
        <f t="shared" ca="1" si="145"/>
        <v>0</v>
      </c>
      <c r="BY41" s="22" t="str">
        <f t="shared" ca="1" si="220"/>
        <v>-</v>
      </c>
      <c r="BZ41" s="22" t="str">
        <f t="shared" ca="1" si="220"/>
        <v>-</v>
      </c>
      <c r="CA41" s="22" t="str">
        <f t="shared" ca="1" si="220"/>
        <v>-</v>
      </c>
      <c r="CB41" s="22" t="str">
        <f t="shared" ca="1" si="220"/>
        <v>-</v>
      </c>
      <c r="CC41" s="22" t="str">
        <f t="shared" ca="1" si="220"/>
        <v>-</v>
      </c>
      <c r="CD41" s="22" t="str">
        <f t="shared" ca="1" si="220"/>
        <v>-</v>
      </c>
      <c r="CE41" s="22" t="str">
        <f t="shared" ca="1" si="220"/>
        <v>-</v>
      </c>
      <c r="CF41" s="22" t="str">
        <f t="shared" ca="1" si="220"/>
        <v>-</v>
      </c>
      <c r="CG41" s="21">
        <v>1</v>
      </c>
      <c r="CH41" s="21">
        <v>1</v>
      </c>
      <c r="CI41" s="22">
        <f t="shared" ca="1" si="187"/>
        <v>0</v>
      </c>
      <c r="CJ41" s="22" t="str">
        <f t="shared" ca="1" si="188"/>
        <v>-</v>
      </c>
      <c r="CK41" s="22" t="str">
        <f t="shared" ca="1" si="188"/>
        <v>-</v>
      </c>
      <c r="CL41" s="22" t="str">
        <f t="shared" ca="1" si="188"/>
        <v>-</v>
      </c>
      <c r="CM41" s="22" t="str">
        <f t="shared" ca="1" si="188"/>
        <v>-</v>
      </c>
      <c r="CN41" s="22" t="str">
        <f t="shared" ca="1" si="188"/>
        <v>-</v>
      </c>
      <c r="CO41" s="22" t="str">
        <f t="shared" ca="1" si="188"/>
        <v>-</v>
      </c>
      <c r="CP41" s="22" t="str">
        <f t="shared" ca="1" si="188"/>
        <v>-</v>
      </c>
      <c r="CQ41" s="22">
        <f t="shared" ca="1" si="188"/>
        <v>0</v>
      </c>
      <c r="CR41" s="22" t="str">
        <f t="shared" ca="1" si="188"/>
        <v>-</v>
      </c>
      <c r="CS41" s="22" t="str">
        <f t="shared" ca="1" si="188"/>
        <v>-</v>
      </c>
      <c r="CT41" s="22" t="str">
        <f t="shared" ca="1" si="188"/>
        <v>-</v>
      </c>
      <c r="CU41" s="22" t="str">
        <f t="shared" ca="1" si="188"/>
        <v>-</v>
      </c>
      <c r="CV41" s="22" t="str">
        <f t="shared" ca="1" si="188"/>
        <v>-</v>
      </c>
      <c r="CW41" s="22">
        <f t="shared" ca="1" si="188"/>
        <v>0</v>
      </c>
      <c r="CX41" s="195">
        <f t="shared" ca="1" si="146"/>
        <v>0</v>
      </c>
      <c r="CY41" s="195">
        <f t="shared" ca="1" si="146"/>
        <v>0</v>
      </c>
      <c r="CZ41" s="195">
        <f t="shared" ca="1" si="146"/>
        <v>0</v>
      </c>
      <c r="DA41" s="195">
        <f t="shared" ca="1" si="146"/>
        <v>0</v>
      </c>
      <c r="DB41" s="194">
        <f t="shared" ca="1" si="147"/>
        <v>0</v>
      </c>
      <c r="DC41" s="194">
        <f t="shared" ca="1" si="147"/>
        <v>0</v>
      </c>
      <c r="DD41" s="194">
        <f t="shared" ca="1" si="147"/>
        <v>0</v>
      </c>
      <c r="DE41" s="194">
        <f t="shared" ca="1" si="147"/>
        <v>0</v>
      </c>
      <c r="DF41" s="196">
        <f t="shared" ca="1" si="148"/>
        <v>0</v>
      </c>
      <c r="DG41" s="196">
        <f t="shared" ca="1" si="148"/>
        <v>0</v>
      </c>
      <c r="DH41" s="196">
        <f t="shared" ca="1" si="148"/>
        <v>0</v>
      </c>
      <c r="DI41" s="196">
        <f t="shared" ca="1" si="148"/>
        <v>0</v>
      </c>
      <c r="DJ41" s="195">
        <f t="shared" ca="1" si="149"/>
        <v>0</v>
      </c>
      <c r="DK41" s="195">
        <f t="shared" ca="1" si="149"/>
        <v>0</v>
      </c>
      <c r="DL41" s="195">
        <f t="shared" ca="1" si="149"/>
        <v>0</v>
      </c>
      <c r="DM41" s="195">
        <f t="shared" ca="1" si="149"/>
        <v>0</v>
      </c>
      <c r="DN41" s="194">
        <f t="shared" ca="1" si="150"/>
        <v>0</v>
      </c>
      <c r="DO41" s="194">
        <f t="shared" ca="1" si="150"/>
        <v>0</v>
      </c>
      <c r="DP41" s="194">
        <f t="shared" ca="1" si="150"/>
        <v>0</v>
      </c>
      <c r="DQ41" s="194">
        <f t="shared" ca="1" si="150"/>
        <v>0</v>
      </c>
      <c r="DR41" s="196">
        <f t="shared" ca="1" si="151"/>
        <v>0</v>
      </c>
      <c r="DS41" s="196">
        <f t="shared" ca="1" si="151"/>
        <v>0</v>
      </c>
      <c r="DT41" s="196">
        <f t="shared" ca="1" si="151"/>
        <v>0</v>
      </c>
      <c r="DU41" s="196">
        <f t="shared" ca="1" si="151"/>
        <v>0</v>
      </c>
      <c r="DV41" s="195">
        <f t="shared" ca="1" si="152"/>
        <v>0</v>
      </c>
      <c r="DW41" s="195">
        <f t="shared" ca="1" si="152"/>
        <v>0</v>
      </c>
      <c r="DX41" s="195">
        <f t="shared" ca="1" si="152"/>
        <v>0</v>
      </c>
      <c r="DY41" s="195">
        <f t="shared" ca="1" si="152"/>
        <v>0</v>
      </c>
      <c r="DZ41" s="194">
        <f t="shared" ca="1" si="153"/>
        <v>0</v>
      </c>
      <c r="EA41" s="194">
        <f t="shared" ca="1" si="153"/>
        <v>0</v>
      </c>
      <c r="EB41" s="194">
        <f t="shared" ca="1" si="153"/>
        <v>0</v>
      </c>
      <c r="EC41" s="194">
        <f t="shared" ca="1" si="153"/>
        <v>0</v>
      </c>
      <c r="ED41" s="196">
        <f t="shared" ca="1" si="154"/>
        <v>0</v>
      </c>
      <c r="EE41" s="196">
        <f t="shared" ca="1" si="154"/>
        <v>0</v>
      </c>
      <c r="EF41" s="196">
        <f t="shared" ca="1" si="154"/>
        <v>0</v>
      </c>
      <c r="EG41" s="196">
        <f t="shared" ca="1" si="154"/>
        <v>0</v>
      </c>
      <c r="EH41" s="22">
        <f t="shared" ca="1" si="155"/>
        <v>0</v>
      </c>
      <c r="EI41" s="22">
        <f t="shared" ca="1" si="155"/>
        <v>0</v>
      </c>
      <c r="EJ41" s="22">
        <f t="shared" ca="1" si="155"/>
        <v>0</v>
      </c>
      <c r="EK41" s="22">
        <f t="shared" ca="1" si="155"/>
        <v>0</v>
      </c>
      <c r="EL41" s="22" t="str">
        <f t="shared" ca="1" si="155"/>
        <v>-</v>
      </c>
      <c r="EM41" s="22" t="str">
        <f t="shared" ca="1" si="155"/>
        <v>-</v>
      </c>
      <c r="EN41" s="5">
        <f t="shared" ca="1" si="156"/>
        <v>19</v>
      </c>
      <c r="EO41" s="5">
        <f t="shared" ca="1" si="156"/>
        <v>19</v>
      </c>
      <c r="EP41" s="22" t="str">
        <f t="shared" ca="1" si="155"/>
        <v>-</v>
      </c>
      <c r="EQ41" s="22" t="str">
        <f t="shared" ca="1" si="155"/>
        <v>-</v>
      </c>
      <c r="ER41" s="22" t="str">
        <f t="shared" ca="1" si="155"/>
        <v>-</v>
      </c>
      <c r="ES41" s="22" t="str">
        <f t="shared" ca="1" si="155"/>
        <v>-</v>
      </c>
      <c r="ET41" s="22" t="str">
        <f t="shared" ca="1" si="155"/>
        <v>-</v>
      </c>
      <c r="EU41" s="22" t="str">
        <f t="shared" ca="1" si="155"/>
        <v>-</v>
      </c>
      <c r="EV41" s="22" t="str">
        <f t="shared" ca="1" si="155"/>
        <v>-</v>
      </c>
      <c r="EW41" s="5">
        <f t="shared" ca="1" si="157"/>
        <v>0</v>
      </c>
      <c r="EX41" s="22" t="str">
        <f t="shared" ca="1" si="189"/>
        <v>-</v>
      </c>
      <c r="EY41" s="22" t="str">
        <f t="shared" ca="1" si="189"/>
        <v>-</v>
      </c>
      <c r="EZ41" s="22" t="str">
        <f t="shared" ca="1" si="189"/>
        <v>-</v>
      </c>
      <c r="FA41" s="22" t="str">
        <f t="shared" ca="1" si="189"/>
        <v>-</v>
      </c>
      <c r="FB41" s="5" t="b">
        <f t="shared" ca="1" si="158"/>
        <v>0</v>
      </c>
      <c r="FC41" s="22" t="str">
        <f t="shared" ca="1" si="189"/>
        <v>-</v>
      </c>
      <c r="FD41" s="22">
        <f t="shared" ca="1" si="189"/>
        <v>0</v>
      </c>
      <c r="FE41" s="22" t="str">
        <f t="shared" ca="1" si="189"/>
        <v>-</v>
      </c>
      <c r="FF41" s="22">
        <f t="shared" ca="1" si="189"/>
        <v>1</v>
      </c>
      <c r="FG41" s="22">
        <f t="shared" ca="1" si="189"/>
        <v>0</v>
      </c>
      <c r="FH41" s="22">
        <f t="shared" ca="1" si="189"/>
        <v>1</v>
      </c>
      <c r="FI41" s="22">
        <f t="shared" ca="1" si="189"/>
        <v>1</v>
      </c>
      <c r="FJ41" s="22">
        <f t="shared" ca="1" si="189"/>
        <v>1</v>
      </c>
      <c r="FK41" s="22">
        <f t="shared" ca="1" si="189"/>
        <v>0</v>
      </c>
      <c r="FL41" s="22">
        <f t="shared" ca="1" si="189"/>
        <v>0</v>
      </c>
      <c r="FM41" s="22">
        <f t="shared" ca="1" si="189"/>
        <v>0</v>
      </c>
      <c r="FN41" s="22">
        <f t="shared" ca="1" si="190"/>
        <v>0</v>
      </c>
      <c r="FO41" s="22">
        <f t="shared" ca="1" si="190"/>
        <v>1</v>
      </c>
      <c r="FP41" s="22">
        <f t="shared" ca="1" si="190"/>
        <v>0</v>
      </c>
      <c r="FQ41" s="22">
        <f t="shared" ca="1" si="190"/>
        <v>0</v>
      </c>
      <c r="FR41" s="22">
        <f t="shared" ca="1" si="190"/>
        <v>0</v>
      </c>
      <c r="FS41" s="22">
        <f t="shared" ca="1" si="190"/>
        <v>0</v>
      </c>
      <c r="FT41" s="22">
        <f t="shared" ca="1" si="190"/>
        <v>0</v>
      </c>
      <c r="FU41" s="22">
        <f t="shared" ca="1" si="190"/>
        <v>0</v>
      </c>
      <c r="FV41" s="22">
        <f t="shared" ca="1" si="190"/>
        <v>0</v>
      </c>
      <c r="FW41" s="22">
        <f t="shared" ca="1" si="190"/>
        <v>1</v>
      </c>
      <c r="FX41" s="22">
        <f t="shared" ca="1" si="190"/>
        <v>0</v>
      </c>
      <c r="FY41" s="5">
        <f t="shared" ca="1" si="159"/>
        <v>0</v>
      </c>
      <c r="FZ41" s="5">
        <f t="shared" ca="1" si="159"/>
        <v>0</v>
      </c>
      <c r="GA41" s="5">
        <f t="shared" ca="1" si="159"/>
        <v>0</v>
      </c>
      <c r="GB41" s="5" t="e">
        <f t="shared" si="160"/>
        <v>#VALUE!</v>
      </c>
      <c r="GC41" s="5" t="e">
        <f t="shared" si="160"/>
        <v>#VALUE!</v>
      </c>
      <c r="GD41" s="5" t="e">
        <f t="shared" si="160"/>
        <v>#VALUE!</v>
      </c>
      <c r="GE41" s="22">
        <f t="shared" ca="1" si="191"/>
        <v>0</v>
      </c>
      <c r="GF41" s="22">
        <f t="shared" ca="1" si="191"/>
        <v>0</v>
      </c>
      <c r="GG41" s="22" t="str">
        <f t="shared" ca="1" si="191"/>
        <v>-</v>
      </c>
      <c r="GH41" s="22" t="str">
        <f t="shared" ca="1" si="191"/>
        <v>-</v>
      </c>
      <c r="GI41" s="22" t="str">
        <f t="shared" ca="1" si="191"/>
        <v>-</v>
      </c>
      <c r="GJ41" s="22" t="str">
        <f t="shared" ca="1" si="191"/>
        <v>-</v>
      </c>
      <c r="GK41" s="5" t="b">
        <f t="shared" ca="1" si="161"/>
        <v>1</v>
      </c>
      <c r="GL41" s="5" t="b">
        <f t="shared" ca="1" si="161"/>
        <v>0</v>
      </c>
      <c r="GM41" s="5" t="b">
        <f t="shared" ca="1" si="161"/>
        <v>0</v>
      </c>
      <c r="GN41" s="5">
        <f t="shared" ca="1" si="162"/>
        <v>0</v>
      </c>
      <c r="GO41" s="22">
        <f t="shared" ca="1" si="191"/>
        <v>1</v>
      </c>
      <c r="GP41" s="22">
        <f t="shared" ca="1" si="191"/>
        <v>2</v>
      </c>
      <c r="GQ41" s="5" t="e">
        <f t="shared" ca="1" si="163"/>
        <v>#VALUE!</v>
      </c>
      <c r="GR41" s="5" t="e">
        <f t="shared" ca="1" si="163"/>
        <v>#VALUE!</v>
      </c>
      <c r="GS41" s="5" t="e">
        <f t="shared" si="164"/>
        <v>#VALUE!</v>
      </c>
      <c r="GT41" s="5" t="e">
        <f t="shared" si="164"/>
        <v>#VALUE!</v>
      </c>
      <c r="GU41" s="5" t="e">
        <f t="shared" ca="1" si="165"/>
        <v>#VALUE!</v>
      </c>
      <c r="GV41" s="22" t="str">
        <f t="shared" ca="1" si="192"/>
        <v>-</v>
      </c>
      <c r="GW41" s="22" t="str">
        <f t="shared" ca="1" si="192"/>
        <v>-</v>
      </c>
      <c r="GX41" s="5" t="str">
        <f t="array" ref="GX41">IF(OR(GY41:HL41&lt;&gt;"-"),TRUE,"-")</f>
        <v>-</v>
      </c>
      <c r="GY41" s="5" t="str">
        <f>IF($Z41=0,"-",IFERROR(INDEX(CHOOSE($G41,DataAutumn!i.GI, DataWinter!i.GI, DataSpring!i.GI),$H41,7*($Z41-1)+GY$14)*INDEX(GI.LowerScalar,1,GY$14),"-"))</f>
        <v>-</v>
      </c>
      <c r="GZ41" s="5" t="str">
        <f>IF($Z41=0,"-",IFERROR(INDEX(CHOOSE($G41,DataAutumn!i.GI, DataWinter!i.GI, DataSpring!i.GI),$H41,7*($Z41-1)+GZ$14)*INDEX(GI.LowerScalar,1,GZ$14),"-"))</f>
        <v>-</v>
      </c>
      <c r="HA41" s="5" t="str">
        <f>IF($Z41=0,"-",IFERROR(INDEX(CHOOSE($G41,DataAutumn!i.GI, DataWinter!i.GI, DataSpring!i.GI),$H41,7*($Z41-1)+HA$14)*INDEX(GI.LowerScalar,1,HA$14),"-"))</f>
        <v>-</v>
      </c>
      <c r="HB41" s="5" t="str">
        <f>IF($Z41=0,"-",IFERROR(INDEX(CHOOSE($G41,DataAutumn!i.GI, DataWinter!i.GI, DataSpring!i.GI),$H41,7*($Z41-1)+HB$14)*INDEX(GI.LowerScalar,1,HB$14),"-"))</f>
        <v>-</v>
      </c>
      <c r="HC41" s="5" t="str">
        <f>IF($Z41=0,"-",IFERROR(INDEX(CHOOSE($G41,DataAutumn!i.GI, DataWinter!i.GI, DataSpring!i.GI),$H41,7*($Z41-1)+HC$14)*INDEX(GI.LowerScalar,1,HC$14),"-"))</f>
        <v>-</v>
      </c>
      <c r="HD41" s="5" t="str">
        <f>IF($Z41=0,"-",IFERROR(INDEX(CHOOSE($G41,DataAutumn!i.GI, DataWinter!i.GI, DataSpring!i.GI),$H41,7*($Z41-1)+HD$14)*INDEX(GI.LowerScalar,1,HD$14),"-"))</f>
        <v>-</v>
      </c>
      <c r="HE41" s="5" t="str">
        <f>IF($Z41=0,"-",IFERROR(INDEX(CHOOSE($G41,DataAutumn!i.GI, DataWinter!i.GI, DataSpring!i.GI),$H41,7*($Z41-1)+HE$14)*INDEX(GI.LowerScalar,1,HE$14),"-"))</f>
        <v>-</v>
      </c>
      <c r="HF41" s="5" t="str">
        <f>IF($Z41=0,"-",IFERROR(INDEX(CHOOSE($G41,DataAutumn!i.GI, DataWinter!i.GI, DataSpring!i.GI),$H41,7*($Z41-1)+HF$14)*INDEX(GI.LowerScalar,1,HF$14),"-"))</f>
        <v>-</v>
      </c>
      <c r="HG41" s="5" t="str">
        <f>IF($Z41=0,"-",IFERROR(INDEX(CHOOSE($G41,DataAutumn!i.GI, DataWinter!i.GI, DataSpring!i.GI),$H41,7*($Z41-1)+HG$14)*INDEX(GI.LowerScalar,1,HG$14),"-"))</f>
        <v>-</v>
      </c>
      <c r="HH41" s="5" t="str">
        <f>IF($Z41=0,"-",IFERROR(INDEX(CHOOSE($G41,DataAutumn!i.GI, DataWinter!i.GI, DataSpring!i.GI),$H41,7*($Z41-1)+HH$14)*INDEX(GI.LowerScalar,1,HH$14),"-"))</f>
        <v>-</v>
      </c>
      <c r="HI41" s="5" t="str">
        <f>IF($Z41=0,"-",IFERROR(INDEX(CHOOSE($G41,DataAutumn!i.GI, DataWinter!i.GI, DataSpring!i.GI),$H41,7*($Z41-1)+HI$14)*INDEX(GI.LowerScalar,1,HI$14),"-"))</f>
        <v>-</v>
      </c>
      <c r="HJ41" s="5" t="str">
        <f>IF($Z41=0,"-",IFERROR(INDEX(CHOOSE($G41,DataAutumn!i.GI, DataWinter!i.GI, DataSpring!i.GI),$H41,7*($Z41-1)+HJ$14)*INDEX(GI.LowerScalar,1,HJ$14),"-"))</f>
        <v>-</v>
      </c>
      <c r="HK41" s="5" t="str">
        <f>IF($Z41=0,"-",IFERROR(INDEX(CHOOSE($G41,DataAutumn!i.GI, DataWinter!i.GI, DataSpring!i.GI),$H41,7*($Z41-1)+HK$14)*INDEX(GI.LowerScalar,1,HK$14),"-"))</f>
        <v>-</v>
      </c>
      <c r="HL41" s="5" t="str">
        <f>IF($Z41=0,"-",IFERROR(INDEX(CHOOSE($G41,DataAutumn!i.GI, DataWinter!i.GI, DataSpring!i.GI),$H41,7*($Z41-1)+HL$14)*INDEX(GI.LowerScalar,1,HL$14),"-"))</f>
        <v>-</v>
      </c>
      <c r="HM41" s="5" t="b">
        <f t="array" aca="1" ref="HM41" ca="1">IF(OR(HN41:IB41&lt;&gt;"-"),TRUE,"-")</f>
        <v>1</v>
      </c>
      <c r="HN41" s="22">
        <f t="shared" ca="1" si="193"/>
        <v>0</v>
      </c>
      <c r="HO41" s="5" t="str">
        <f>IF($Z41=0,"-",IFERROR(INDEX(CHOOSE($G41,DataAutumn!i.GI, DataWinter!i.GI, DataSpring!i.GI),$H41,7*($Z41-1)+HO$14)*INDEX(GI.UpperScalar,1,HO$14),"-"))</f>
        <v>-</v>
      </c>
      <c r="HP41" s="5" t="str">
        <f>IF($Z41=0,"-",IFERROR(INDEX(CHOOSE($G41,DataAutumn!i.GI, DataWinter!i.GI, DataSpring!i.GI),$H41,7*($Z41-1)+HP$14)*INDEX(GI.UpperScalar,1,HP$14),"-"))</f>
        <v>-</v>
      </c>
      <c r="HQ41" s="5" t="str">
        <f>IF($Z41=0,"-",IFERROR(INDEX(CHOOSE($G41,DataAutumn!i.GI, DataWinter!i.GI, DataSpring!i.GI),$H41,7*($Z41-1)+HQ$14)*INDEX(GI.UpperScalar,1,HQ$14),"-"))</f>
        <v>-</v>
      </c>
      <c r="HR41" s="5" t="str">
        <f>IF($Z41=0,"-",IFERROR(INDEX(CHOOSE($G41,DataAutumn!i.GI, DataWinter!i.GI, DataSpring!i.GI),$H41,7*($Z41-1)+HR$14)*INDEX(GI.UpperScalar,1,HR$14),"-"))</f>
        <v>-</v>
      </c>
      <c r="HS41" s="5" t="str">
        <f>IF($Z41=0,"-",IFERROR(INDEX(CHOOSE($G41,DataAutumn!i.GI, DataWinter!i.GI, DataSpring!i.GI),$H41,7*($Z41-1)+HS$14)*INDEX(GI.UpperScalar,1,HS$14),"-"))</f>
        <v>-</v>
      </c>
      <c r="HT41" s="5" t="str">
        <f>IF($Z41=0,"-",IFERROR(INDEX(CHOOSE($G41,DataAutumn!i.GI, DataWinter!i.GI, DataSpring!i.GI),$H41,7*($Z41-1)+HT$14)*INDEX(GI.UpperScalar,1,HT$14),"-"))</f>
        <v>-</v>
      </c>
      <c r="HU41" s="5" t="str">
        <f>IF($Z41=0,"-",IFERROR(INDEX(CHOOSE($G41,DataAutumn!i.GI, DataWinter!i.GI, DataSpring!i.GI),$H41,7*($Z41-1)+HU$14)*INDEX(GI.UpperScalar,1,HU$14),"-"))</f>
        <v>-</v>
      </c>
      <c r="HV41" s="5" t="str">
        <f>IF($Z41=0,"-",IFERROR(INDEX(CHOOSE($G41,DataAutumn!i.GI, DataWinter!i.GI, DataSpring!i.GI),$H41,7*($Z41-1)+HV$14)*INDEX(GI.UpperScalar,1,HV$14),"-"))</f>
        <v>-</v>
      </c>
      <c r="HW41" s="5" t="str">
        <f>IF($Z41=0,"-",IFERROR(INDEX(CHOOSE($G41,DataAutumn!i.GI, DataWinter!i.GI, DataSpring!i.GI),$H41,7*($Z41-1)+HW$14)*INDEX(GI.UpperScalar,1,HW$14),"-"))</f>
        <v>-</v>
      </c>
      <c r="HX41" s="5" t="str">
        <f>IF($Z41=0,"-",IFERROR(INDEX(CHOOSE($G41,DataAutumn!i.GI, DataWinter!i.GI, DataSpring!i.GI),$H41,7*($Z41-1)+HX$14)*INDEX(GI.UpperScalar,1,HX$14),"-"))</f>
        <v>-</v>
      </c>
      <c r="HY41" s="5" t="str">
        <f>IF($Z41=0,"-",IFERROR(INDEX(CHOOSE($G41,DataAutumn!i.GI, DataWinter!i.GI, DataSpring!i.GI),$H41,7*($Z41-1)+HY$14)*INDEX(GI.UpperScalar,1,HY$14),"-"))</f>
        <v>-</v>
      </c>
      <c r="HZ41" s="5" t="str">
        <f>IF($Z41=0,"-",IFERROR(INDEX(CHOOSE($G41,DataAutumn!i.GI, DataWinter!i.GI, DataSpring!i.GI),$H41,7*($Z41-1)+HZ$14)*INDEX(GI.UpperScalar,1,HZ$14),"-"))</f>
        <v>-</v>
      </c>
      <c r="IA41" s="5" t="str">
        <f>IF($Z41=0,"-",IFERROR(INDEX(CHOOSE($G41,DataAutumn!i.GI, DataWinter!i.GI, DataSpring!i.GI),$H41,7*($Z41-1)+IA$14)*INDEX(GI.UpperScalar,1,IA$14),"-"))</f>
        <v>-</v>
      </c>
      <c r="IB41" s="5" t="str">
        <f>IF($Z41=0,"-",IFERROR(INDEX(CHOOSE($G41,DataAutumn!i.GI, DataWinter!i.GI, DataSpring!i.GI),$H41,7*($Z41-1)+IB$14)*INDEX(GI.UpperScalar,1,IB$14),"-"))</f>
        <v>-</v>
      </c>
      <c r="IC41" s="22" t="str">
        <f t="shared" ca="1" si="106"/>
        <v>-</v>
      </c>
      <c r="ID41" s="22" t="str">
        <f t="shared" ca="1" si="106"/>
        <v>-</v>
      </c>
      <c r="IE41" s="22" t="b">
        <f t="shared" ca="1" si="107"/>
        <v>1</v>
      </c>
      <c r="IF41" s="22">
        <f t="shared" ca="1" si="107"/>
        <v>0</v>
      </c>
      <c r="IG41" s="5" t="str">
        <f t="shared" ca="1" si="166"/>
        <v>-</v>
      </c>
      <c r="IH41" s="5" t="str">
        <f t="shared" ca="1" si="166"/>
        <v>-</v>
      </c>
      <c r="II41" s="5" t="str">
        <f t="shared" ca="1" si="166"/>
        <v>-</v>
      </c>
      <c r="IJ41" s="5" t="str">
        <f t="shared" ca="1" si="166"/>
        <v>-</v>
      </c>
      <c r="IK41" s="22" t="str">
        <f t="shared" ca="1" si="194"/>
        <v>-</v>
      </c>
      <c r="IL41" s="5">
        <f t="shared" ca="1" si="167"/>
        <v>0.5</v>
      </c>
      <c r="IM41" s="22" t="str">
        <f t="shared" ca="1" si="194"/>
        <v>-</v>
      </c>
      <c r="IN41" s="5">
        <f t="shared" ca="1" si="168"/>
        <v>0.5</v>
      </c>
      <c r="IO41" s="5" t="str">
        <f t="shared" ca="1" si="169"/>
        <v>-</v>
      </c>
      <c r="IP41" s="5">
        <f t="shared" ca="1" si="169"/>
        <v>500</v>
      </c>
      <c r="IQ41" s="5">
        <f t="shared" ca="1" si="169"/>
        <v>500</v>
      </c>
      <c r="IR41" s="5">
        <f t="shared" ca="1" si="169"/>
        <v>865</v>
      </c>
      <c r="IS41" s="5" t="str">
        <f t="shared" ca="1" si="169"/>
        <v>-</v>
      </c>
      <c r="IT41" s="5" t="str">
        <f t="shared" ca="1" si="169"/>
        <v>-</v>
      </c>
      <c r="IU41" s="22">
        <f t="shared" ca="1" si="194"/>
        <v>1</v>
      </c>
      <c r="IV41" s="22">
        <f t="shared" ca="1" si="194"/>
        <v>0</v>
      </c>
      <c r="IW41" s="22">
        <f t="shared" ca="1" si="194"/>
        <v>1</v>
      </c>
      <c r="IX41" s="22">
        <f t="shared" ca="1" si="194"/>
        <v>1</v>
      </c>
      <c r="IY41" s="22">
        <f t="shared" ca="1" si="194"/>
        <v>0</v>
      </c>
      <c r="IZ41" s="22">
        <f t="shared" ca="1" si="194"/>
        <v>70</v>
      </c>
      <c r="JA41" s="22">
        <f t="shared" ca="1" si="195"/>
        <v>50</v>
      </c>
      <c r="JB41" s="22">
        <f t="shared" ca="1" si="195"/>
        <v>70</v>
      </c>
      <c r="JC41" s="22">
        <f t="shared" ca="1" si="195"/>
        <v>50</v>
      </c>
      <c r="JD41" s="5">
        <f t="shared" ca="1" si="170"/>
        <v>1</v>
      </c>
      <c r="JE41" s="5">
        <f t="shared" ca="1" si="171"/>
        <v>1</v>
      </c>
      <c r="JF41" s="5">
        <f t="shared" ca="1" si="172"/>
        <v>1</v>
      </c>
      <c r="JG41" s="22">
        <f t="shared" ca="1" si="195"/>
        <v>1</v>
      </c>
      <c r="JH41" s="22">
        <f t="shared" ca="1" si="195"/>
        <v>1</v>
      </c>
      <c r="JI41" s="22">
        <f t="shared" ca="1" si="195"/>
        <v>1</v>
      </c>
      <c r="JJ41" s="22">
        <f t="shared" ca="1" si="195"/>
        <v>1</v>
      </c>
      <c r="JK41" s="22">
        <f t="shared" ca="1" si="195"/>
        <v>1</v>
      </c>
      <c r="JL41" s="22">
        <f t="shared" ca="1" si="195"/>
        <v>1</v>
      </c>
      <c r="JM41" s="22">
        <f t="shared" ca="1" si="195"/>
        <v>1</v>
      </c>
      <c r="JN41" s="173" t="b">
        <f t="shared" ca="1" si="196"/>
        <v>1</v>
      </c>
      <c r="JO41" s="173">
        <f t="shared" ca="1" si="211"/>
        <v>149.99</v>
      </c>
      <c r="JP41" s="173">
        <f t="shared" ca="1" si="211"/>
        <v>0</v>
      </c>
      <c r="JQ41" s="173">
        <f t="shared" ca="1" si="211"/>
        <v>0</v>
      </c>
      <c r="JR41" s="173">
        <f t="shared" ca="1" si="211"/>
        <v>0</v>
      </c>
      <c r="JS41" s="173">
        <f t="shared" ca="1" si="211"/>
        <v>0</v>
      </c>
      <c r="JT41" s="173">
        <f t="shared" ca="1" si="211"/>
        <v>0</v>
      </c>
      <c r="JU41" s="173">
        <f t="shared" ca="1" si="211"/>
        <v>0</v>
      </c>
      <c r="JV41" s="173">
        <f t="shared" ca="1" si="211"/>
        <v>0</v>
      </c>
      <c r="JW41" s="173">
        <f t="shared" ca="1" si="211"/>
        <v>0</v>
      </c>
      <c r="JX41" s="173">
        <f t="shared" ca="1" si="211"/>
        <v>0</v>
      </c>
      <c r="JY41" s="173">
        <f t="shared" ca="1" si="211"/>
        <v>0</v>
      </c>
      <c r="JZ41" s="173">
        <f t="shared" ca="1" si="211"/>
        <v>0</v>
      </c>
      <c r="KA41" s="173">
        <f t="shared" ca="1" si="211"/>
        <v>0</v>
      </c>
      <c r="KB41" s="173">
        <f t="shared" ca="1" si="211"/>
        <v>0</v>
      </c>
      <c r="KC41" s="173">
        <f t="shared" ca="1" si="211"/>
        <v>0</v>
      </c>
      <c r="KD41" s="173">
        <f t="shared" ca="1" si="211"/>
        <v>146.24</v>
      </c>
      <c r="KE41" s="173">
        <f t="shared" ca="1" si="212"/>
        <v>146.24</v>
      </c>
      <c r="KF41" s="173">
        <f t="shared" ca="1" si="212"/>
        <v>146.24</v>
      </c>
      <c r="KG41" s="173">
        <f t="shared" ca="1" si="212"/>
        <v>146.24</v>
      </c>
      <c r="KH41" s="173">
        <f t="shared" ca="1" si="212"/>
        <v>146.24</v>
      </c>
      <c r="KI41" s="173">
        <f t="shared" ca="1" si="212"/>
        <v>146.24</v>
      </c>
      <c r="KJ41" s="173">
        <f t="shared" ca="1" si="212"/>
        <v>146.24</v>
      </c>
      <c r="KK41" s="173">
        <f t="shared" ca="1" si="212"/>
        <v>146.24</v>
      </c>
      <c r="KL41" s="173">
        <f t="shared" ca="1" si="212"/>
        <v>20</v>
      </c>
      <c r="KM41" s="173">
        <f t="shared" ca="1" si="212"/>
        <v>20</v>
      </c>
      <c r="KN41" s="173">
        <f t="shared" ca="1" si="212"/>
        <v>20</v>
      </c>
      <c r="KO41" s="173">
        <f t="shared" ca="1" si="212"/>
        <v>0</v>
      </c>
      <c r="KP41" s="173">
        <f t="shared" ca="1" si="212"/>
        <v>0</v>
      </c>
      <c r="KQ41" s="173">
        <f t="shared" ca="1" si="212"/>
        <v>0</v>
      </c>
      <c r="KR41" s="173">
        <f t="shared" ca="1" si="212"/>
        <v>0</v>
      </c>
      <c r="KS41" s="173">
        <f t="shared" ca="1" si="212"/>
        <v>75.289999999999992</v>
      </c>
      <c r="KT41" s="173">
        <f t="shared" ca="1" si="212"/>
        <v>75.289999999999992</v>
      </c>
      <c r="KU41" s="173">
        <f t="shared" ca="1" si="213"/>
        <v>75.289999999999992</v>
      </c>
      <c r="KV41" s="173">
        <f t="shared" ca="1" si="213"/>
        <v>75.289999999999992</v>
      </c>
      <c r="KW41" s="173">
        <f t="shared" ca="1" si="213"/>
        <v>75.289999999999992</v>
      </c>
      <c r="KX41" s="173">
        <f t="shared" ca="1" si="213"/>
        <v>75.289999999999992</v>
      </c>
      <c r="KY41" s="173">
        <f t="shared" ca="1" si="213"/>
        <v>75.289999999999992</v>
      </c>
      <c r="KZ41" s="173">
        <f t="shared" ca="1" si="213"/>
        <v>222.87</v>
      </c>
      <c r="LA41" s="173">
        <f t="shared" ca="1" si="213"/>
        <v>0</v>
      </c>
      <c r="LB41" s="173">
        <f t="shared" ca="1" si="213"/>
        <v>0</v>
      </c>
      <c r="LC41" s="173">
        <f t="shared" ca="1" si="213"/>
        <v>0</v>
      </c>
      <c r="LD41" s="173">
        <f t="shared" ca="1" si="213"/>
        <v>0</v>
      </c>
      <c r="LE41" s="173">
        <f t="shared" ca="1" si="213"/>
        <v>0</v>
      </c>
      <c r="LF41" s="173">
        <f t="shared" ca="1" si="213"/>
        <v>0</v>
      </c>
      <c r="LG41" s="173">
        <f t="shared" ca="1" si="213"/>
        <v>0</v>
      </c>
      <c r="LH41" s="173">
        <f t="shared" ca="1" si="213"/>
        <v>0</v>
      </c>
      <c r="LI41" s="173">
        <f t="shared" ca="1" si="213"/>
        <v>0</v>
      </c>
      <c r="LJ41" s="173">
        <f t="shared" ca="1" si="213"/>
        <v>0</v>
      </c>
      <c r="LK41" s="173">
        <f t="shared" ca="1" si="214"/>
        <v>0</v>
      </c>
      <c r="LL41" s="173">
        <f t="shared" ca="1" si="214"/>
        <v>0</v>
      </c>
      <c r="LM41" s="173">
        <f t="shared" ca="1" si="214"/>
        <v>0</v>
      </c>
      <c r="LN41" s="173">
        <f t="shared" ca="1" si="214"/>
        <v>0</v>
      </c>
      <c r="LO41" s="173">
        <f t="shared" ca="1" si="214"/>
        <v>0</v>
      </c>
      <c r="LP41" s="173">
        <f t="shared" ca="1" si="214"/>
        <v>0</v>
      </c>
      <c r="LQ41" s="173">
        <f t="shared" ca="1" si="214"/>
        <v>0</v>
      </c>
      <c r="LR41" s="173">
        <f t="shared" ca="1" si="214"/>
        <v>0</v>
      </c>
      <c r="LS41" s="173">
        <f t="shared" ca="1" si="214"/>
        <v>0</v>
      </c>
      <c r="LT41" s="173">
        <f t="shared" ca="1" si="214"/>
        <v>0</v>
      </c>
      <c r="LU41" s="173">
        <f t="shared" ca="1" si="214"/>
        <v>0</v>
      </c>
      <c r="LV41" s="173">
        <f t="shared" ca="1" si="214"/>
        <v>0</v>
      </c>
      <c r="LW41" s="173">
        <f t="shared" ca="1" si="214"/>
        <v>0</v>
      </c>
      <c r="LX41" s="173">
        <f t="shared" ca="1" si="214"/>
        <v>0</v>
      </c>
      <c r="LY41" s="173">
        <f t="shared" ca="1" si="214"/>
        <v>0</v>
      </c>
      <c r="LZ41" s="173">
        <f t="shared" ca="1" si="214"/>
        <v>0</v>
      </c>
      <c r="MA41" s="173">
        <f t="shared" ca="1" si="215"/>
        <v>0</v>
      </c>
      <c r="MB41" s="173">
        <f t="shared" ca="1" si="215"/>
        <v>0</v>
      </c>
      <c r="MC41" s="173">
        <f t="shared" ca="1" si="215"/>
        <v>0</v>
      </c>
      <c r="MD41" s="173">
        <f t="shared" ca="1" si="215"/>
        <v>0</v>
      </c>
      <c r="ME41" s="173">
        <f t="shared" ca="1" si="215"/>
        <v>0</v>
      </c>
      <c r="MF41" s="173">
        <f t="shared" ca="1" si="215"/>
        <v>0</v>
      </c>
      <c r="MG41" s="173">
        <f t="shared" ca="1" si="215"/>
        <v>0</v>
      </c>
      <c r="MH41" s="173">
        <f t="shared" ca="1" si="215"/>
        <v>0</v>
      </c>
      <c r="MI41" s="173">
        <f t="shared" ca="1" si="215"/>
        <v>0</v>
      </c>
      <c r="MJ41" s="173">
        <f t="shared" ca="1" si="215"/>
        <v>0</v>
      </c>
      <c r="MK41" s="173">
        <f t="shared" ca="1" si="215"/>
        <v>0</v>
      </c>
      <c r="ML41" s="173">
        <f t="shared" ca="1" si="215"/>
        <v>0</v>
      </c>
      <c r="MM41" s="173">
        <f t="shared" ca="1" si="215"/>
        <v>0</v>
      </c>
      <c r="MN41" s="173">
        <f t="shared" ca="1" si="215"/>
        <v>0</v>
      </c>
      <c r="MO41" s="173">
        <f t="shared" ca="1" si="215"/>
        <v>0</v>
      </c>
      <c r="MP41" s="173">
        <f t="shared" ca="1" si="215"/>
        <v>0</v>
      </c>
      <c r="MQ41" s="173">
        <f t="shared" ca="1" si="216"/>
        <v>0</v>
      </c>
      <c r="MR41" s="173">
        <f t="shared" ca="1" si="216"/>
        <v>0</v>
      </c>
      <c r="MS41" s="173">
        <f t="shared" ca="1" si="216"/>
        <v>0</v>
      </c>
      <c r="MT41" s="173">
        <f t="shared" ca="1" si="216"/>
        <v>0</v>
      </c>
      <c r="MU41" s="173">
        <f t="shared" ca="1" si="216"/>
        <v>0</v>
      </c>
      <c r="MV41" s="173">
        <f t="shared" ca="1" si="216"/>
        <v>0</v>
      </c>
      <c r="MW41" s="173">
        <f t="shared" ca="1" si="216"/>
        <v>0</v>
      </c>
      <c r="MX41" s="173">
        <f t="shared" ca="1" si="216"/>
        <v>0</v>
      </c>
      <c r="MY41" s="173">
        <f t="shared" ca="1" si="216"/>
        <v>0</v>
      </c>
      <c r="MZ41" s="173">
        <f t="shared" ca="1" si="216"/>
        <v>0</v>
      </c>
      <c r="NA41" s="173">
        <f t="shared" ca="1" si="216"/>
        <v>0</v>
      </c>
      <c r="NB41" s="173">
        <f t="shared" ca="1" si="216"/>
        <v>0</v>
      </c>
      <c r="NC41" s="173">
        <f t="shared" ca="1" si="216"/>
        <v>0</v>
      </c>
      <c r="ND41" s="173">
        <f t="shared" ca="1" si="216"/>
        <v>0</v>
      </c>
      <c r="NE41" s="173">
        <f t="shared" ca="1" si="216"/>
        <v>0</v>
      </c>
      <c r="NF41" s="173">
        <f t="shared" ca="1" si="216"/>
        <v>0</v>
      </c>
      <c r="NG41" s="173">
        <f t="shared" ca="1" si="217"/>
        <v>0</v>
      </c>
      <c r="NH41" s="173">
        <f t="shared" ca="1" si="217"/>
        <v>0</v>
      </c>
      <c r="NI41" s="173">
        <f t="shared" ca="1" si="217"/>
        <v>0</v>
      </c>
      <c r="NJ41" s="173">
        <f t="shared" ca="1" si="217"/>
        <v>0</v>
      </c>
      <c r="NK41" s="173">
        <f t="shared" ca="1" si="217"/>
        <v>0</v>
      </c>
      <c r="NL41" s="173">
        <f t="shared" ca="1" si="217"/>
        <v>0</v>
      </c>
      <c r="NM41" s="173">
        <f t="shared" ca="1" si="217"/>
        <v>0</v>
      </c>
      <c r="NN41" s="173">
        <f t="shared" ca="1" si="217"/>
        <v>0</v>
      </c>
      <c r="NO41" s="173">
        <f t="shared" ca="1" si="217"/>
        <v>0</v>
      </c>
      <c r="NP41" s="173">
        <f t="shared" ca="1" si="217"/>
        <v>0</v>
      </c>
      <c r="NQ41" s="173">
        <f t="shared" ca="1" si="217"/>
        <v>0</v>
      </c>
      <c r="NR41" s="173">
        <f t="shared" ca="1" si="217"/>
        <v>0</v>
      </c>
      <c r="NS41" s="173">
        <f t="shared" ca="1" si="217"/>
        <v>0</v>
      </c>
      <c r="NT41" s="173">
        <f t="shared" ca="1" si="217"/>
        <v>0</v>
      </c>
      <c r="NU41" s="173">
        <f t="shared" ca="1" si="217"/>
        <v>0</v>
      </c>
      <c r="NV41" s="173">
        <f t="shared" ca="1" si="217"/>
        <v>0</v>
      </c>
      <c r="NW41" s="173">
        <f t="shared" ca="1" si="180"/>
        <v>0</v>
      </c>
      <c r="NX41" s="173">
        <f t="shared" ca="1" si="180"/>
        <v>0</v>
      </c>
      <c r="NY41" s="173">
        <f t="shared" ca="1" si="180"/>
        <v>0</v>
      </c>
      <c r="NZ41" s="173">
        <f t="shared" ca="1" si="180"/>
        <v>0</v>
      </c>
      <c r="OA41" s="173">
        <f t="shared" ca="1" si="180"/>
        <v>0</v>
      </c>
      <c r="OB41" s="173">
        <f t="shared" ca="1" si="180"/>
        <v>0</v>
      </c>
      <c r="OC41" s="173">
        <f t="shared" ca="1" si="180"/>
        <v>0</v>
      </c>
      <c r="OD41" s="173">
        <f t="shared" ca="1" si="180"/>
        <v>0</v>
      </c>
      <c r="OE41" s="22">
        <f t="shared" ca="1" si="197"/>
        <v>0</v>
      </c>
      <c r="OF41" s="22" t="str">
        <f t="shared" ca="1" si="197"/>
        <v>-</v>
      </c>
      <c r="OG41" s="22">
        <f t="shared" ca="1" si="197"/>
        <v>0</v>
      </c>
      <c r="OH41" s="22">
        <f t="shared" ca="1" si="197"/>
        <v>0</v>
      </c>
      <c r="OI41" s="27">
        <v>0</v>
      </c>
    </row>
    <row r="42" spans="1:399" s="303" customFormat="1" outlineLevel="1">
      <c r="A42" s="302">
        <f t="shared" si="181"/>
        <v>37</v>
      </c>
      <c r="B42" s="314">
        <f t="shared" ca="1" si="203"/>
        <v>19</v>
      </c>
      <c r="C42" s="303">
        <v>4</v>
      </c>
      <c r="D42" s="341" t="b">
        <f t="shared" si="198"/>
        <v>0</v>
      </c>
      <c r="E42" s="303" t="b">
        <v>0</v>
      </c>
      <c r="F42" s="303" t="b">
        <v>1</v>
      </c>
      <c r="G42" s="339">
        <f t="shared" ref="G42:V44" ca="1" si="222">OFFSET(G42,-1,0)</f>
        <v>1</v>
      </c>
      <c r="H42" s="339">
        <f t="shared" ca="1" si="222"/>
        <v>1</v>
      </c>
      <c r="I42" s="339">
        <f t="shared" ca="1" si="222"/>
        <v>1</v>
      </c>
      <c r="J42" s="339">
        <f t="shared" ca="1" si="222"/>
        <v>1</v>
      </c>
      <c r="K42" s="339">
        <f t="shared" ca="1" si="222"/>
        <v>1</v>
      </c>
      <c r="L42" s="339">
        <f t="shared" ca="1" si="222"/>
        <v>1</v>
      </c>
      <c r="M42" s="339">
        <f t="shared" ca="1" si="222"/>
        <v>1</v>
      </c>
      <c r="N42" s="339">
        <f t="shared" ca="1" si="222"/>
        <v>2</v>
      </c>
      <c r="O42" s="339">
        <f t="shared" ca="1" si="222"/>
        <v>1</v>
      </c>
      <c r="P42" s="339">
        <f t="shared" ca="1" si="222"/>
        <v>0</v>
      </c>
      <c r="Q42" s="339">
        <f t="shared" ca="1" si="222"/>
        <v>0</v>
      </c>
      <c r="R42" s="339">
        <f t="shared" ca="1" si="222"/>
        <v>0</v>
      </c>
      <c r="S42" s="339">
        <f t="shared" ca="1" si="222"/>
        <v>0</v>
      </c>
      <c r="T42" s="339">
        <f t="shared" ca="1" si="222"/>
        <v>0</v>
      </c>
      <c r="U42" s="339">
        <f t="shared" ca="1" si="222"/>
        <v>1</v>
      </c>
      <c r="V42" s="339">
        <f t="shared" ca="1" si="222"/>
        <v>1</v>
      </c>
      <c r="W42" s="339">
        <f t="shared" ca="1" si="218"/>
        <v>1</v>
      </c>
      <c r="X42" s="339">
        <f t="shared" ca="1" si="184"/>
        <v>1</v>
      </c>
      <c r="Y42" s="339">
        <f t="shared" ca="1" si="184"/>
        <v>1</v>
      </c>
      <c r="Z42" s="32"/>
      <c r="AB42" s="21">
        <v>0</v>
      </c>
      <c r="AC42" s="5">
        <f t="shared" ca="1" si="143"/>
        <v>1</v>
      </c>
      <c r="AD42" s="5">
        <f t="shared" ca="1" si="143"/>
        <v>1</v>
      </c>
      <c r="AE42" s="5">
        <f t="shared" ca="1" si="143"/>
        <v>0</v>
      </c>
      <c r="AF42" s="5">
        <f t="shared" ca="1" si="143"/>
        <v>2</v>
      </c>
      <c r="AG42" s="5">
        <f t="shared" ca="1" si="143"/>
        <v>0</v>
      </c>
      <c r="AJ42" s="328" t="str">
        <f t="shared" ca="1" si="185"/>
        <v>00018 FeedSupply GSM Day135 FWM     GI1 EL050% Age213 T_TRUE  LTW_FALSE (F33N11)</v>
      </c>
      <c r="AK42" s="10" t="str">
        <f ca="1">IF(COUNTIF(AJ$5:AJ42,AJ42)=1,"-","Dup")</f>
        <v>-</v>
      </c>
      <c r="AL42" s="22" t="b">
        <f t="shared" ca="1" si="219"/>
        <v>1</v>
      </c>
      <c r="AM42" s="22" t="b">
        <f t="shared" ca="1" si="219"/>
        <v>0</v>
      </c>
      <c r="AN42" s="21" t="b">
        <v>1</v>
      </c>
      <c r="AO42" s="21" t="b">
        <v>1</v>
      </c>
      <c r="AP42" s="340">
        <f t="shared" ca="1" si="200"/>
        <v>111118</v>
      </c>
      <c r="AQ42" s="22" t="b">
        <f t="shared" ca="1" si="219"/>
        <v>1</v>
      </c>
      <c r="AR42" s="339">
        <f t="shared" ca="1" si="201"/>
        <v>111119</v>
      </c>
      <c r="AS42" s="22">
        <f t="shared" ca="1" si="202"/>
        <v>1</v>
      </c>
      <c r="AT42" s="21" t="s">
        <v>37</v>
      </c>
      <c r="AU42" s="22" t="str">
        <f t="shared" ca="1" si="202"/>
        <v>-</v>
      </c>
      <c r="AV42" s="21" t="s">
        <v>37</v>
      </c>
      <c r="AW42" s="21" t="s">
        <v>37</v>
      </c>
      <c r="AX42" s="22" t="str">
        <f t="shared" ca="1" si="219"/>
        <v>-</v>
      </c>
      <c r="AY42" s="22">
        <f t="shared" ca="1" si="219"/>
        <v>0</v>
      </c>
      <c r="AZ42" s="22">
        <f t="shared" ca="1" si="219"/>
        <v>0</v>
      </c>
      <c r="BA42" s="22" t="str">
        <f t="shared" ca="1" si="219"/>
        <v>-</v>
      </c>
      <c r="BB42" s="22" t="str">
        <f t="shared" ca="1" si="219"/>
        <v>-</v>
      </c>
      <c r="BC42" s="22" t="str">
        <f t="shared" ca="1" si="219"/>
        <v>-</v>
      </c>
      <c r="BD42" s="22" t="str">
        <f t="shared" ca="1" si="221"/>
        <v>-</v>
      </c>
      <c r="BE42" s="22" t="str">
        <f t="shared" ca="1" si="221"/>
        <v>-</v>
      </c>
      <c r="BF42" s="22" t="str">
        <f t="shared" ca="1" si="221"/>
        <v>-</v>
      </c>
      <c r="BG42" s="22" t="str">
        <f t="shared" ca="1" si="221"/>
        <v>-</v>
      </c>
      <c r="BH42" s="22" t="str">
        <f t="shared" ca="1" si="221"/>
        <v>-</v>
      </c>
      <c r="BI42" s="22" t="str">
        <f t="shared" ca="1" si="221"/>
        <v>-</v>
      </c>
      <c r="BJ42" s="22" t="str">
        <f t="shared" ca="1" si="221"/>
        <v>-</v>
      </c>
      <c r="BK42" s="22" t="str">
        <f t="shared" ca="1" si="221"/>
        <v>-</v>
      </c>
      <c r="BL42" s="22" t="str">
        <f t="shared" ca="1" si="221"/>
        <v>-</v>
      </c>
      <c r="BM42" s="22" t="str">
        <f t="shared" ca="1" si="221"/>
        <v>-</v>
      </c>
      <c r="BN42" s="22" t="str">
        <f t="shared" ca="1" si="221"/>
        <v>-</v>
      </c>
      <c r="BO42" s="22" t="str">
        <f t="shared" ca="1" si="221"/>
        <v>-</v>
      </c>
      <c r="BP42" s="22" t="str">
        <f t="shared" ca="1" si="221"/>
        <v>-</v>
      </c>
      <c r="BQ42" s="22" t="str">
        <f t="shared" ca="1" si="221"/>
        <v>-</v>
      </c>
      <c r="BR42" s="22" t="str">
        <f t="shared" ca="1" si="221"/>
        <v>-</v>
      </c>
      <c r="BS42" s="22" t="str">
        <f t="shared" ca="1" si="221"/>
        <v>-</v>
      </c>
      <c r="BT42" s="22" t="str">
        <f t="shared" ca="1" si="220"/>
        <v>-</v>
      </c>
      <c r="BU42" s="22" t="str">
        <f t="shared" ca="1" si="220"/>
        <v>-</v>
      </c>
      <c r="BV42" s="22" t="str">
        <f t="shared" ca="1" si="220"/>
        <v>-</v>
      </c>
      <c r="BW42" s="22" t="str">
        <f t="shared" ca="1" si="220"/>
        <v>-</v>
      </c>
      <c r="BX42" s="5">
        <f t="shared" ca="1" si="145"/>
        <v>0</v>
      </c>
      <c r="BY42" s="22" t="str">
        <f t="shared" ca="1" si="220"/>
        <v>-</v>
      </c>
      <c r="BZ42" s="22" t="str">
        <f t="shared" ca="1" si="220"/>
        <v>-</v>
      </c>
      <c r="CA42" s="22" t="str">
        <f t="shared" ca="1" si="220"/>
        <v>-</v>
      </c>
      <c r="CB42" s="22" t="str">
        <f t="shared" ca="1" si="220"/>
        <v>-</v>
      </c>
      <c r="CC42" s="22" t="str">
        <f t="shared" ca="1" si="220"/>
        <v>-</v>
      </c>
      <c r="CD42" s="22" t="str">
        <f t="shared" ca="1" si="220"/>
        <v>-</v>
      </c>
      <c r="CE42" s="22" t="str">
        <f t="shared" ca="1" si="220"/>
        <v>-</v>
      </c>
      <c r="CF42" s="22" t="str">
        <f t="shared" ca="1" si="220"/>
        <v>-</v>
      </c>
      <c r="CG42" s="21">
        <v>1</v>
      </c>
      <c r="CH42" s="21">
        <v>1</v>
      </c>
      <c r="CI42" s="22">
        <f t="shared" ca="1" si="187"/>
        <v>0</v>
      </c>
      <c r="CJ42" s="22" t="str">
        <f t="shared" ca="1" si="188"/>
        <v>-</v>
      </c>
      <c r="CK42" s="22" t="str">
        <f t="shared" ca="1" si="188"/>
        <v>-</v>
      </c>
      <c r="CL42" s="22" t="str">
        <f t="shared" ca="1" si="188"/>
        <v>-</v>
      </c>
      <c r="CM42" s="22" t="str">
        <f t="shared" ca="1" si="188"/>
        <v>-</v>
      </c>
      <c r="CN42" s="22" t="str">
        <f t="shared" ca="1" si="188"/>
        <v>-</v>
      </c>
      <c r="CO42" s="22" t="str">
        <f t="shared" ca="1" si="188"/>
        <v>-</v>
      </c>
      <c r="CP42" s="22" t="str">
        <f t="shared" ca="1" si="188"/>
        <v>-</v>
      </c>
      <c r="CQ42" s="22">
        <f t="shared" ca="1" si="188"/>
        <v>0</v>
      </c>
      <c r="CR42" s="22" t="str">
        <f t="shared" ca="1" si="188"/>
        <v>-</v>
      </c>
      <c r="CS42" s="22" t="str">
        <f t="shared" ca="1" si="188"/>
        <v>-</v>
      </c>
      <c r="CT42" s="22" t="str">
        <f t="shared" ca="1" si="188"/>
        <v>-</v>
      </c>
      <c r="CU42" s="22" t="str">
        <f t="shared" ca="1" si="188"/>
        <v>-</v>
      </c>
      <c r="CV42" s="22" t="str">
        <f t="shared" ca="1" si="188"/>
        <v>-</v>
      </c>
      <c r="CW42" s="22">
        <f t="shared" ca="1" si="188"/>
        <v>0</v>
      </c>
      <c r="CX42" s="195">
        <f t="shared" ca="1" si="146"/>
        <v>0</v>
      </c>
      <c r="CY42" s="195">
        <f t="shared" ca="1" si="146"/>
        <v>0</v>
      </c>
      <c r="CZ42" s="195">
        <f t="shared" ca="1" si="146"/>
        <v>0</v>
      </c>
      <c r="DA42" s="195">
        <f t="shared" ca="1" si="146"/>
        <v>0</v>
      </c>
      <c r="DB42" s="194">
        <f t="shared" ca="1" si="147"/>
        <v>0</v>
      </c>
      <c r="DC42" s="194">
        <f t="shared" ca="1" si="147"/>
        <v>0</v>
      </c>
      <c r="DD42" s="194">
        <f t="shared" ca="1" si="147"/>
        <v>0</v>
      </c>
      <c r="DE42" s="194">
        <f t="shared" ca="1" si="147"/>
        <v>0</v>
      </c>
      <c r="DF42" s="196">
        <f t="shared" ca="1" si="148"/>
        <v>0</v>
      </c>
      <c r="DG42" s="196">
        <f t="shared" ca="1" si="148"/>
        <v>0</v>
      </c>
      <c r="DH42" s="196">
        <f t="shared" ca="1" si="148"/>
        <v>0</v>
      </c>
      <c r="DI42" s="196">
        <f t="shared" ca="1" si="148"/>
        <v>0</v>
      </c>
      <c r="DJ42" s="195">
        <f t="shared" ca="1" si="149"/>
        <v>0</v>
      </c>
      <c r="DK42" s="195">
        <f t="shared" ca="1" si="149"/>
        <v>0</v>
      </c>
      <c r="DL42" s="195">
        <f t="shared" ca="1" si="149"/>
        <v>0</v>
      </c>
      <c r="DM42" s="195">
        <f t="shared" ca="1" si="149"/>
        <v>0</v>
      </c>
      <c r="DN42" s="194">
        <f t="shared" ca="1" si="150"/>
        <v>0</v>
      </c>
      <c r="DO42" s="194">
        <f t="shared" ca="1" si="150"/>
        <v>0</v>
      </c>
      <c r="DP42" s="194">
        <f t="shared" ca="1" si="150"/>
        <v>0</v>
      </c>
      <c r="DQ42" s="194">
        <f t="shared" ca="1" si="150"/>
        <v>0</v>
      </c>
      <c r="DR42" s="196">
        <f t="shared" ca="1" si="151"/>
        <v>0</v>
      </c>
      <c r="DS42" s="196">
        <f t="shared" ca="1" si="151"/>
        <v>0</v>
      </c>
      <c r="DT42" s="196">
        <f t="shared" ca="1" si="151"/>
        <v>0</v>
      </c>
      <c r="DU42" s="196">
        <f t="shared" ca="1" si="151"/>
        <v>0</v>
      </c>
      <c r="DV42" s="195">
        <f t="shared" ca="1" si="152"/>
        <v>0</v>
      </c>
      <c r="DW42" s="195">
        <f t="shared" ca="1" si="152"/>
        <v>0</v>
      </c>
      <c r="DX42" s="195">
        <f t="shared" ca="1" si="152"/>
        <v>0</v>
      </c>
      <c r="DY42" s="195">
        <f t="shared" ca="1" si="152"/>
        <v>0</v>
      </c>
      <c r="DZ42" s="194">
        <f t="shared" ca="1" si="153"/>
        <v>0</v>
      </c>
      <c r="EA42" s="194">
        <f t="shared" ca="1" si="153"/>
        <v>0</v>
      </c>
      <c r="EB42" s="194">
        <f t="shared" ca="1" si="153"/>
        <v>0</v>
      </c>
      <c r="EC42" s="194">
        <f t="shared" ca="1" si="153"/>
        <v>0</v>
      </c>
      <c r="ED42" s="196">
        <f t="shared" ca="1" si="154"/>
        <v>0</v>
      </c>
      <c r="EE42" s="196">
        <f t="shared" ca="1" si="154"/>
        <v>0</v>
      </c>
      <c r="EF42" s="196">
        <f t="shared" ca="1" si="154"/>
        <v>0</v>
      </c>
      <c r="EG42" s="196">
        <f t="shared" ca="1" si="154"/>
        <v>0</v>
      </c>
      <c r="EH42" s="22">
        <f t="shared" ca="1" si="155"/>
        <v>0</v>
      </c>
      <c r="EI42" s="22">
        <f t="shared" ca="1" si="155"/>
        <v>0</v>
      </c>
      <c r="EJ42" s="22">
        <f t="shared" ca="1" si="155"/>
        <v>0</v>
      </c>
      <c r="EK42" s="22">
        <f t="shared" ca="1" si="155"/>
        <v>0</v>
      </c>
      <c r="EL42" s="22" t="str">
        <f t="shared" ca="1" si="155"/>
        <v>-</v>
      </c>
      <c r="EM42" s="22" t="str">
        <f t="shared" ca="1" si="155"/>
        <v>-</v>
      </c>
      <c r="EN42" s="5">
        <f t="shared" ca="1" si="156"/>
        <v>19</v>
      </c>
      <c r="EO42" s="5">
        <f t="shared" ca="1" si="156"/>
        <v>19</v>
      </c>
      <c r="EP42" s="22" t="str">
        <f t="shared" ca="1" si="155"/>
        <v>-</v>
      </c>
      <c r="EQ42" s="22" t="str">
        <f t="shared" ref="EQ42:EV42" ca="1" si="223">OFFSET(EQ$5,$B42,0)</f>
        <v>-</v>
      </c>
      <c r="ER42" s="22" t="str">
        <f t="shared" ca="1" si="223"/>
        <v>-</v>
      </c>
      <c r="ES42" s="22" t="str">
        <f t="shared" ca="1" si="223"/>
        <v>-</v>
      </c>
      <c r="ET42" s="22" t="str">
        <f t="shared" ca="1" si="223"/>
        <v>-</v>
      </c>
      <c r="EU42" s="22" t="str">
        <f t="shared" ca="1" si="223"/>
        <v>-</v>
      </c>
      <c r="EV42" s="22" t="str">
        <f t="shared" ca="1" si="223"/>
        <v>-</v>
      </c>
      <c r="EW42" s="5">
        <f t="shared" ca="1" si="157"/>
        <v>0</v>
      </c>
      <c r="EX42" s="22" t="str">
        <f t="shared" ref="EX42:FM43" ca="1" si="224">OFFSET(EX$5,$B42,0)</f>
        <v>-</v>
      </c>
      <c r="EY42" s="22" t="str">
        <f t="shared" ca="1" si="224"/>
        <v>-</v>
      </c>
      <c r="EZ42" s="22" t="str">
        <f t="shared" ca="1" si="224"/>
        <v>-</v>
      </c>
      <c r="FA42" s="22" t="str">
        <f t="shared" ca="1" si="224"/>
        <v>-</v>
      </c>
      <c r="FB42" s="5" t="b">
        <f t="shared" ca="1" si="158"/>
        <v>0</v>
      </c>
      <c r="FC42" s="22" t="str">
        <f t="shared" ca="1" si="224"/>
        <v>-</v>
      </c>
      <c r="FD42" s="22">
        <f t="shared" ca="1" si="224"/>
        <v>0</v>
      </c>
      <c r="FE42" s="22" t="str">
        <f t="shared" ca="1" si="224"/>
        <v>-</v>
      </c>
      <c r="FF42" s="22">
        <f t="shared" ca="1" si="224"/>
        <v>1</v>
      </c>
      <c r="FG42" s="22">
        <f t="shared" ca="1" si="224"/>
        <v>0</v>
      </c>
      <c r="FH42" s="22">
        <f t="shared" ca="1" si="224"/>
        <v>1</v>
      </c>
      <c r="FI42" s="22">
        <f t="shared" ca="1" si="224"/>
        <v>1</v>
      </c>
      <c r="FJ42" s="22">
        <f t="shared" ca="1" si="224"/>
        <v>1</v>
      </c>
      <c r="FK42" s="22">
        <f t="shared" ca="1" si="224"/>
        <v>0</v>
      </c>
      <c r="FL42" s="22">
        <f t="shared" ca="1" si="224"/>
        <v>0</v>
      </c>
      <c r="FM42" s="22">
        <f t="shared" ca="1" si="224"/>
        <v>0</v>
      </c>
      <c r="FN42" s="22">
        <f t="shared" ca="1" si="190"/>
        <v>0</v>
      </c>
      <c r="FO42" s="22">
        <f t="shared" ca="1" si="190"/>
        <v>1</v>
      </c>
      <c r="FP42" s="22">
        <f t="shared" ca="1" si="190"/>
        <v>0</v>
      </c>
      <c r="FQ42" s="22">
        <f t="shared" ca="1" si="190"/>
        <v>0</v>
      </c>
      <c r="FR42" s="22">
        <f t="shared" ca="1" si="190"/>
        <v>0</v>
      </c>
      <c r="FS42" s="22">
        <f t="shared" ca="1" si="190"/>
        <v>0</v>
      </c>
      <c r="FT42" s="22">
        <f t="shared" ca="1" si="190"/>
        <v>0</v>
      </c>
      <c r="FU42" s="22">
        <f t="shared" ca="1" si="190"/>
        <v>0</v>
      </c>
      <c r="FV42" s="22">
        <f t="shared" ca="1" si="190"/>
        <v>0</v>
      </c>
      <c r="FW42" s="22">
        <f t="shared" ca="1" si="190"/>
        <v>1</v>
      </c>
      <c r="FX42" s="22">
        <f t="shared" ca="1" si="190"/>
        <v>0</v>
      </c>
      <c r="FY42" s="5">
        <f t="shared" ca="1" si="159"/>
        <v>0</v>
      </c>
      <c r="FZ42" s="5">
        <f t="shared" ca="1" si="159"/>
        <v>0</v>
      </c>
      <c r="GA42" s="5">
        <f t="shared" ca="1" si="159"/>
        <v>0</v>
      </c>
      <c r="GB42" s="5" t="e">
        <f t="shared" si="160"/>
        <v>#VALUE!</v>
      </c>
      <c r="GC42" s="5" t="e">
        <f t="shared" si="160"/>
        <v>#VALUE!</v>
      </c>
      <c r="GD42" s="5" t="e">
        <f t="shared" si="160"/>
        <v>#VALUE!</v>
      </c>
      <c r="GE42" s="22">
        <f t="shared" ca="1" si="191"/>
        <v>0</v>
      </c>
      <c r="GF42" s="22">
        <f t="shared" ca="1" si="191"/>
        <v>0</v>
      </c>
      <c r="GG42" s="22" t="str">
        <f t="shared" ca="1" si="191"/>
        <v>-</v>
      </c>
      <c r="GH42" s="22" t="str">
        <f t="shared" ca="1" si="191"/>
        <v>-</v>
      </c>
      <c r="GI42" s="22" t="str">
        <f t="shared" ca="1" si="191"/>
        <v>-</v>
      </c>
      <c r="GJ42" s="22" t="str">
        <f t="shared" ca="1" si="191"/>
        <v>-</v>
      </c>
      <c r="GK42" s="5" t="b">
        <f t="shared" ca="1" si="161"/>
        <v>1</v>
      </c>
      <c r="GL42" s="5" t="b">
        <f t="shared" ca="1" si="161"/>
        <v>0</v>
      </c>
      <c r="GM42" s="5" t="b">
        <f t="shared" ca="1" si="161"/>
        <v>0</v>
      </c>
      <c r="GN42" s="5">
        <f t="shared" ca="1" si="162"/>
        <v>0</v>
      </c>
      <c r="GO42" s="22">
        <f t="shared" ca="1" si="191"/>
        <v>1</v>
      </c>
      <c r="GP42" s="22">
        <f t="shared" ca="1" si="191"/>
        <v>2</v>
      </c>
      <c r="GQ42" s="5" t="e">
        <f t="shared" ca="1" si="163"/>
        <v>#VALUE!</v>
      </c>
      <c r="GR42" s="5" t="e">
        <f t="shared" ca="1" si="163"/>
        <v>#VALUE!</v>
      </c>
      <c r="GS42" s="5" t="e">
        <f t="shared" si="164"/>
        <v>#VALUE!</v>
      </c>
      <c r="GT42" s="5" t="e">
        <f t="shared" si="164"/>
        <v>#VALUE!</v>
      </c>
      <c r="GU42" s="5" t="e">
        <f t="shared" ca="1" si="165"/>
        <v>#VALUE!</v>
      </c>
      <c r="GV42" s="22" t="str">
        <f t="shared" ca="1" si="192"/>
        <v>-</v>
      </c>
      <c r="GW42" s="22" t="str">
        <f t="shared" ca="1" si="192"/>
        <v>-</v>
      </c>
      <c r="GX42" s="5" t="str">
        <f t="array" ref="GX42">IF(OR(GY42:HL42&lt;&gt;"-"),TRUE,"-")</f>
        <v>-</v>
      </c>
      <c r="GY42" s="5" t="str">
        <f>IF($Z42=0,"-",IFERROR(INDEX(CHOOSE($G42,DataAutumn!i.GI, DataWinter!i.GI, DataSpring!i.GI),$H42,7*($Z42-1)+GY$14)*INDEX(GI.LowerScalar,1,GY$14),"-"))</f>
        <v>-</v>
      </c>
      <c r="GZ42" s="5" t="str">
        <f>IF($Z42=0,"-",IFERROR(INDEX(CHOOSE($G42,DataAutumn!i.GI, DataWinter!i.GI, DataSpring!i.GI),$H42,7*($Z42-1)+GZ$14)*INDEX(GI.LowerScalar,1,GZ$14),"-"))</f>
        <v>-</v>
      </c>
      <c r="HA42" s="5" t="str">
        <f>IF($Z42=0,"-",IFERROR(INDEX(CHOOSE($G42,DataAutumn!i.GI, DataWinter!i.GI, DataSpring!i.GI),$H42,7*($Z42-1)+HA$14)*INDEX(GI.LowerScalar,1,HA$14),"-"))</f>
        <v>-</v>
      </c>
      <c r="HB42" s="5" t="str">
        <f>IF($Z42=0,"-",IFERROR(INDEX(CHOOSE($G42,DataAutumn!i.GI, DataWinter!i.GI, DataSpring!i.GI),$H42,7*($Z42-1)+HB$14)*INDEX(GI.LowerScalar,1,HB$14),"-"))</f>
        <v>-</v>
      </c>
      <c r="HC42" s="5" t="str">
        <f>IF($Z42=0,"-",IFERROR(INDEX(CHOOSE($G42,DataAutumn!i.GI, DataWinter!i.GI, DataSpring!i.GI),$H42,7*($Z42-1)+HC$14)*INDEX(GI.LowerScalar,1,HC$14),"-"))</f>
        <v>-</v>
      </c>
      <c r="HD42" s="5" t="str">
        <f>IF($Z42=0,"-",IFERROR(INDEX(CHOOSE($G42,DataAutumn!i.GI, DataWinter!i.GI, DataSpring!i.GI),$H42,7*($Z42-1)+HD$14)*INDEX(GI.LowerScalar,1,HD$14),"-"))</f>
        <v>-</v>
      </c>
      <c r="HE42" s="5" t="str">
        <f>IF($Z42=0,"-",IFERROR(INDEX(CHOOSE($G42,DataAutumn!i.GI, DataWinter!i.GI, DataSpring!i.GI),$H42,7*($Z42-1)+HE$14)*INDEX(GI.LowerScalar,1,HE$14),"-"))</f>
        <v>-</v>
      </c>
      <c r="HF42" s="5" t="str">
        <f>IF($Z42=0,"-",IFERROR(INDEX(CHOOSE($G42,DataAutumn!i.GI, DataWinter!i.GI, DataSpring!i.GI),$H42,7*($Z42-1)+HF$14)*INDEX(GI.LowerScalar,1,HF$14),"-"))</f>
        <v>-</v>
      </c>
      <c r="HG42" s="5" t="str">
        <f>IF($Z42=0,"-",IFERROR(INDEX(CHOOSE($G42,DataAutumn!i.GI, DataWinter!i.GI, DataSpring!i.GI),$H42,7*($Z42-1)+HG$14)*INDEX(GI.LowerScalar,1,HG$14),"-"))</f>
        <v>-</v>
      </c>
      <c r="HH42" s="5" t="str">
        <f>IF($Z42=0,"-",IFERROR(INDEX(CHOOSE($G42,DataAutumn!i.GI, DataWinter!i.GI, DataSpring!i.GI),$H42,7*($Z42-1)+HH$14)*INDEX(GI.LowerScalar,1,HH$14),"-"))</f>
        <v>-</v>
      </c>
      <c r="HI42" s="5" t="str">
        <f>IF($Z42=0,"-",IFERROR(INDEX(CHOOSE($G42,DataAutumn!i.GI, DataWinter!i.GI, DataSpring!i.GI),$H42,7*($Z42-1)+HI$14)*INDEX(GI.LowerScalar,1,HI$14),"-"))</f>
        <v>-</v>
      </c>
      <c r="HJ42" s="5" t="str">
        <f>IF($Z42=0,"-",IFERROR(INDEX(CHOOSE($G42,DataAutumn!i.GI, DataWinter!i.GI, DataSpring!i.GI),$H42,7*($Z42-1)+HJ$14)*INDEX(GI.LowerScalar,1,HJ$14),"-"))</f>
        <v>-</v>
      </c>
      <c r="HK42" s="5" t="str">
        <f>IF($Z42=0,"-",IFERROR(INDEX(CHOOSE($G42,DataAutumn!i.GI, DataWinter!i.GI, DataSpring!i.GI),$H42,7*($Z42-1)+HK$14)*INDEX(GI.LowerScalar,1,HK$14),"-"))</f>
        <v>-</v>
      </c>
      <c r="HL42" s="5" t="str">
        <f>IF($Z42=0,"-",IFERROR(INDEX(CHOOSE($G42,DataAutumn!i.GI, DataWinter!i.GI, DataSpring!i.GI),$H42,7*($Z42-1)+HL$14)*INDEX(GI.LowerScalar,1,HL$14),"-"))</f>
        <v>-</v>
      </c>
      <c r="HM42" s="5" t="b">
        <f t="array" aca="1" ref="HM42" ca="1">IF(OR(HN42:IB42&lt;&gt;"-"),TRUE,"-")</f>
        <v>1</v>
      </c>
      <c r="HN42" s="22">
        <f t="shared" ca="1" si="193"/>
        <v>0</v>
      </c>
      <c r="HO42" s="5" t="str">
        <f>IF($Z42=0,"-",IFERROR(INDEX(CHOOSE($G42,DataAutumn!i.GI, DataWinter!i.GI, DataSpring!i.GI),$H42,7*($Z42-1)+HO$14)*INDEX(GI.UpperScalar,1,HO$14),"-"))</f>
        <v>-</v>
      </c>
      <c r="HP42" s="5" t="str">
        <f>IF($Z42=0,"-",IFERROR(INDEX(CHOOSE($G42,DataAutumn!i.GI, DataWinter!i.GI, DataSpring!i.GI),$H42,7*($Z42-1)+HP$14)*INDEX(GI.UpperScalar,1,HP$14),"-"))</f>
        <v>-</v>
      </c>
      <c r="HQ42" s="5" t="str">
        <f>IF($Z42=0,"-",IFERROR(INDEX(CHOOSE($G42,DataAutumn!i.GI, DataWinter!i.GI, DataSpring!i.GI),$H42,7*($Z42-1)+HQ$14)*INDEX(GI.UpperScalar,1,HQ$14),"-"))</f>
        <v>-</v>
      </c>
      <c r="HR42" s="5" t="str">
        <f>IF($Z42=0,"-",IFERROR(INDEX(CHOOSE($G42,DataAutumn!i.GI, DataWinter!i.GI, DataSpring!i.GI),$H42,7*($Z42-1)+HR$14)*INDEX(GI.UpperScalar,1,HR$14),"-"))</f>
        <v>-</v>
      </c>
      <c r="HS42" s="5" t="str">
        <f>IF($Z42=0,"-",IFERROR(INDEX(CHOOSE($G42,DataAutumn!i.GI, DataWinter!i.GI, DataSpring!i.GI),$H42,7*($Z42-1)+HS$14)*INDEX(GI.UpperScalar,1,HS$14),"-"))</f>
        <v>-</v>
      </c>
      <c r="HT42" s="5" t="str">
        <f>IF($Z42=0,"-",IFERROR(INDEX(CHOOSE($G42,DataAutumn!i.GI, DataWinter!i.GI, DataSpring!i.GI),$H42,7*($Z42-1)+HT$14)*INDEX(GI.UpperScalar,1,HT$14),"-"))</f>
        <v>-</v>
      </c>
      <c r="HU42" s="5" t="str">
        <f>IF($Z42=0,"-",IFERROR(INDEX(CHOOSE($G42,DataAutumn!i.GI, DataWinter!i.GI, DataSpring!i.GI),$H42,7*($Z42-1)+HU$14)*INDEX(GI.UpperScalar,1,HU$14),"-"))</f>
        <v>-</v>
      </c>
      <c r="HV42" s="5" t="str">
        <f>IF($Z42=0,"-",IFERROR(INDEX(CHOOSE($G42,DataAutumn!i.GI, DataWinter!i.GI, DataSpring!i.GI),$H42,7*($Z42-1)+HV$14)*INDEX(GI.UpperScalar,1,HV$14),"-"))</f>
        <v>-</v>
      </c>
      <c r="HW42" s="5" t="str">
        <f>IF($Z42=0,"-",IFERROR(INDEX(CHOOSE($G42,DataAutumn!i.GI, DataWinter!i.GI, DataSpring!i.GI),$H42,7*($Z42-1)+HW$14)*INDEX(GI.UpperScalar,1,HW$14),"-"))</f>
        <v>-</v>
      </c>
      <c r="HX42" s="5" t="str">
        <f>IF($Z42=0,"-",IFERROR(INDEX(CHOOSE($G42,DataAutumn!i.GI, DataWinter!i.GI, DataSpring!i.GI),$H42,7*($Z42-1)+HX$14)*INDEX(GI.UpperScalar,1,HX$14),"-"))</f>
        <v>-</v>
      </c>
      <c r="HY42" s="5" t="str">
        <f>IF($Z42=0,"-",IFERROR(INDEX(CHOOSE($G42,DataAutumn!i.GI, DataWinter!i.GI, DataSpring!i.GI),$H42,7*($Z42-1)+HY$14)*INDEX(GI.UpperScalar,1,HY$14),"-"))</f>
        <v>-</v>
      </c>
      <c r="HZ42" s="5" t="str">
        <f>IF($Z42=0,"-",IFERROR(INDEX(CHOOSE($G42,DataAutumn!i.GI, DataWinter!i.GI, DataSpring!i.GI),$H42,7*($Z42-1)+HZ$14)*INDEX(GI.UpperScalar,1,HZ$14),"-"))</f>
        <v>-</v>
      </c>
      <c r="IA42" s="5" t="str">
        <f>IF($Z42=0,"-",IFERROR(INDEX(CHOOSE($G42,DataAutumn!i.GI, DataWinter!i.GI, DataSpring!i.GI),$H42,7*($Z42-1)+IA$14)*INDEX(GI.UpperScalar,1,IA$14),"-"))</f>
        <v>-</v>
      </c>
      <c r="IB42" s="5" t="str">
        <f>IF($Z42=0,"-",IFERROR(INDEX(CHOOSE($G42,DataAutumn!i.GI, DataWinter!i.GI, DataSpring!i.GI),$H42,7*($Z42-1)+IB$14)*INDEX(GI.UpperScalar,1,IB$14),"-"))</f>
        <v>-</v>
      </c>
      <c r="IC42" s="22" t="str">
        <f t="shared" ca="1" si="106"/>
        <v>-</v>
      </c>
      <c r="ID42" s="22" t="str">
        <f t="shared" ref="ID42" ca="1" si="225">OFFSET(ID$5,$B42,0)</f>
        <v>-</v>
      </c>
      <c r="IE42" s="22" t="b">
        <f t="shared" ca="1" si="107"/>
        <v>1</v>
      </c>
      <c r="IF42" s="22">
        <f t="shared" ca="1" si="107"/>
        <v>0</v>
      </c>
      <c r="IG42" s="5" t="str">
        <f t="shared" ca="1" si="166"/>
        <v>-</v>
      </c>
      <c r="IH42" s="5" t="str">
        <f t="shared" ca="1" si="166"/>
        <v>-</v>
      </c>
      <c r="II42" s="5" t="str">
        <f t="shared" ca="1" si="166"/>
        <v>-</v>
      </c>
      <c r="IJ42" s="5" t="str">
        <f t="shared" ca="1" si="166"/>
        <v>-</v>
      </c>
      <c r="IK42" s="22" t="str">
        <f t="shared" ca="1" si="194"/>
        <v>-</v>
      </c>
      <c r="IL42" s="5">
        <f t="shared" ca="1" si="167"/>
        <v>0.5</v>
      </c>
      <c r="IM42" s="22" t="str">
        <f t="shared" ca="1" si="194"/>
        <v>-</v>
      </c>
      <c r="IN42" s="5">
        <f t="shared" ca="1" si="168"/>
        <v>0.5</v>
      </c>
      <c r="IO42" s="5" t="str">
        <f t="shared" ca="1" si="169"/>
        <v>-</v>
      </c>
      <c r="IP42" s="5">
        <f t="shared" ca="1" si="169"/>
        <v>500</v>
      </c>
      <c r="IQ42" s="5">
        <f t="shared" ca="1" si="169"/>
        <v>500</v>
      </c>
      <c r="IR42" s="5">
        <f t="shared" ca="1" si="169"/>
        <v>865</v>
      </c>
      <c r="IS42" s="5" t="str">
        <f t="shared" ca="1" si="169"/>
        <v>-</v>
      </c>
      <c r="IT42" s="5" t="str">
        <f t="shared" ca="1" si="169"/>
        <v>-</v>
      </c>
      <c r="IU42" s="22">
        <f t="shared" ca="1" si="194"/>
        <v>1</v>
      </c>
      <c r="IV42" s="22">
        <f t="shared" ca="1" si="194"/>
        <v>0</v>
      </c>
      <c r="IW42" s="22">
        <f t="shared" ca="1" si="194"/>
        <v>1</v>
      </c>
      <c r="IX42" s="22">
        <f t="shared" ca="1" si="194"/>
        <v>1</v>
      </c>
      <c r="IY42" s="22">
        <f t="shared" ca="1" si="194"/>
        <v>0</v>
      </c>
      <c r="IZ42" s="22">
        <f t="shared" ca="1" si="194"/>
        <v>70</v>
      </c>
      <c r="JA42" s="22">
        <f t="shared" ca="1" si="195"/>
        <v>50</v>
      </c>
      <c r="JB42" s="22">
        <f t="shared" ca="1" si="195"/>
        <v>70</v>
      </c>
      <c r="JC42" s="22">
        <f t="shared" ca="1" si="195"/>
        <v>50</v>
      </c>
      <c r="JD42" s="5">
        <f t="shared" ca="1" si="170"/>
        <v>1</v>
      </c>
      <c r="JE42" s="5">
        <f t="shared" ca="1" si="171"/>
        <v>1</v>
      </c>
      <c r="JF42" s="5">
        <f t="shared" ca="1" si="172"/>
        <v>1</v>
      </c>
      <c r="JG42" s="22">
        <f t="shared" ca="1" si="195"/>
        <v>1</v>
      </c>
      <c r="JH42" s="22">
        <f t="shared" ca="1" si="195"/>
        <v>1</v>
      </c>
      <c r="JI42" s="22">
        <f t="shared" ca="1" si="195"/>
        <v>1</v>
      </c>
      <c r="JJ42" s="22">
        <f t="shared" ca="1" si="195"/>
        <v>1</v>
      </c>
      <c r="JK42" s="22">
        <f t="shared" ca="1" si="195"/>
        <v>1</v>
      </c>
      <c r="JL42" s="22">
        <f t="shared" ca="1" si="195"/>
        <v>1</v>
      </c>
      <c r="JM42" s="22">
        <f t="shared" ca="1" si="195"/>
        <v>1</v>
      </c>
      <c r="JN42" s="173" t="b">
        <f t="shared" ca="1" si="196"/>
        <v>1</v>
      </c>
      <c r="JO42" s="173">
        <f t="shared" ca="1" si="211"/>
        <v>149.99</v>
      </c>
      <c r="JP42" s="173">
        <f t="shared" ca="1" si="211"/>
        <v>0</v>
      </c>
      <c r="JQ42" s="173">
        <f t="shared" ca="1" si="211"/>
        <v>0</v>
      </c>
      <c r="JR42" s="173">
        <f t="shared" ca="1" si="211"/>
        <v>0</v>
      </c>
      <c r="JS42" s="173">
        <f t="shared" ca="1" si="211"/>
        <v>0</v>
      </c>
      <c r="JT42" s="173">
        <f t="shared" ca="1" si="211"/>
        <v>0</v>
      </c>
      <c r="JU42" s="173">
        <f t="shared" ca="1" si="211"/>
        <v>0</v>
      </c>
      <c r="JV42" s="173">
        <f t="shared" ca="1" si="211"/>
        <v>0</v>
      </c>
      <c r="JW42" s="173">
        <f t="shared" ca="1" si="211"/>
        <v>0</v>
      </c>
      <c r="JX42" s="173">
        <f t="shared" ca="1" si="211"/>
        <v>0</v>
      </c>
      <c r="JY42" s="173">
        <f t="shared" ca="1" si="211"/>
        <v>0</v>
      </c>
      <c r="JZ42" s="173">
        <f t="shared" ca="1" si="211"/>
        <v>0</v>
      </c>
      <c r="KA42" s="173">
        <f t="shared" ca="1" si="211"/>
        <v>0</v>
      </c>
      <c r="KB42" s="173">
        <f t="shared" ca="1" si="211"/>
        <v>0</v>
      </c>
      <c r="KC42" s="173">
        <f t="shared" ca="1" si="211"/>
        <v>0</v>
      </c>
      <c r="KD42" s="173">
        <f t="shared" ca="1" si="211"/>
        <v>146.24</v>
      </c>
      <c r="KE42" s="173">
        <f t="shared" ca="1" si="212"/>
        <v>146.24</v>
      </c>
      <c r="KF42" s="173">
        <f t="shared" ca="1" si="212"/>
        <v>146.24</v>
      </c>
      <c r="KG42" s="173">
        <f t="shared" ca="1" si="212"/>
        <v>146.24</v>
      </c>
      <c r="KH42" s="173">
        <f t="shared" ca="1" si="212"/>
        <v>146.24</v>
      </c>
      <c r="KI42" s="173">
        <f t="shared" ca="1" si="212"/>
        <v>146.24</v>
      </c>
      <c r="KJ42" s="173">
        <f t="shared" ca="1" si="212"/>
        <v>146.24</v>
      </c>
      <c r="KK42" s="173">
        <f t="shared" ca="1" si="212"/>
        <v>146.24</v>
      </c>
      <c r="KL42" s="173">
        <f t="shared" ca="1" si="212"/>
        <v>20</v>
      </c>
      <c r="KM42" s="173">
        <f t="shared" ca="1" si="212"/>
        <v>20</v>
      </c>
      <c r="KN42" s="173">
        <f t="shared" ca="1" si="212"/>
        <v>20</v>
      </c>
      <c r="KO42" s="173">
        <f t="shared" ca="1" si="212"/>
        <v>0</v>
      </c>
      <c r="KP42" s="173">
        <f t="shared" ca="1" si="212"/>
        <v>0</v>
      </c>
      <c r="KQ42" s="173">
        <f t="shared" ca="1" si="212"/>
        <v>0</v>
      </c>
      <c r="KR42" s="173">
        <f t="shared" ca="1" si="212"/>
        <v>0</v>
      </c>
      <c r="KS42" s="173">
        <f t="shared" ca="1" si="212"/>
        <v>75.289999999999992</v>
      </c>
      <c r="KT42" s="173">
        <f t="shared" ca="1" si="212"/>
        <v>75.289999999999992</v>
      </c>
      <c r="KU42" s="173">
        <f t="shared" ca="1" si="213"/>
        <v>75.289999999999992</v>
      </c>
      <c r="KV42" s="173">
        <f t="shared" ca="1" si="213"/>
        <v>75.289999999999992</v>
      </c>
      <c r="KW42" s="173">
        <f t="shared" ca="1" si="213"/>
        <v>75.289999999999992</v>
      </c>
      <c r="KX42" s="173">
        <f t="shared" ca="1" si="213"/>
        <v>75.289999999999992</v>
      </c>
      <c r="KY42" s="173">
        <f t="shared" ca="1" si="213"/>
        <v>75.289999999999992</v>
      </c>
      <c r="KZ42" s="173">
        <f t="shared" ca="1" si="213"/>
        <v>222.87</v>
      </c>
      <c r="LA42" s="173">
        <f t="shared" ca="1" si="213"/>
        <v>0</v>
      </c>
      <c r="LB42" s="173">
        <f t="shared" ca="1" si="213"/>
        <v>0</v>
      </c>
      <c r="LC42" s="173">
        <f t="shared" ca="1" si="213"/>
        <v>0</v>
      </c>
      <c r="LD42" s="173">
        <f t="shared" ca="1" si="213"/>
        <v>0</v>
      </c>
      <c r="LE42" s="173">
        <f t="shared" ca="1" si="213"/>
        <v>0</v>
      </c>
      <c r="LF42" s="173">
        <f t="shared" ca="1" si="213"/>
        <v>0</v>
      </c>
      <c r="LG42" s="173">
        <f t="shared" ca="1" si="213"/>
        <v>0</v>
      </c>
      <c r="LH42" s="173">
        <f t="shared" ca="1" si="213"/>
        <v>0</v>
      </c>
      <c r="LI42" s="173">
        <f t="shared" ca="1" si="213"/>
        <v>0</v>
      </c>
      <c r="LJ42" s="173">
        <f t="shared" ca="1" si="213"/>
        <v>0</v>
      </c>
      <c r="LK42" s="173">
        <f t="shared" ca="1" si="214"/>
        <v>0</v>
      </c>
      <c r="LL42" s="173">
        <f t="shared" ca="1" si="214"/>
        <v>0</v>
      </c>
      <c r="LM42" s="173">
        <f t="shared" ca="1" si="214"/>
        <v>0</v>
      </c>
      <c r="LN42" s="173">
        <f t="shared" ca="1" si="214"/>
        <v>0</v>
      </c>
      <c r="LO42" s="173">
        <f t="shared" ca="1" si="214"/>
        <v>0</v>
      </c>
      <c r="LP42" s="173">
        <f t="shared" ca="1" si="214"/>
        <v>0</v>
      </c>
      <c r="LQ42" s="173">
        <f t="shared" ca="1" si="214"/>
        <v>0</v>
      </c>
      <c r="LR42" s="173">
        <f t="shared" ca="1" si="214"/>
        <v>0</v>
      </c>
      <c r="LS42" s="173">
        <f t="shared" ca="1" si="214"/>
        <v>0</v>
      </c>
      <c r="LT42" s="173">
        <f t="shared" ca="1" si="214"/>
        <v>0</v>
      </c>
      <c r="LU42" s="173">
        <f t="shared" ca="1" si="214"/>
        <v>0</v>
      </c>
      <c r="LV42" s="173">
        <f t="shared" ca="1" si="214"/>
        <v>0</v>
      </c>
      <c r="LW42" s="173">
        <f t="shared" ca="1" si="214"/>
        <v>0</v>
      </c>
      <c r="LX42" s="173">
        <f t="shared" ca="1" si="214"/>
        <v>0</v>
      </c>
      <c r="LY42" s="173">
        <f t="shared" ca="1" si="214"/>
        <v>0</v>
      </c>
      <c r="LZ42" s="173">
        <f t="shared" ca="1" si="214"/>
        <v>0</v>
      </c>
      <c r="MA42" s="173">
        <f t="shared" ca="1" si="215"/>
        <v>0</v>
      </c>
      <c r="MB42" s="173">
        <f t="shared" ca="1" si="215"/>
        <v>0</v>
      </c>
      <c r="MC42" s="173">
        <f t="shared" ca="1" si="215"/>
        <v>0</v>
      </c>
      <c r="MD42" s="173">
        <f t="shared" ca="1" si="215"/>
        <v>0</v>
      </c>
      <c r="ME42" s="173">
        <f t="shared" ca="1" si="215"/>
        <v>0</v>
      </c>
      <c r="MF42" s="173">
        <f t="shared" ca="1" si="215"/>
        <v>0</v>
      </c>
      <c r="MG42" s="173">
        <f t="shared" ca="1" si="215"/>
        <v>0</v>
      </c>
      <c r="MH42" s="173">
        <f t="shared" ca="1" si="215"/>
        <v>0</v>
      </c>
      <c r="MI42" s="173">
        <f t="shared" ca="1" si="215"/>
        <v>0</v>
      </c>
      <c r="MJ42" s="173">
        <f t="shared" ca="1" si="215"/>
        <v>0</v>
      </c>
      <c r="MK42" s="173">
        <f t="shared" ca="1" si="215"/>
        <v>0</v>
      </c>
      <c r="ML42" s="173">
        <f t="shared" ca="1" si="215"/>
        <v>0</v>
      </c>
      <c r="MM42" s="173">
        <f t="shared" ca="1" si="215"/>
        <v>0</v>
      </c>
      <c r="MN42" s="173">
        <f t="shared" ca="1" si="215"/>
        <v>0</v>
      </c>
      <c r="MO42" s="173">
        <f t="shared" ca="1" si="215"/>
        <v>0</v>
      </c>
      <c r="MP42" s="173">
        <f t="shared" ca="1" si="215"/>
        <v>0</v>
      </c>
      <c r="MQ42" s="173">
        <f t="shared" ca="1" si="216"/>
        <v>0</v>
      </c>
      <c r="MR42" s="173">
        <f t="shared" ca="1" si="216"/>
        <v>0</v>
      </c>
      <c r="MS42" s="173">
        <f t="shared" ca="1" si="216"/>
        <v>0</v>
      </c>
      <c r="MT42" s="173">
        <f t="shared" ca="1" si="216"/>
        <v>0</v>
      </c>
      <c r="MU42" s="173">
        <f t="shared" ca="1" si="216"/>
        <v>0</v>
      </c>
      <c r="MV42" s="173">
        <f t="shared" ca="1" si="216"/>
        <v>0</v>
      </c>
      <c r="MW42" s="173">
        <f t="shared" ca="1" si="216"/>
        <v>0</v>
      </c>
      <c r="MX42" s="173">
        <f t="shared" ca="1" si="216"/>
        <v>0</v>
      </c>
      <c r="MY42" s="173">
        <f t="shared" ca="1" si="216"/>
        <v>0</v>
      </c>
      <c r="MZ42" s="173">
        <f t="shared" ca="1" si="216"/>
        <v>0</v>
      </c>
      <c r="NA42" s="173">
        <f t="shared" ca="1" si="216"/>
        <v>0</v>
      </c>
      <c r="NB42" s="173">
        <f t="shared" ca="1" si="216"/>
        <v>0</v>
      </c>
      <c r="NC42" s="173">
        <f t="shared" ca="1" si="216"/>
        <v>0</v>
      </c>
      <c r="ND42" s="173">
        <f t="shared" ca="1" si="216"/>
        <v>0</v>
      </c>
      <c r="NE42" s="173">
        <f t="shared" ca="1" si="216"/>
        <v>0</v>
      </c>
      <c r="NF42" s="173">
        <f t="shared" ca="1" si="216"/>
        <v>0</v>
      </c>
      <c r="NG42" s="173">
        <f t="shared" ca="1" si="217"/>
        <v>0</v>
      </c>
      <c r="NH42" s="173">
        <f t="shared" ca="1" si="217"/>
        <v>0</v>
      </c>
      <c r="NI42" s="173">
        <f t="shared" ca="1" si="217"/>
        <v>0</v>
      </c>
      <c r="NJ42" s="173">
        <f t="shared" ca="1" si="217"/>
        <v>0</v>
      </c>
      <c r="NK42" s="173">
        <f t="shared" ca="1" si="217"/>
        <v>0</v>
      </c>
      <c r="NL42" s="173">
        <f t="shared" ca="1" si="217"/>
        <v>0</v>
      </c>
      <c r="NM42" s="173">
        <f t="shared" ca="1" si="217"/>
        <v>0</v>
      </c>
      <c r="NN42" s="173">
        <f t="shared" ca="1" si="217"/>
        <v>0</v>
      </c>
      <c r="NO42" s="173">
        <f t="shared" ca="1" si="217"/>
        <v>0</v>
      </c>
      <c r="NP42" s="173">
        <f t="shared" ca="1" si="217"/>
        <v>0</v>
      </c>
      <c r="NQ42" s="173">
        <f t="shared" ca="1" si="217"/>
        <v>0</v>
      </c>
      <c r="NR42" s="173">
        <f t="shared" ca="1" si="217"/>
        <v>0</v>
      </c>
      <c r="NS42" s="173">
        <f t="shared" ca="1" si="217"/>
        <v>0</v>
      </c>
      <c r="NT42" s="173">
        <f t="shared" ca="1" si="217"/>
        <v>0</v>
      </c>
      <c r="NU42" s="173">
        <f t="shared" ca="1" si="217"/>
        <v>0</v>
      </c>
      <c r="NV42" s="173">
        <f t="shared" ca="1" si="217"/>
        <v>0</v>
      </c>
      <c r="NW42" s="173">
        <f t="shared" ca="1" si="180"/>
        <v>0</v>
      </c>
      <c r="NX42" s="173">
        <f t="shared" ca="1" si="180"/>
        <v>0</v>
      </c>
      <c r="NY42" s="173">
        <f t="shared" ca="1" si="180"/>
        <v>0</v>
      </c>
      <c r="NZ42" s="173">
        <f t="shared" ca="1" si="180"/>
        <v>0</v>
      </c>
      <c r="OA42" s="173">
        <f t="shared" ca="1" si="180"/>
        <v>0</v>
      </c>
      <c r="OB42" s="173">
        <f t="shared" ca="1" si="180"/>
        <v>0</v>
      </c>
      <c r="OC42" s="173">
        <f t="shared" ca="1" si="180"/>
        <v>0</v>
      </c>
      <c r="OD42" s="173">
        <f t="shared" ca="1" si="180"/>
        <v>0</v>
      </c>
      <c r="OE42" s="22">
        <f t="shared" ca="1" si="197"/>
        <v>0</v>
      </c>
      <c r="OF42" s="22" t="str">
        <f t="shared" ca="1" si="197"/>
        <v>-</v>
      </c>
      <c r="OG42" s="22">
        <f t="shared" ca="1" si="197"/>
        <v>0</v>
      </c>
      <c r="OH42" s="22">
        <f t="shared" ca="1" si="197"/>
        <v>0</v>
      </c>
      <c r="OI42" s="27">
        <v>0</v>
      </c>
    </row>
    <row r="43" spans="1:399" s="303" customFormat="1" outlineLevel="1">
      <c r="A43" s="302">
        <f t="shared" ref="A43:A48" si="226">ROW(A43)-5</f>
        <v>38</v>
      </c>
      <c r="B43" s="314">
        <f t="shared" ca="1" si="203"/>
        <v>19</v>
      </c>
      <c r="C43" s="303">
        <v>4</v>
      </c>
      <c r="D43" s="341" t="b">
        <f t="shared" si="198"/>
        <v>0</v>
      </c>
      <c r="E43" s="303" t="b">
        <v>0</v>
      </c>
      <c r="F43" s="303" t="b">
        <v>1</v>
      </c>
      <c r="G43" s="339">
        <f t="shared" ca="1" si="222"/>
        <v>1</v>
      </c>
      <c r="H43" s="339">
        <f t="shared" ca="1" si="222"/>
        <v>1</v>
      </c>
      <c r="I43" s="339">
        <f t="shared" ca="1" si="222"/>
        <v>1</v>
      </c>
      <c r="J43" s="339">
        <f t="shared" ca="1" si="222"/>
        <v>1</v>
      </c>
      <c r="K43" s="339">
        <f t="shared" ca="1" si="222"/>
        <v>1</v>
      </c>
      <c r="L43" s="339">
        <f t="shared" ca="1" si="222"/>
        <v>1</v>
      </c>
      <c r="M43" s="339">
        <f t="shared" ca="1" si="222"/>
        <v>1</v>
      </c>
      <c r="N43" s="339">
        <f t="shared" ca="1" si="222"/>
        <v>2</v>
      </c>
      <c r="O43" s="339">
        <f t="shared" ca="1" si="222"/>
        <v>1</v>
      </c>
      <c r="P43" s="339">
        <f t="shared" ca="1" si="222"/>
        <v>0</v>
      </c>
      <c r="Q43" s="339">
        <f t="shared" ca="1" si="222"/>
        <v>0</v>
      </c>
      <c r="R43" s="339">
        <f t="shared" ca="1" si="222"/>
        <v>0</v>
      </c>
      <c r="S43" s="339">
        <f t="shared" ca="1" si="222"/>
        <v>0</v>
      </c>
      <c r="T43" s="339">
        <f t="shared" ca="1" si="222"/>
        <v>0</v>
      </c>
      <c r="U43" s="339">
        <f t="shared" ca="1" si="222"/>
        <v>1</v>
      </c>
      <c r="V43" s="339">
        <f t="shared" ca="1" si="222"/>
        <v>1</v>
      </c>
      <c r="W43" s="339">
        <f t="shared" ca="1" si="218"/>
        <v>1</v>
      </c>
      <c r="X43" s="339">
        <f t="shared" ca="1" si="184"/>
        <v>1</v>
      </c>
      <c r="Y43" s="339">
        <f t="shared" ca="1" si="184"/>
        <v>1</v>
      </c>
      <c r="Z43" s="32"/>
      <c r="AB43" s="21">
        <v>0</v>
      </c>
      <c r="AC43" s="5">
        <f t="shared" ca="1" si="143"/>
        <v>1</v>
      </c>
      <c r="AD43" s="5">
        <f t="shared" ca="1" si="143"/>
        <v>1</v>
      </c>
      <c r="AE43" s="5">
        <f t="shared" ca="1" si="143"/>
        <v>0</v>
      </c>
      <c r="AF43" s="5">
        <f t="shared" ca="1" si="143"/>
        <v>2</v>
      </c>
      <c r="AG43" s="5">
        <f t="shared" ca="1" si="143"/>
        <v>0</v>
      </c>
      <c r="AJ43" s="328" t="str">
        <f t="shared" ca="1" si="185"/>
        <v>00019 FeedSupply GSM Day135 FWM     GI1 EL050% Age213 T_TRUE  LTW_TRUE  (F33N11)</v>
      </c>
      <c r="AK43" s="10" t="str">
        <f ca="1">IF(COUNTIF(AJ$5:AJ43,AJ43)=1,"-","Dup")</f>
        <v>-</v>
      </c>
      <c r="AL43" s="22" t="b">
        <f t="shared" ca="1" si="219"/>
        <v>1</v>
      </c>
      <c r="AM43" s="22" t="b">
        <f t="shared" ca="1" si="219"/>
        <v>0</v>
      </c>
      <c r="AN43" s="21" t="b">
        <v>1</v>
      </c>
      <c r="AO43" s="21" t="b">
        <v>1</v>
      </c>
      <c r="AP43" s="21">
        <f ca="1">VALUE($G43&amp;$H43&amp;$J43&amp;$O43)</f>
        <v>1111</v>
      </c>
      <c r="AQ43" s="22" t="b">
        <f t="shared" ca="1" si="219"/>
        <v>1</v>
      </c>
      <c r="AR43" s="339">
        <f t="shared" ca="1" si="201"/>
        <v>111120</v>
      </c>
      <c r="AS43" s="22">
        <f t="shared" ca="1" si="202"/>
        <v>1</v>
      </c>
      <c r="AT43" s="21" t="s">
        <v>37</v>
      </c>
      <c r="AU43" s="22" t="str">
        <f t="shared" ca="1" si="202"/>
        <v>-</v>
      </c>
      <c r="AV43" s="21" t="s">
        <v>37</v>
      </c>
      <c r="AW43" s="21" t="s">
        <v>37</v>
      </c>
      <c r="AX43" s="22" t="str">
        <f t="shared" ca="1" si="219"/>
        <v>-</v>
      </c>
      <c r="AY43" s="21">
        <v>1</v>
      </c>
      <c r="AZ43" s="21">
        <v>1</v>
      </c>
      <c r="BA43" s="22" t="str">
        <f t="shared" ca="1" si="219"/>
        <v>-</v>
      </c>
      <c r="BB43" s="22" t="str">
        <f t="shared" ca="1" si="219"/>
        <v>-</v>
      </c>
      <c r="BC43" s="22" t="str">
        <f t="shared" ca="1" si="219"/>
        <v>-</v>
      </c>
      <c r="BD43" s="22" t="str">
        <f t="shared" ca="1" si="221"/>
        <v>-</v>
      </c>
      <c r="BE43" s="22" t="str">
        <f t="shared" ca="1" si="221"/>
        <v>-</v>
      </c>
      <c r="BF43" s="22" t="str">
        <f t="shared" ca="1" si="221"/>
        <v>-</v>
      </c>
      <c r="BG43" s="22" t="str">
        <f t="shared" ca="1" si="221"/>
        <v>-</v>
      </c>
      <c r="BH43" s="22" t="str">
        <f t="shared" ca="1" si="221"/>
        <v>-</v>
      </c>
      <c r="BI43" s="22" t="str">
        <f t="shared" ca="1" si="221"/>
        <v>-</v>
      </c>
      <c r="BJ43" s="22" t="str">
        <f t="shared" ca="1" si="221"/>
        <v>-</v>
      </c>
      <c r="BK43" s="22" t="str">
        <f t="shared" ca="1" si="221"/>
        <v>-</v>
      </c>
      <c r="BL43" s="22" t="str">
        <f t="shared" ca="1" si="221"/>
        <v>-</v>
      </c>
      <c r="BM43" s="22" t="str">
        <f t="shared" ca="1" si="221"/>
        <v>-</v>
      </c>
      <c r="BN43" s="22" t="str">
        <f t="shared" ca="1" si="221"/>
        <v>-</v>
      </c>
      <c r="BO43" s="22" t="str">
        <f t="shared" ca="1" si="221"/>
        <v>-</v>
      </c>
      <c r="BP43" s="22" t="str">
        <f t="shared" ca="1" si="221"/>
        <v>-</v>
      </c>
      <c r="BQ43" s="22" t="str">
        <f t="shared" ca="1" si="221"/>
        <v>-</v>
      </c>
      <c r="BR43" s="22" t="str">
        <f t="shared" ca="1" si="221"/>
        <v>-</v>
      </c>
      <c r="BS43" s="22" t="str">
        <f t="shared" ca="1" si="221"/>
        <v>-</v>
      </c>
      <c r="BT43" s="22" t="str">
        <f t="shared" ca="1" si="220"/>
        <v>-</v>
      </c>
      <c r="BU43" s="22" t="str">
        <f t="shared" ca="1" si="220"/>
        <v>-</v>
      </c>
      <c r="BV43" s="22" t="str">
        <f t="shared" ca="1" si="220"/>
        <v>-</v>
      </c>
      <c r="BW43" s="22" t="str">
        <f t="shared" ca="1" si="220"/>
        <v>-</v>
      </c>
      <c r="BX43" s="5">
        <f t="shared" ca="1" si="145"/>
        <v>0</v>
      </c>
      <c r="BY43" s="22" t="str">
        <f t="shared" ca="1" si="220"/>
        <v>-</v>
      </c>
      <c r="BZ43" s="22" t="str">
        <f t="shared" ca="1" si="220"/>
        <v>-</v>
      </c>
      <c r="CA43" s="22" t="str">
        <f t="shared" ca="1" si="220"/>
        <v>-</v>
      </c>
      <c r="CB43" s="22" t="str">
        <f t="shared" ca="1" si="220"/>
        <v>-</v>
      </c>
      <c r="CC43" s="22" t="str">
        <f t="shared" ca="1" si="220"/>
        <v>-</v>
      </c>
      <c r="CD43" s="22" t="str">
        <f t="shared" ca="1" si="220"/>
        <v>-</v>
      </c>
      <c r="CE43" s="22" t="str">
        <f t="shared" ca="1" si="220"/>
        <v>-</v>
      </c>
      <c r="CF43" s="22" t="str">
        <f t="shared" ca="1" si="220"/>
        <v>-</v>
      </c>
      <c r="CG43" s="21">
        <v>1</v>
      </c>
      <c r="CH43" s="21">
        <v>1</v>
      </c>
      <c r="CI43" s="22">
        <f t="shared" ca="1" si="187"/>
        <v>0</v>
      </c>
      <c r="CJ43" s="22" t="str">
        <f t="shared" ca="1" si="188"/>
        <v>-</v>
      </c>
      <c r="CK43" s="22" t="str">
        <f t="shared" ca="1" si="188"/>
        <v>-</v>
      </c>
      <c r="CL43" s="22" t="str">
        <f t="shared" ca="1" si="188"/>
        <v>-</v>
      </c>
      <c r="CM43" s="22" t="str">
        <f t="shared" ref="CM43:CW43" ca="1" si="227">OFFSET(CM$5,$B43,0)</f>
        <v>-</v>
      </c>
      <c r="CN43" s="22" t="str">
        <f t="shared" ca="1" si="227"/>
        <v>-</v>
      </c>
      <c r="CO43" s="22" t="str">
        <f t="shared" ca="1" si="227"/>
        <v>-</v>
      </c>
      <c r="CP43" s="22" t="str">
        <f t="shared" ca="1" si="227"/>
        <v>-</v>
      </c>
      <c r="CQ43" s="22">
        <f t="shared" ca="1" si="227"/>
        <v>0</v>
      </c>
      <c r="CR43" s="22" t="str">
        <f t="shared" ca="1" si="227"/>
        <v>-</v>
      </c>
      <c r="CS43" s="22" t="str">
        <f t="shared" ca="1" si="227"/>
        <v>-</v>
      </c>
      <c r="CT43" s="22" t="str">
        <f t="shared" ca="1" si="227"/>
        <v>-</v>
      </c>
      <c r="CU43" s="22" t="str">
        <f t="shared" ca="1" si="227"/>
        <v>-</v>
      </c>
      <c r="CV43" s="22" t="str">
        <f t="shared" ca="1" si="227"/>
        <v>-</v>
      </c>
      <c r="CW43" s="22">
        <f t="shared" ca="1" si="227"/>
        <v>0</v>
      </c>
      <c r="CX43" s="195">
        <f t="shared" ca="1" si="146"/>
        <v>0</v>
      </c>
      <c r="CY43" s="195">
        <f t="shared" ca="1" si="146"/>
        <v>0</v>
      </c>
      <c r="CZ43" s="195">
        <f t="shared" ca="1" si="146"/>
        <v>0</v>
      </c>
      <c r="DA43" s="195">
        <f t="shared" ca="1" si="146"/>
        <v>0</v>
      </c>
      <c r="DB43" s="194">
        <f t="shared" ca="1" si="147"/>
        <v>0</v>
      </c>
      <c r="DC43" s="194">
        <f t="shared" ca="1" si="147"/>
        <v>0</v>
      </c>
      <c r="DD43" s="194">
        <f t="shared" ca="1" si="147"/>
        <v>0</v>
      </c>
      <c r="DE43" s="194">
        <f t="shared" ca="1" si="147"/>
        <v>0</v>
      </c>
      <c r="DF43" s="196">
        <f t="shared" ca="1" si="148"/>
        <v>0</v>
      </c>
      <c r="DG43" s="196">
        <f t="shared" ca="1" si="148"/>
        <v>0</v>
      </c>
      <c r="DH43" s="196">
        <f t="shared" ca="1" si="148"/>
        <v>0</v>
      </c>
      <c r="DI43" s="196">
        <f t="shared" ca="1" si="148"/>
        <v>0</v>
      </c>
      <c r="DJ43" s="195">
        <f t="shared" ca="1" si="149"/>
        <v>0</v>
      </c>
      <c r="DK43" s="195">
        <f t="shared" ca="1" si="149"/>
        <v>0</v>
      </c>
      <c r="DL43" s="195">
        <f t="shared" ca="1" si="149"/>
        <v>0</v>
      </c>
      <c r="DM43" s="195">
        <f t="shared" ca="1" si="149"/>
        <v>0</v>
      </c>
      <c r="DN43" s="194">
        <f t="shared" ca="1" si="150"/>
        <v>0</v>
      </c>
      <c r="DO43" s="194">
        <f t="shared" ca="1" si="150"/>
        <v>0</v>
      </c>
      <c r="DP43" s="194">
        <f t="shared" ca="1" si="150"/>
        <v>0</v>
      </c>
      <c r="DQ43" s="194">
        <f t="shared" ca="1" si="150"/>
        <v>0</v>
      </c>
      <c r="DR43" s="196">
        <f t="shared" ca="1" si="151"/>
        <v>0</v>
      </c>
      <c r="DS43" s="196">
        <f t="shared" ca="1" si="151"/>
        <v>0</v>
      </c>
      <c r="DT43" s="196">
        <f t="shared" ca="1" si="151"/>
        <v>0</v>
      </c>
      <c r="DU43" s="196">
        <f t="shared" ca="1" si="151"/>
        <v>0</v>
      </c>
      <c r="DV43" s="195">
        <f t="shared" ca="1" si="152"/>
        <v>0</v>
      </c>
      <c r="DW43" s="195">
        <f t="shared" ca="1" si="152"/>
        <v>0</v>
      </c>
      <c r="DX43" s="195">
        <f t="shared" ca="1" si="152"/>
        <v>0</v>
      </c>
      <c r="DY43" s="195">
        <f t="shared" ca="1" si="152"/>
        <v>0</v>
      </c>
      <c r="DZ43" s="194">
        <f t="shared" ca="1" si="153"/>
        <v>0</v>
      </c>
      <c r="EA43" s="194">
        <f t="shared" ca="1" si="153"/>
        <v>0</v>
      </c>
      <c r="EB43" s="194">
        <f t="shared" ca="1" si="153"/>
        <v>0</v>
      </c>
      <c r="EC43" s="194">
        <f t="shared" ca="1" si="153"/>
        <v>0</v>
      </c>
      <c r="ED43" s="196">
        <f t="shared" ca="1" si="154"/>
        <v>0</v>
      </c>
      <c r="EE43" s="196">
        <f t="shared" ca="1" si="154"/>
        <v>0</v>
      </c>
      <c r="EF43" s="196">
        <f t="shared" ca="1" si="154"/>
        <v>0</v>
      </c>
      <c r="EG43" s="196">
        <f t="shared" ca="1" si="154"/>
        <v>0</v>
      </c>
      <c r="EH43" s="22">
        <f t="shared" ref="EH43:EV44" ca="1" si="228">OFFSET(EH$5,$B43,0)</f>
        <v>0</v>
      </c>
      <c r="EI43" s="22">
        <f t="shared" ca="1" si="228"/>
        <v>0</v>
      </c>
      <c r="EJ43" s="22">
        <f t="shared" ca="1" si="228"/>
        <v>0</v>
      </c>
      <c r="EK43" s="22">
        <f t="shared" ca="1" si="228"/>
        <v>0</v>
      </c>
      <c r="EL43" s="22" t="str">
        <f t="shared" ca="1" si="228"/>
        <v>-</v>
      </c>
      <c r="EM43" s="22" t="str">
        <f t="shared" ca="1" si="228"/>
        <v>-</v>
      </c>
      <c r="EN43" s="5">
        <f t="shared" ca="1" si="156"/>
        <v>19</v>
      </c>
      <c r="EO43" s="5">
        <f t="shared" ca="1" si="156"/>
        <v>19</v>
      </c>
      <c r="EP43" s="22" t="str">
        <f t="shared" ca="1" si="228"/>
        <v>-</v>
      </c>
      <c r="EQ43" s="22" t="str">
        <f t="shared" ca="1" si="228"/>
        <v>-</v>
      </c>
      <c r="ER43" s="22" t="str">
        <f t="shared" ca="1" si="228"/>
        <v>-</v>
      </c>
      <c r="ES43" s="22" t="str">
        <f t="shared" ca="1" si="228"/>
        <v>-</v>
      </c>
      <c r="ET43" s="22" t="str">
        <f t="shared" ca="1" si="228"/>
        <v>-</v>
      </c>
      <c r="EU43" s="22" t="str">
        <f t="shared" ca="1" si="228"/>
        <v>-</v>
      </c>
      <c r="EV43" s="22" t="str">
        <f t="shared" ca="1" si="228"/>
        <v>-</v>
      </c>
      <c r="EW43" s="5">
        <f t="shared" ca="1" si="157"/>
        <v>0</v>
      </c>
      <c r="EX43" s="22" t="str">
        <f t="shared" ca="1" si="224"/>
        <v>-</v>
      </c>
      <c r="EY43" s="22" t="str">
        <f t="shared" ca="1" si="224"/>
        <v>-</v>
      </c>
      <c r="EZ43" s="22" t="str">
        <f t="shared" ca="1" si="224"/>
        <v>-</v>
      </c>
      <c r="FA43" s="22" t="str">
        <f t="shared" ca="1" si="224"/>
        <v>-</v>
      </c>
      <c r="FB43" s="5" t="b">
        <f t="shared" ca="1" si="158"/>
        <v>0</v>
      </c>
      <c r="FC43" s="22" t="str">
        <f t="shared" ca="1" si="224"/>
        <v>-</v>
      </c>
      <c r="FD43" s="22">
        <f t="shared" ca="1" si="224"/>
        <v>0</v>
      </c>
      <c r="FE43" s="22" t="str">
        <f t="shared" ca="1" si="224"/>
        <v>-</v>
      </c>
      <c r="FF43" s="22">
        <f t="shared" ca="1" si="224"/>
        <v>1</v>
      </c>
      <c r="FG43" s="22">
        <f t="shared" ca="1" si="224"/>
        <v>0</v>
      </c>
      <c r="FH43" s="22">
        <f t="shared" ca="1" si="224"/>
        <v>1</v>
      </c>
      <c r="FI43" s="22">
        <f t="shared" ca="1" si="224"/>
        <v>1</v>
      </c>
      <c r="FJ43" s="22">
        <f t="shared" ca="1" si="224"/>
        <v>1</v>
      </c>
      <c r="FK43" s="22">
        <f t="shared" ca="1" si="224"/>
        <v>0</v>
      </c>
      <c r="FL43" s="22">
        <f t="shared" ca="1" si="224"/>
        <v>0</v>
      </c>
      <c r="FM43" s="22">
        <f t="shared" ca="1" si="224"/>
        <v>0</v>
      </c>
      <c r="FN43" s="22">
        <f t="shared" ca="1" si="190"/>
        <v>0</v>
      </c>
      <c r="FO43" s="22">
        <f t="shared" ca="1" si="190"/>
        <v>1</v>
      </c>
      <c r="FP43" s="22">
        <f t="shared" ca="1" si="190"/>
        <v>0</v>
      </c>
      <c r="FQ43" s="22">
        <f t="shared" ca="1" si="190"/>
        <v>0</v>
      </c>
      <c r="FR43" s="22">
        <f t="shared" ca="1" si="190"/>
        <v>0</v>
      </c>
      <c r="FS43" s="22">
        <f t="shared" ca="1" si="190"/>
        <v>0</v>
      </c>
      <c r="FT43" s="22">
        <f t="shared" ca="1" si="190"/>
        <v>0</v>
      </c>
      <c r="FU43" s="22">
        <f t="shared" ca="1" si="190"/>
        <v>0</v>
      </c>
      <c r="FV43" s="22">
        <f t="shared" ca="1" si="190"/>
        <v>0</v>
      </c>
      <c r="FW43" s="22">
        <f t="shared" ca="1" si="190"/>
        <v>1</v>
      </c>
      <c r="FX43" s="22">
        <f t="shared" ca="1" si="190"/>
        <v>0</v>
      </c>
      <c r="FY43" s="5">
        <f t="shared" ca="1" si="159"/>
        <v>0</v>
      </c>
      <c r="FZ43" s="5">
        <f t="shared" ca="1" si="159"/>
        <v>0</v>
      </c>
      <c r="GA43" s="5">
        <f t="shared" ca="1" si="159"/>
        <v>0</v>
      </c>
      <c r="GB43" s="5" t="e">
        <f t="shared" si="160"/>
        <v>#VALUE!</v>
      </c>
      <c r="GC43" s="5" t="e">
        <f t="shared" si="160"/>
        <v>#VALUE!</v>
      </c>
      <c r="GD43" s="5" t="e">
        <f t="shared" si="160"/>
        <v>#VALUE!</v>
      </c>
      <c r="GE43" s="22">
        <f t="shared" ca="1" si="191"/>
        <v>0</v>
      </c>
      <c r="GF43" s="22">
        <f t="shared" ca="1" si="191"/>
        <v>0</v>
      </c>
      <c r="GG43" s="22" t="str">
        <f t="shared" ca="1" si="191"/>
        <v>-</v>
      </c>
      <c r="GH43" s="22" t="str">
        <f t="shared" ca="1" si="191"/>
        <v>-</v>
      </c>
      <c r="GI43" s="22" t="str">
        <f t="shared" ca="1" si="191"/>
        <v>-</v>
      </c>
      <c r="GJ43" s="22" t="str">
        <f t="shared" ca="1" si="191"/>
        <v>-</v>
      </c>
      <c r="GK43" s="5" t="b">
        <f t="shared" ca="1" si="161"/>
        <v>1</v>
      </c>
      <c r="GL43" s="5" t="b">
        <f t="shared" ca="1" si="161"/>
        <v>0</v>
      </c>
      <c r="GM43" s="5" t="b">
        <f t="shared" ca="1" si="161"/>
        <v>0</v>
      </c>
      <c r="GN43" s="5">
        <f t="shared" ca="1" si="162"/>
        <v>0</v>
      </c>
      <c r="GO43" s="22">
        <f t="shared" ca="1" si="191"/>
        <v>1</v>
      </c>
      <c r="GP43" s="22">
        <f t="shared" ca="1" si="191"/>
        <v>2</v>
      </c>
      <c r="GQ43" s="5" t="e">
        <f t="shared" ca="1" si="163"/>
        <v>#VALUE!</v>
      </c>
      <c r="GR43" s="5" t="e">
        <f t="shared" ca="1" si="163"/>
        <v>#VALUE!</v>
      </c>
      <c r="GS43" s="5" t="e">
        <f t="shared" si="164"/>
        <v>#VALUE!</v>
      </c>
      <c r="GT43" s="5" t="e">
        <f t="shared" si="164"/>
        <v>#VALUE!</v>
      </c>
      <c r="GU43" s="5" t="e">
        <f t="shared" ca="1" si="165"/>
        <v>#VALUE!</v>
      </c>
      <c r="GV43" s="22" t="str">
        <f t="shared" ca="1" si="192"/>
        <v>-</v>
      </c>
      <c r="GW43" s="22" t="str">
        <f t="shared" ca="1" si="192"/>
        <v>-</v>
      </c>
      <c r="GX43" s="5" t="str">
        <f t="array" ref="GX43">IF(OR(GY43:HL43&lt;&gt;"-"),TRUE,"-")</f>
        <v>-</v>
      </c>
      <c r="GY43" s="5" t="str">
        <f>IF($Z43=0,"-",IFERROR(INDEX(CHOOSE($G43,DataAutumn!i.GI, DataWinter!i.GI, DataSpring!i.GI),$H43,7*($Z43-1)+GY$14)*INDEX(GI.LowerScalar,1,GY$14),"-"))</f>
        <v>-</v>
      </c>
      <c r="GZ43" s="5" t="str">
        <f>IF($Z43=0,"-",IFERROR(INDEX(CHOOSE($G43,DataAutumn!i.GI, DataWinter!i.GI, DataSpring!i.GI),$H43,7*($Z43-1)+GZ$14)*INDEX(GI.LowerScalar,1,GZ$14),"-"))</f>
        <v>-</v>
      </c>
      <c r="HA43" s="5" t="str">
        <f>IF($Z43=0,"-",IFERROR(INDEX(CHOOSE($G43,DataAutumn!i.GI, DataWinter!i.GI, DataSpring!i.GI),$H43,7*($Z43-1)+HA$14)*INDEX(GI.LowerScalar,1,HA$14),"-"))</f>
        <v>-</v>
      </c>
      <c r="HB43" s="5" t="str">
        <f>IF($Z43=0,"-",IFERROR(INDEX(CHOOSE($G43,DataAutumn!i.GI, DataWinter!i.GI, DataSpring!i.GI),$H43,7*($Z43-1)+HB$14)*INDEX(GI.LowerScalar,1,HB$14),"-"))</f>
        <v>-</v>
      </c>
      <c r="HC43" s="5" t="str">
        <f>IF($Z43=0,"-",IFERROR(INDEX(CHOOSE($G43,DataAutumn!i.GI, DataWinter!i.GI, DataSpring!i.GI),$H43,7*($Z43-1)+HC$14)*INDEX(GI.LowerScalar,1,HC$14),"-"))</f>
        <v>-</v>
      </c>
      <c r="HD43" s="5" t="str">
        <f>IF($Z43=0,"-",IFERROR(INDEX(CHOOSE($G43,DataAutumn!i.GI, DataWinter!i.GI, DataSpring!i.GI),$H43,7*($Z43-1)+HD$14)*INDEX(GI.LowerScalar,1,HD$14),"-"))</f>
        <v>-</v>
      </c>
      <c r="HE43" s="5" t="str">
        <f>IF($Z43=0,"-",IFERROR(INDEX(CHOOSE($G43,DataAutumn!i.GI, DataWinter!i.GI, DataSpring!i.GI),$H43,7*($Z43-1)+HE$14)*INDEX(GI.LowerScalar,1,HE$14),"-"))</f>
        <v>-</v>
      </c>
      <c r="HF43" s="5" t="str">
        <f>IF($Z43=0,"-",IFERROR(INDEX(CHOOSE($G43,DataAutumn!i.GI, DataWinter!i.GI, DataSpring!i.GI),$H43,7*($Z43-1)+HF$14)*INDEX(GI.LowerScalar,1,HF$14),"-"))</f>
        <v>-</v>
      </c>
      <c r="HG43" s="5" t="str">
        <f>IF($Z43=0,"-",IFERROR(INDEX(CHOOSE($G43,DataAutumn!i.GI, DataWinter!i.GI, DataSpring!i.GI),$H43,7*($Z43-1)+HG$14)*INDEX(GI.LowerScalar,1,HG$14),"-"))</f>
        <v>-</v>
      </c>
      <c r="HH43" s="5" t="str">
        <f>IF($Z43=0,"-",IFERROR(INDEX(CHOOSE($G43,DataAutumn!i.GI, DataWinter!i.GI, DataSpring!i.GI),$H43,7*($Z43-1)+HH$14)*INDEX(GI.LowerScalar,1,HH$14),"-"))</f>
        <v>-</v>
      </c>
      <c r="HI43" s="5" t="str">
        <f>IF($Z43=0,"-",IFERROR(INDEX(CHOOSE($G43,DataAutumn!i.GI, DataWinter!i.GI, DataSpring!i.GI),$H43,7*($Z43-1)+HI$14)*INDEX(GI.LowerScalar,1,HI$14),"-"))</f>
        <v>-</v>
      </c>
      <c r="HJ43" s="5" t="str">
        <f>IF($Z43=0,"-",IFERROR(INDEX(CHOOSE($G43,DataAutumn!i.GI, DataWinter!i.GI, DataSpring!i.GI),$H43,7*($Z43-1)+HJ$14)*INDEX(GI.LowerScalar,1,HJ$14),"-"))</f>
        <v>-</v>
      </c>
      <c r="HK43" s="5" t="str">
        <f>IF($Z43=0,"-",IFERROR(INDEX(CHOOSE($G43,DataAutumn!i.GI, DataWinter!i.GI, DataSpring!i.GI),$H43,7*($Z43-1)+HK$14)*INDEX(GI.LowerScalar,1,HK$14),"-"))</f>
        <v>-</v>
      </c>
      <c r="HL43" s="5" t="str">
        <f>IF($Z43=0,"-",IFERROR(INDEX(CHOOSE($G43,DataAutumn!i.GI, DataWinter!i.GI, DataSpring!i.GI),$H43,7*($Z43-1)+HL$14)*INDEX(GI.LowerScalar,1,HL$14),"-"))</f>
        <v>-</v>
      </c>
      <c r="HM43" s="5" t="b">
        <f t="array" aca="1" ref="HM43" ca="1">IF(OR(HN43:IB43&lt;&gt;"-"),TRUE,"-")</f>
        <v>1</v>
      </c>
      <c r="HN43" s="22">
        <f t="shared" ref="HN43:HN47" ca="1" si="229">OFFSET(HN$5,$B43,0)</f>
        <v>0</v>
      </c>
      <c r="HO43" s="5" t="str">
        <f>IF($Z43=0,"-",IFERROR(INDEX(CHOOSE($G43,DataAutumn!i.GI, DataWinter!i.GI, DataSpring!i.GI),$H43,7*($Z43-1)+HO$14)*INDEX(GI.UpperScalar,1,HO$14),"-"))</f>
        <v>-</v>
      </c>
      <c r="HP43" s="5" t="str">
        <f>IF($Z43=0,"-",IFERROR(INDEX(CHOOSE($G43,DataAutumn!i.GI, DataWinter!i.GI, DataSpring!i.GI),$H43,7*($Z43-1)+HP$14)*INDEX(GI.UpperScalar,1,HP$14),"-"))</f>
        <v>-</v>
      </c>
      <c r="HQ43" s="5" t="str">
        <f>IF($Z43=0,"-",IFERROR(INDEX(CHOOSE($G43,DataAutumn!i.GI, DataWinter!i.GI, DataSpring!i.GI),$H43,7*($Z43-1)+HQ$14)*INDEX(GI.UpperScalar,1,HQ$14),"-"))</f>
        <v>-</v>
      </c>
      <c r="HR43" s="5" t="str">
        <f>IF($Z43=0,"-",IFERROR(INDEX(CHOOSE($G43,DataAutumn!i.GI, DataWinter!i.GI, DataSpring!i.GI),$H43,7*($Z43-1)+HR$14)*INDEX(GI.UpperScalar,1,HR$14),"-"))</f>
        <v>-</v>
      </c>
      <c r="HS43" s="5" t="str">
        <f>IF($Z43=0,"-",IFERROR(INDEX(CHOOSE($G43,DataAutumn!i.GI, DataWinter!i.GI, DataSpring!i.GI),$H43,7*($Z43-1)+HS$14)*INDEX(GI.UpperScalar,1,HS$14),"-"))</f>
        <v>-</v>
      </c>
      <c r="HT43" s="5" t="str">
        <f>IF($Z43=0,"-",IFERROR(INDEX(CHOOSE($G43,DataAutumn!i.GI, DataWinter!i.GI, DataSpring!i.GI),$H43,7*($Z43-1)+HT$14)*INDEX(GI.UpperScalar,1,HT$14),"-"))</f>
        <v>-</v>
      </c>
      <c r="HU43" s="5" t="str">
        <f>IF($Z43=0,"-",IFERROR(INDEX(CHOOSE($G43,DataAutumn!i.GI, DataWinter!i.GI, DataSpring!i.GI),$H43,7*($Z43-1)+HU$14)*INDEX(GI.UpperScalar,1,HU$14),"-"))</f>
        <v>-</v>
      </c>
      <c r="HV43" s="5" t="str">
        <f>IF($Z43=0,"-",IFERROR(INDEX(CHOOSE($G43,DataAutumn!i.GI, DataWinter!i.GI, DataSpring!i.GI),$H43,7*($Z43-1)+HV$14)*INDEX(GI.UpperScalar,1,HV$14),"-"))</f>
        <v>-</v>
      </c>
      <c r="HW43" s="5" t="str">
        <f>IF($Z43=0,"-",IFERROR(INDEX(CHOOSE($G43,DataAutumn!i.GI, DataWinter!i.GI, DataSpring!i.GI),$H43,7*($Z43-1)+HW$14)*INDEX(GI.UpperScalar,1,HW$14),"-"))</f>
        <v>-</v>
      </c>
      <c r="HX43" s="5" t="str">
        <f>IF($Z43=0,"-",IFERROR(INDEX(CHOOSE($G43,DataAutumn!i.GI, DataWinter!i.GI, DataSpring!i.GI),$H43,7*($Z43-1)+HX$14)*INDEX(GI.UpperScalar,1,HX$14),"-"))</f>
        <v>-</v>
      </c>
      <c r="HY43" s="5" t="str">
        <f>IF($Z43=0,"-",IFERROR(INDEX(CHOOSE($G43,DataAutumn!i.GI, DataWinter!i.GI, DataSpring!i.GI),$H43,7*($Z43-1)+HY$14)*INDEX(GI.UpperScalar,1,HY$14),"-"))</f>
        <v>-</v>
      </c>
      <c r="HZ43" s="5" t="str">
        <f>IF($Z43=0,"-",IFERROR(INDEX(CHOOSE($G43,DataAutumn!i.GI, DataWinter!i.GI, DataSpring!i.GI),$H43,7*($Z43-1)+HZ$14)*INDEX(GI.UpperScalar,1,HZ$14),"-"))</f>
        <v>-</v>
      </c>
      <c r="IA43" s="5" t="str">
        <f>IF($Z43=0,"-",IFERROR(INDEX(CHOOSE($G43,DataAutumn!i.GI, DataWinter!i.GI, DataSpring!i.GI),$H43,7*($Z43-1)+IA$14)*INDEX(GI.UpperScalar,1,IA$14),"-"))</f>
        <v>-</v>
      </c>
      <c r="IB43" s="5" t="str">
        <f>IF($Z43=0,"-",IFERROR(INDEX(CHOOSE($G43,DataAutumn!i.GI, DataWinter!i.GI, DataSpring!i.GI),$H43,7*($Z43-1)+IB$14)*INDEX(GI.UpperScalar,1,IB$14),"-"))</f>
        <v>-</v>
      </c>
      <c r="IC43" s="22" t="str">
        <f t="shared" ref="IC43:ID44" ca="1" si="230">OFFSET(IC$5,$B43,0)</f>
        <v>-</v>
      </c>
      <c r="ID43" s="22" t="str">
        <f t="shared" ca="1" si="230"/>
        <v>-</v>
      </c>
      <c r="IE43" s="22" t="b">
        <f t="shared" ca="1" si="107"/>
        <v>1</v>
      </c>
      <c r="IF43" s="22">
        <f t="shared" ca="1" si="107"/>
        <v>0</v>
      </c>
      <c r="IG43" s="5" t="str">
        <f t="shared" ca="1" si="166"/>
        <v>-</v>
      </c>
      <c r="IH43" s="5" t="str">
        <f t="shared" ca="1" si="166"/>
        <v>-</v>
      </c>
      <c r="II43" s="5" t="str">
        <f t="shared" ca="1" si="166"/>
        <v>-</v>
      </c>
      <c r="IJ43" s="5" t="str">
        <f t="shared" ca="1" si="166"/>
        <v>-</v>
      </c>
      <c r="IK43" s="22" t="str">
        <f t="shared" ref="IK43:OH47" ca="1" si="231">OFFSET(IK$5,$B43,0)</f>
        <v>-</v>
      </c>
      <c r="IL43" s="5">
        <f t="shared" ca="1" si="167"/>
        <v>0.5</v>
      </c>
      <c r="IM43" s="22" t="str">
        <f t="shared" ca="1" si="231"/>
        <v>-</v>
      </c>
      <c r="IN43" s="5">
        <f t="shared" ca="1" si="168"/>
        <v>0.5</v>
      </c>
      <c r="IO43" s="5" t="str">
        <f t="shared" ca="1" si="169"/>
        <v>-</v>
      </c>
      <c r="IP43" s="5">
        <f t="shared" ca="1" si="169"/>
        <v>500</v>
      </c>
      <c r="IQ43" s="5">
        <f t="shared" ca="1" si="169"/>
        <v>500</v>
      </c>
      <c r="IR43" s="5">
        <f t="shared" ca="1" si="169"/>
        <v>865</v>
      </c>
      <c r="IS43" s="5" t="str">
        <f t="shared" ca="1" si="169"/>
        <v>-</v>
      </c>
      <c r="IT43" s="5" t="str">
        <f t="shared" ca="1" si="169"/>
        <v>-</v>
      </c>
      <c r="IU43" s="22">
        <f t="shared" ca="1" si="231"/>
        <v>1</v>
      </c>
      <c r="IV43" s="22">
        <f t="shared" ca="1" si="231"/>
        <v>0</v>
      </c>
      <c r="IW43" s="22">
        <f t="shared" ca="1" si="231"/>
        <v>1</v>
      </c>
      <c r="IX43" s="22">
        <f t="shared" ca="1" si="231"/>
        <v>1</v>
      </c>
      <c r="IY43" s="22">
        <f t="shared" ca="1" si="231"/>
        <v>0</v>
      </c>
      <c r="IZ43" s="22">
        <f t="shared" ca="1" si="231"/>
        <v>70</v>
      </c>
      <c r="JA43" s="22">
        <f t="shared" ca="1" si="231"/>
        <v>50</v>
      </c>
      <c r="JB43" s="22">
        <f t="shared" ca="1" si="231"/>
        <v>70</v>
      </c>
      <c r="JC43" s="22">
        <f t="shared" ca="1" si="231"/>
        <v>50</v>
      </c>
      <c r="JD43" s="5">
        <f t="shared" ca="1" si="170"/>
        <v>1</v>
      </c>
      <c r="JE43" s="5">
        <f t="shared" ca="1" si="171"/>
        <v>1</v>
      </c>
      <c r="JF43" s="5">
        <f t="shared" ca="1" si="172"/>
        <v>1</v>
      </c>
      <c r="JG43" s="22">
        <f t="shared" ca="1" si="231"/>
        <v>1</v>
      </c>
      <c r="JH43" s="22">
        <f t="shared" ca="1" si="231"/>
        <v>1</v>
      </c>
      <c r="JI43" s="22">
        <f t="shared" ca="1" si="231"/>
        <v>1</v>
      </c>
      <c r="JJ43" s="22">
        <f t="shared" ca="1" si="231"/>
        <v>1</v>
      </c>
      <c r="JK43" s="22">
        <f t="shared" ca="1" si="231"/>
        <v>1</v>
      </c>
      <c r="JL43" s="22">
        <f t="shared" ca="1" si="231"/>
        <v>1</v>
      </c>
      <c r="JM43" s="22">
        <f t="shared" ca="1" si="231"/>
        <v>1</v>
      </c>
      <c r="JN43" s="173" t="b">
        <f t="shared" ca="1" si="196"/>
        <v>1</v>
      </c>
      <c r="JO43" s="173">
        <f t="shared" ca="1" si="211"/>
        <v>149.99</v>
      </c>
      <c r="JP43" s="173">
        <f t="shared" ca="1" si="211"/>
        <v>0</v>
      </c>
      <c r="JQ43" s="173">
        <f t="shared" ca="1" si="211"/>
        <v>0</v>
      </c>
      <c r="JR43" s="173">
        <f t="shared" ca="1" si="211"/>
        <v>0</v>
      </c>
      <c r="JS43" s="173">
        <f t="shared" ca="1" si="211"/>
        <v>0</v>
      </c>
      <c r="JT43" s="173">
        <f t="shared" ca="1" si="211"/>
        <v>0</v>
      </c>
      <c r="JU43" s="173">
        <f t="shared" ca="1" si="211"/>
        <v>0</v>
      </c>
      <c r="JV43" s="173">
        <f t="shared" ca="1" si="211"/>
        <v>0</v>
      </c>
      <c r="JW43" s="173">
        <f t="shared" ca="1" si="211"/>
        <v>0</v>
      </c>
      <c r="JX43" s="173">
        <f t="shared" ca="1" si="211"/>
        <v>0</v>
      </c>
      <c r="JY43" s="173">
        <f t="shared" ca="1" si="211"/>
        <v>0</v>
      </c>
      <c r="JZ43" s="173">
        <f t="shared" ca="1" si="211"/>
        <v>0</v>
      </c>
      <c r="KA43" s="173">
        <f t="shared" ca="1" si="211"/>
        <v>0</v>
      </c>
      <c r="KB43" s="173">
        <f t="shared" ca="1" si="211"/>
        <v>0</v>
      </c>
      <c r="KC43" s="173">
        <f t="shared" ca="1" si="211"/>
        <v>0</v>
      </c>
      <c r="KD43" s="173">
        <f t="shared" ca="1" si="211"/>
        <v>146.24</v>
      </c>
      <c r="KE43" s="173">
        <f t="shared" ca="1" si="212"/>
        <v>146.24</v>
      </c>
      <c r="KF43" s="173">
        <f t="shared" ca="1" si="212"/>
        <v>146.24</v>
      </c>
      <c r="KG43" s="173">
        <f t="shared" ca="1" si="212"/>
        <v>146.24</v>
      </c>
      <c r="KH43" s="173">
        <f t="shared" ca="1" si="212"/>
        <v>146.24</v>
      </c>
      <c r="KI43" s="173">
        <f t="shared" ca="1" si="212"/>
        <v>146.24</v>
      </c>
      <c r="KJ43" s="173">
        <f t="shared" ca="1" si="212"/>
        <v>146.24</v>
      </c>
      <c r="KK43" s="173">
        <f t="shared" ca="1" si="212"/>
        <v>146.24</v>
      </c>
      <c r="KL43" s="173">
        <f t="shared" ca="1" si="212"/>
        <v>20</v>
      </c>
      <c r="KM43" s="173">
        <f t="shared" ca="1" si="212"/>
        <v>20</v>
      </c>
      <c r="KN43" s="173">
        <f t="shared" ca="1" si="212"/>
        <v>20</v>
      </c>
      <c r="KO43" s="173">
        <f t="shared" ca="1" si="212"/>
        <v>0</v>
      </c>
      <c r="KP43" s="173">
        <f t="shared" ca="1" si="212"/>
        <v>0</v>
      </c>
      <c r="KQ43" s="173">
        <f t="shared" ca="1" si="212"/>
        <v>0</v>
      </c>
      <c r="KR43" s="173">
        <f t="shared" ca="1" si="212"/>
        <v>0</v>
      </c>
      <c r="KS43" s="173">
        <f t="shared" ca="1" si="212"/>
        <v>75.289999999999992</v>
      </c>
      <c r="KT43" s="173">
        <f t="shared" ca="1" si="212"/>
        <v>75.289999999999992</v>
      </c>
      <c r="KU43" s="173">
        <f t="shared" ca="1" si="213"/>
        <v>75.289999999999992</v>
      </c>
      <c r="KV43" s="173">
        <f t="shared" ca="1" si="213"/>
        <v>75.289999999999992</v>
      </c>
      <c r="KW43" s="173">
        <f t="shared" ca="1" si="213"/>
        <v>75.289999999999992</v>
      </c>
      <c r="KX43" s="173">
        <f t="shared" ca="1" si="213"/>
        <v>75.289999999999992</v>
      </c>
      <c r="KY43" s="173">
        <f t="shared" ca="1" si="213"/>
        <v>75.289999999999992</v>
      </c>
      <c r="KZ43" s="173">
        <f t="shared" ca="1" si="213"/>
        <v>222.87</v>
      </c>
      <c r="LA43" s="173">
        <f t="shared" ca="1" si="213"/>
        <v>0</v>
      </c>
      <c r="LB43" s="173">
        <f t="shared" ca="1" si="213"/>
        <v>0</v>
      </c>
      <c r="LC43" s="173">
        <f t="shared" ca="1" si="213"/>
        <v>0</v>
      </c>
      <c r="LD43" s="173">
        <f t="shared" ca="1" si="213"/>
        <v>0</v>
      </c>
      <c r="LE43" s="173">
        <f t="shared" ca="1" si="213"/>
        <v>0</v>
      </c>
      <c r="LF43" s="173">
        <f t="shared" ca="1" si="213"/>
        <v>0</v>
      </c>
      <c r="LG43" s="173">
        <f t="shared" ca="1" si="213"/>
        <v>0</v>
      </c>
      <c r="LH43" s="173">
        <f t="shared" ca="1" si="213"/>
        <v>0</v>
      </c>
      <c r="LI43" s="173">
        <f t="shared" ca="1" si="213"/>
        <v>0</v>
      </c>
      <c r="LJ43" s="173">
        <f t="shared" ca="1" si="213"/>
        <v>0</v>
      </c>
      <c r="LK43" s="173">
        <f t="shared" ca="1" si="214"/>
        <v>0</v>
      </c>
      <c r="LL43" s="173">
        <f t="shared" ca="1" si="214"/>
        <v>0</v>
      </c>
      <c r="LM43" s="173">
        <f t="shared" ca="1" si="214"/>
        <v>0</v>
      </c>
      <c r="LN43" s="173">
        <f t="shared" ca="1" si="214"/>
        <v>0</v>
      </c>
      <c r="LO43" s="173">
        <f t="shared" ca="1" si="214"/>
        <v>0</v>
      </c>
      <c r="LP43" s="173">
        <f t="shared" ca="1" si="214"/>
        <v>0</v>
      </c>
      <c r="LQ43" s="173">
        <f t="shared" ca="1" si="214"/>
        <v>0</v>
      </c>
      <c r="LR43" s="173">
        <f t="shared" ca="1" si="214"/>
        <v>0</v>
      </c>
      <c r="LS43" s="173">
        <f t="shared" ca="1" si="214"/>
        <v>0</v>
      </c>
      <c r="LT43" s="173">
        <f t="shared" ca="1" si="214"/>
        <v>0</v>
      </c>
      <c r="LU43" s="173">
        <f t="shared" ca="1" si="214"/>
        <v>0</v>
      </c>
      <c r="LV43" s="173">
        <f t="shared" ca="1" si="214"/>
        <v>0</v>
      </c>
      <c r="LW43" s="173">
        <f t="shared" ca="1" si="214"/>
        <v>0</v>
      </c>
      <c r="LX43" s="173">
        <f t="shared" ca="1" si="214"/>
        <v>0</v>
      </c>
      <c r="LY43" s="173">
        <f t="shared" ca="1" si="214"/>
        <v>0</v>
      </c>
      <c r="LZ43" s="173">
        <f t="shared" ca="1" si="214"/>
        <v>0</v>
      </c>
      <c r="MA43" s="173">
        <f t="shared" ca="1" si="215"/>
        <v>0</v>
      </c>
      <c r="MB43" s="173">
        <f t="shared" ca="1" si="215"/>
        <v>0</v>
      </c>
      <c r="MC43" s="173">
        <f t="shared" ca="1" si="215"/>
        <v>0</v>
      </c>
      <c r="MD43" s="173">
        <f t="shared" ca="1" si="215"/>
        <v>0</v>
      </c>
      <c r="ME43" s="173">
        <f t="shared" ca="1" si="215"/>
        <v>0</v>
      </c>
      <c r="MF43" s="173">
        <f t="shared" ca="1" si="215"/>
        <v>0</v>
      </c>
      <c r="MG43" s="173">
        <f t="shared" ca="1" si="215"/>
        <v>0</v>
      </c>
      <c r="MH43" s="173">
        <f t="shared" ca="1" si="215"/>
        <v>0</v>
      </c>
      <c r="MI43" s="173">
        <f t="shared" ca="1" si="215"/>
        <v>0</v>
      </c>
      <c r="MJ43" s="173">
        <f t="shared" ca="1" si="215"/>
        <v>0</v>
      </c>
      <c r="MK43" s="173">
        <f t="shared" ca="1" si="215"/>
        <v>0</v>
      </c>
      <c r="ML43" s="173">
        <f t="shared" ca="1" si="215"/>
        <v>0</v>
      </c>
      <c r="MM43" s="173">
        <f t="shared" ca="1" si="215"/>
        <v>0</v>
      </c>
      <c r="MN43" s="173">
        <f t="shared" ca="1" si="215"/>
        <v>0</v>
      </c>
      <c r="MO43" s="173">
        <f t="shared" ca="1" si="215"/>
        <v>0</v>
      </c>
      <c r="MP43" s="173">
        <f t="shared" ca="1" si="215"/>
        <v>0</v>
      </c>
      <c r="MQ43" s="173">
        <f t="shared" ca="1" si="216"/>
        <v>0</v>
      </c>
      <c r="MR43" s="173">
        <f t="shared" ca="1" si="216"/>
        <v>0</v>
      </c>
      <c r="MS43" s="173">
        <f t="shared" ca="1" si="216"/>
        <v>0</v>
      </c>
      <c r="MT43" s="173">
        <f t="shared" ca="1" si="216"/>
        <v>0</v>
      </c>
      <c r="MU43" s="173">
        <f t="shared" ca="1" si="216"/>
        <v>0</v>
      </c>
      <c r="MV43" s="173">
        <f t="shared" ca="1" si="216"/>
        <v>0</v>
      </c>
      <c r="MW43" s="173">
        <f t="shared" ca="1" si="216"/>
        <v>0</v>
      </c>
      <c r="MX43" s="173">
        <f t="shared" ca="1" si="216"/>
        <v>0</v>
      </c>
      <c r="MY43" s="173">
        <f t="shared" ca="1" si="216"/>
        <v>0</v>
      </c>
      <c r="MZ43" s="173">
        <f t="shared" ca="1" si="216"/>
        <v>0</v>
      </c>
      <c r="NA43" s="173">
        <f t="shared" ca="1" si="216"/>
        <v>0</v>
      </c>
      <c r="NB43" s="173">
        <f t="shared" ca="1" si="216"/>
        <v>0</v>
      </c>
      <c r="NC43" s="173">
        <f t="shared" ca="1" si="216"/>
        <v>0</v>
      </c>
      <c r="ND43" s="173">
        <f t="shared" ca="1" si="216"/>
        <v>0</v>
      </c>
      <c r="NE43" s="173">
        <f t="shared" ca="1" si="216"/>
        <v>0</v>
      </c>
      <c r="NF43" s="173">
        <f t="shared" ca="1" si="216"/>
        <v>0</v>
      </c>
      <c r="NG43" s="173">
        <f t="shared" ca="1" si="217"/>
        <v>0</v>
      </c>
      <c r="NH43" s="173">
        <f t="shared" ca="1" si="217"/>
        <v>0</v>
      </c>
      <c r="NI43" s="173">
        <f t="shared" ca="1" si="217"/>
        <v>0</v>
      </c>
      <c r="NJ43" s="173">
        <f t="shared" ca="1" si="217"/>
        <v>0</v>
      </c>
      <c r="NK43" s="173">
        <f t="shared" ca="1" si="217"/>
        <v>0</v>
      </c>
      <c r="NL43" s="173">
        <f t="shared" ca="1" si="217"/>
        <v>0</v>
      </c>
      <c r="NM43" s="173">
        <f t="shared" ca="1" si="217"/>
        <v>0</v>
      </c>
      <c r="NN43" s="173">
        <f t="shared" ca="1" si="217"/>
        <v>0</v>
      </c>
      <c r="NO43" s="173">
        <f t="shared" ca="1" si="217"/>
        <v>0</v>
      </c>
      <c r="NP43" s="173">
        <f t="shared" ca="1" si="217"/>
        <v>0</v>
      </c>
      <c r="NQ43" s="173">
        <f t="shared" ca="1" si="217"/>
        <v>0</v>
      </c>
      <c r="NR43" s="173">
        <f t="shared" ca="1" si="217"/>
        <v>0</v>
      </c>
      <c r="NS43" s="173">
        <f t="shared" ca="1" si="217"/>
        <v>0</v>
      </c>
      <c r="NT43" s="173">
        <f t="shared" ca="1" si="217"/>
        <v>0</v>
      </c>
      <c r="NU43" s="173">
        <f t="shared" ca="1" si="217"/>
        <v>0</v>
      </c>
      <c r="NV43" s="173">
        <f t="shared" ca="1" si="217"/>
        <v>0</v>
      </c>
      <c r="NW43" s="173">
        <f t="shared" ca="1" si="180"/>
        <v>0</v>
      </c>
      <c r="NX43" s="173">
        <f t="shared" ca="1" si="180"/>
        <v>0</v>
      </c>
      <c r="NY43" s="173">
        <f t="shared" ca="1" si="180"/>
        <v>0</v>
      </c>
      <c r="NZ43" s="173">
        <f t="shared" ca="1" si="180"/>
        <v>0</v>
      </c>
      <c r="OA43" s="173">
        <f t="shared" ca="1" si="180"/>
        <v>0</v>
      </c>
      <c r="OB43" s="173">
        <f t="shared" ca="1" si="180"/>
        <v>0</v>
      </c>
      <c r="OC43" s="173">
        <f t="shared" ca="1" si="180"/>
        <v>0</v>
      </c>
      <c r="OD43" s="173">
        <f t="shared" ca="1" si="180"/>
        <v>0</v>
      </c>
      <c r="OE43" s="22">
        <f t="shared" ca="1" si="231"/>
        <v>0</v>
      </c>
      <c r="OF43" s="22" t="str">
        <f t="shared" ca="1" si="231"/>
        <v>-</v>
      </c>
      <c r="OG43" s="22">
        <f t="shared" ca="1" si="231"/>
        <v>0</v>
      </c>
      <c r="OH43" s="22">
        <f t="shared" ca="1" si="231"/>
        <v>0</v>
      </c>
      <c r="OI43" s="27">
        <v>0</v>
      </c>
    </row>
    <row r="44" spans="1:399" s="303" customFormat="1" outlineLevel="1">
      <c r="A44" s="302">
        <f t="shared" si="226"/>
        <v>39</v>
      </c>
      <c r="B44" s="314">
        <f t="shared" ca="1" si="203"/>
        <v>19</v>
      </c>
      <c r="C44" s="303">
        <v>4</v>
      </c>
      <c r="D44" s="341" t="b">
        <f t="shared" si="198"/>
        <v>0</v>
      </c>
      <c r="E44" s="303" t="b">
        <v>0</v>
      </c>
      <c r="F44" s="303" t="b">
        <v>1</v>
      </c>
      <c r="G44" s="339">
        <f t="shared" ca="1" si="222"/>
        <v>1</v>
      </c>
      <c r="H44" s="339">
        <f t="shared" ca="1" si="222"/>
        <v>1</v>
      </c>
      <c r="I44" s="339">
        <f t="shared" ca="1" si="222"/>
        <v>1</v>
      </c>
      <c r="J44" s="339">
        <f t="shared" ca="1" si="222"/>
        <v>1</v>
      </c>
      <c r="K44" s="339">
        <f t="shared" ca="1" si="222"/>
        <v>1</v>
      </c>
      <c r="L44" s="339">
        <f t="shared" ca="1" si="222"/>
        <v>1</v>
      </c>
      <c r="M44" s="339">
        <f t="shared" ca="1" si="222"/>
        <v>1</v>
      </c>
      <c r="N44" s="339">
        <f t="shared" ca="1" si="222"/>
        <v>2</v>
      </c>
      <c r="O44" s="339">
        <f t="shared" ca="1" si="222"/>
        <v>1</v>
      </c>
      <c r="P44" s="339">
        <f t="shared" ca="1" si="222"/>
        <v>0</v>
      </c>
      <c r="Q44" s="339">
        <f t="shared" ca="1" si="222"/>
        <v>0</v>
      </c>
      <c r="R44" s="339">
        <f t="shared" ca="1" si="222"/>
        <v>0</v>
      </c>
      <c r="S44" s="339">
        <f t="shared" ca="1" si="222"/>
        <v>0</v>
      </c>
      <c r="T44" s="339">
        <f t="shared" ca="1" si="222"/>
        <v>0</v>
      </c>
      <c r="U44" s="339">
        <f t="shared" ca="1" si="222"/>
        <v>1</v>
      </c>
      <c r="V44" s="339">
        <f t="shared" ca="1" si="222"/>
        <v>1</v>
      </c>
      <c r="W44" s="339">
        <f t="shared" ca="1" si="218"/>
        <v>1</v>
      </c>
      <c r="X44" s="339">
        <f t="shared" ca="1" si="184"/>
        <v>1</v>
      </c>
      <c r="Y44" s="339">
        <f t="shared" ca="1" si="184"/>
        <v>1</v>
      </c>
      <c r="Z44" s="32"/>
      <c r="AB44" s="21">
        <v>0</v>
      </c>
      <c r="AC44" s="5">
        <f t="shared" ca="1" si="143"/>
        <v>1</v>
      </c>
      <c r="AD44" s="5">
        <f t="shared" ca="1" si="143"/>
        <v>1</v>
      </c>
      <c r="AE44" s="5">
        <f t="shared" ca="1" si="143"/>
        <v>0</v>
      </c>
      <c r="AF44" s="5">
        <f t="shared" ca="1" si="143"/>
        <v>2</v>
      </c>
      <c r="AG44" s="5">
        <f t="shared" ca="1" si="143"/>
        <v>0</v>
      </c>
      <c r="AJ44" s="328" t="str">
        <f t="shared" ca="1" si="185"/>
        <v>00020 FeedSupply GSM Day135 FWM     GI1 EL050% Age213 T_TRUE  LTW_TRUE  (F33N11)</v>
      </c>
      <c r="AK44" s="10" t="str">
        <f ca="1">IF(COUNTIF(AJ$5:AJ44,AJ44)=1,"-","Dup")</f>
        <v>-</v>
      </c>
      <c r="AL44" s="22" t="b">
        <f t="shared" ref="AL44:CW47" ca="1" si="232">OFFSET(AL$5,$B44,0)</f>
        <v>1</v>
      </c>
      <c r="AM44" s="22" t="b">
        <f t="shared" ca="1" si="232"/>
        <v>0</v>
      </c>
      <c r="AN44" s="21" t="b">
        <v>1</v>
      </c>
      <c r="AO44" s="21" t="b">
        <v>1</v>
      </c>
      <c r="AP44" s="21">
        <f ca="1">VALUE($G44&amp;$H44&amp;$J44&amp;$O44)</f>
        <v>1111</v>
      </c>
      <c r="AQ44" s="22" t="b">
        <f t="shared" ca="1" si="232"/>
        <v>1</v>
      </c>
      <c r="AR44" s="339">
        <f t="shared" ca="1" si="201"/>
        <v>111121</v>
      </c>
      <c r="AS44" s="22">
        <f t="shared" ca="1" si="202"/>
        <v>1</v>
      </c>
      <c r="AT44" s="21" t="s">
        <v>37</v>
      </c>
      <c r="AU44" s="22" t="str">
        <f t="shared" ca="1" si="202"/>
        <v>-</v>
      </c>
      <c r="AV44" s="21" t="s">
        <v>37</v>
      </c>
      <c r="AW44" s="21" t="s">
        <v>37</v>
      </c>
      <c r="AX44" s="22" t="str">
        <f t="shared" ca="1" si="232"/>
        <v>-</v>
      </c>
      <c r="AY44" s="21">
        <v>1</v>
      </c>
      <c r="AZ44" s="21">
        <v>1</v>
      </c>
      <c r="BA44" s="22" t="str">
        <f t="shared" ca="1" si="232"/>
        <v>-</v>
      </c>
      <c r="BB44" s="22" t="str">
        <f t="shared" ca="1" si="232"/>
        <v>-</v>
      </c>
      <c r="BC44" s="22" t="str">
        <f t="shared" ca="1" si="232"/>
        <v>-</v>
      </c>
      <c r="BD44" s="22" t="str">
        <f t="shared" ca="1" si="232"/>
        <v>-</v>
      </c>
      <c r="BE44" s="22" t="str">
        <f t="shared" ca="1" si="232"/>
        <v>-</v>
      </c>
      <c r="BF44" s="22" t="str">
        <f t="shared" ca="1" si="232"/>
        <v>-</v>
      </c>
      <c r="BG44" s="22" t="str">
        <f t="shared" ca="1" si="232"/>
        <v>-</v>
      </c>
      <c r="BH44" s="22" t="str">
        <f t="shared" ca="1" si="232"/>
        <v>-</v>
      </c>
      <c r="BI44" s="22" t="str">
        <f t="shared" ca="1" si="232"/>
        <v>-</v>
      </c>
      <c r="BJ44" s="22" t="str">
        <f t="shared" ca="1" si="232"/>
        <v>-</v>
      </c>
      <c r="BK44" s="22" t="str">
        <f t="shared" ca="1" si="232"/>
        <v>-</v>
      </c>
      <c r="BL44" s="22" t="str">
        <f t="shared" ca="1" si="232"/>
        <v>-</v>
      </c>
      <c r="BM44" s="22" t="str">
        <f t="shared" ca="1" si="232"/>
        <v>-</v>
      </c>
      <c r="BN44" s="22" t="str">
        <f t="shared" ca="1" si="232"/>
        <v>-</v>
      </c>
      <c r="BO44" s="22" t="str">
        <f t="shared" ca="1" si="232"/>
        <v>-</v>
      </c>
      <c r="BP44" s="22" t="str">
        <f t="shared" ca="1" si="232"/>
        <v>-</v>
      </c>
      <c r="BQ44" s="22" t="str">
        <f t="shared" ca="1" si="232"/>
        <v>-</v>
      </c>
      <c r="BR44" s="22" t="str">
        <f t="shared" ca="1" si="232"/>
        <v>-</v>
      </c>
      <c r="BS44" s="22" t="str">
        <f t="shared" ca="1" si="232"/>
        <v>-</v>
      </c>
      <c r="BT44" s="22" t="str">
        <f t="shared" ca="1" si="232"/>
        <v>-</v>
      </c>
      <c r="BU44" s="22" t="str">
        <f t="shared" ca="1" si="232"/>
        <v>-</v>
      </c>
      <c r="BV44" s="22" t="str">
        <f t="shared" ca="1" si="232"/>
        <v>-</v>
      </c>
      <c r="BW44" s="22" t="str">
        <f t="shared" ca="1" si="232"/>
        <v>-</v>
      </c>
      <c r="BX44" s="5">
        <f t="shared" ca="1" si="145"/>
        <v>0</v>
      </c>
      <c r="BY44" s="22" t="str">
        <f t="shared" ca="1" si="232"/>
        <v>-</v>
      </c>
      <c r="BZ44" s="22" t="str">
        <f t="shared" ca="1" si="232"/>
        <v>-</v>
      </c>
      <c r="CA44" s="22" t="str">
        <f t="shared" ca="1" si="232"/>
        <v>-</v>
      </c>
      <c r="CB44" s="22" t="str">
        <f t="shared" ca="1" si="232"/>
        <v>-</v>
      </c>
      <c r="CC44" s="22" t="str">
        <f t="shared" ca="1" si="232"/>
        <v>-</v>
      </c>
      <c r="CD44" s="22" t="str">
        <f t="shared" ca="1" si="232"/>
        <v>-</v>
      </c>
      <c r="CE44" s="22" t="str">
        <f t="shared" ca="1" si="232"/>
        <v>-</v>
      </c>
      <c r="CF44" s="22" t="str">
        <f t="shared" ca="1" si="232"/>
        <v>-</v>
      </c>
      <c r="CG44" s="21">
        <v>1</v>
      </c>
      <c r="CH44" s="21">
        <v>1</v>
      </c>
      <c r="CI44" s="22">
        <f t="shared" ca="1" si="232"/>
        <v>0</v>
      </c>
      <c r="CJ44" s="22" t="str">
        <f t="shared" ca="1" si="232"/>
        <v>-</v>
      </c>
      <c r="CK44" s="22" t="str">
        <f t="shared" ca="1" si="232"/>
        <v>-</v>
      </c>
      <c r="CL44" s="22" t="str">
        <f t="shared" ca="1" si="232"/>
        <v>-</v>
      </c>
      <c r="CM44" s="22" t="str">
        <f t="shared" ca="1" si="232"/>
        <v>-</v>
      </c>
      <c r="CN44" s="22" t="str">
        <f t="shared" ca="1" si="232"/>
        <v>-</v>
      </c>
      <c r="CO44" s="22" t="str">
        <f t="shared" ca="1" si="232"/>
        <v>-</v>
      </c>
      <c r="CP44" s="22" t="str">
        <f t="shared" ca="1" si="232"/>
        <v>-</v>
      </c>
      <c r="CQ44" s="22">
        <f t="shared" ca="1" si="232"/>
        <v>0</v>
      </c>
      <c r="CR44" s="22" t="str">
        <f t="shared" ca="1" si="232"/>
        <v>-</v>
      </c>
      <c r="CS44" s="22" t="str">
        <f t="shared" ca="1" si="232"/>
        <v>-</v>
      </c>
      <c r="CT44" s="22" t="str">
        <f t="shared" ca="1" si="232"/>
        <v>-</v>
      </c>
      <c r="CU44" s="22" t="str">
        <f t="shared" ca="1" si="232"/>
        <v>-</v>
      </c>
      <c r="CV44" s="22" t="str">
        <f t="shared" ca="1" si="232"/>
        <v>-</v>
      </c>
      <c r="CW44" s="22">
        <f t="shared" ca="1" si="232"/>
        <v>0</v>
      </c>
      <c r="CX44" s="195">
        <f t="shared" ca="1" si="146"/>
        <v>0</v>
      </c>
      <c r="CY44" s="195">
        <f t="shared" ca="1" si="146"/>
        <v>0</v>
      </c>
      <c r="CZ44" s="195">
        <f t="shared" ca="1" si="146"/>
        <v>0</v>
      </c>
      <c r="DA44" s="195">
        <f t="shared" ca="1" si="146"/>
        <v>0</v>
      </c>
      <c r="DB44" s="194">
        <f t="shared" ca="1" si="147"/>
        <v>0</v>
      </c>
      <c r="DC44" s="194">
        <f t="shared" ca="1" si="147"/>
        <v>0</v>
      </c>
      <c r="DD44" s="194">
        <f t="shared" ca="1" si="147"/>
        <v>0</v>
      </c>
      <c r="DE44" s="194">
        <f t="shared" ca="1" si="147"/>
        <v>0</v>
      </c>
      <c r="DF44" s="196">
        <f t="shared" ca="1" si="148"/>
        <v>0</v>
      </c>
      <c r="DG44" s="196">
        <f t="shared" ca="1" si="148"/>
        <v>0</v>
      </c>
      <c r="DH44" s="196">
        <f t="shared" ca="1" si="148"/>
        <v>0</v>
      </c>
      <c r="DI44" s="196">
        <f t="shared" ca="1" si="148"/>
        <v>0</v>
      </c>
      <c r="DJ44" s="195">
        <f t="shared" ca="1" si="149"/>
        <v>0</v>
      </c>
      <c r="DK44" s="195">
        <f t="shared" ca="1" si="149"/>
        <v>0</v>
      </c>
      <c r="DL44" s="195">
        <f t="shared" ca="1" si="149"/>
        <v>0</v>
      </c>
      <c r="DM44" s="195">
        <f t="shared" ca="1" si="149"/>
        <v>0</v>
      </c>
      <c r="DN44" s="194">
        <f t="shared" ca="1" si="150"/>
        <v>0</v>
      </c>
      <c r="DO44" s="194">
        <f t="shared" ca="1" si="150"/>
        <v>0</v>
      </c>
      <c r="DP44" s="194">
        <f t="shared" ca="1" si="150"/>
        <v>0</v>
      </c>
      <c r="DQ44" s="194">
        <f t="shared" ca="1" si="150"/>
        <v>0</v>
      </c>
      <c r="DR44" s="196">
        <f t="shared" ca="1" si="151"/>
        <v>0</v>
      </c>
      <c r="DS44" s="196">
        <f t="shared" ca="1" si="151"/>
        <v>0</v>
      </c>
      <c r="DT44" s="196">
        <f t="shared" ca="1" si="151"/>
        <v>0</v>
      </c>
      <c r="DU44" s="196">
        <f t="shared" ca="1" si="151"/>
        <v>0</v>
      </c>
      <c r="DV44" s="195">
        <f t="shared" ca="1" si="152"/>
        <v>0</v>
      </c>
      <c r="DW44" s="195">
        <f t="shared" ca="1" si="152"/>
        <v>0</v>
      </c>
      <c r="DX44" s="195">
        <f t="shared" ca="1" si="152"/>
        <v>0</v>
      </c>
      <c r="DY44" s="195">
        <f t="shared" ca="1" si="152"/>
        <v>0</v>
      </c>
      <c r="DZ44" s="194">
        <f t="shared" ca="1" si="153"/>
        <v>0</v>
      </c>
      <c r="EA44" s="194">
        <f t="shared" ca="1" si="153"/>
        <v>0</v>
      </c>
      <c r="EB44" s="194">
        <f t="shared" ca="1" si="153"/>
        <v>0</v>
      </c>
      <c r="EC44" s="194">
        <f t="shared" ca="1" si="153"/>
        <v>0</v>
      </c>
      <c r="ED44" s="196">
        <f t="shared" ca="1" si="154"/>
        <v>0</v>
      </c>
      <c r="EE44" s="196">
        <f t="shared" ca="1" si="154"/>
        <v>0</v>
      </c>
      <c r="EF44" s="196">
        <f t="shared" ca="1" si="154"/>
        <v>0</v>
      </c>
      <c r="EG44" s="196">
        <f t="shared" ca="1" si="154"/>
        <v>0</v>
      </c>
      <c r="EH44" s="22">
        <f t="shared" ca="1" si="228"/>
        <v>0</v>
      </c>
      <c r="EI44" s="22">
        <f t="shared" ca="1" si="228"/>
        <v>0</v>
      </c>
      <c r="EJ44" s="22">
        <f t="shared" ca="1" si="228"/>
        <v>0</v>
      </c>
      <c r="EK44" s="22">
        <f t="shared" ca="1" si="228"/>
        <v>0</v>
      </c>
      <c r="EL44" s="22" t="str">
        <f t="shared" ca="1" si="228"/>
        <v>-</v>
      </c>
      <c r="EM44" s="22" t="str">
        <f t="shared" ca="1" si="228"/>
        <v>-</v>
      </c>
      <c r="EN44" s="5">
        <f t="shared" ca="1" si="156"/>
        <v>19</v>
      </c>
      <c r="EO44" s="5">
        <f t="shared" ca="1" si="156"/>
        <v>19</v>
      </c>
      <c r="EP44" s="22" t="str">
        <f t="shared" ca="1" si="228"/>
        <v>-</v>
      </c>
      <c r="EQ44" s="22" t="str">
        <f t="shared" ca="1" si="228"/>
        <v>-</v>
      </c>
      <c r="ER44" s="22" t="str">
        <f t="shared" ca="1" si="228"/>
        <v>-</v>
      </c>
      <c r="ES44" s="22" t="str">
        <f t="shared" ca="1" si="228"/>
        <v>-</v>
      </c>
      <c r="ET44" s="22" t="str">
        <f t="shared" ca="1" si="228"/>
        <v>-</v>
      </c>
      <c r="EU44" s="22" t="str">
        <f t="shared" ca="1" si="228"/>
        <v>-</v>
      </c>
      <c r="EV44" s="22" t="str">
        <f t="shared" ca="1" si="228"/>
        <v>-</v>
      </c>
      <c r="EW44" s="5">
        <f t="shared" ca="1" si="157"/>
        <v>0</v>
      </c>
      <c r="EX44" s="22" t="str">
        <f t="shared" ref="EX44:GW47" ca="1" si="233">OFFSET(EX$5,$B44,0)</f>
        <v>-</v>
      </c>
      <c r="EY44" s="22" t="str">
        <f t="shared" ca="1" si="233"/>
        <v>-</v>
      </c>
      <c r="EZ44" s="22" t="str">
        <f t="shared" ca="1" si="233"/>
        <v>-</v>
      </c>
      <c r="FA44" s="22" t="str">
        <f t="shared" ca="1" si="233"/>
        <v>-</v>
      </c>
      <c r="FB44" s="5" t="b">
        <f t="shared" ca="1" si="158"/>
        <v>0</v>
      </c>
      <c r="FC44" s="22" t="str">
        <f t="shared" ca="1" si="233"/>
        <v>-</v>
      </c>
      <c r="FD44" s="22">
        <f t="shared" ca="1" si="233"/>
        <v>0</v>
      </c>
      <c r="FE44" s="22" t="str">
        <f t="shared" ca="1" si="233"/>
        <v>-</v>
      </c>
      <c r="FF44" s="22">
        <f t="shared" ca="1" si="233"/>
        <v>1</v>
      </c>
      <c r="FG44" s="22">
        <f t="shared" ca="1" si="233"/>
        <v>0</v>
      </c>
      <c r="FH44" s="22">
        <f t="shared" ca="1" si="233"/>
        <v>1</v>
      </c>
      <c r="FI44" s="22">
        <f t="shared" ca="1" si="233"/>
        <v>1</v>
      </c>
      <c r="FJ44" s="22">
        <f t="shared" ca="1" si="233"/>
        <v>1</v>
      </c>
      <c r="FK44" s="22">
        <f t="shared" ca="1" si="233"/>
        <v>0</v>
      </c>
      <c r="FL44" s="22">
        <f t="shared" ca="1" si="233"/>
        <v>0</v>
      </c>
      <c r="FM44" s="22">
        <f t="shared" ca="1" si="233"/>
        <v>0</v>
      </c>
      <c r="FN44" s="22">
        <f t="shared" ca="1" si="233"/>
        <v>0</v>
      </c>
      <c r="FO44" s="22">
        <f t="shared" ca="1" si="233"/>
        <v>1</v>
      </c>
      <c r="FP44" s="22">
        <f t="shared" ca="1" si="233"/>
        <v>0</v>
      </c>
      <c r="FQ44" s="22">
        <f t="shared" ca="1" si="233"/>
        <v>0</v>
      </c>
      <c r="FR44" s="22">
        <f t="shared" ca="1" si="233"/>
        <v>0</v>
      </c>
      <c r="FS44" s="22">
        <f t="shared" ca="1" si="233"/>
        <v>0</v>
      </c>
      <c r="FT44" s="22">
        <f t="shared" ca="1" si="233"/>
        <v>0</v>
      </c>
      <c r="FU44" s="22">
        <f t="shared" ca="1" si="233"/>
        <v>0</v>
      </c>
      <c r="FV44" s="22">
        <f t="shared" ca="1" si="233"/>
        <v>0</v>
      </c>
      <c r="FW44" s="22">
        <f t="shared" ca="1" si="233"/>
        <v>1</v>
      </c>
      <c r="FX44" s="22">
        <f t="shared" ca="1" si="233"/>
        <v>0</v>
      </c>
      <c r="FY44" s="5">
        <f t="shared" ca="1" si="159"/>
        <v>0</v>
      </c>
      <c r="FZ44" s="5">
        <f t="shared" ca="1" si="159"/>
        <v>0</v>
      </c>
      <c r="GA44" s="5">
        <f t="shared" ca="1" si="159"/>
        <v>0</v>
      </c>
      <c r="GB44" s="5">
        <f t="shared" si="160"/>
        <v>0</v>
      </c>
      <c r="GC44" s="5">
        <f t="shared" si="160"/>
        <v>0</v>
      </c>
      <c r="GD44" s="5">
        <f t="shared" si="160"/>
        <v>0</v>
      </c>
      <c r="GE44" s="22">
        <f t="shared" ca="1" si="233"/>
        <v>0</v>
      </c>
      <c r="GF44" s="22">
        <f t="shared" ca="1" si="233"/>
        <v>0</v>
      </c>
      <c r="GG44" s="22" t="str">
        <f t="shared" ca="1" si="233"/>
        <v>-</v>
      </c>
      <c r="GH44" s="22" t="str">
        <f t="shared" ca="1" si="233"/>
        <v>-</v>
      </c>
      <c r="GI44" s="22" t="str">
        <f t="shared" ca="1" si="233"/>
        <v>-</v>
      </c>
      <c r="GJ44" s="22" t="str">
        <f t="shared" ca="1" si="233"/>
        <v>-</v>
      </c>
      <c r="GK44" s="5" t="b">
        <f t="shared" ca="1" si="161"/>
        <v>1</v>
      </c>
      <c r="GL44" s="5" t="b">
        <f t="shared" ca="1" si="161"/>
        <v>0</v>
      </c>
      <c r="GM44" s="5" t="b">
        <f t="shared" ca="1" si="161"/>
        <v>0</v>
      </c>
      <c r="GN44" s="5">
        <f t="shared" ca="1" si="162"/>
        <v>0</v>
      </c>
      <c r="GO44" s="22">
        <f t="shared" ca="1" si="233"/>
        <v>1</v>
      </c>
      <c r="GP44" s="22">
        <f t="shared" ca="1" si="233"/>
        <v>2</v>
      </c>
      <c r="GQ44" s="5" t="str">
        <f t="shared" ca="1" si="163"/>
        <v>-</v>
      </c>
      <c r="GR44" s="5" t="str">
        <f t="shared" ca="1" si="163"/>
        <v>-</v>
      </c>
      <c r="GS44" s="5" t="str">
        <f t="shared" si="164"/>
        <v>-</v>
      </c>
      <c r="GT44" s="5" t="str">
        <f t="shared" si="164"/>
        <v>-</v>
      </c>
      <c r="GU44" s="5">
        <f t="shared" ca="1" si="165"/>
        <v>1</v>
      </c>
      <c r="GV44" s="22" t="str">
        <f t="shared" ca="1" si="233"/>
        <v>-</v>
      </c>
      <c r="GW44" s="22" t="str">
        <f t="shared" ca="1" si="233"/>
        <v>-</v>
      </c>
      <c r="GX44" s="5" t="str">
        <f t="array" ref="GX44">IF(OR(GY44:HL44&lt;&gt;"-"),TRUE,"-")</f>
        <v>-</v>
      </c>
      <c r="GY44" s="5" t="str">
        <f>IF($Z44=0,"-",IFERROR(INDEX(CHOOSE($G44,DataAutumn!i.GI, DataWinter!i.GI, DataSpring!i.GI),$H44,7*($Z44-1)+GY$14)*INDEX(GI.LowerScalar,1,GY$14),"-"))</f>
        <v>-</v>
      </c>
      <c r="GZ44" s="5" t="str">
        <f>IF($Z44=0,"-",IFERROR(INDEX(CHOOSE($G44,DataAutumn!i.GI, DataWinter!i.GI, DataSpring!i.GI),$H44,7*($Z44-1)+GZ$14)*INDEX(GI.LowerScalar,1,GZ$14),"-"))</f>
        <v>-</v>
      </c>
      <c r="HA44" s="5" t="str">
        <f>IF($Z44=0,"-",IFERROR(INDEX(CHOOSE($G44,DataAutumn!i.GI, DataWinter!i.GI, DataSpring!i.GI),$H44,7*($Z44-1)+HA$14)*INDEX(GI.LowerScalar,1,HA$14),"-"))</f>
        <v>-</v>
      </c>
      <c r="HB44" s="5" t="str">
        <f>IF($Z44=0,"-",IFERROR(INDEX(CHOOSE($G44,DataAutumn!i.GI, DataWinter!i.GI, DataSpring!i.GI),$H44,7*($Z44-1)+HB$14)*INDEX(GI.LowerScalar,1,HB$14),"-"))</f>
        <v>-</v>
      </c>
      <c r="HC44" s="5" t="str">
        <f>IF($Z44=0,"-",IFERROR(INDEX(CHOOSE($G44,DataAutumn!i.GI, DataWinter!i.GI, DataSpring!i.GI),$H44,7*($Z44-1)+HC$14)*INDEX(GI.LowerScalar,1,HC$14),"-"))</f>
        <v>-</v>
      </c>
      <c r="HD44" s="5" t="str">
        <f>IF($Z44=0,"-",IFERROR(INDEX(CHOOSE($G44,DataAutumn!i.GI, DataWinter!i.GI, DataSpring!i.GI),$H44,7*($Z44-1)+HD$14)*INDEX(GI.LowerScalar,1,HD$14),"-"))</f>
        <v>-</v>
      </c>
      <c r="HE44" s="5" t="str">
        <f>IF($Z44=0,"-",IFERROR(INDEX(CHOOSE($G44,DataAutumn!i.GI, DataWinter!i.GI, DataSpring!i.GI),$H44,7*($Z44-1)+HE$14)*INDEX(GI.LowerScalar,1,HE$14),"-"))</f>
        <v>-</v>
      </c>
      <c r="HF44" s="5" t="str">
        <f>IF($Z44=0,"-",IFERROR(INDEX(CHOOSE($G44,DataAutumn!i.GI, DataWinter!i.GI, DataSpring!i.GI),$H44,7*($Z44-1)+HF$14)*INDEX(GI.LowerScalar,1,HF$14),"-"))</f>
        <v>-</v>
      </c>
      <c r="HG44" s="5" t="str">
        <f>IF($Z44=0,"-",IFERROR(INDEX(CHOOSE($G44,DataAutumn!i.GI, DataWinter!i.GI, DataSpring!i.GI),$H44,7*($Z44-1)+HG$14)*INDEX(GI.LowerScalar,1,HG$14),"-"))</f>
        <v>-</v>
      </c>
      <c r="HH44" s="5" t="str">
        <f>IF($Z44=0,"-",IFERROR(INDEX(CHOOSE($G44,DataAutumn!i.GI, DataWinter!i.GI, DataSpring!i.GI),$H44,7*($Z44-1)+HH$14)*INDEX(GI.LowerScalar,1,HH$14),"-"))</f>
        <v>-</v>
      </c>
      <c r="HI44" s="5" t="str">
        <f>IF($Z44=0,"-",IFERROR(INDEX(CHOOSE($G44,DataAutumn!i.GI, DataWinter!i.GI, DataSpring!i.GI),$H44,7*($Z44-1)+HI$14)*INDEX(GI.LowerScalar,1,HI$14),"-"))</f>
        <v>-</v>
      </c>
      <c r="HJ44" s="5" t="str">
        <f>IF($Z44=0,"-",IFERROR(INDEX(CHOOSE($G44,DataAutumn!i.GI, DataWinter!i.GI, DataSpring!i.GI),$H44,7*($Z44-1)+HJ$14)*INDEX(GI.LowerScalar,1,HJ$14),"-"))</f>
        <v>-</v>
      </c>
      <c r="HK44" s="5" t="str">
        <f>IF($Z44=0,"-",IFERROR(INDEX(CHOOSE($G44,DataAutumn!i.GI, DataWinter!i.GI, DataSpring!i.GI),$H44,7*($Z44-1)+HK$14)*INDEX(GI.LowerScalar,1,HK$14),"-"))</f>
        <v>-</v>
      </c>
      <c r="HL44" s="5" t="str">
        <f>IF($Z44=0,"-",IFERROR(INDEX(CHOOSE($G44,DataAutumn!i.GI, DataWinter!i.GI, DataSpring!i.GI),$H44,7*($Z44-1)+HL$14)*INDEX(GI.LowerScalar,1,HL$14),"-"))</f>
        <v>-</v>
      </c>
      <c r="HM44" s="5" t="b">
        <f t="array" aca="1" ref="HM44" ca="1">IF(OR(HN44:IB44&lt;&gt;"-"),TRUE,"-")</f>
        <v>1</v>
      </c>
      <c r="HN44" s="22">
        <f t="shared" ca="1" si="229"/>
        <v>0</v>
      </c>
      <c r="HO44" s="5" t="str">
        <f>IF($Z44=0,"-",IFERROR(INDEX(CHOOSE($G44,DataAutumn!i.GI, DataWinter!i.GI, DataSpring!i.GI),$H44,7*($Z44-1)+HO$14)*INDEX(GI.UpperScalar,1,HO$14),"-"))</f>
        <v>-</v>
      </c>
      <c r="HP44" s="5" t="str">
        <f>IF($Z44=0,"-",IFERROR(INDEX(CHOOSE($G44,DataAutumn!i.GI, DataWinter!i.GI, DataSpring!i.GI),$H44,7*($Z44-1)+HP$14)*INDEX(GI.UpperScalar,1,HP$14),"-"))</f>
        <v>-</v>
      </c>
      <c r="HQ44" s="5" t="str">
        <f>IF($Z44=0,"-",IFERROR(INDEX(CHOOSE($G44,DataAutumn!i.GI, DataWinter!i.GI, DataSpring!i.GI),$H44,7*($Z44-1)+HQ$14)*INDEX(GI.UpperScalar,1,HQ$14),"-"))</f>
        <v>-</v>
      </c>
      <c r="HR44" s="5" t="str">
        <f>IF($Z44=0,"-",IFERROR(INDEX(CHOOSE($G44,DataAutumn!i.GI, DataWinter!i.GI, DataSpring!i.GI),$H44,7*($Z44-1)+HR$14)*INDEX(GI.UpperScalar,1,HR$14),"-"))</f>
        <v>-</v>
      </c>
      <c r="HS44" s="5" t="str">
        <f>IF($Z44=0,"-",IFERROR(INDEX(CHOOSE($G44,DataAutumn!i.GI, DataWinter!i.GI, DataSpring!i.GI),$H44,7*($Z44-1)+HS$14)*INDEX(GI.UpperScalar,1,HS$14),"-"))</f>
        <v>-</v>
      </c>
      <c r="HT44" s="5" t="str">
        <f>IF($Z44=0,"-",IFERROR(INDEX(CHOOSE($G44,DataAutumn!i.GI, DataWinter!i.GI, DataSpring!i.GI),$H44,7*($Z44-1)+HT$14)*INDEX(GI.UpperScalar,1,HT$14),"-"))</f>
        <v>-</v>
      </c>
      <c r="HU44" s="5" t="str">
        <f>IF($Z44=0,"-",IFERROR(INDEX(CHOOSE($G44,DataAutumn!i.GI, DataWinter!i.GI, DataSpring!i.GI),$H44,7*($Z44-1)+HU$14)*INDEX(GI.UpperScalar,1,HU$14),"-"))</f>
        <v>-</v>
      </c>
      <c r="HV44" s="5" t="str">
        <f>IF($Z44=0,"-",IFERROR(INDEX(CHOOSE($G44,DataAutumn!i.GI, DataWinter!i.GI, DataSpring!i.GI),$H44,7*($Z44-1)+HV$14)*INDEX(GI.UpperScalar,1,HV$14),"-"))</f>
        <v>-</v>
      </c>
      <c r="HW44" s="5" t="str">
        <f>IF($Z44=0,"-",IFERROR(INDEX(CHOOSE($G44,DataAutumn!i.GI, DataWinter!i.GI, DataSpring!i.GI),$H44,7*($Z44-1)+HW$14)*INDEX(GI.UpperScalar,1,HW$14),"-"))</f>
        <v>-</v>
      </c>
      <c r="HX44" s="5" t="str">
        <f>IF($Z44=0,"-",IFERROR(INDEX(CHOOSE($G44,DataAutumn!i.GI, DataWinter!i.GI, DataSpring!i.GI),$H44,7*($Z44-1)+HX$14)*INDEX(GI.UpperScalar,1,HX$14),"-"))</f>
        <v>-</v>
      </c>
      <c r="HY44" s="5" t="str">
        <f>IF($Z44=0,"-",IFERROR(INDEX(CHOOSE($G44,DataAutumn!i.GI, DataWinter!i.GI, DataSpring!i.GI),$H44,7*($Z44-1)+HY$14)*INDEX(GI.UpperScalar,1,HY$14),"-"))</f>
        <v>-</v>
      </c>
      <c r="HZ44" s="5" t="str">
        <f>IF($Z44=0,"-",IFERROR(INDEX(CHOOSE($G44,DataAutumn!i.GI, DataWinter!i.GI, DataSpring!i.GI),$H44,7*($Z44-1)+HZ$14)*INDEX(GI.UpperScalar,1,HZ$14),"-"))</f>
        <v>-</v>
      </c>
      <c r="IA44" s="5" t="str">
        <f>IF($Z44=0,"-",IFERROR(INDEX(CHOOSE($G44,DataAutumn!i.GI, DataWinter!i.GI, DataSpring!i.GI),$H44,7*($Z44-1)+IA$14)*INDEX(GI.UpperScalar,1,IA$14),"-"))</f>
        <v>-</v>
      </c>
      <c r="IB44" s="5" t="str">
        <f>IF($Z44=0,"-",IFERROR(INDEX(CHOOSE($G44,DataAutumn!i.GI, DataWinter!i.GI, DataSpring!i.GI),$H44,7*($Z44-1)+IB$14)*INDEX(GI.UpperScalar,1,IB$14),"-"))</f>
        <v>-</v>
      </c>
      <c r="IC44" s="22" t="str">
        <f t="shared" ca="1" si="230"/>
        <v>-</v>
      </c>
      <c r="ID44" s="22" t="str">
        <f t="shared" ca="1" si="230"/>
        <v>-</v>
      </c>
      <c r="IE44" s="22" t="b">
        <f t="shared" ca="1" si="107"/>
        <v>1</v>
      </c>
      <c r="IF44" s="22">
        <f t="shared" ca="1" si="107"/>
        <v>0</v>
      </c>
      <c r="IG44" s="5" t="str">
        <f t="shared" ca="1" si="166"/>
        <v>-</v>
      </c>
      <c r="IH44" s="5" t="str">
        <f t="shared" ca="1" si="166"/>
        <v>-</v>
      </c>
      <c r="II44" s="5" t="str">
        <f t="shared" ca="1" si="166"/>
        <v>-</v>
      </c>
      <c r="IJ44" s="5" t="str">
        <f t="shared" ca="1" si="166"/>
        <v>-</v>
      </c>
      <c r="IK44" s="22" t="str">
        <f t="shared" ca="1" si="231"/>
        <v>-</v>
      </c>
      <c r="IL44" s="5">
        <f t="shared" ca="1" si="167"/>
        <v>0.5</v>
      </c>
      <c r="IM44" s="22" t="str">
        <f t="shared" ca="1" si="231"/>
        <v>-</v>
      </c>
      <c r="IN44" s="5">
        <f t="shared" ca="1" si="168"/>
        <v>0.5</v>
      </c>
      <c r="IO44" s="5" t="str">
        <f t="shared" ca="1" si="169"/>
        <v>-</v>
      </c>
      <c r="IP44" s="5">
        <f t="shared" ca="1" si="169"/>
        <v>500</v>
      </c>
      <c r="IQ44" s="5">
        <f t="shared" ca="1" si="169"/>
        <v>500</v>
      </c>
      <c r="IR44" s="5">
        <f t="shared" ca="1" si="169"/>
        <v>865</v>
      </c>
      <c r="IS44" s="5" t="str">
        <f t="shared" ca="1" si="169"/>
        <v>-</v>
      </c>
      <c r="IT44" s="5" t="str">
        <f t="shared" ca="1" si="169"/>
        <v>-</v>
      </c>
      <c r="IU44" s="22">
        <f t="shared" ca="1" si="231"/>
        <v>1</v>
      </c>
      <c r="IV44" s="22">
        <f t="shared" ca="1" si="231"/>
        <v>0</v>
      </c>
      <c r="IW44" s="22">
        <f t="shared" ca="1" si="231"/>
        <v>1</v>
      </c>
      <c r="IX44" s="22">
        <f t="shared" ca="1" si="231"/>
        <v>1</v>
      </c>
      <c r="IY44" s="22">
        <f t="shared" ca="1" si="231"/>
        <v>0</v>
      </c>
      <c r="IZ44" s="22">
        <f t="shared" ca="1" si="231"/>
        <v>70</v>
      </c>
      <c r="JA44" s="22">
        <f t="shared" ca="1" si="231"/>
        <v>50</v>
      </c>
      <c r="JB44" s="22">
        <f t="shared" ca="1" si="231"/>
        <v>70</v>
      </c>
      <c r="JC44" s="22">
        <f t="shared" ca="1" si="231"/>
        <v>50</v>
      </c>
      <c r="JD44" s="5">
        <f t="shared" ca="1" si="170"/>
        <v>1</v>
      </c>
      <c r="JE44" s="5">
        <f t="shared" ca="1" si="171"/>
        <v>1</v>
      </c>
      <c r="JF44" s="5">
        <f t="shared" ca="1" si="172"/>
        <v>1</v>
      </c>
      <c r="JG44" s="22">
        <f t="shared" ca="1" si="231"/>
        <v>1</v>
      </c>
      <c r="JH44" s="22">
        <f t="shared" ca="1" si="231"/>
        <v>1</v>
      </c>
      <c r="JI44" s="22">
        <f t="shared" ca="1" si="231"/>
        <v>1</v>
      </c>
      <c r="JJ44" s="22">
        <f t="shared" ca="1" si="231"/>
        <v>1</v>
      </c>
      <c r="JK44" s="22">
        <f t="shared" ca="1" si="231"/>
        <v>1</v>
      </c>
      <c r="JL44" s="22">
        <f t="shared" ca="1" si="231"/>
        <v>1</v>
      </c>
      <c r="JM44" s="22">
        <f t="shared" ca="1" si="231"/>
        <v>1</v>
      </c>
      <c r="JN44" s="173" t="b">
        <f t="shared" ca="1" si="196"/>
        <v>1</v>
      </c>
      <c r="JO44" s="173">
        <f t="shared" ca="1" si="211"/>
        <v>149.99</v>
      </c>
      <c r="JP44" s="173">
        <f t="shared" ca="1" si="211"/>
        <v>0</v>
      </c>
      <c r="JQ44" s="173">
        <f t="shared" ca="1" si="211"/>
        <v>0</v>
      </c>
      <c r="JR44" s="173">
        <f t="shared" ca="1" si="211"/>
        <v>0</v>
      </c>
      <c r="JS44" s="173">
        <f t="shared" ca="1" si="211"/>
        <v>0</v>
      </c>
      <c r="JT44" s="173">
        <f t="shared" ca="1" si="211"/>
        <v>0</v>
      </c>
      <c r="JU44" s="173">
        <f t="shared" ca="1" si="211"/>
        <v>0</v>
      </c>
      <c r="JV44" s="173">
        <f t="shared" ca="1" si="211"/>
        <v>0</v>
      </c>
      <c r="JW44" s="173">
        <f t="shared" ca="1" si="211"/>
        <v>0</v>
      </c>
      <c r="JX44" s="173">
        <f t="shared" ca="1" si="211"/>
        <v>0</v>
      </c>
      <c r="JY44" s="173">
        <f t="shared" ca="1" si="211"/>
        <v>0</v>
      </c>
      <c r="JZ44" s="173">
        <f t="shared" ca="1" si="211"/>
        <v>0</v>
      </c>
      <c r="KA44" s="173">
        <f t="shared" ca="1" si="211"/>
        <v>0</v>
      </c>
      <c r="KB44" s="173">
        <f t="shared" ca="1" si="211"/>
        <v>0</v>
      </c>
      <c r="KC44" s="173">
        <f t="shared" ca="1" si="211"/>
        <v>0</v>
      </c>
      <c r="KD44" s="173">
        <f t="shared" ca="1" si="211"/>
        <v>146.24</v>
      </c>
      <c r="KE44" s="173">
        <f t="shared" ca="1" si="212"/>
        <v>146.24</v>
      </c>
      <c r="KF44" s="173">
        <f t="shared" ca="1" si="212"/>
        <v>146.24</v>
      </c>
      <c r="KG44" s="173">
        <f t="shared" ca="1" si="212"/>
        <v>146.24</v>
      </c>
      <c r="KH44" s="173">
        <f t="shared" ca="1" si="212"/>
        <v>146.24</v>
      </c>
      <c r="KI44" s="173">
        <f t="shared" ca="1" si="212"/>
        <v>146.24</v>
      </c>
      <c r="KJ44" s="173">
        <f t="shared" ca="1" si="212"/>
        <v>146.24</v>
      </c>
      <c r="KK44" s="173">
        <f t="shared" ca="1" si="212"/>
        <v>146.24</v>
      </c>
      <c r="KL44" s="173">
        <f t="shared" ca="1" si="212"/>
        <v>20</v>
      </c>
      <c r="KM44" s="173">
        <f t="shared" ca="1" si="212"/>
        <v>20</v>
      </c>
      <c r="KN44" s="173">
        <f t="shared" ca="1" si="212"/>
        <v>20</v>
      </c>
      <c r="KO44" s="173">
        <f t="shared" ca="1" si="212"/>
        <v>0</v>
      </c>
      <c r="KP44" s="173">
        <f t="shared" ca="1" si="212"/>
        <v>0</v>
      </c>
      <c r="KQ44" s="173">
        <f t="shared" ca="1" si="212"/>
        <v>0</v>
      </c>
      <c r="KR44" s="173">
        <f t="shared" ca="1" si="212"/>
        <v>0</v>
      </c>
      <c r="KS44" s="173">
        <f t="shared" ca="1" si="212"/>
        <v>75.289999999999992</v>
      </c>
      <c r="KT44" s="173">
        <f t="shared" ca="1" si="212"/>
        <v>75.289999999999992</v>
      </c>
      <c r="KU44" s="173">
        <f t="shared" ca="1" si="213"/>
        <v>75.289999999999992</v>
      </c>
      <c r="KV44" s="173">
        <f t="shared" ca="1" si="213"/>
        <v>75.289999999999992</v>
      </c>
      <c r="KW44" s="173">
        <f t="shared" ca="1" si="213"/>
        <v>75.289999999999992</v>
      </c>
      <c r="KX44" s="173">
        <f t="shared" ca="1" si="213"/>
        <v>75.289999999999992</v>
      </c>
      <c r="KY44" s="173">
        <f t="shared" ca="1" si="213"/>
        <v>75.289999999999992</v>
      </c>
      <c r="KZ44" s="173">
        <f t="shared" ca="1" si="213"/>
        <v>222.87</v>
      </c>
      <c r="LA44" s="173">
        <f t="shared" ca="1" si="213"/>
        <v>0</v>
      </c>
      <c r="LB44" s="173">
        <f t="shared" ca="1" si="213"/>
        <v>0</v>
      </c>
      <c r="LC44" s="173">
        <f t="shared" ca="1" si="213"/>
        <v>0</v>
      </c>
      <c r="LD44" s="173">
        <f t="shared" ca="1" si="213"/>
        <v>0</v>
      </c>
      <c r="LE44" s="173">
        <f t="shared" ca="1" si="213"/>
        <v>0</v>
      </c>
      <c r="LF44" s="173">
        <f t="shared" ca="1" si="213"/>
        <v>0</v>
      </c>
      <c r="LG44" s="173">
        <f t="shared" ca="1" si="213"/>
        <v>0</v>
      </c>
      <c r="LH44" s="173">
        <f t="shared" ca="1" si="213"/>
        <v>0</v>
      </c>
      <c r="LI44" s="173">
        <f t="shared" ca="1" si="213"/>
        <v>0</v>
      </c>
      <c r="LJ44" s="173">
        <f t="shared" ca="1" si="213"/>
        <v>0</v>
      </c>
      <c r="LK44" s="173">
        <f t="shared" ca="1" si="214"/>
        <v>0</v>
      </c>
      <c r="LL44" s="173">
        <f t="shared" ca="1" si="214"/>
        <v>0</v>
      </c>
      <c r="LM44" s="173">
        <f t="shared" ca="1" si="214"/>
        <v>0</v>
      </c>
      <c r="LN44" s="173">
        <f t="shared" ca="1" si="214"/>
        <v>0</v>
      </c>
      <c r="LO44" s="173">
        <f t="shared" ca="1" si="214"/>
        <v>0</v>
      </c>
      <c r="LP44" s="173">
        <f t="shared" ca="1" si="214"/>
        <v>0</v>
      </c>
      <c r="LQ44" s="173">
        <f t="shared" ca="1" si="214"/>
        <v>0</v>
      </c>
      <c r="LR44" s="173">
        <f t="shared" ca="1" si="214"/>
        <v>0</v>
      </c>
      <c r="LS44" s="173">
        <f t="shared" ca="1" si="214"/>
        <v>0</v>
      </c>
      <c r="LT44" s="173">
        <f t="shared" ca="1" si="214"/>
        <v>0</v>
      </c>
      <c r="LU44" s="173">
        <f t="shared" ca="1" si="214"/>
        <v>0</v>
      </c>
      <c r="LV44" s="173">
        <f t="shared" ca="1" si="214"/>
        <v>0</v>
      </c>
      <c r="LW44" s="173">
        <f t="shared" ca="1" si="214"/>
        <v>0</v>
      </c>
      <c r="LX44" s="173">
        <f t="shared" ca="1" si="214"/>
        <v>0</v>
      </c>
      <c r="LY44" s="173">
        <f t="shared" ca="1" si="214"/>
        <v>0</v>
      </c>
      <c r="LZ44" s="173">
        <f t="shared" ca="1" si="214"/>
        <v>0</v>
      </c>
      <c r="MA44" s="173">
        <f t="shared" ca="1" si="215"/>
        <v>0</v>
      </c>
      <c r="MB44" s="173">
        <f t="shared" ca="1" si="215"/>
        <v>0</v>
      </c>
      <c r="MC44" s="173">
        <f t="shared" ca="1" si="215"/>
        <v>0</v>
      </c>
      <c r="MD44" s="173">
        <f t="shared" ca="1" si="215"/>
        <v>0</v>
      </c>
      <c r="ME44" s="173">
        <f t="shared" ca="1" si="215"/>
        <v>0</v>
      </c>
      <c r="MF44" s="173">
        <f t="shared" ca="1" si="215"/>
        <v>0</v>
      </c>
      <c r="MG44" s="173">
        <f t="shared" ca="1" si="215"/>
        <v>0</v>
      </c>
      <c r="MH44" s="173">
        <f t="shared" ca="1" si="215"/>
        <v>0</v>
      </c>
      <c r="MI44" s="173">
        <f t="shared" ca="1" si="215"/>
        <v>0</v>
      </c>
      <c r="MJ44" s="173">
        <f t="shared" ca="1" si="215"/>
        <v>0</v>
      </c>
      <c r="MK44" s="173">
        <f t="shared" ca="1" si="215"/>
        <v>0</v>
      </c>
      <c r="ML44" s="173">
        <f t="shared" ca="1" si="215"/>
        <v>0</v>
      </c>
      <c r="MM44" s="173">
        <f t="shared" ca="1" si="215"/>
        <v>0</v>
      </c>
      <c r="MN44" s="173">
        <f t="shared" ca="1" si="215"/>
        <v>0</v>
      </c>
      <c r="MO44" s="173">
        <f t="shared" ca="1" si="215"/>
        <v>0</v>
      </c>
      <c r="MP44" s="173">
        <f t="shared" ca="1" si="215"/>
        <v>0</v>
      </c>
      <c r="MQ44" s="173">
        <f t="shared" ca="1" si="216"/>
        <v>0</v>
      </c>
      <c r="MR44" s="173">
        <f t="shared" ca="1" si="216"/>
        <v>0</v>
      </c>
      <c r="MS44" s="173">
        <f t="shared" ca="1" si="216"/>
        <v>0</v>
      </c>
      <c r="MT44" s="173">
        <f t="shared" ca="1" si="216"/>
        <v>0</v>
      </c>
      <c r="MU44" s="173">
        <f t="shared" ca="1" si="216"/>
        <v>0</v>
      </c>
      <c r="MV44" s="173">
        <f t="shared" ca="1" si="216"/>
        <v>0</v>
      </c>
      <c r="MW44" s="173">
        <f t="shared" ca="1" si="216"/>
        <v>0</v>
      </c>
      <c r="MX44" s="173">
        <f t="shared" ca="1" si="216"/>
        <v>0</v>
      </c>
      <c r="MY44" s="173">
        <f t="shared" ca="1" si="216"/>
        <v>0</v>
      </c>
      <c r="MZ44" s="173">
        <f t="shared" ca="1" si="216"/>
        <v>0</v>
      </c>
      <c r="NA44" s="173">
        <f t="shared" ca="1" si="216"/>
        <v>0</v>
      </c>
      <c r="NB44" s="173">
        <f t="shared" ca="1" si="216"/>
        <v>0</v>
      </c>
      <c r="NC44" s="173">
        <f t="shared" ca="1" si="216"/>
        <v>0</v>
      </c>
      <c r="ND44" s="173">
        <f t="shared" ca="1" si="216"/>
        <v>0</v>
      </c>
      <c r="NE44" s="173">
        <f t="shared" ca="1" si="216"/>
        <v>0</v>
      </c>
      <c r="NF44" s="173">
        <f t="shared" ca="1" si="216"/>
        <v>0</v>
      </c>
      <c r="NG44" s="173">
        <f t="shared" ca="1" si="217"/>
        <v>0</v>
      </c>
      <c r="NH44" s="173">
        <f t="shared" ca="1" si="217"/>
        <v>0</v>
      </c>
      <c r="NI44" s="173">
        <f t="shared" ca="1" si="217"/>
        <v>0</v>
      </c>
      <c r="NJ44" s="173">
        <f t="shared" ca="1" si="217"/>
        <v>0</v>
      </c>
      <c r="NK44" s="173">
        <f t="shared" ca="1" si="217"/>
        <v>0</v>
      </c>
      <c r="NL44" s="173">
        <f t="shared" ca="1" si="217"/>
        <v>0</v>
      </c>
      <c r="NM44" s="173">
        <f t="shared" ca="1" si="217"/>
        <v>0</v>
      </c>
      <c r="NN44" s="173">
        <f t="shared" ca="1" si="217"/>
        <v>0</v>
      </c>
      <c r="NO44" s="173">
        <f t="shared" ca="1" si="217"/>
        <v>0</v>
      </c>
      <c r="NP44" s="173">
        <f t="shared" ca="1" si="217"/>
        <v>0</v>
      </c>
      <c r="NQ44" s="173">
        <f t="shared" ca="1" si="217"/>
        <v>0</v>
      </c>
      <c r="NR44" s="173">
        <f t="shared" ca="1" si="217"/>
        <v>0</v>
      </c>
      <c r="NS44" s="173">
        <f t="shared" ca="1" si="217"/>
        <v>0</v>
      </c>
      <c r="NT44" s="173">
        <f t="shared" ca="1" si="217"/>
        <v>0</v>
      </c>
      <c r="NU44" s="173">
        <f t="shared" ca="1" si="217"/>
        <v>0</v>
      </c>
      <c r="NV44" s="173">
        <f t="shared" ca="1" si="217"/>
        <v>0</v>
      </c>
      <c r="NW44" s="173">
        <f t="shared" ca="1" si="180"/>
        <v>0</v>
      </c>
      <c r="NX44" s="173">
        <f t="shared" ca="1" si="180"/>
        <v>0</v>
      </c>
      <c r="NY44" s="173">
        <f t="shared" ca="1" si="180"/>
        <v>0</v>
      </c>
      <c r="NZ44" s="173">
        <f t="shared" ca="1" si="180"/>
        <v>0</v>
      </c>
      <c r="OA44" s="173">
        <f t="shared" ca="1" si="180"/>
        <v>0</v>
      </c>
      <c r="OB44" s="173">
        <f t="shared" ca="1" si="180"/>
        <v>0</v>
      </c>
      <c r="OC44" s="173">
        <f t="shared" ca="1" si="180"/>
        <v>0</v>
      </c>
      <c r="OD44" s="173">
        <f t="shared" ca="1" si="180"/>
        <v>0</v>
      </c>
      <c r="OE44" s="22">
        <f t="shared" ca="1" si="231"/>
        <v>0</v>
      </c>
      <c r="OF44" s="22" t="str">
        <f t="shared" ca="1" si="231"/>
        <v>-</v>
      </c>
      <c r="OG44" s="22">
        <f t="shared" ca="1" si="231"/>
        <v>0</v>
      </c>
      <c r="OH44" s="22">
        <f t="shared" ca="1" si="231"/>
        <v>0</v>
      </c>
      <c r="OI44" s="27">
        <v>0</v>
      </c>
    </row>
    <row r="45" spans="1:399" s="303" customFormat="1" outlineLevel="1">
      <c r="A45" s="302">
        <f t="shared" si="226"/>
        <v>40</v>
      </c>
      <c r="B45" s="338">
        <f>A24</f>
        <v>19</v>
      </c>
      <c r="C45" s="303">
        <v>4</v>
      </c>
      <c r="D45" s="303" t="b">
        <v>1</v>
      </c>
      <c r="E45" s="303" t="b">
        <v>0</v>
      </c>
      <c r="F45" s="303" t="b">
        <v>1</v>
      </c>
      <c r="G45" s="239">
        <f t="array" ref="G45">MAX(G$21,MOD(G24+1*AND(H45:$AA45=H$21:$AA$21),G$22+1))</f>
        <v>1</v>
      </c>
      <c r="H45" s="239">
        <f t="array" ref="H45">MAX(H$21,MOD(H24+1*AND(I45:$AA45=I$21:$AA$21),H$22+1))</f>
        <v>1</v>
      </c>
      <c r="I45" s="239">
        <f t="array" ref="I45">MAX(I$21,MOD(I24+1*AND(J45:$AA45=J$21:$AA$21),I$22+1))</f>
        <v>1</v>
      </c>
      <c r="J45" s="239">
        <f t="array" ref="J45">MAX(J$21,MOD(J24+1*AND(K45:$AA45=K$21:$AA$21),J$22+1))</f>
        <v>1</v>
      </c>
      <c r="K45" s="239">
        <f t="array" ref="K45">MAX(K$21,MOD(K24+1*AND(L45:$AA45=L$21:$AA$21),K$22+1))</f>
        <v>1</v>
      </c>
      <c r="L45" s="239">
        <f t="array" ref="L45">MAX(L$21,MOD(L24+1*AND(M45:$AA45=M$21:$AA$21),L$22+1))</f>
        <v>1</v>
      </c>
      <c r="M45" s="239">
        <f t="array" ref="M45">MAX(M$21,MOD(M24+1*AND(N45:$AA45=N$21:$AA$21),M$22+1))</f>
        <v>1</v>
      </c>
      <c r="N45" s="239">
        <f t="array" ref="N45">MAX(N$21,MOD(N24+1*AND(O45:$AA45=O$21:$AA$21),N$22+1))</f>
        <v>2</v>
      </c>
      <c r="O45" s="239">
        <f t="array" ref="O45">MAX(O$21,MOD(O24+1*AND(P45:$AA45=P$21:$AA$21),O$22+1))</f>
        <v>2</v>
      </c>
      <c r="P45" s="239">
        <f t="array" ref="P45">MAX(P$21,MOD(P24+1*AND(Q45:$AA45=Q$21:$AA$21),P$22+1))</f>
        <v>0</v>
      </c>
      <c r="Q45" s="239">
        <f t="array" ref="Q45">MAX(Q$21,MOD(Q24+1*AND(R45:$AA45=R$21:$AA$21),Q$22+1))</f>
        <v>0</v>
      </c>
      <c r="R45" s="239">
        <f t="array" ref="R45">MAX(R$21,MOD(R24+1*AND(S45:$AA45=S$21:$AA$21),R$22+1))</f>
        <v>0</v>
      </c>
      <c r="S45" s="239">
        <f t="array" ref="S45">MAX(S$21,MOD(S24+1*AND(T45:$AA45=T$21:$AA$21),S$22+1))</f>
        <v>0</v>
      </c>
      <c r="T45" s="239">
        <f t="array" ref="T45">MAX(T$21,MOD(T24+1*AND(U45:$AA45=U$21:$AA$21),T$22+1))</f>
        <v>0</v>
      </c>
      <c r="U45" s="239">
        <f t="array" ref="U45">MAX(U$21,MOD(U24+1*AND(V45:$AA45=V$21:$AA$21),U$22+1))</f>
        <v>1</v>
      </c>
      <c r="V45" s="239">
        <f t="array" ref="V45">MAX(V$21,MOD(V24+1*AND(W45:$AA45=W$21:$AA$21),V$22+1))</f>
        <v>1</v>
      </c>
      <c r="W45" s="239">
        <f t="array" ref="W45">MAX(W$21,MOD(W24+1*AND(X45:$AA45=X$21:$AA$21),W$22+1))</f>
        <v>1</v>
      </c>
      <c r="X45" s="239">
        <f t="array" ref="X45">MAX(X$21,MOD(X24+1*AND(Y45:$AA45=Y$21:$AA$21),X$22+1))</f>
        <v>1</v>
      </c>
      <c r="Y45" s="239">
        <f t="array" ref="Y45">MAX(Y$21,MOD(Y24+1*AND(Z45:$AA45=Z$21:$AA$21),Y$22+1))</f>
        <v>0</v>
      </c>
      <c r="Z45" s="32"/>
      <c r="AB45" s="21">
        <v>0</v>
      </c>
      <c r="AC45" s="5">
        <f t="shared" si="143"/>
        <v>1</v>
      </c>
      <c r="AD45" s="5">
        <f t="shared" si="143"/>
        <v>1</v>
      </c>
      <c r="AE45" s="5">
        <f t="shared" si="143"/>
        <v>0</v>
      </c>
      <c r="AF45" s="5">
        <f t="shared" si="143"/>
        <v>2</v>
      </c>
      <c r="AG45" s="5">
        <f t="shared" si="143"/>
        <v>0</v>
      </c>
      <c r="AJ45" s="337" t="str">
        <f t="shared" ca="1" si="185"/>
        <v>00021 FeedSupply GSM Day135 FWM     GI1 EL050% Age234 T_FALSE LTW_FALSE (F33N11)</v>
      </c>
      <c r="AK45" s="10" t="str">
        <f ca="1">IF(COUNTIF(AJ$5:AJ45,AJ45)=1,"-","Dup")</f>
        <v>-</v>
      </c>
      <c r="AL45" s="22" t="b">
        <f t="shared" ca="1" si="48"/>
        <v>1</v>
      </c>
      <c r="AM45" s="22" t="b">
        <f t="shared" ca="1" si="48"/>
        <v>0</v>
      </c>
      <c r="AN45" s="22" t="b">
        <f t="shared" ref="AN45:BC45" ca="1" si="234">OFFSET(AN$5,$B45,0)</f>
        <v>0</v>
      </c>
      <c r="AO45" s="22" t="str">
        <f ca="1">OFFSET(AO$5,$B45,0)</f>
        <v>-</v>
      </c>
      <c r="AP45" s="22" t="str">
        <f ca="1">OFFSET(AP$5,$B45,0)</f>
        <v>-</v>
      </c>
      <c r="AQ45" s="22" t="b">
        <f t="shared" ca="1" si="234"/>
        <v>1</v>
      </c>
      <c r="AR45" s="21">
        <f>VALUE($G45&amp;$H45&amp;$J45&amp;$O45&amp;"01")</f>
        <v>111201</v>
      </c>
      <c r="AS45" s="22">
        <f t="shared" ca="1" si="234"/>
        <v>1</v>
      </c>
      <c r="AT45" s="22" t="b">
        <f t="shared" ca="1" si="234"/>
        <v>1</v>
      </c>
      <c r="AU45" s="22" t="str">
        <f t="shared" ca="1" si="234"/>
        <v>-</v>
      </c>
      <c r="AV45" s="22" t="b">
        <f t="shared" ca="1" si="234"/>
        <v>1</v>
      </c>
      <c r="AW45" s="22" t="b">
        <f t="shared" ca="1" si="234"/>
        <v>1</v>
      </c>
      <c r="AX45" s="22" t="str">
        <f t="shared" ca="1" si="234"/>
        <v>-</v>
      </c>
      <c r="AY45" s="22">
        <f t="shared" ca="1" si="234"/>
        <v>0</v>
      </c>
      <c r="AZ45" s="22">
        <f t="shared" ca="1" si="234"/>
        <v>0</v>
      </c>
      <c r="BA45" s="22" t="str">
        <f t="shared" ca="1" si="234"/>
        <v>-</v>
      </c>
      <c r="BB45" s="22" t="str">
        <f t="shared" ca="1" si="234"/>
        <v>-</v>
      </c>
      <c r="BC45" s="22" t="str">
        <f t="shared" ca="1" si="234"/>
        <v>-</v>
      </c>
      <c r="BD45" s="22" t="str">
        <f t="shared" ca="1" si="85"/>
        <v>-</v>
      </c>
      <c r="BE45" s="22" t="str">
        <f t="shared" ca="1" si="85"/>
        <v>-</v>
      </c>
      <c r="BF45" s="22" t="str">
        <f t="shared" ca="1" si="85"/>
        <v>-</v>
      </c>
      <c r="BG45" s="22" t="str">
        <f t="shared" ca="1" si="85"/>
        <v>-</v>
      </c>
      <c r="BH45" s="22" t="str">
        <f t="shared" ca="1" si="85"/>
        <v>-</v>
      </c>
      <c r="BI45" s="22" t="str">
        <f t="shared" ca="1" si="85"/>
        <v>-</v>
      </c>
      <c r="BJ45" s="22" t="str">
        <f t="shared" ref="BJ45:CW45" ca="1" si="235">OFFSET(BJ$5,$B45,0)</f>
        <v>-</v>
      </c>
      <c r="BK45" s="22" t="str">
        <f t="shared" ca="1" si="235"/>
        <v>-</v>
      </c>
      <c r="BL45" s="22" t="str">
        <f t="shared" ca="1" si="235"/>
        <v>-</v>
      </c>
      <c r="BM45" s="22" t="str">
        <f t="shared" ca="1" si="235"/>
        <v>-</v>
      </c>
      <c r="BN45" s="22" t="str">
        <f t="shared" ca="1" si="235"/>
        <v>-</v>
      </c>
      <c r="BO45" s="22" t="str">
        <f t="shared" ca="1" si="235"/>
        <v>-</v>
      </c>
      <c r="BP45" s="22" t="str">
        <f t="shared" ca="1" si="235"/>
        <v>-</v>
      </c>
      <c r="BQ45" s="22" t="str">
        <f t="shared" ca="1" si="235"/>
        <v>-</v>
      </c>
      <c r="BR45" s="22" t="str">
        <f t="shared" ca="1" si="235"/>
        <v>-</v>
      </c>
      <c r="BS45" s="22" t="str">
        <f t="shared" ca="1" si="235"/>
        <v>-</v>
      </c>
      <c r="BT45" s="22" t="str">
        <f t="shared" ca="1" si="235"/>
        <v>-</v>
      </c>
      <c r="BU45" s="22" t="str">
        <f t="shared" ca="1" si="235"/>
        <v>-</v>
      </c>
      <c r="BV45" s="22" t="str">
        <f t="shared" ca="1" si="235"/>
        <v>-</v>
      </c>
      <c r="BW45" s="22" t="str">
        <f t="shared" ca="1" si="235"/>
        <v>-</v>
      </c>
      <c r="BX45" s="5">
        <f t="shared" si="145"/>
        <v>0</v>
      </c>
      <c r="BY45" s="22" t="str">
        <f t="shared" ca="1" si="235"/>
        <v>-</v>
      </c>
      <c r="BZ45" s="22" t="str">
        <f t="shared" ca="1" si="235"/>
        <v>-</v>
      </c>
      <c r="CA45" s="22" t="str">
        <f t="shared" ca="1" si="235"/>
        <v>-</v>
      </c>
      <c r="CB45" s="22" t="str">
        <f t="shared" ca="1" si="235"/>
        <v>-</v>
      </c>
      <c r="CC45" s="22" t="str">
        <f t="shared" ca="1" si="235"/>
        <v>-</v>
      </c>
      <c r="CD45" s="22" t="str">
        <f t="shared" ca="1" si="235"/>
        <v>-</v>
      </c>
      <c r="CE45" s="22" t="str">
        <f t="shared" ca="1" si="235"/>
        <v>-</v>
      </c>
      <c r="CF45" s="22" t="str">
        <f t="shared" ca="1" si="235"/>
        <v>-</v>
      </c>
      <c r="CG45" s="22">
        <f t="shared" ca="1" si="235"/>
        <v>1</v>
      </c>
      <c r="CH45" s="22">
        <f t="shared" ca="1" si="235"/>
        <v>1</v>
      </c>
      <c r="CI45" s="22">
        <f t="shared" ca="1" si="235"/>
        <v>0</v>
      </c>
      <c r="CJ45" s="22" t="str">
        <f t="shared" ca="1" si="235"/>
        <v>-</v>
      </c>
      <c r="CK45" s="22" t="str">
        <f t="shared" ca="1" si="235"/>
        <v>-</v>
      </c>
      <c r="CL45" s="22" t="str">
        <f t="shared" ca="1" si="235"/>
        <v>-</v>
      </c>
      <c r="CM45" s="22" t="str">
        <f t="shared" ca="1" si="235"/>
        <v>-</v>
      </c>
      <c r="CN45" s="22" t="str">
        <f t="shared" ca="1" si="235"/>
        <v>-</v>
      </c>
      <c r="CO45" s="22" t="str">
        <f t="shared" ca="1" si="235"/>
        <v>-</v>
      </c>
      <c r="CP45" s="22" t="str">
        <f t="shared" ca="1" si="235"/>
        <v>-</v>
      </c>
      <c r="CQ45" s="22">
        <f t="shared" ca="1" si="235"/>
        <v>0</v>
      </c>
      <c r="CR45" s="22" t="str">
        <f t="shared" ca="1" si="235"/>
        <v>-</v>
      </c>
      <c r="CS45" s="22" t="str">
        <f t="shared" ca="1" si="235"/>
        <v>-</v>
      </c>
      <c r="CT45" s="22" t="str">
        <f t="shared" ca="1" si="235"/>
        <v>-</v>
      </c>
      <c r="CU45" s="22" t="str">
        <f t="shared" ca="1" si="235"/>
        <v>-</v>
      </c>
      <c r="CV45" s="22" t="str">
        <f t="shared" ca="1" si="235"/>
        <v>-</v>
      </c>
      <c r="CW45" s="22">
        <f t="shared" ca="1" si="235"/>
        <v>0</v>
      </c>
      <c r="CX45" s="195">
        <f t="shared" si="146"/>
        <v>0</v>
      </c>
      <c r="CY45" s="195">
        <f t="shared" si="146"/>
        <v>0</v>
      </c>
      <c r="CZ45" s="195">
        <f t="shared" si="146"/>
        <v>0</v>
      </c>
      <c r="DA45" s="195">
        <f t="shared" si="146"/>
        <v>0</v>
      </c>
      <c r="DB45" s="194">
        <f t="shared" si="147"/>
        <v>0</v>
      </c>
      <c r="DC45" s="194">
        <f t="shared" si="147"/>
        <v>0</v>
      </c>
      <c r="DD45" s="194">
        <f t="shared" si="147"/>
        <v>0</v>
      </c>
      <c r="DE45" s="194">
        <f t="shared" si="147"/>
        <v>0</v>
      </c>
      <c r="DF45" s="196">
        <f t="shared" si="148"/>
        <v>0</v>
      </c>
      <c r="DG45" s="196">
        <f t="shared" si="148"/>
        <v>0</v>
      </c>
      <c r="DH45" s="196">
        <f t="shared" si="148"/>
        <v>0</v>
      </c>
      <c r="DI45" s="196">
        <f t="shared" si="148"/>
        <v>0</v>
      </c>
      <c r="DJ45" s="195">
        <f t="shared" si="149"/>
        <v>0</v>
      </c>
      <c r="DK45" s="195">
        <f t="shared" si="149"/>
        <v>0</v>
      </c>
      <c r="DL45" s="195">
        <f t="shared" si="149"/>
        <v>0</v>
      </c>
      <c r="DM45" s="195">
        <f t="shared" si="149"/>
        <v>0</v>
      </c>
      <c r="DN45" s="194">
        <f t="shared" si="150"/>
        <v>0</v>
      </c>
      <c r="DO45" s="194">
        <f t="shared" si="150"/>
        <v>0</v>
      </c>
      <c r="DP45" s="194">
        <f t="shared" si="150"/>
        <v>0</v>
      </c>
      <c r="DQ45" s="194">
        <f t="shared" si="150"/>
        <v>0</v>
      </c>
      <c r="DR45" s="196">
        <f t="shared" si="151"/>
        <v>0</v>
      </c>
      <c r="DS45" s="196">
        <f t="shared" si="151"/>
        <v>0</v>
      </c>
      <c r="DT45" s="196">
        <f t="shared" si="151"/>
        <v>0</v>
      </c>
      <c r="DU45" s="196">
        <f t="shared" si="151"/>
        <v>0</v>
      </c>
      <c r="DV45" s="195">
        <f t="shared" si="152"/>
        <v>0</v>
      </c>
      <c r="DW45" s="195">
        <f t="shared" si="152"/>
        <v>0</v>
      </c>
      <c r="DX45" s="195">
        <f t="shared" si="152"/>
        <v>0</v>
      </c>
      <c r="DY45" s="195">
        <f t="shared" si="152"/>
        <v>0</v>
      </c>
      <c r="DZ45" s="194">
        <f t="shared" si="153"/>
        <v>0</v>
      </c>
      <c r="EA45" s="194">
        <f t="shared" si="153"/>
        <v>0</v>
      </c>
      <c r="EB45" s="194">
        <f t="shared" si="153"/>
        <v>0</v>
      </c>
      <c r="EC45" s="194">
        <f t="shared" si="153"/>
        <v>0</v>
      </c>
      <c r="ED45" s="196">
        <f t="shared" si="154"/>
        <v>0</v>
      </c>
      <c r="EE45" s="196">
        <f t="shared" si="154"/>
        <v>0</v>
      </c>
      <c r="EF45" s="196">
        <f t="shared" si="154"/>
        <v>0</v>
      </c>
      <c r="EG45" s="196">
        <f t="shared" si="154"/>
        <v>0</v>
      </c>
      <c r="EH45" s="22">
        <f t="shared" ca="1" si="155"/>
        <v>0</v>
      </c>
      <c r="EI45" s="22">
        <f t="shared" ca="1" si="155"/>
        <v>0</v>
      </c>
      <c r="EJ45" s="22">
        <f t="shared" ca="1" si="155"/>
        <v>0</v>
      </c>
      <c r="EK45" s="22">
        <f t="shared" ca="1" si="155"/>
        <v>0</v>
      </c>
      <c r="EL45" s="22" t="str">
        <f t="shared" ca="1" si="155"/>
        <v>-</v>
      </c>
      <c r="EM45" s="22" t="str">
        <f t="shared" ca="1" si="155"/>
        <v>-</v>
      </c>
      <c r="EN45" s="5">
        <f t="shared" si="156"/>
        <v>19</v>
      </c>
      <c r="EO45" s="5">
        <f t="shared" si="156"/>
        <v>19</v>
      </c>
      <c r="EP45" s="22" t="str">
        <f t="shared" ca="1" si="155"/>
        <v>-</v>
      </c>
      <c r="EQ45" s="22" t="str">
        <f t="shared" ca="1" si="155"/>
        <v>-</v>
      </c>
      <c r="ER45" s="22" t="str">
        <f t="shared" ca="1" si="155"/>
        <v>-</v>
      </c>
      <c r="ES45" s="22" t="str">
        <f t="shared" ca="1" si="155"/>
        <v>-</v>
      </c>
      <c r="ET45" s="22" t="str">
        <f t="shared" ca="1" si="155"/>
        <v>-</v>
      </c>
      <c r="EU45" s="22" t="str">
        <f t="shared" ca="1" si="155"/>
        <v>-</v>
      </c>
      <c r="EV45" s="22" t="str">
        <f t="shared" ca="1" si="155"/>
        <v>-</v>
      </c>
      <c r="EW45" s="5">
        <f t="shared" si="157"/>
        <v>0</v>
      </c>
      <c r="EX45" s="22" t="str">
        <f t="shared" ca="1" si="98"/>
        <v>-</v>
      </c>
      <c r="EY45" s="22" t="str">
        <f t="shared" ref="EY45:GW45" ca="1" si="236">OFFSET(EY$5,$B45,0)</f>
        <v>-</v>
      </c>
      <c r="EZ45" s="22" t="str">
        <f t="shared" ca="1" si="236"/>
        <v>-</v>
      </c>
      <c r="FA45" s="22" t="str">
        <f t="shared" ca="1" si="236"/>
        <v>-</v>
      </c>
      <c r="FB45" s="5" t="b">
        <f t="shared" si="158"/>
        <v>0</v>
      </c>
      <c r="FC45" s="22" t="str">
        <f t="shared" ca="1" si="236"/>
        <v>-</v>
      </c>
      <c r="FD45" s="22">
        <f t="shared" ca="1" si="236"/>
        <v>0</v>
      </c>
      <c r="FE45" s="22" t="str">
        <f t="shared" ca="1" si="236"/>
        <v>-</v>
      </c>
      <c r="FF45" s="22">
        <f t="shared" ca="1" si="236"/>
        <v>1</v>
      </c>
      <c r="FG45" s="22">
        <f t="shared" ca="1" si="236"/>
        <v>0</v>
      </c>
      <c r="FH45" s="22">
        <f t="shared" ca="1" si="236"/>
        <v>1</v>
      </c>
      <c r="FI45" s="22">
        <f t="shared" ca="1" si="236"/>
        <v>1</v>
      </c>
      <c r="FJ45" s="22">
        <f t="shared" ca="1" si="236"/>
        <v>1</v>
      </c>
      <c r="FK45" s="22">
        <f t="shared" ca="1" si="236"/>
        <v>0</v>
      </c>
      <c r="FL45" s="22">
        <f t="shared" ca="1" si="236"/>
        <v>0</v>
      </c>
      <c r="FM45" s="22">
        <f t="shared" ca="1" si="236"/>
        <v>0</v>
      </c>
      <c r="FN45" s="22">
        <f t="shared" ca="1" si="236"/>
        <v>0</v>
      </c>
      <c r="FO45" s="22">
        <f t="shared" ca="1" si="236"/>
        <v>1</v>
      </c>
      <c r="FP45" s="22">
        <f t="shared" ca="1" si="236"/>
        <v>0</v>
      </c>
      <c r="FQ45" s="22">
        <f t="shared" ca="1" si="236"/>
        <v>0</v>
      </c>
      <c r="FR45" s="22">
        <f t="shared" ca="1" si="236"/>
        <v>0</v>
      </c>
      <c r="FS45" s="22">
        <f t="shared" ca="1" si="236"/>
        <v>0</v>
      </c>
      <c r="FT45" s="22">
        <f t="shared" ca="1" si="236"/>
        <v>0</v>
      </c>
      <c r="FU45" s="22">
        <f t="shared" ca="1" si="236"/>
        <v>0</v>
      </c>
      <c r="FV45" s="22">
        <f t="shared" ca="1" si="236"/>
        <v>0</v>
      </c>
      <c r="FW45" s="22">
        <f t="shared" ca="1" si="236"/>
        <v>1</v>
      </c>
      <c r="FX45" s="22">
        <f t="shared" ca="1" si="236"/>
        <v>0</v>
      </c>
      <c r="FY45" s="5">
        <f t="shared" si="159"/>
        <v>0</v>
      </c>
      <c r="FZ45" s="5">
        <f t="shared" si="159"/>
        <v>0</v>
      </c>
      <c r="GA45" s="5">
        <f t="shared" si="159"/>
        <v>0</v>
      </c>
      <c r="GB45" s="5">
        <f t="shared" si="160"/>
        <v>0</v>
      </c>
      <c r="GC45" s="5">
        <f t="shared" si="160"/>
        <v>0</v>
      </c>
      <c r="GD45" s="5">
        <f t="shared" si="160"/>
        <v>0</v>
      </c>
      <c r="GE45" s="22">
        <f t="shared" ca="1" si="236"/>
        <v>0</v>
      </c>
      <c r="GF45" s="22">
        <f t="shared" ca="1" si="236"/>
        <v>0</v>
      </c>
      <c r="GG45" s="22" t="str">
        <f t="shared" ca="1" si="236"/>
        <v>-</v>
      </c>
      <c r="GH45" s="22" t="str">
        <f t="shared" ca="1" si="236"/>
        <v>-</v>
      </c>
      <c r="GI45" s="22" t="str">
        <f t="shared" ca="1" si="236"/>
        <v>-</v>
      </c>
      <c r="GJ45" s="22" t="str">
        <f t="shared" ca="1" si="236"/>
        <v>-</v>
      </c>
      <c r="GK45" s="5" t="b">
        <f t="shared" si="161"/>
        <v>1</v>
      </c>
      <c r="GL45" s="5" t="b">
        <f t="shared" si="161"/>
        <v>0</v>
      </c>
      <c r="GM45" s="5" t="b">
        <f t="shared" si="161"/>
        <v>0</v>
      </c>
      <c r="GN45" s="5">
        <f t="shared" si="162"/>
        <v>21</v>
      </c>
      <c r="GO45" s="22">
        <f t="shared" ca="1" si="236"/>
        <v>1</v>
      </c>
      <c r="GP45" s="22">
        <f t="shared" ca="1" si="236"/>
        <v>2</v>
      </c>
      <c r="GQ45" s="5" t="str">
        <f t="shared" si="163"/>
        <v>-</v>
      </c>
      <c r="GR45" s="5" t="b">
        <f t="shared" si="163"/>
        <v>1</v>
      </c>
      <c r="GS45" s="5" t="str">
        <f t="shared" si="164"/>
        <v>-</v>
      </c>
      <c r="GT45" s="5" t="b">
        <f t="shared" si="164"/>
        <v>1</v>
      </c>
      <c r="GU45" s="5">
        <f t="shared" si="165"/>
        <v>1</v>
      </c>
      <c r="GV45" s="22" t="str">
        <f t="shared" ca="1" si="236"/>
        <v>-</v>
      </c>
      <c r="GW45" s="22" t="str">
        <f t="shared" ca="1" si="236"/>
        <v>-</v>
      </c>
      <c r="GX45" s="5" t="str">
        <f t="array" ref="GX45">IF(OR(GY45:HL45&lt;&gt;"-"),TRUE,"-")</f>
        <v>-</v>
      </c>
      <c r="GY45" s="5" t="str">
        <f>IF($Z45=0,"-",IFERROR(INDEX(CHOOSE($G45,DataAutumn!i.GI, DataWinter!i.GI, DataSpring!i.GI),$H45,7*($Z45-1)+GY$14)*INDEX(GI.LowerScalar,1,GY$14),"-"))</f>
        <v>-</v>
      </c>
      <c r="GZ45" s="5" t="str">
        <f>IF($Z45=0,"-",IFERROR(INDEX(CHOOSE($G45,DataAutumn!i.GI, DataWinter!i.GI, DataSpring!i.GI),$H45,7*($Z45-1)+GZ$14)*INDEX(GI.LowerScalar,1,GZ$14),"-"))</f>
        <v>-</v>
      </c>
      <c r="HA45" s="5" t="str">
        <f>IF($Z45=0,"-",IFERROR(INDEX(CHOOSE($G45,DataAutumn!i.GI, DataWinter!i.GI, DataSpring!i.GI),$H45,7*($Z45-1)+HA$14)*INDEX(GI.LowerScalar,1,HA$14),"-"))</f>
        <v>-</v>
      </c>
      <c r="HB45" s="5" t="str">
        <f>IF($Z45=0,"-",IFERROR(INDEX(CHOOSE($G45,DataAutumn!i.GI, DataWinter!i.GI, DataSpring!i.GI),$H45,7*($Z45-1)+HB$14)*INDEX(GI.LowerScalar,1,HB$14),"-"))</f>
        <v>-</v>
      </c>
      <c r="HC45" s="5" t="str">
        <f>IF($Z45=0,"-",IFERROR(INDEX(CHOOSE($G45,DataAutumn!i.GI, DataWinter!i.GI, DataSpring!i.GI),$H45,7*($Z45-1)+HC$14)*INDEX(GI.LowerScalar,1,HC$14),"-"))</f>
        <v>-</v>
      </c>
      <c r="HD45" s="5" t="str">
        <f>IF($Z45=0,"-",IFERROR(INDEX(CHOOSE($G45,DataAutumn!i.GI, DataWinter!i.GI, DataSpring!i.GI),$H45,7*($Z45-1)+HD$14)*INDEX(GI.LowerScalar,1,HD$14),"-"))</f>
        <v>-</v>
      </c>
      <c r="HE45" s="5" t="str">
        <f>IF($Z45=0,"-",IFERROR(INDEX(CHOOSE($G45,DataAutumn!i.GI, DataWinter!i.GI, DataSpring!i.GI),$H45,7*($Z45-1)+HE$14)*INDEX(GI.LowerScalar,1,HE$14),"-"))</f>
        <v>-</v>
      </c>
      <c r="HF45" s="5" t="str">
        <f>IF($Z45=0,"-",IFERROR(INDEX(CHOOSE($G45,DataAutumn!i.GI, DataWinter!i.GI, DataSpring!i.GI),$H45,7*($Z45-1)+HF$14)*INDEX(GI.LowerScalar,1,HF$14),"-"))</f>
        <v>-</v>
      </c>
      <c r="HG45" s="5" t="str">
        <f>IF($Z45=0,"-",IFERROR(INDEX(CHOOSE($G45,DataAutumn!i.GI, DataWinter!i.GI, DataSpring!i.GI),$H45,7*($Z45-1)+HG$14)*INDEX(GI.LowerScalar,1,HG$14),"-"))</f>
        <v>-</v>
      </c>
      <c r="HH45" s="5" t="str">
        <f>IF($Z45=0,"-",IFERROR(INDEX(CHOOSE($G45,DataAutumn!i.GI, DataWinter!i.GI, DataSpring!i.GI),$H45,7*($Z45-1)+HH$14)*INDEX(GI.LowerScalar,1,HH$14),"-"))</f>
        <v>-</v>
      </c>
      <c r="HI45" s="5" t="str">
        <f>IF($Z45=0,"-",IFERROR(INDEX(CHOOSE($G45,DataAutumn!i.GI, DataWinter!i.GI, DataSpring!i.GI),$H45,7*($Z45-1)+HI$14)*INDEX(GI.LowerScalar,1,HI$14),"-"))</f>
        <v>-</v>
      </c>
      <c r="HJ45" s="5" t="str">
        <f>IF($Z45=0,"-",IFERROR(INDEX(CHOOSE($G45,DataAutumn!i.GI, DataWinter!i.GI, DataSpring!i.GI),$H45,7*($Z45-1)+HJ$14)*INDEX(GI.LowerScalar,1,HJ$14),"-"))</f>
        <v>-</v>
      </c>
      <c r="HK45" s="5" t="str">
        <f>IF($Z45=0,"-",IFERROR(INDEX(CHOOSE($G45,DataAutumn!i.GI, DataWinter!i.GI, DataSpring!i.GI),$H45,7*($Z45-1)+HK$14)*INDEX(GI.LowerScalar,1,HK$14),"-"))</f>
        <v>-</v>
      </c>
      <c r="HL45" s="5" t="str">
        <f>IF($Z45=0,"-",IFERROR(INDEX(CHOOSE($G45,DataAutumn!i.GI, DataWinter!i.GI, DataSpring!i.GI),$H45,7*($Z45-1)+HL$14)*INDEX(GI.LowerScalar,1,HL$14),"-"))</f>
        <v>-</v>
      </c>
      <c r="HM45" s="5" t="b">
        <f t="array" aca="1" ref="HM45" ca="1">IF(OR(HN45:IB45&lt;&gt;"-"),TRUE,"-")</f>
        <v>1</v>
      </c>
      <c r="HN45" s="22">
        <f t="shared" ca="1" si="229"/>
        <v>0</v>
      </c>
      <c r="HO45" s="5" t="str">
        <f>IF($Z45=0,"-",IFERROR(INDEX(CHOOSE($G45,DataAutumn!i.GI, DataWinter!i.GI, DataSpring!i.GI),$H45,7*($Z45-1)+HO$14)*INDEX(GI.UpperScalar,1,HO$14),"-"))</f>
        <v>-</v>
      </c>
      <c r="HP45" s="5" t="str">
        <f>IF($Z45=0,"-",IFERROR(INDEX(CHOOSE($G45,DataAutumn!i.GI, DataWinter!i.GI, DataSpring!i.GI),$H45,7*($Z45-1)+HP$14)*INDEX(GI.UpperScalar,1,HP$14),"-"))</f>
        <v>-</v>
      </c>
      <c r="HQ45" s="5" t="str">
        <f>IF($Z45=0,"-",IFERROR(INDEX(CHOOSE($G45,DataAutumn!i.GI, DataWinter!i.GI, DataSpring!i.GI),$H45,7*($Z45-1)+HQ$14)*INDEX(GI.UpperScalar,1,HQ$14),"-"))</f>
        <v>-</v>
      </c>
      <c r="HR45" s="5" t="str">
        <f>IF($Z45=0,"-",IFERROR(INDEX(CHOOSE($G45,DataAutumn!i.GI, DataWinter!i.GI, DataSpring!i.GI),$H45,7*($Z45-1)+HR$14)*INDEX(GI.UpperScalar,1,HR$14),"-"))</f>
        <v>-</v>
      </c>
      <c r="HS45" s="5" t="str">
        <f>IF($Z45=0,"-",IFERROR(INDEX(CHOOSE($G45,DataAutumn!i.GI, DataWinter!i.GI, DataSpring!i.GI),$H45,7*($Z45-1)+HS$14)*INDEX(GI.UpperScalar,1,HS$14),"-"))</f>
        <v>-</v>
      </c>
      <c r="HT45" s="5" t="str">
        <f>IF($Z45=0,"-",IFERROR(INDEX(CHOOSE($G45,DataAutumn!i.GI, DataWinter!i.GI, DataSpring!i.GI),$H45,7*($Z45-1)+HT$14)*INDEX(GI.UpperScalar,1,HT$14),"-"))</f>
        <v>-</v>
      </c>
      <c r="HU45" s="5" t="str">
        <f>IF($Z45=0,"-",IFERROR(INDEX(CHOOSE($G45,DataAutumn!i.GI, DataWinter!i.GI, DataSpring!i.GI),$H45,7*($Z45-1)+HU$14)*INDEX(GI.UpperScalar,1,HU$14),"-"))</f>
        <v>-</v>
      </c>
      <c r="HV45" s="5" t="str">
        <f>IF($Z45=0,"-",IFERROR(INDEX(CHOOSE($G45,DataAutumn!i.GI, DataWinter!i.GI, DataSpring!i.GI),$H45,7*($Z45-1)+HV$14)*INDEX(GI.UpperScalar,1,HV$14),"-"))</f>
        <v>-</v>
      </c>
      <c r="HW45" s="5" t="str">
        <f>IF($Z45=0,"-",IFERROR(INDEX(CHOOSE($G45,DataAutumn!i.GI, DataWinter!i.GI, DataSpring!i.GI),$H45,7*($Z45-1)+HW$14)*INDEX(GI.UpperScalar,1,HW$14),"-"))</f>
        <v>-</v>
      </c>
      <c r="HX45" s="5" t="str">
        <f>IF($Z45=0,"-",IFERROR(INDEX(CHOOSE($G45,DataAutumn!i.GI, DataWinter!i.GI, DataSpring!i.GI),$H45,7*($Z45-1)+HX$14)*INDEX(GI.UpperScalar,1,HX$14),"-"))</f>
        <v>-</v>
      </c>
      <c r="HY45" s="5" t="str">
        <f>IF($Z45=0,"-",IFERROR(INDEX(CHOOSE($G45,DataAutumn!i.GI, DataWinter!i.GI, DataSpring!i.GI),$H45,7*($Z45-1)+HY$14)*INDEX(GI.UpperScalar,1,HY$14),"-"))</f>
        <v>-</v>
      </c>
      <c r="HZ45" s="5" t="str">
        <f>IF($Z45=0,"-",IFERROR(INDEX(CHOOSE($G45,DataAutumn!i.GI, DataWinter!i.GI, DataSpring!i.GI),$H45,7*($Z45-1)+HZ$14)*INDEX(GI.UpperScalar,1,HZ$14),"-"))</f>
        <v>-</v>
      </c>
      <c r="IA45" s="5" t="str">
        <f>IF($Z45=0,"-",IFERROR(INDEX(CHOOSE($G45,DataAutumn!i.GI, DataWinter!i.GI, DataSpring!i.GI),$H45,7*($Z45-1)+IA$14)*INDEX(GI.UpperScalar,1,IA$14),"-"))</f>
        <v>-</v>
      </c>
      <c r="IB45" s="5" t="str">
        <f>IF($Z45=0,"-",IFERROR(INDEX(CHOOSE($G45,DataAutumn!i.GI, DataWinter!i.GI, DataSpring!i.GI),$H45,7*($Z45-1)+IB$14)*INDEX(GI.UpperScalar,1,IB$14),"-"))</f>
        <v>-</v>
      </c>
      <c r="IC45" s="22" t="str">
        <f t="shared" ca="1" si="106"/>
        <v>-</v>
      </c>
      <c r="ID45" s="22" t="str">
        <f ca="1">OFFSET(ID$5,$B45,0)</f>
        <v>-</v>
      </c>
      <c r="IE45" s="22" t="b">
        <f t="shared" ca="1" si="107"/>
        <v>1</v>
      </c>
      <c r="IF45" s="22">
        <f ca="1">OFFSET(IF$5,$B45,0)</f>
        <v>0</v>
      </c>
      <c r="IG45" s="5" t="str">
        <f t="shared" si="166"/>
        <v>-</v>
      </c>
      <c r="IH45" s="5" t="str">
        <f t="shared" si="166"/>
        <v>-</v>
      </c>
      <c r="II45" s="5" t="str">
        <f t="shared" si="166"/>
        <v>-</v>
      </c>
      <c r="IJ45" s="5" t="str">
        <f t="shared" si="166"/>
        <v>-</v>
      </c>
      <c r="IK45" s="22" t="str">
        <f t="shared" ca="1" si="231"/>
        <v>-</v>
      </c>
      <c r="IL45" s="5">
        <f t="shared" si="167"/>
        <v>0.5</v>
      </c>
      <c r="IM45" s="22" t="str">
        <f t="shared" ca="1" si="231"/>
        <v>-</v>
      </c>
      <c r="IN45" s="5">
        <f t="shared" si="168"/>
        <v>0.5</v>
      </c>
      <c r="IO45" s="5" t="str">
        <f t="shared" si="169"/>
        <v>-</v>
      </c>
      <c r="IP45" s="5">
        <f t="shared" si="169"/>
        <v>500</v>
      </c>
      <c r="IQ45" s="5">
        <f t="shared" si="169"/>
        <v>500</v>
      </c>
      <c r="IR45" s="5">
        <f>INDEX(i.FlkStrctr,$H45,IR$14)</f>
        <v>865</v>
      </c>
      <c r="IS45" s="5" t="str">
        <f t="shared" si="169"/>
        <v>-</v>
      </c>
      <c r="IT45" s="5" t="str">
        <f>INDEX(i.FlkStrctr,$H45,IT$14)</f>
        <v>-</v>
      </c>
      <c r="IU45" s="22">
        <f t="shared" ca="1" si="231"/>
        <v>1</v>
      </c>
      <c r="IV45" s="22">
        <f t="shared" ca="1" si="231"/>
        <v>0</v>
      </c>
      <c r="IW45" s="22">
        <f t="shared" ca="1" si="231"/>
        <v>1</v>
      </c>
      <c r="IX45" s="22">
        <f t="shared" ca="1" si="231"/>
        <v>1</v>
      </c>
      <c r="IY45" s="22">
        <f t="shared" ca="1" si="231"/>
        <v>0</v>
      </c>
      <c r="IZ45" s="22">
        <f t="shared" ca="1" si="231"/>
        <v>70</v>
      </c>
      <c r="JA45" s="22">
        <f t="shared" ca="1" si="231"/>
        <v>50</v>
      </c>
      <c r="JB45" s="22">
        <f t="shared" ca="1" si="231"/>
        <v>70</v>
      </c>
      <c r="JC45" s="22">
        <f t="shared" ca="1" si="231"/>
        <v>50</v>
      </c>
      <c r="JD45" s="5">
        <f t="shared" si="170"/>
        <v>1</v>
      </c>
      <c r="JE45" s="5">
        <f t="shared" si="171"/>
        <v>1</v>
      </c>
      <c r="JF45" s="5">
        <f t="shared" si="172"/>
        <v>1</v>
      </c>
      <c r="JG45" s="22">
        <f t="shared" ca="1" si="231"/>
        <v>1</v>
      </c>
      <c r="JH45" s="22">
        <f t="shared" ca="1" si="231"/>
        <v>1</v>
      </c>
      <c r="JI45" s="22">
        <f t="shared" ca="1" si="231"/>
        <v>1</v>
      </c>
      <c r="JJ45" s="22">
        <f t="shared" ca="1" si="231"/>
        <v>1</v>
      </c>
      <c r="JK45" s="22">
        <f t="shared" ca="1" si="231"/>
        <v>1</v>
      </c>
      <c r="JL45" s="22">
        <f t="shared" ca="1" si="231"/>
        <v>1</v>
      </c>
      <c r="JM45" s="22">
        <f t="shared" ca="1" si="231"/>
        <v>1</v>
      </c>
      <c r="JN45" s="173" t="b">
        <f t="shared" ref="JN45:JN46" si="237">SUM(JO45:OD45)&gt;0</f>
        <v>1</v>
      </c>
      <c r="JO45" s="173">
        <f t="shared" si="173"/>
        <v>149.99</v>
      </c>
      <c r="JP45" s="173">
        <f t="shared" si="173"/>
        <v>0</v>
      </c>
      <c r="JQ45" s="173">
        <f t="shared" si="173"/>
        <v>0</v>
      </c>
      <c r="JR45" s="173">
        <f t="shared" si="173"/>
        <v>0</v>
      </c>
      <c r="JS45" s="173">
        <f t="shared" si="173"/>
        <v>0</v>
      </c>
      <c r="JT45" s="173">
        <f t="shared" si="173"/>
        <v>0</v>
      </c>
      <c r="JU45" s="173">
        <f t="shared" si="173"/>
        <v>0</v>
      </c>
      <c r="JV45" s="173">
        <f t="shared" si="173"/>
        <v>0</v>
      </c>
      <c r="JW45" s="173">
        <f t="shared" si="173"/>
        <v>0</v>
      </c>
      <c r="JX45" s="173">
        <f t="shared" si="173"/>
        <v>0</v>
      </c>
      <c r="JY45" s="173">
        <f t="shared" si="173"/>
        <v>0</v>
      </c>
      <c r="JZ45" s="173">
        <f t="shared" si="173"/>
        <v>0</v>
      </c>
      <c r="KA45" s="173">
        <f t="shared" si="173"/>
        <v>0</v>
      </c>
      <c r="KB45" s="173">
        <f t="shared" si="173"/>
        <v>0</v>
      </c>
      <c r="KC45" s="173">
        <f t="shared" si="173"/>
        <v>0</v>
      </c>
      <c r="KD45" s="173">
        <f t="shared" si="173"/>
        <v>146.24</v>
      </c>
      <c r="KE45" s="173">
        <f t="shared" si="174"/>
        <v>146.24</v>
      </c>
      <c r="KF45" s="173">
        <f t="shared" si="174"/>
        <v>146.24</v>
      </c>
      <c r="KG45" s="173">
        <f t="shared" si="174"/>
        <v>146.24</v>
      </c>
      <c r="KH45" s="173">
        <f t="shared" si="174"/>
        <v>146.24</v>
      </c>
      <c r="KI45" s="173">
        <f t="shared" si="174"/>
        <v>146.24</v>
      </c>
      <c r="KJ45" s="173">
        <f t="shared" si="174"/>
        <v>146.24</v>
      </c>
      <c r="KK45" s="173">
        <f t="shared" si="174"/>
        <v>146.24</v>
      </c>
      <c r="KL45" s="173">
        <f t="shared" si="174"/>
        <v>20</v>
      </c>
      <c r="KM45" s="173">
        <f t="shared" si="174"/>
        <v>20</v>
      </c>
      <c r="KN45" s="173">
        <f t="shared" si="174"/>
        <v>20</v>
      </c>
      <c r="KO45" s="173">
        <f t="shared" si="174"/>
        <v>0</v>
      </c>
      <c r="KP45" s="173">
        <f t="shared" si="174"/>
        <v>0</v>
      </c>
      <c r="KQ45" s="173">
        <f t="shared" si="174"/>
        <v>0</v>
      </c>
      <c r="KR45" s="173">
        <f t="shared" si="174"/>
        <v>0</v>
      </c>
      <c r="KS45" s="173">
        <f t="shared" si="174"/>
        <v>75.289999999999992</v>
      </c>
      <c r="KT45" s="173">
        <f t="shared" si="174"/>
        <v>75.289999999999992</v>
      </c>
      <c r="KU45" s="173">
        <f t="shared" si="175"/>
        <v>75.289999999999992</v>
      </c>
      <c r="KV45" s="173">
        <f t="shared" si="175"/>
        <v>75.289999999999992</v>
      </c>
      <c r="KW45" s="173">
        <f t="shared" si="175"/>
        <v>75.289999999999992</v>
      </c>
      <c r="KX45" s="173">
        <f t="shared" si="175"/>
        <v>75.289999999999992</v>
      </c>
      <c r="KY45" s="173">
        <f t="shared" si="175"/>
        <v>75.289999999999992</v>
      </c>
      <c r="KZ45" s="173">
        <f t="shared" si="175"/>
        <v>222.87</v>
      </c>
      <c r="LA45" s="173">
        <f t="shared" si="175"/>
        <v>0</v>
      </c>
      <c r="LB45" s="173">
        <f t="shared" si="175"/>
        <v>0</v>
      </c>
      <c r="LC45" s="173">
        <f t="shared" si="175"/>
        <v>0</v>
      </c>
      <c r="LD45" s="173">
        <f t="shared" si="175"/>
        <v>0</v>
      </c>
      <c r="LE45" s="173">
        <f t="shared" si="175"/>
        <v>0</v>
      </c>
      <c r="LF45" s="173">
        <f t="shared" si="175"/>
        <v>0</v>
      </c>
      <c r="LG45" s="173">
        <f t="shared" si="175"/>
        <v>0</v>
      </c>
      <c r="LH45" s="173">
        <f t="shared" si="175"/>
        <v>0</v>
      </c>
      <c r="LI45" s="173">
        <f t="shared" si="175"/>
        <v>0</v>
      </c>
      <c r="LJ45" s="173">
        <f t="shared" si="175"/>
        <v>0</v>
      </c>
      <c r="LK45" s="173">
        <f t="shared" si="176"/>
        <v>0</v>
      </c>
      <c r="LL45" s="173">
        <f t="shared" si="176"/>
        <v>0</v>
      </c>
      <c r="LM45" s="173">
        <f t="shared" si="176"/>
        <v>0</v>
      </c>
      <c r="LN45" s="173">
        <f t="shared" si="176"/>
        <v>0</v>
      </c>
      <c r="LO45" s="173">
        <f t="shared" si="176"/>
        <v>0</v>
      </c>
      <c r="LP45" s="173">
        <f t="shared" si="176"/>
        <v>0</v>
      </c>
      <c r="LQ45" s="173">
        <f t="shared" si="176"/>
        <v>0</v>
      </c>
      <c r="LR45" s="173">
        <f t="shared" si="176"/>
        <v>0</v>
      </c>
      <c r="LS45" s="173">
        <f t="shared" si="176"/>
        <v>0</v>
      </c>
      <c r="LT45" s="173">
        <f t="shared" si="176"/>
        <v>0</v>
      </c>
      <c r="LU45" s="173">
        <f t="shared" si="176"/>
        <v>0</v>
      </c>
      <c r="LV45" s="173">
        <f t="shared" si="176"/>
        <v>0</v>
      </c>
      <c r="LW45" s="173">
        <f t="shared" si="176"/>
        <v>0</v>
      </c>
      <c r="LX45" s="173">
        <f t="shared" si="176"/>
        <v>0</v>
      </c>
      <c r="LY45" s="173">
        <f t="shared" si="176"/>
        <v>0</v>
      </c>
      <c r="LZ45" s="173">
        <f t="shared" si="176"/>
        <v>0</v>
      </c>
      <c r="MA45" s="173">
        <f t="shared" si="177"/>
        <v>0</v>
      </c>
      <c r="MB45" s="173">
        <f t="shared" si="177"/>
        <v>0</v>
      </c>
      <c r="MC45" s="173">
        <f t="shared" si="177"/>
        <v>0</v>
      </c>
      <c r="MD45" s="173">
        <f t="shared" si="177"/>
        <v>0</v>
      </c>
      <c r="ME45" s="173">
        <f t="shared" si="177"/>
        <v>0</v>
      </c>
      <c r="MF45" s="173">
        <f t="shared" si="177"/>
        <v>0</v>
      </c>
      <c r="MG45" s="173">
        <f t="shared" si="177"/>
        <v>0</v>
      </c>
      <c r="MH45" s="173">
        <f t="shared" si="177"/>
        <v>0</v>
      </c>
      <c r="MI45" s="173">
        <f t="shared" si="177"/>
        <v>0</v>
      </c>
      <c r="MJ45" s="173">
        <f t="shared" si="177"/>
        <v>0</v>
      </c>
      <c r="MK45" s="173">
        <f t="shared" si="177"/>
        <v>0</v>
      </c>
      <c r="ML45" s="173">
        <f t="shared" si="177"/>
        <v>0</v>
      </c>
      <c r="MM45" s="173">
        <f t="shared" si="177"/>
        <v>0</v>
      </c>
      <c r="MN45" s="173">
        <f t="shared" si="177"/>
        <v>0</v>
      </c>
      <c r="MO45" s="173">
        <f t="shared" si="177"/>
        <v>0</v>
      </c>
      <c r="MP45" s="173">
        <f t="shared" si="177"/>
        <v>0</v>
      </c>
      <c r="MQ45" s="173">
        <f t="shared" si="178"/>
        <v>0</v>
      </c>
      <c r="MR45" s="173">
        <f t="shared" si="178"/>
        <v>0</v>
      </c>
      <c r="MS45" s="173">
        <f t="shared" si="178"/>
        <v>0</v>
      </c>
      <c r="MT45" s="173">
        <f t="shared" si="178"/>
        <v>0</v>
      </c>
      <c r="MU45" s="173">
        <f t="shared" si="178"/>
        <v>0</v>
      </c>
      <c r="MV45" s="173">
        <f t="shared" si="178"/>
        <v>0</v>
      </c>
      <c r="MW45" s="173">
        <f t="shared" si="178"/>
        <v>0</v>
      </c>
      <c r="MX45" s="173">
        <f t="shared" si="178"/>
        <v>0</v>
      </c>
      <c r="MY45" s="173">
        <f t="shared" si="178"/>
        <v>0</v>
      </c>
      <c r="MZ45" s="173">
        <f t="shared" si="178"/>
        <v>0</v>
      </c>
      <c r="NA45" s="173">
        <f t="shared" si="178"/>
        <v>0</v>
      </c>
      <c r="NB45" s="173">
        <f t="shared" si="178"/>
        <v>0</v>
      </c>
      <c r="NC45" s="173">
        <f t="shared" si="178"/>
        <v>0</v>
      </c>
      <c r="ND45" s="173">
        <f t="shared" si="178"/>
        <v>0</v>
      </c>
      <c r="NE45" s="173">
        <f t="shared" si="178"/>
        <v>0</v>
      </c>
      <c r="NF45" s="173">
        <f t="shared" si="178"/>
        <v>0</v>
      </c>
      <c r="NG45" s="173">
        <f t="shared" si="179"/>
        <v>0</v>
      </c>
      <c r="NH45" s="173">
        <f t="shared" si="179"/>
        <v>0</v>
      </c>
      <c r="NI45" s="173">
        <f t="shared" si="179"/>
        <v>0</v>
      </c>
      <c r="NJ45" s="173">
        <f t="shared" si="179"/>
        <v>0</v>
      </c>
      <c r="NK45" s="173">
        <f t="shared" si="179"/>
        <v>0</v>
      </c>
      <c r="NL45" s="173">
        <f t="shared" si="179"/>
        <v>0</v>
      </c>
      <c r="NM45" s="173">
        <f t="shared" si="179"/>
        <v>0</v>
      </c>
      <c r="NN45" s="173">
        <f t="shared" si="179"/>
        <v>0</v>
      </c>
      <c r="NO45" s="173">
        <f t="shared" si="179"/>
        <v>0</v>
      </c>
      <c r="NP45" s="173">
        <f t="shared" si="179"/>
        <v>0</v>
      </c>
      <c r="NQ45" s="173">
        <f t="shared" si="179"/>
        <v>0</v>
      </c>
      <c r="NR45" s="173">
        <f t="shared" si="179"/>
        <v>0</v>
      </c>
      <c r="NS45" s="173">
        <f t="shared" si="179"/>
        <v>0</v>
      </c>
      <c r="NT45" s="173">
        <f t="shared" si="179"/>
        <v>0</v>
      </c>
      <c r="NU45" s="173">
        <f t="shared" si="179"/>
        <v>0</v>
      </c>
      <c r="NV45" s="173">
        <f t="shared" si="179"/>
        <v>0</v>
      </c>
      <c r="NW45" s="173">
        <f t="shared" si="180"/>
        <v>0</v>
      </c>
      <c r="NX45" s="173">
        <f t="shared" si="180"/>
        <v>0</v>
      </c>
      <c r="NY45" s="173">
        <f t="shared" si="180"/>
        <v>0</v>
      </c>
      <c r="NZ45" s="173">
        <f t="shared" si="180"/>
        <v>0</v>
      </c>
      <c r="OA45" s="173">
        <f t="shared" si="180"/>
        <v>0</v>
      </c>
      <c r="OB45" s="173">
        <f t="shared" si="180"/>
        <v>0</v>
      </c>
      <c r="OC45" s="173">
        <f t="shared" si="180"/>
        <v>0</v>
      </c>
      <c r="OD45" s="173">
        <f t="shared" si="180"/>
        <v>0</v>
      </c>
      <c r="OE45" s="22">
        <f t="shared" ca="1" si="231"/>
        <v>0</v>
      </c>
      <c r="OF45" s="22" t="str">
        <f t="shared" ca="1" si="231"/>
        <v>-</v>
      </c>
      <c r="OG45" s="22">
        <f t="shared" ca="1" si="231"/>
        <v>0</v>
      </c>
      <c r="OH45" s="22">
        <f t="shared" ca="1" si="231"/>
        <v>0</v>
      </c>
      <c r="OI45" s="27">
        <v>0</v>
      </c>
    </row>
    <row r="46" spans="1:399" s="303" customFormat="1" outlineLevel="1">
      <c r="A46" s="302">
        <f t="shared" si="226"/>
        <v>41</v>
      </c>
      <c r="B46" s="314">
        <f ca="1">OFFSET(B46,-1,0)+1</f>
        <v>20</v>
      </c>
      <c r="C46" s="303">
        <v>4</v>
      </c>
      <c r="D46" s="341" t="b">
        <f t="shared" ref="D46:D47" si="238">$C$23=TRUE</f>
        <v>0</v>
      </c>
      <c r="E46" s="303" t="b">
        <v>0</v>
      </c>
      <c r="F46" s="303" t="b">
        <v>1</v>
      </c>
      <c r="G46" s="339">
        <f t="shared" ref="G46:V47" ca="1" si="239">OFFSET(G46,-1,0)</f>
        <v>1</v>
      </c>
      <c r="H46" s="339">
        <f t="shared" ca="1" si="239"/>
        <v>1</v>
      </c>
      <c r="I46" s="339">
        <f t="shared" ca="1" si="239"/>
        <v>1</v>
      </c>
      <c r="J46" s="339">
        <f t="shared" ca="1" si="239"/>
        <v>1</v>
      </c>
      <c r="K46" s="339">
        <f t="shared" ca="1" si="239"/>
        <v>1</v>
      </c>
      <c r="L46" s="339">
        <f t="shared" ca="1" si="239"/>
        <v>1</v>
      </c>
      <c r="M46" s="339">
        <f t="shared" ca="1" si="239"/>
        <v>1</v>
      </c>
      <c r="N46" s="339">
        <f t="shared" ca="1" si="239"/>
        <v>2</v>
      </c>
      <c r="O46" s="339">
        <f t="shared" ca="1" si="239"/>
        <v>2</v>
      </c>
      <c r="P46" s="339">
        <f t="shared" ca="1" si="239"/>
        <v>0</v>
      </c>
      <c r="Q46" s="339">
        <f t="shared" ca="1" si="239"/>
        <v>0</v>
      </c>
      <c r="R46" s="339">
        <f t="shared" ca="1" si="239"/>
        <v>0</v>
      </c>
      <c r="S46" s="339">
        <f t="shared" ca="1" si="239"/>
        <v>0</v>
      </c>
      <c r="T46" s="339">
        <f t="shared" ca="1" si="239"/>
        <v>0</v>
      </c>
      <c r="U46" s="339">
        <f t="shared" ca="1" si="239"/>
        <v>1</v>
      </c>
      <c r="V46" s="339">
        <f t="shared" ca="1" si="239"/>
        <v>1</v>
      </c>
      <c r="W46" s="339">
        <f t="shared" ref="W46:Y47" ca="1" si="240">OFFSET(W46,-1,0)</f>
        <v>1</v>
      </c>
      <c r="X46" s="339">
        <f t="shared" ca="1" si="240"/>
        <v>1</v>
      </c>
      <c r="Y46" s="339">
        <f t="shared" ca="1" si="240"/>
        <v>0</v>
      </c>
      <c r="Z46" s="32"/>
      <c r="AB46" s="21">
        <v>0</v>
      </c>
      <c r="AC46" s="5">
        <f t="shared" ca="1" si="143"/>
        <v>1</v>
      </c>
      <c r="AD46" s="5">
        <f t="shared" ca="1" si="143"/>
        <v>1</v>
      </c>
      <c r="AE46" s="5">
        <f t="shared" ca="1" si="143"/>
        <v>0</v>
      </c>
      <c r="AF46" s="5">
        <f t="shared" ca="1" si="143"/>
        <v>2</v>
      </c>
      <c r="AG46" s="5">
        <f t="shared" ca="1" si="143"/>
        <v>0</v>
      </c>
      <c r="AJ46" s="328" t="str">
        <f t="shared" ca="1" si="185"/>
        <v>00022 FeedSupply GSM Day135 FWM     GI1 EL050% Age234 T_FALSE LTW_FALSE (F33N11)</v>
      </c>
      <c r="AK46" s="10" t="str">
        <f ca="1">IF(COUNTIF(AJ$5:AJ46,AJ46)=1,"-","Dup")</f>
        <v>-</v>
      </c>
      <c r="AL46" s="22" t="b">
        <f t="shared" ca="1" si="232"/>
        <v>1</v>
      </c>
      <c r="AM46" s="22" t="b">
        <f t="shared" ca="1" si="232"/>
        <v>0</v>
      </c>
      <c r="AN46" s="22" t="b">
        <f t="shared" ca="1" si="232"/>
        <v>0</v>
      </c>
      <c r="AO46" s="22" t="b">
        <f ca="1">OFFSET(AO$5,$B46,0)</f>
        <v>1</v>
      </c>
      <c r="AP46" s="340">
        <f ca="1">OFFSET(AP46,-1,2)</f>
        <v>111201</v>
      </c>
      <c r="AQ46" s="22" t="b">
        <f t="shared" ca="1" si="232"/>
        <v>1</v>
      </c>
      <c r="AR46" s="339">
        <f ca="1">OFFSET(AR46,-1,0)+1</f>
        <v>111202</v>
      </c>
      <c r="AS46" s="22">
        <f t="shared" ca="1" si="232"/>
        <v>1</v>
      </c>
      <c r="AT46" s="22" t="str">
        <f t="shared" ca="1" si="232"/>
        <v>-</v>
      </c>
      <c r="AU46" s="22" t="str">
        <f t="shared" ca="1" si="232"/>
        <v>-</v>
      </c>
      <c r="AV46" s="22" t="str">
        <f t="shared" ca="1" si="232"/>
        <v>-</v>
      </c>
      <c r="AW46" s="22" t="str">
        <f t="shared" ca="1" si="232"/>
        <v>-</v>
      </c>
      <c r="AX46" s="22" t="str">
        <f t="shared" ca="1" si="232"/>
        <v>-</v>
      </c>
      <c r="AY46" s="22">
        <f t="shared" ca="1" si="232"/>
        <v>0</v>
      </c>
      <c r="AZ46" s="22">
        <f t="shared" ca="1" si="232"/>
        <v>0</v>
      </c>
      <c r="BA46" s="22" t="str">
        <f t="shared" ca="1" si="232"/>
        <v>-</v>
      </c>
      <c r="BB46" s="22" t="str">
        <f t="shared" ca="1" si="232"/>
        <v>-</v>
      </c>
      <c r="BC46" s="22" t="str">
        <f t="shared" ca="1" si="232"/>
        <v>-</v>
      </c>
      <c r="BD46" s="22" t="str">
        <f t="shared" ca="1" si="232"/>
        <v>-</v>
      </c>
      <c r="BE46" s="22" t="str">
        <f t="shared" ca="1" si="232"/>
        <v>-</v>
      </c>
      <c r="BF46" s="22" t="str">
        <f t="shared" ca="1" si="232"/>
        <v>-</v>
      </c>
      <c r="BG46" s="22" t="str">
        <f t="shared" ca="1" si="232"/>
        <v>-</v>
      </c>
      <c r="BH46" s="22" t="str">
        <f t="shared" ca="1" si="232"/>
        <v>-</v>
      </c>
      <c r="BI46" s="22" t="str">
        <f t="shared" ca="1" si="232"/>
        <v>-</v>
      </c>
      <c r="BJ46" s="22" t="str">
        <f t="shared" ca="1" si="232"/>
        <v>-</v>
      </c>
      <c r="BK46" s="22" t="str">
        <f t="shared" ca="1" si="232"/>
        <v>-</v>
      </c>
      <c r="BL46" s="22" t="str">
        <f t="shared" ca="1" si="232"/>
        <v>-</v>
      </c>
      <c r="BM46" s="22" t="str">
        <f t="shared" ca="1" si="232"/>
        <v>-</v>
      </c>
      <c r="BN46" s="22" t="str">
        <f t="shared" ca="1" si="232"/>
        <v>-</v>
      </c>
      <c r="BO46" s="22" t="str">
        <f t="shared" ca="1" si="232"/>
        <v>-</v>
      </c>
      <c r="BP46" s="22" t="str">
        <f t="shared" ca="1" si="232"/>
        <v>-</v>
      </c>
      <c r="BQ46" s="22" t="str">
        <f t="shared" ca="1" si="232"/>
        <v>-</v>
      </c>
      <c r="BR46" s="22" t="str">
        <f t="shared" ca="1" si="232"/>
        <v>-</v>
      </c>
      <c r="BS46" s="22" t="str">
        <f t="shared" ca="1" si="232"/>
        <v>-</v>
      </c>
      <c r="BT46" s="22" t="str">
        <f t="shared" ca="1" si="232"/>
        <v>-</v>
      </c>
      <c r="BU46" s="22" t="str">
        <f t="shared" ca="1" si="232"/>
        <v>-</v>
      </c>
      <c r="BV46" s="22" t="str">
        <f t="shared" ca="1" si="232"/>
        <v>-</v>
      </c>
      <c r="BW46" s="22" t="str">
        <f t="shared" ca="1" si="232"/>
        <v>-</v>
      </c>
      <c r="BX46" s="5">
        <f t="shared" ca="1" si="145"/>
        <v>0</v>
      </c>
      <c r="BY46" s="22" t="str">
        <f t="shared" ca="1" si="232"/>
        <v>-</v>
      </c>
      <c r="BZ46" s="22" t="str">
        <f t="shared" ca="1" si="232"/>
        <v>-</v>
      </c>
      <c r="CA46" s="22" t="str">
        <f t="shared" ca="1" si="232"/>
        <v>-</v>
      </c>
      <c r="CB46" s="22" t="str">
        <f t="shared" ca="1" si="232"/>
        <v>-</v>
      </c>
      <c r="CC46" s="22" t="str">
        <f t="shared" ca="1" si="232"/>
        <v>-</v>
      </c>
      <c r="CD46" s="22" t="str">
        <f t="shared" ca="1" si="232"/>
        <v>-</v>
      </c>
      <c r="CE46" s="22" t="str">
        <f t="shared" ca="1" si="232"/>
        <v>-</v>
      </c>
      <c r="CF46" s="22" t="str">
        <f t="shared" ca="1" si="232"/>
        <v>-</v>
      </c>
      <c r="CG46" s="22">
        <f t="shared" ca="1" si="232"/>
        <v>1</v>
      </c>
      <c r="CH46" s="22">
        <f t="shared" ca="1" si="232"/>
        <v>1</v>
      </c>
      <c r="CI46" s="22">
        <f t="shared" ca="1" si="232"/>
        <v>0</v>
      </c>
      <c r="CJ46" s="22" t="str">
        <f t="shared" ca="1" si="232"/>
        <v>-</v>
      </c>
      <c r="CK46" s="22" t="str">
        <f t="shared" ca="1" si="232"/>
        <v>-</v>
      </c>
      <c r="CL46" s="22" t="str">
        <f t="shared" ca="1" si="232"/>
        <v>-</v>
      </c>
      <c r="CM46" s="22" t="str">
        <f t="shared" ca="1" si="232"/>
        <v>-</v>
      </c>
      <c r="CN46" s="22" t="str">
        <f t="shared" ca="1" si="232"/>
        <v>-</v>
      </c>
      <c r="CO46" s="22" t="str">
        <f t="shared" ca="1" si="232"/>
        <v>-</v>
      </c>
      <c r="CP46" s="22" t="str">
        <f t="shared" ca="1" si="232"/>
        <v>-</v>
      </c>
      <c r="CQ46" s="22">
        <f t="shared" ca="1" si="232"/>
        <v>0</v>
      </c>
      <c r="CR46" s="22" t="str">
        <f t="shared" ca="1" si="232"/>
        <v>-</v>
      </c>
      <c r="CS46" s="22" t="str">
        <f t="shared" ca="1" si="232"/>
        <v>-</v>
      </c>
      <c r="CT46" s="22" t="str">
        <f t="shared" ca="1" si="232"/>
        <v>-</v>
      </c>
      <c r="CU46" s="22" t="str">
        <f t="shared" ca="1" si="232"/>
        <v>-</v>
      </c>
      <c r="CV46" s="22" t="str">
        <f t="shared" ca="1" si="232"/>
        <v>-</v>
      </c>
      <c r="CW46" s="22">
        <f t="shared" ca="1" si="232"/>
        <v>0</v>
      </c>
      <c r="CX46" s="195">
        <f t="shared" ca="1" si="146"/>
        <v>0</v>
      </c>
      <c r="CY46" s="195">
        <f t="shared" ca="1" si="146"/>
        <v>0</v>
      </c>
      <c r="CZ46" s="195">
        <f t="shared" ca="1" si="146"/>
        <v>0</v>
      </c>
      <c r="DA46" s="195">
        <f t="shared" ca="1" si="146"/>
        <v>0</v>
      </c>
      <c r="DB46" s="194">
        <f t="shared" ca="1" si="147"/>
        <v>0</v>
      </c>
      <c r="DC46" s="194">
        <f t="shared" ca="1" si="147"/>
        <v>0</v>
      </c>
      <c r="DD46" s="194">
        <f t="shared" ca="1" si="147"/>
        <v>0</v>
      </c>
      <c r="DE46" s="194">
        <f t="shared" ca="1" si="147"/>
        <v>0</v>
      </c>
      <c r="DF46" s="196">
        <f t="shared" ca="1" si="148"/>
        <v>0</v>
      </c>
      <c r="DG46" s="196">
        <f t="shared" ca="1" si="148"/>
        <v>0</v>
      </c>
      <c r="DH46" s="196">
        <f t="shared" ca="1" si="148"/>
        <v>0</v>
      </c>
      <c r="DI46" s="196">
        <f t="shared" ca="1" si="148"/>
        <v>0</v>
      </c>
      <c r="DJ46" s="195">
        <f t="shared" ca="1" si="149"/>
        <v>0</v>
      </c>
      <c r="DK46" s="195">
        <f t="shared" ca="1" si="149"/>
        <v>0</v>
      </c>
      <c r="DL46" s="195">
        <f t="shared" ca="1" si="149"/>
        <v>0</v>
      </c>
      <c r="DM46" s="195">
        <f t="shared" ca="1" si="149"/>
        <v>0</v>
      </c>
      <c r="DN46" s="194">
        <f t="shared" ca="1" si="150"/>
        <v>0</v>
      </c>
      <c r="DO46" s="194">
        <f t="shared" ca="1" si="150"/>
        <v>0</v>
      </c>
      <c r="DP46" s="194">
        <f t="shared" ca="1" si="150"/>
        <v>0</v>
      </c>
      <c r="DQ46" s="194">
        <f t="shared" ca="1" si="150"/>
        <v>0</v>
      </c>
      <c r="DR46" s="196">
        <f t="shared" ca="1" si="151"/>
        <v>0</v>
      </c>
      <c r="DS46" s="196">
        <f t="shared" ca="1" si="151"/>
        <v>0</v>
      </c>
      <c r="DT46" s="196">
        <f t="shared" ca="1" si="151"/>
        <v>0</v>
      </c>
      <c r="DU46" s="196">
        <f t="shared" ca="1" si="151"/>
        <v>0</v>
      </c>
      <c r="DV46" s="195">
        <f t="shared" ca="1" si="152"/>
        <v>0</v>
      </c>
      <c r="DW46" s="195">
        <f t="shared" ca="1" si="152"/>
        <v>0</v>
      </c>
      <c r="DX46" s="195">
        <f t="shared" ca="1" si="152"/>
        <v>0</v>
      </c>
      <c r="DY46" s="195">
        <f t="shared" ca="1" si="152"/>
        <v>0</v>
      </c>
      <c r="DZ46" s="194">
        <f t="shared" ca="1" si="153"/>
        <v>0</v>
      </c>
      <c r="EA46" s="194">
        <f t="shared" ca="1" si="153"/>
        <v>0</v>
      </c>
      <c r="EB46" s="194">
        <f t="shared" ca="1" si="153"/>
        <v>0</v>
      </c>
      <c r="EC46" s="194">
        <f t="shared" ca="1" si="153"/>
        <v>0</v>
      </c>
      <c r="ED46" s="196">
        <f t="shared" ca="1" si="154"/>
        <v>0</v>
      </c>
      <c r="EE46" s="196">
        <f t="shared" ca="1" si="154"/>
        <v>0</v>
      </c>
      <c r="EF46" s="196">
        <f t="shared" ca="1" si="154"/>
        <v>0</v>
      </c>
      <c r="EG46" s="196">
        <f t="shared" ca="1" si="154"/>
        <v>0</v>
      </c>
      <c r="EH46" s="22">
        <f t="shared" ca="1" si="155"/>
        <v>0</v>
      </c>
      <c r="EI46" s="22">
        <f t="shared" ca="1" si="155"/>
        <v>0</v>
      </c>
      <c r="EJ46" s="22">
        <f t="shared" ca="1" si="155"/>
        <v>0</v>
      </c>
      <c r="EK46" s="22">
        <f t="shared" ca="1" si="155"/>
        <v>0</v>
      </c>
      <c r="EL46" s="22" t="str">
        <f t="shared" ca="1" si="155"/>
        <v>-</v>
      </c>
      <c r="EM46" s="22" t="str">
        <f t="shared" ca="1" si="155"/>
        <v>-</v>
      </c>
      <c r="EN46" s="5">
        <f t="shared" ca="1" si="156"/>
        <v>19</v>
      </c>
      <c r="EO46" s="5">
        <f t="shared" ca="1" si="156"/>
        <v>19</v>
      </c>
      <c r="EP46" s="22" t="str">
        <f t="shared" ca="1" si="155"/>
        <v>-</v>
      </c>
      <c r="EQ46" s="22" t="str">
        <f t="shared" ca="1" si="155"/>
        <v>-</v>
      </c>
      <c r="ER46" s="22" t="str">
        <f t="shared" ca="1" si="155"/>
        <v>-</v>
      </c>
      <c r="ES46" s="22" t="str">
        <f t="shared" ca="1" si="155"/>
        <v>-</v>
      </c>
      <c r="ET46" s="22" t="str">
        <f t="shared" ca="1" si="155"/>
        <v>-</v>
      </c>
      <c r="EU46" s="22" t="str">
        <f t="shared" ca="1" si="155"/>
        <v>-</v>
      </c>
      <c r="EV46" s="22" t="str">
        <f t="shared" ca="1" si="155"/>
        <v>-</v>
      </c>
      <c r="EW46" s="5">
        <f t="shared" ca="1" si="157"/>
        <v>0</v>
      </c>
      <c r="EX46" s="22" t="str">
        <f t="shared" ca="1" si="233"/>
        <v>-</v>
      </c>
      <c r="EY46" s="22" t="str">
        <f t="shared" ca="1" si="233"/>
        <v>-</v>
      </c>
      <c r="EZ46" s="22" t="str">
        <f t="shared" ca="1" si="233"/>
        <v>-</v>
      </c>
      <c r="FA46" s="22" t="str">
        <f t="shared" ca="1" si="233"/>
        <v>-</v>
      </c>
      <c r="FB46" s="5" t="b">
        <f t="shared" ca="1" si="158"/>
        <v>0</v>
      </c>
      <c r="FC46" s="22" t="str">
        <f t="shared" ca="1" si="233"/>
        <v>-</v>
      </c>
      <c r="FD46" s="22">
        <f t="shared" ca="1" si="233"/>
        <v>0</v>
      </c>
      <c r="FE46" s="22" t="str">
        <f t="shared" ca="1" si="233"/>
        <v>-</v>
      </c>
      <c r="FF46" s="22">
        <f t="shared" ca="1" si="233"/>
        <v>1</v>
      </c>
      <c r="FG46" s="22">
        <f t="shared" ca="1" si="233"/>
        <v>0</v>
      </c>
      <c r="FH46" s="22">
        <f t="shared" ca="1" si="233"/>
        <v>1</v>
      </c>
      <c r="FI46" s="22">
        <f t="shared" ca="1" si="233"/>
        <v>1</v>
      </c>
      <c r="FJ46" s="22">
        <f t="shared" ca="1" si="233"/>
        <v>1</v>
      </c>
      <c r="FK46" s="22">
        <f t="shared" ca="1" si="233"/>
        <v>0</v>
      </c>
      <c r="FL46" s="22">
        <f t="shared" ca="1" si="233"/>
        <v>0</v>
      </c>
      <c r="FM46" s="22">
        <f t="shared" ca="1" si="233"/>
        <v>0</v>
      </c>
      <c r="FN46" s="22">
        <f t="shared" ca="1" si="233"/>
        <v>0</v>
      </c>
      <c r="FO46" s="22">
        <f t="shared" ca="1" si="233"/>
        <v>1</v>
      </c>
      <c r="FP46" s="22">
        <f t="shared" ca="1" si="233"/>
        <v>0</v>
      </c>
      <c r="FQ46" s="22">
        <f t="shared" ca="1" si="233"/>
        <v>0</v>
      </c>
      <c r="FR46" s="22">
        <f t="shared" ca="1" si="233"/>
        <v>0</v>
      </c>
      <c r="FS46" s="22">
        <f t="shared" ca="1" si="233"/>
        <v>0</v>
      </c>
      <c r="FT46" s="22">
        <f t="shared" ca="1" si="233"/>
        <v>0</v>
      </c>
      <c r="FU46" s="22">
        <f t="shared" ca="1" si="233"/>
        <v>0</v>
      </c>
      <c r="FV46" s="22">
        <f t="shared" ca="1" si="233"/>
        <v>0</v>
      </c>
      <c r="FW46" s="22">
        <f t="shared" ca="1" si="233"/>
        <v>1</v>
      </c>
      <c r="FX46" s="22">
        <f t="shared" ca="1" si="233"/>
        <v>0</v>
      </c>
      <c r="FY46" s="5">
        <f t="shared" ca="1" si="159"/>
        <v>0</v>
      </c>
      <c r="FZ46" s="5">
        <f t="shared" ca="1" si="159"/>
        <v>0</v>
      </c>
      <c r="GA46" s="5">
        <f t="shared" ca="1" si="159"/>
        <v>0</v>
      </c>
      <c r="GB46" s="5">
        <f t="shared" si="160"/>
        <v>6.25E-2</v>
      </c>
      <c r="GC46" s="5">
        <f t="shared" si="160"/>
        <v>6.25E-2</v>
      </c>
      <c r="GD46" s="5">
        <f t="shared" si="160"/>
        <v>6.25E-2</v>
      </c>
      <c r="GE46" s="22">
        <f t="shared" ca="1" si="233"/>
        <v>0</v>
      </c>
      <c r="GF46" s="22">
        <f t="shared" ca="1" si="233"/>
        <v>0</v>
      </c>
      <c r="GG46" s="22" t="str">
        <f t="shared" ca="1" si="233"/>
        <v>-</v>
      </c>
      <c r="GH46" s="22" t="str">
        <f t="shared" ca="1" si="233"/>
        <v>-</v>
      </c>
      <c r="GI46" s="22" t="str">
        <f t="shared" ca="1" si="233"/>
        <v>-</v>
      </c>
      <c r="GJ46" s="22" t="str">
        <f t="shared" ca="1" si="233"/>
        <v>-</v>
      </c>
      <c r="GK46" s="5" t="b">
        <f t="shared" ca="1" si="161"/>
        <v>1</v>
      </c>
      <c r="GL46" s="5" t="b">
        <f t="shared" ca="1" si="161"/>
        <v>0</v>
      </c>
      <c r="GM46" s="5" t="b">
        <f t="shared" ca="1" si="161"/>
        <v>0</v>
      </c>
      <c r="GN46" s="5">
        <f t="shared" ca="1" si="162"/>
        <v>21</v>
      </c>
      <c r="GO46" s="22">
        <f t="shared" ca="1" si="233"/>
        <v>1</v>
      </c>
      <c r="GP46" s="22">
        <f t="shared" ca="1" si="233"/>
        <v>2</v>
      </c>
      <c r="GQ46" s="5" t="b">
        <f t="shared" ca="1" si="163"/>
        <v>1</v>
      </c>
      <c r="GR46" s="5" t="str">
        <f t="shared" ca="1" si="163"/>
        <v>-</v>
      </c>
      <c r="GS46" s="5" t="b">
        <f t="shared" si="164"/>
        <v>1</v>
      </c>
      <c r="GT46" s="5" t="str">
        <f t="shared" si="164"/>
        <v>-</v>
      </c>
      <c r="GU46" s="5">
        <f t="shared" ca="1" si="165"/>
        <v>0</v>
      </c>
      <c r="GV46" s="22" t="str">
        <f t="shared" ca="1" si="233"/>
        <v>-</v>
      </c>
      <c r="GW46" s="22" t="str">
        <f t="shared" ca="1" si="233"/>
        <v>-</v>
      </c>
      <c r="GX46" s="5" t="str">
        <f t="array" ref="GX46">IF(OR(GY46:HL46&lt;&gt;"-"),TRUE,"-")</f>
        <v>-</v>
      </c>
      <c r="GY46" s="5" t="str">
        <f>IF($Z46=0,"-",IFERROR(INDEX(CHOOSE($G46,DataAutumn!i.GI, DataWinter!i.GI, DataSpring!i.GI),$H46,7*($Z46-1)+GY$14)*INDEX(GI.LowerScalar,1,GY$14),"-"))</f>
        <v>-</v>
      </c>
      <c r="GZ46" s="5" t="str">
        <f>IF($Z46=0,"-",IFERROR(INDEX(CHOOSE($G46,DataAutumn!i.GI, DataWinter!i.GI, DataSpring!i.GI),$H46,7*($Z46-1)+GZ$14)*INDEX(GI.LowerScalar,1,GZ$14),"-"))</f>
        <v>-</v>
      </c>
      <c r="HA46" s="5" t="str">
        <f>IF($Z46=0,"-",IFERROR(INDEX(CHOOSE($G46,DataAutumn!i.GI, DataWinter!i.GI, DataSpring!i.GI),$H46,7*($Z46-1)+HA$14)*INDEX(GI.LowerScalar,1,HA$14),"-"))</f>
        <v>-</v>
      </c>
      <c r="HB46" s="5" t="str">
        <f>IF($Z46=0,"-",IFERROR(INDEX(CHOOSE($G46,DataAutumn!i.GI, DataWinter!i.GI, DataSpring!i.GI),$H46,7*($Z46-1)+HB$14)*INDEX(GI.LowerScalar,1,HB$14),"-"))</f>
        <v>-</v>
      </c>
      <c r="HC46" s="5" t="str">
        <f>IF($Z46=0,"-",IFERROR(INDEX(CHOOSE($G46,DataAutumn!i.GI, DataWinter!i.GI, DataSpring!i.GI),$H46,7*($Z46-1)+HC$14)*INDEX(GI.LowerScalar,1,HC$14),"-"))</f>
        <v>-</v>
      </c>
      <c r="HD46" s="5" t="str">
        <f>IF($Z46=0,"-",IFERROR(INDEX(CHOOSE($G46,DataAutumn!i.GI, DataWinter!i.GI, DataSpring!i.GI),$H46,7*($Z46-1)+HD$14)*INDEX(GI.LowerScalar,1,HD$14),"-"))</f>
        <v>-</v>
      </c>
      <c r="HE46" s="5" t="str">
        <f>IF($Z46=0,"-",IFERROR(INDEX(CHOOSE($G46,DataAutumn!i.GI, DataWinter!i.GI, DataSpring!i.GI),$H46,7*($Z46-1)+HE$14)*INDEX(GI.LowerScalar,1,HE$14),"-"))</f>
        <v>-</v>
      </c>
      <c r="HF46" s="5" t="str">
        <f>IF($Z46=0,"-",IFERROR(INDEX(CHOOSE($G46,DataAutumn!i.GI, DataWinter!i.GI, DataSpring!i.GI),$H46,7*($Z46-1)+HF$14)*INDEX(GI.LowerScalar,1,HF$14),"-"))</f>
        <v>-</v>
      </c>
      <c r="HG46" s="5" t="str">
        <f>IF($Z46=0,"-",IFERROR(INDEX(CHOOSE($G46,DataAutumn!i.GI, DataWinter!i.GI, DataSpring!i.GI),$H46,7*($Z46-1)+HG$14)*INDEX(GI.LowerScalar,1,HG$14),"-"))</f>
        <v>-</v>
      </c>
      <c r="HH46" s="5" t="str">
        <f>IF($Z46=0,"-",IFERROR(INDEX(CHOOSE($G46,DataAutumn!i.GI, DataWinter!i.GI, DataSpring!i.GI),$H46,7*($Z46-1)+HH$14)*INDEX(GI.LowerScalar,1,HH$14),"-"))</f>
        <v>-</v>
      </c>
      <c r="HI46" s="5" t="str">
        <f>IF($Z46=0,"-",IFERROR(INDEX(CHOOSE($G46,DataAutumn!i.GI, DataWinter!i.GI, DataSpring!i.GI),$H46,7*($Z46-1)+HI$14)*INDEX(GI.LowerScalar,1,HI$14),"-"))</f>
        <v>-</v>
      </c>
      <c r="HJ46" s="5" t="str">
        <f>IF($Z46=0,"-",IFERROR(INDEX(CHOOSE($G46,DataAutumn!i.GI, DataWinter!i.GI, DataSpring!i.GI),$H46,7*($Z46-1)+HJ$14)*INDEX(GI.LowerScalar,1,HJ$14),"-"))</f>
        <v>-</v>
      </c>
      <c r="HK46" s="5" t="str">
        <f>IF($Z46=0,"-",IFERROR(INDEX(CHOOSE($G46,DataAutumn!i.GI, DataWinter!i.GI, DataSpring!i.GI),$H46,7*($Z46-1)+HK$14)*INDEX(GI.LowerScalar,1,HK$14),"-"))</f>
        <v>-</v>
      </c>
      <c r="HL46" s="5" t="str">
        <f>IF($Z46=0,"-",IFERROR(INDEX(CHOOSE($G46,DataAutumn!i.GI, DataWinter!i.GI, DataSpring!i.GI),$H46,7*($Z46-1)+HL$14)*INDEX(GI.LowerScalar,1,HL$14),"-"))</f>
        <v>-</v>
      </c>
      <c r="HM46" s="5" t="b">
        <f t="array" aca="1" ref="HM46" ca="1">IF(OR(HN46:IB46&lt;&gt;"-"),TRUE,"-")</f>
        <v>1</v>
      </c>
      <c r="HN46" s="22">
        <f t="shared" ca="1" si="229"/>
        <v>0</v>
      </c>
      <c r="HO46" s="5" t="str">
        <f>IF($Z46=0,"-",IFERROR(INDEX(CHOOSE($G46,DataAutumn!i.GI, DataWinter!i.GI, DataSpring!i.GI),$H46,7*($Z46-1)+HO$14)*INDEX(GI.UpperScalar,1,HO$14),"-"))</f>
        <v>-</v>
      </c>
      <c r="HP46" s="5" t="str">
        <f>IF($Z46=0,"-",IFERROR(INDEX(CHOOSE($G46,DataAutumn!i.GI, DataWinter!i.GI, DataSpring!i.GI),$H46,7*($Z46-1)+HP$14)*INDEX(GI.UpperScalar,1,HP$14),"-"))</f>
        <v>-</v>
      </c>
      <c r="HQ46" s="5" t="str">
        <f>IF($Z46=0,"-",IFERROR(INDEX(CHOOSE($G46,DataAutumn!i.GI, DataWinter!i.GI, DataSpring!i.GI),$H46,7*($Z46-1)+HQ$14)*INDEX(GI.UpperScalar,1,HQ$14),"-"))</f>
        <v>-</v>
      </c>
      <c r="HR46" s="5" t="str">
        <f>IF($Z46=0,"-",IFERROR(INDEX(CHOOSE($G46,DataAutumn!i.GI, DataWinter!i.GI, DataSpring!i.GI),$H46,7*($Z46-1)+HR$14)*INDEX(GI.UpperScalar,1,HR$14),"-"))</f>
        <v>-</v>
      </c>
      <c r="HS46" s="5" t="str">
        <f>IF($Z46=0,"-",IFERROR(INDEX(CHOOSE($G46,DataAutumn!i.GI, DataWinter!i.GI, DataSpring!i.GI),$H46,7*($Z46-1)+HS$14)*INDEX(GI.UpperScalar,1,HS$14),"-"))</f>
        <v>-</v>
      </c>
      <c r="HT46" s="5" t="str">
        <f>IF($Z46=0,"-",IFERROR(INDEX(CHOOSE($G46,DataAutumn!i.GI, DataWinter!i.GI, DataSpring!i.GI),$H46,7*($Z46-1)+HT$14)*INDEX(GI.UpperScalar,1,HT$14),"-"))</f>
        <v>-</v>
      </c>
      <c r="HU46" s="5" t="str">
        <f>IF($Z46=0,"-",IFERROR(INDEX(CHOOSE($G46,DataAutumn!i.GI, DataWinter!i.GI, DataSpring!i.GI),$H46,7*($Z46-1)+HU$14)*INDEX(GI.UpperScalar,1,HU$14),"-"))</f>
        <v>-</v>
      </c>
      <c r="HV46" s="5" t="str">
        <f>IF($Z46=0,"-",IFERROR(INDEX(CHOOSE($G46,DataAutumn!i.GI, DataWinter!i.GI, DataSpring!i.GI),$H46,7*($Z46-1)+HV$14)*INDEX(GI.UpperScalar,1,HV$14),"-"))</f>
        <v>-</v>
      </c>
      <c r="HW46" s="5" t="str">
        <f>IF($Z46=0,"-",IFERROR(INDEX(CHOOSE($G46,DataAutumn!i.GI, DataWinter!i.GI, DataSpring!i.GI),$H46,7*($Z46-1)+HW$14)*INDEX(GI.UpperScalar,1,HW$14),"-"))</f>
        <v>-</v>
      </c>
      <c r="HX46" s="5" t="str">
        <f>IF($Z46=0,"-",IFERROR(INDEX(CHOOSE($G46,DataAutumn!i.GI, DataWinter!i.GI, DataSpring!i.GI),$H46,7*($Z46-1)+HX$14)*INDEX(GI.UpperScalar,1,HX$14),"-"))</f>
        <v>-</v>
      </c>
      <c r="HY46" s="5" t="str">
        <f>IF($Z46=0,"-",IFERROR(INDEX(CHOOSE($G46,DataAutumn!i.GI, DataWinter!i.GI, DataSpring!i.GI),$H46,7*($Z46-1)+HY$14)*INDEX(GI.UpperScalar,1,HY$14),"-"))</f>
        <v>-</v>
      </c>
      <c r="HZ46" s="5" t="str">
        <f>IF($Z46=0,"-",IFERROR(INDEX(CHOOSE($G46,DataAutumn!i.GI, DataWinter!i.GI, DataSpring!i.GI),$H46,7*($Z46-1)+HZ$14)*INDEX(GI.UpperScalar,1,HZ$14),"-"))</f>
        <v>-</v>
      </c>
      <c r="IA46" s="5" t="str">
        <f>IF($Z46=0,"-",IFERROR(INDEX(CHOOSE($G46,DataAutumn!i.GI, DataWinter!i.GI, DataSpring!i.GI),$H46,7*($Z46-1)+IA$14)*INDEX(GI.UpperScalar,1,IA$14),"-"))</f>
        <v>-</v>
      </c>
      <c r="IB46" s="5" t="str">
        <f>IF($Z46=0,"-",IFERROR(INDEX(CHOOSE($G46,DataAutumn!i.GI, DataWinter!i.GI, DataSpring!i.GI),$H46,7*($Z46-1)+IB$14)*INDEX(GI.UpperScalar,1,IB$14),"-"))</f>
        <v>-</v>
      </c>
      <c r="IC46" s="22" t="str">
        <f t="shared" ca="1" si="106"/>
        <v>-</v>
      </c>
      <c r="ID46" s="22" t="str">
        <f t="shared" ca="1" si="106"/>
        <v>-</v>
      </c>
      <c r="IE46" s="22" t="b">
        <f t="shared" ca="1" si="107"/>
        <v>1</v>
      </c>
      <c r="IF46" s="22">
        <f t="shared" ca="1" si="107"/>
        <v>0</v>
      </c>
      <c r="IG46" s="5" t="str">
        <f t="shared" ca="1" si="166"/>
        <v>-</v>
      </c>
      <c r="IH46" s="5" t="str">
        <f t="shared" ca="1" si="166"/>
        <v>-</v>
      </c>
      <c r="II46" s="5" t="str">
        <f t="shared" ca="1" si="166"/>
        <v>-</v>
      </c>
      <c r="IJ46" s="5" t="str">
        <f t="shared" ca="1" si="166"/>
        <v>-</v>
      </c>
      <c r="IK46" s="22" t="str">
        <f t="shared" ca="1" si="231"/>
        <v>-</v>
      </c>
      <c r="IL46" s="5">
        <f t="shared" ca="1" si="167"/>
        <v>0.5</v>
      </c>
      <c r="IM46" s="22" t="str">
        <f t="shared" ca="1" si="231"/>
        <v>-</v>
      </c>
      <c r="IN46" s="5">
        <f t="shared" ca="1" si="168"/>
        <v>0.5</v>
      </c>
      <c r="IO46" s="5" t="str">
        <f t="shared" ca="1" si="169"/>
        <v>-</v>
      </c>
      <c r="IP46" s="5">
        <f t="shared" ca="1" si="169"/>
        <v>500</v>
      </c>
      <c r="IQ46" s="5">
        <f t="shared" ca="1" si="169"/>
        <v>500</v>
      </c>
      <c r="IR46" s="5">
        <f ca="1">INDEX(i.FlkStrctr,$H46,IR$14)</f>
        <v>865</v>
      </c>
      <c r="IS46" s="5" t="str">
        <f t="shared" ca="1" si="169"/>
        <v>-</v>
      </c>
      <c r="IT46" s="5" t="str">
        <f ca="1">INDEX(i.FlkStrctr,$H46,IT$14)</f>
        <v>-</v>
      </c>
      <c r="IU46" s="22">
        <f t="shared" ca="1" si="231"/>
        <v>1</v>
      </c>
      <c r="IV46" s="22">
        <f t="shared" ca="1" si="231"/>
        <v>0</v>
      </c>
      <c r="IW46" s="22">
        <f t="shared" ca="1" si="231"/>
        <v>1</v>
      </c>
      <c r="IX46" s="22">
        <f t="shared" ca="1" si="231"/>
        <v>1</v>
      </c>
      <c r="IY46" s="22">
        <f t="shared" ca="1" si="231"/>
        <v>0</v>
      </c>
      <c r="IZ46" s="22">
        <f t="shared" ca="1" si="231"/>
        <v>70</v>
      </c>
      <c r="JA46" s="22">
        <f t="shared" ca="1" si="231"/>
        <v>50</v>
      </c>
      <c r="JB46" s="22">
        <f t="shared" ca="1" si="231"/>
        <v>70</v>
      </c>
      <c r="JC46" s="22">
        <f t="shared" ca="1" si="231"/>
        <v>50</v>
      </c>
      <c r="JD46" s="5">
        <f t="shared" ca="1" si="170"/>
        <v>1</v>
      </c>
      <c r="JE46" s="5">
        <f t="shared" ca="1" si="171"/>
        <v>1</v>
      </c>
      <c r="JF46" s="5">
        <f t="shared" ca="1" si="172"/>
        <v>1</v>
      </c>
      <c r="JG46" s="22">
        <f t="shared" ca="1" si="231"/>
        <v>1</v>
      </c>
      <c r="JH46" s="22">
        <f t="shared" ca="1" si="231"/>
        <v>1</v>
      </c>
      <c r="JI46" s="22">
        <f t="shared" ca="1" si="231"/>
        <v>1</v>
      </c>
      <c r="JJ46" s="22">
        <f t="shared" ca="1" si="231"/>
        <v>1</v>
      </c>
      <c r="JK46" s="22">
        <f t="shared" ca="1" si="231"/>
        <v>1</v>
      </c>
      <c r="JL46" s="22">
        <f t="shared" ca="1" si="231"/>
        <v>1</v>
      </c>
      <c r="JM46" s="22">
        <f t="shared" ca="1" si="231"/>
        <v>1</v>
      </c>
      <c r="JN46" s="173" t="b">
        <f t="shared" ca="1" si="237"/>
        <v>1</v>
      </c>
      <c r="JO46" s="173">
        <f t="shared" ca="1" si="173"/>
        <v>149.99</v>
      </c>
      <c r="JP46" s="173">
        <f t="shared" ca="1" si="173"/>
        <v>0</v>
      </c>
      <c r="JQ46" s="173">
        <f t="shared" ca="1" si="173"/>
        <v>0</v>
      </c>
      <c r="JR46" s="173">
        <f t="shared" ca="1" si="173"/>
        <v>0</v>
      </c>
      <c r="JS46" s="173">
        <f t="shared" ca="1" si="173"/>
        <v>0</v>
      </c>
      <c r="JT46" s="173">
        <f t="shared" ca="1" si="173"/>
        <v>0</v>
      </c>
      <c r="JU46" s="173">
        <f t="shared" ca="1" si="173"/>
        <v>0</v>
      </c>
      <c r="JV46" s="173">
        <f t="shared" ca="1" si="173"/>
        <v>0</v>
      </c>
      <c r="JW46" s="173">
        <f t="shared" ca="1" si="173"/>
        <v>0</v>
      </c>
      <c r="JX46" s="173">
        <f t="shared" ca="1" si="173"/>
        <v>0</v>
      </c>
      <c r="JY46" s="173">
        <f t="shared" ca="1" si="173"/>
        <v>0</v>
      </c>
      <c r="JZ46" s="173">
        <f t="shared" ca="1" si="173"/>
        <v>0</v>
      </c>
      <c r="KA46" s="173">
        <f t="shared" ca="1" si="173"/>
        <v>0</v>
      </c>
      <c r="KB46" s="173">
        <f t="shared" ca="1" si="173"/>
        <v>0</v>
      </c>
      <c r="KC46" s="173">
        <f t="shared" ca="1" si="173"/>
        <v>0</v>
      </c>
      <c r="KD46" s="173">
        <f t="shared" ca="1" si="173"/>
        <v>146.24</v>
      </c>
      <c r="KE46" s="173">
        <f t="shared" ca="1" si="174"/>
        <v>146.24</v>
      </c>
      <c r="KF46" s="173">
        <f t="shared" ca="1" si="174"/>
        <v>146.24</v>
      </c>
      <c r="KG46" s="173">
        <f t="shared" ca="1" si="174"/>
        <v>146.24</v>
      </c>
      <c r="KH46" s="173">
        <f t="shared" ca="1" si="174"/>
        <v>146.24</v>
      </c>
      <c r="KI46" s="173">
        <f t="shared" ca="1" si="174"/>
        <v>146.24</v>
      </c>
      <c r="KJ46" s="173">
        <f t="shared" ca="1" si="174"/>
        <v>146.24</v>
      </c>
      <c r="KK46" s="173">
        <f t="shared" ca="1" si="174"/>
        <v>146.24</v>
      </c>
      <c r="KL46" s="173">
        <f t="shared" ca="1" si="174"/>
        <v>20</v>
      </c>
      <c r="KM46" s="173">
        <f t="shared" ca="1" si="174"/>
        <v>20</v>
      </c>
      <c r="KN46" s="173">
        <f t="shared" ca="1" si="174"/>
        <v>20</v>
      </c>
      <c r="KO46" s="173">
        <f t="shared" ca="1" si="174"/>
        <v>0</v>
      </c>
      <c r="KP46" s="173">
        <f t="shared" ca="1" si="174"/>
        <v>0</v>
      </c>
      <c r="KQ46" s="173">
        <f t="shared" ca="1" si="174"/>
        <v>0</v>
      </c>
      <c r="KR46" s="173">
        <f t="shared" ca="1" si="174"/>
        <v>0</v>
      </c>
      <c r="KS46" s="173">
        <f t="shared" ca="1" si="174"/>
        <v>75.289999999999992</v>
      </c>
      <c r="KT46" s="173">
        <f t="shared" ca="1" si="174"/>
        <v>75.289999999999992</v>
      </c>
      <c r="KU46" s="173">
        <f t="shared" ca="1" si="175"/>
        <v>75.289999999999992</v>
      </c>
      <c r="KV46" s="173">
        <f t="shared" ca="1" si="175"/>
        <v>75.289999999999992</v>
      </c>
      <c r="KW46" s="173">
        <f t="shared" ca="1" si="175"/>
        <v>75.289999999999992</v>
      </c>
      <c r="KX46" s="173">
        <f t="shared" ca="1" si="175"/>
        <v>75.289999999999992</v>
      </c>
      <c r="KY46" s="173">
        <f t="shared" ca="1" si="175"/>
        <v>75.289999999999992</v>
      </c>
      <c r="KZ46" s="173">
        <f t="shared" ca="1" si="175"/>
        <v>222.87</v>
      </c>
      <c r="LA46" s="173">
        <f t="shared" ca="1" si="175"/>
        <v>0</v>
      </c>
      <c r="LB46" s="173">
        <f t="shared" ca="1" si="175"/>
        <v>0</v>
      </c>
      <c r="LC46" s="173">
        <f t="shared" ca="1" si="175"/>
        <v>0</v>
      </c>
      <c r="LD46" s="173">
        <f t="shared" ca="1" si="175"/>
        <v>0</v>
      </c>
      <c r="LE46" s="173">
        <f t="shared" ca="1" si="175"/>
        <v>0</v>
      </c>
      <c r="LF46" s="173">
        <f t="shared" ca="1" si="175"/>
        <v>0</v>
      </c>
      <c r="LG46" s="173">
        <f t="shared" ca="1" si="175"/>
        <v>0</v>
      </c>
      <c r="LH46" s="173">
        <f t="shared" ca="1" si="175"/>
        <v>0</v>
      </c>
      <c r="LI46" s="173">
        <f t="shared" ca="1" si="175"/>
        <v>0</v>
      </c>
      <c r="LJ46" s="173">
        <f t="shared" ca="1" si="175"/>
        <v>0</v>
      </c>
      <c r="LK46" s="173">
        <f t="shared" ca="1" si="176"/>
        <v>0</v>
      </c>
      <c r="LL46" s="173">
        <f t="shared" ca="1" si="176"/>
        <v>0</v>
      </c>
      <c r="LM46" s="173">
        <f t="shared" ca="1" si="176"/>
        <v>0</v>
      </c>
      <c r="LN46" s="173">
        <f t="shared" ca="1" si="176"/>
        <v>0</v>
      </c>
      <c r="LO46" s="173">
        <f t="shared" ca="1" si="176"/>
        <v>0</v>
      </c>
      <c r="LP46" s="173">
        <f t="shared" ca="1" si="176"/>
        <v>0</v>
      </c>
      <c r="LQ46" s="173">
        <f t="shared" ca="1" si="176"/>
        <v>0</v>
      </c>
      <c r="LR46" s="173">
        <f t="shared" ca="1" si="176"/>
        <v>0</v>
      </c>
      <c r="LS46" s="173">
        <f t="shared" ca="1" si="176"/>
        <v>0</v>
      </c>
      <c r="LT46" s="173">
        <f t="shared" ca="1" si="176"/>
        <v>0</v>
      </c>
      <c r="LU46" s="173">
        <f t="shared" ca="1" si="176"/>
        <v>0</v>
      </c>
      <c r="LV46" s="173">
        <f t="shared" ca="1" si="176"/>
        <v>0</v>
      </c>
      <c r="LW46" s="173">
        <f t="shared" ca="1" si="176"/>
        <v>0</v>
      </c>
      <c r="LX46" s="173">
        <f t="shared" ca="1" si="176"/>
        <v>0</v>
      </c>
      <c r="LY46" s="173">
        <f t="shared" ca="1" si="176"/>
        <v>0</v>
      </c>
      <c r="LZ46" s="173">
        <f t="shared" ca="1" si="176"/>
        <v>0</v>
      </c>
      <c r="MA46" s="173">
        <f t="shared" ca="1" si="177"/>
        <v>0</v>
      </c>
      <c r="MB46" s="173">
        <f t="shared" ca="1" si="177"/>
        <v>0</v>
      </c>
      <c r="MC46" s="173">
        <f t="shared" ca="1" si="177"/>
        <v>0</v>
      </c>
      <c r="MD46" s="173">
        <f t="shared" ca="1" si="177"/>
        <v>0</v>
      </c>
      <c r="ME46" s="173">
        <f t="shared" ca="1" si="177"/>
        <v>0</v>
      </c>
      <c r="MF46" s="173">
        <f t="shared" ca="1" si="177"/>
        <v>0</v>
      </c>
      <c r="MG46" s="173">
        <f t="shared" ca="1" si="177"/>
        <v>0</v>
      </c>
      <c r="MH46" s="173">
        <f t="shared" ca="1" si="177"/>
        <v>0</v>
      </c>
      <c r="MI46" s="173">
        <f t="shared" ca="1" si="177"/>
        <v>0</v>
      </c>
      <c r="MJ46" s="173">
        <f t="shared" ca="1" si="177"/>
        <v>0</v>
      </c>
      <c r="MK46" s="173">
        <f t="shared" ca="1" si="177"/>
        <v>0</v>
      </c>
      <c r="ML46" s="173">
        <f t="shared" ca="1" si="177"/>
        <v>0</v>
      </c>
      <c r="MM46" s="173">
        <f t="shared" ca="1" si="177"/>
        <v>0</v>
      </c>
      <c r="MN46" s="173">
        <f t="shared" ca="1" si="177"/>
        <v>0</v>
      </c>
      <c r="MO46" s="173">
        <f t="shared" ca="1" si="177"/>
        <v>0</v>
      </c>
      <c r="MP46" s="173">
        <f t="shared" ca="1" si="177"/>
        <v>0</v>
      </c>
      <c r="MQ46" s="173">
        <f t="shared" ca="1" si="178"/>
        <v>0</v>
      </c>
      <c r="MR46" s="173">
        <f t="shared" ca="1" si="178"/>
        <v>0</v>
      </c>
      <c r="MS46" s="173">
        <f t="shared" ca="1" si="178"/>
        <v>0</v>
      </c>
      <c r="MT46" s="173">
        <f t="shared" ca="1" si="178"/>
        <v>0</v>
      </c>
      <c r="MU46" s="173">
        <f t="shared" ca="1" si="178"/>
        <v>0</v>
      </c>
      <c r="MV46" s="173">
        <f t="shared" ca="1" si="178"/>
        <v>0</v>
      </c>
      <c r="MW46" s="173">
        <f t="shared" ca="1" si="178"/>
        <v>0</v>
      </c>
      <c r="MX46" s="173">
        <f t="shared" ca="1" si="178"/>
        <v>0</v>
      </c>
      <c r="MY46" s="173">
        <f t="shared" ca="1" si="178"/>
        <v>0</v>
      </c>
      <c r="MZ46" s="173">
        <f t="shared" ca="1" si="178"/>
        <v>0</v>
      </c>
      <c r="NA46" s="173">
        <f t="shared" ca="1" si="178"/>
        <v>0</v>
      </c>
      <c r="NB46" s="173">
        <f t="shared" ca="1" si="178"/>
        <v>0</v>
      </c>
      <c r="NC46" s="173">
        <f t="shared" ca="1" si="178"/>
        <v>0</v>
      </c>
      <c r="ND46" s="173">
        <f t="shared" ca="1" si="178"/>
        <v>0</v>
      </c>
      <c r="NE46" s="173">
        <f t="shared" ca="1" si="178"/>
        <v>0</v>
      </c>
      <c r="NF46" s="173">
        <f t="shared" ca="1" si="178"/>
        <v>0</v>
      </c>
      <c r="NG46" s="173">
        <f t="shared" ca="1" si="179"/>
        <v>0</v>
      </c>
      <c r="NH46" s="173">
        <f t="shared" ca="1" si="179"/>
        <v>0</v>
      </c>
      <c r="NI46" s="173">
        <f t="shared" ca="1" si="179"/>
        <v>0</v>
      </c>
      <c r="NJ46" s="173">
        <f t="shared" ca="1" si="179"/>
        <v>0</v>
      </c>
      <c r="NK46" s="173">
        <f t="shared" ca="1" si="179"/>
        <v>0</v>
      </c>
      <c r="NL46" s="173">
        <f t="shared" ca="1" si="179"/>
        <v>0</v>
      </c>
      <c r="NM46" s="173">
        <f t="shared" ca="1" si="179"/>
        <v>0</v>
      </c>
      <c r="NN46" s="173">
        <f t="shared" ca="1" si="179"/>
        <v>0</v>
      </c>
      <c r="NO46" s="173">
        <f t="shared" ca="1" si="179"/>
        <v>0</v>
      </c>
      <c r="NP46" s="173">
        <f t="shared" ca="1" si="179"/>
        <v>0</v>
      </c>
      <c r="NQ46" s="173">
        <f t="shared" ca="1" si="179"/>
        <v>0</v>
      </c>
      <c r="NR46" s="173">
        <f t="shared" ca="1" si="179"/>
        <v>0</v>
      </c>
      <c r="NS46" s="173">
        <f t="shared" ca="1" si="179"/>
        <v>0</v>
      </c>
      <c r="NT46" s="173">
        <f t="shared" ca="1" si="179"/>
        <v>0</v>
      </c>
      <c r="NU46" s="173">
        <f t="shared" ca="1" si="179"/>
        <v>0</v>
      </c>
      <c r="NV46" s="173">
        <f t="shared" ca="1" si="179"/>
        <v>0</v>
      </c>
      <c r="NW46" s="173">
        <f t="shared" ca="1" si="180"/>
        <v>0</v>
      </c>
      <c r="NX46" s="173">
        <f t="shared" ca="1" si="180"/>
        <v>0</v>
      </c>
      <c r="NY46" s="173">
        <f t="shared" ca="1" si="180"/>
        <v>0</v>
      </c>
      <c r="NZ46" s="173">
        <f t="shared" ca="1" si="180"/>
        <v>0</v>
      </c>
      <c r="OA46" s="173">
        <f t="shared" ca="1" si="180"/>
        <v>0</v>
      </c>
      <c r="OB46" s="173">
        <f t="shared" ca="1" si="180"/>
        <v>0</v>
      </c>
      <c r="OC46" s="173">
        <f t="shared" ca="1" si="180"/>
        <v>0</v>
      </c>
      <c r="OD46" s="173">
        <f t="shared" ca="1" si="180"/>
        <v>0</v>
      </c>
      <c r="OE46" s="22">
        <f t="shared" ca="1" si="231"/>
        <v>0</v>
      </c>
      <c r="OF46" s="22" t="str">
        <f t="shared" ca="1" si="231"/>
        <v>-</v>
      </c>
      <c r="OG46" s="22">
        <f t="shared" ca="1" si="231"/>
        <v>0</v>
      </c>
      <c r="OH46" s="22">
        <f t="shared" ca="1" si="231"/>
        <v>0</v>
      </c>
      <c r="OI46" s="27">
        <v>0</v>
      </c>
    </row>
    <row r="47" spans="1:399" s="303" customFormat="1" outlineLevel="1">
      <c r="A47" s="302">
        <f t="shared" si="226"/>
        <v>42</v>
      </c>
      <c r="B47" s="314">
        <f ca="1">OFFSET(B47,-1,0)+1</f>
        <v>21</v>
      </c>
      <c r="C47" s="303">
        <v>4</v>
      </c>
      <c r="D47" s="341" t="b">
        <f t="shared" si="238"/>
        <v>0</v>
      </c>
      <c r="E47" s="303" t="b">
        <v>0</v>
      </c>
      <c r="F47" s="303" t="b">
        <v>1</v>
      </c>
      <c r="G47" s="339">
        <f t="shared" ca="1" si="239"/>
        <v>1</v>
      </c>
      <c r="H47" s="339">
        <f t="shared" ca="1" si="239"/>
        <v>1</v>
      </c>
      <c r="I47" s="339">
        <f t="shared" ca="1" si="239"/>
        <v>1</v>
      </c>
      <c r="J47" s="339">
        <f t="shared" ca="1" si="239"/>
        <v>1</v>
      </c>
      <c r="K47" s="339">
        <f t="shared" ca="1" si="239"/>
        <v>1</v>
      </c>
      <c r="L47" s="339">
        <f t="shared" ca="1" si="239"/>
        <v>1</v>
      </c>
      <c r="M47" s="339">
        <f t="shared" ca="1" si="239"/>
        <v>1</v>
      </c>
      <c r="N47" s="339">
        <f t="shared" ca="1" si="239"/>
        <v>2</v>
      </c>
      <c r="O47" s="339">
        <f t="shared" ca="1" si="239"/>
        <v>2</v>
      </c>
      <c r="P47" s="339">
        <f t="shared" ca="1" si="239"/>
        <v>0</v>
      </c>
      <c r="Q47" s="339">
        <f t="shared" ca="1" si="239"/>
        <v>0</v>
      </c>
      <c r="R47" s="339">
        <f t="shared" ca="1" si="239"/>
        <v>0</v>
      </c>
      <c r="S47" s="339">
        <f t="shared" ca="1" si="239"/>
        <v>0</v>
      </c>
      <c r="T47" s="339">
        <f t="shared" ca="1" si="239"/>
        <v>0</v>
      </c>
      <c r="U47" s="339">
        <f t="shared" ca="1" si="239"/>
        <v>1</v>
      </c>
      <c r="V47" s="339">
        <f t="shared" ca="1" si="239"/>
        <v>1</v>
      </c>
      <c r="W47" s="339">
        <f t="shared" ca="1" si="240"/>
        <v>1</v>
      </c>
      <c r="X47" s="339">
        <f t="shared" ca="1" si="240"/>
        <v>1</v>
      </c>
      <c r="Y47" s="339">
        <f t="shared" ca="1" si="240"/>
        <v>0</v>
      </c>
      <c r="Z47" s="32"/>
      <c r="AB47" s="21">
        <v>0</v>
      </c>
      <c r="AC47" s="5">
        <f t="shared" ca="1" si="143"/>
        <v>1</v>
      </c>
      <c r="AD47" s="5">
        <f t="shared" ca="1" si="143"/>
        <v>1</v>
      </c>
      <c r="AE47" s="5">
        <f t="shared" ca="1" si="143"/>
        <v>0</v>
      </c>
      <c r="AF47" s="5">
        <f t="shared" ca="1" si="143"/>
        <v>2</v>
      </c>
      <c r="AG47" s="5">
        <f t="shared" ca="1" si="143"/>
        <v>0</v>
      </c>
      <c r="AJ47" s="328" t="str">
        <f t="shared" ca="1" si="185"/>
        <v>00023 FeedSupply GSM Day135 FWM     GI1 EL050% Age234 T_TRUE  LTW_FALSE (F33N11)</v>
      </c>
      <c r="AK47" s="10" t="str">
        <f ca="1">IF(COUNTIF(AJ$5:AJ47,AJ47)=1,"-","Dup")</f>
        <v>-</v>
      </c>
      <c r="AL47" s="22" t="b">
        <f t="shared" ca="1" si="232"/>
        <v>1</v>
      </c>
      <c r="AM47" s="22" t="b">
        <f t="shared" ca="1" si="232"/>
        <v>0</v>
      </c>
      <c r="AN47" s="22" t="b">
        <f t="shared" ca="1" si="232"/>
        <v>1</v>
      </c>
      <c r="AO47" s="22" t="b">
        <f ca="1">OFFSET(AO$5,$B47,0)</f>
        <v>1</v>
      </c>
      <c r="AP47" s="340">
        <f ca="1">OFFSET(AP47,-1,2)</f>
        <v>111202</v>
      </c>
      <c r="AQ47" s="22" t="b">
        <f t="shared" ca="1" si="232"/>
        <v>1</v>
      </c>
      <c r="AR47" s="339">
        <f ca="1">OFFSET(AR47,-1,0)+1</f>
        <v>111203</v>
      </c>
      <c r="AS47" s="22">
        <f t="shared" ca="1" si="232"/>
        <v>1</v>
      </c>
      <c r="AT47" s="22" t="str">
        <f t="shared" ca="1" si="232"/>
        <v>-</v>
      </c>
      <c r="AU47" s="22" t="str">
        <f t="shared" ca="1" si="232"/>
        <v>-</v>
      </c>
      <c r="AV47" s="22" t="str">
        <f t="shared" ca="1" si="232"/>
        <v>-</v>
      </c>
      <c r="AW47" s="22" t="str">
        <f t="shared" ca="1" si="232"/>
        <v>-</v>
      </c>
      <c r="AX47" s="22" t="str">
        <f t="shared" ca="1" si="232"/>
        <v>-</v>
      </c>
      <c r="AY47" s="22">
        <f t="shared" ca="1" si="232"/>
        <v>0</v>
      </c>
      <c r="AZ47" s="22">
        <f t="shared" ca="1" si="232"/>
        <v>0</v>
      </c>
      <c r="BA47" s="22" t="str">
        <f t="shared" ca="1" si="232"/>
        <v>-</v>
      </c>
      <c r="BB47" s="22" t="str">
        <f t="shared" ca="1" si="232"/>
        <v>-</v>
      </c>
      <c r="BC47" s="22" t="str">
        <f t="shared" ca="1" si="232"/>
        <v>-</v>
      </c>
      <c r="BD47" s="22" t="str">
        <f t="shared" ca="1" si="232"/>
        <v>-</v>
      </c>
      <c r="BE47" s="22" t="str">
        <f t="shared" ca="1" si="232"/>
        <v>-</v>
      </c>
      <c r="BF47" s="22" t="str">
        <f t="shared" ca="1" si="232"/>
        <v>-</v>
      </c>
      <c r="BG47" s="22" t="str">
        <f t="shared" ca="1" si="232"/>
        <v>-</v>
      </c>
      <c r="BH47" s="22" t="str">
        <f t="shared" ca="1" si="232"/>
        <v>-</v>
      </c>
      <c r="BI47" s="22" t="str">
        <f t="shared" ca="1" si="232"/>
        <v>-</v>
      </c>
      <c r="BJ47" s="22" t="str">
        <f t="shared" ca="1" si="232"/>
        <v>-</v>
      </c>
      <c r="BK47" s="22" t="str">
        <f t="shared" ca="1" si="232"/>
        <v>-</v>
      </c>
      <c r="BL47" s="22" t="str">
        <f t="shared" ca="1" si="232"/>
        <v>-</v>
      </c>
      <c r="BM47" s="22" t="str">
        <f t="shared" ca="1" si="232"/>
        <v>-</v>
      </c>
      <c r="BN47" s="22" t="str">
        <f t="shared" ca="1" si="232"/>
        <v>-</v>
      </c>
      <c r="BO47" s="22" t="str">
        <f t="shared" ca="1" si="232"/>
        <v>-</v>
      </c>
      <c r="BP47" s="22" t="str">
        <f t="shared" ca="1" si="232"/>
        <v>-</v>
      </c>
      <c r="BQ47" s="22" t="str">
        <f t="shared" ca="1" si="232"/>
        <v>-</v>
      </c>
      <c r="BR47" s="22" t="str">
        <f t="shared" ca="1" si="232"/>
        <v>-</v>
      </c>
      <c r="BS47" s="22" t="str">
        <f t="shared" ca="1" si="232"/>
        <v>-</v>
      </c>
      <c r="BT47" s="22" t="str">
        <f t="shared" ca="1" si="232"/>
        <v>-</v>
      </c>
      <c r="BU47" s="22" t="str">
        <f t="shared" ca="1" si="232"/>
        <v>-</v>
      </c>
      <c r="BV47" s="22" t="str">
        <f t="shared" ca="1" si="232"/>
        <v>-</v>
      </c>
      <c r="BW47" s="22" t="str">
        <f t="shared" ca="1" si="232"/>
        <v>-</v>
      </c>
      <c r="BX47" s="5">
        <f t="shared" ca="1" si="145"/>
        <v>0</v>
      </c>
      <c r="BY47" s="22" t="str">
        <f t="shared" ca="1" si="232"/>
        <v>-</v>
      </c>
      <c r="BZ47" s="22" t="str">
        <f t="shared" ca="1" si="232"/>
        <v>-</v>
      </c>
      <c r="CA47" s="22" t="str">
        <f t="shared" ca="1" si="232"/>
        <v>-</v>
      </c>
      <c r="CB47" s="22" t="str">
        <f t="shared" ca="1" si="232"/>
        <v>-</v>
      </c>
      <c r="CC47" s="22" t="str">
        <f t="shared" ca="1" si="232"/>
        <v>-</v>
      </c>
      <c r="CD47" s="22" t="str">
        <f t="shared" ca="1" si="232"/>
        <v>-</v>
      </c>
      <c r="CE47" s="22" t="str">
        <f t="shared" ca="1" si="232"/>
        <v>-</v>
      </c>
      <c r="CF47" s="22" t="str">
        <f t="shared" ca="1" si="232"/>
        <v>-</v>
      </c>
      <c r="CG47" s="22">
        <f t="shared" ca="1" si="232"/>
        <v>1</v>
      </c>
      <c r="CH47" s="22">
        <f t="shared" ca="1" si="232"/>
        <v>1</v>
      </c>
      <c r="CI47" s="22">
        <f t="shared" ca="1" si="232"/>
        <v>0</v>
      </c>
      <c r="CJ47" s="22" t="str">
        <f t="shared" ca="1" si="232"/>
        <v>-</v>
      </c>
      <c r="CK47" s="22" t="str">
        <f t="shared" ca="1" si="232"/>
        <v>-</v>
      </c>
      <c r="CL47" s="22" t="str">
        <f t="shared" ca="1" si="232"/>
        <v>-</v>
      </c>
      <c r="CM47" s="22" t="str">
        <f t="shared" ca="1" si="232"/>
        <v>-</v>
      </c>
      <c r="CN47" s="22" t="str">
        <f t="shared" ca="1" si="232"/>
        <v>-</v>
      </c>
      <c r="CO47" s="22" t="str">
        <f t="shared" ca="1" si="232"/>
        <v>-</v>
      </c>
      <c r="CP47" s="22" t="str">
        <f t="shared" ca="1" si="232"/>
        <v>-</v>
      </c>
      <c r="CQ47" s="22">
        <f t="shared" ca="1" si="232"/>
        <v>0</v>
      </c>
      <c r="CR47" s="22" t="str">
        <f t="shared" ca="1" si="232"/>
        <v>-</v>
      </c>
      <c r="CS47" s="22" t="str">
        <f t="shared" ca="1" si="232"/>
        <v>-</v>
      </c>
      <c r="CT47" s="22" t="str">
        <f t="shared" ca="1" si="232"/>
        <v>-</v>
      </c>
      <c r="CU47" s="22" t="str">
        <f t="shared" ca="1" si="232"/>
        <v>-</v>
      </c>
      <c r="CV47" s="22" t="str">
        <f t="shared" ca="1" si="232"/>
        <v>-</v>
      </c>
      <c r="CW47" s="22">
        <f t="shared" ca="1" si="232"/>
        <v>0</v>
      </c>
      <c r="CX47" s="195">
        <f t="shared" ca="1" si="146"/>
        <v>0</v>
      </c>
      <c r="CY47" s="195">
        <f t="shared" ca="1" si="146"/>
        <v>0</v>
      </c>
      <c r="CZ47" s="195">
        <f t="shared" ca="1" si="146"/>
        <v>0</v>
      </c>
      <c r="DA47" s="195">
        <f t="shared" ca="1" si="146"/>
        <v>0</v>
      </c>
      <c r="DB47" s="194">
        <f t="shared" ca="1" si="147"/>
        <v>0</v>
      </c>
      <c r="DC47" s="194">
        <f t="shared" ca="1" si="147"/>
        <v>0</v>
      </c>
      <c r="DD47" s="194">
        <f t="shared" ca="1" si="147"/>
        <v>0</v>
      </c>
      <c r="DE47" s="194">
        <f t="shared" ca="1" si="147"/>
        <v>0</v>
      </c>
      <c r="DF47" s="196">
        <f t="shared" ca="1" si="148"/>
        <v>0</v>
      </c>
      <c r="DG47" s="196">
        <f t="shared" ca="1" si="148"/>
        <v>0</v>
      </c>
      <c r="DH47" s="196">
        <f t="shared" ca="1" si="148"/>
        <v>0</v>
      </c>
      <c r="DI47" s="196">
        <f t="shared" ca="1" si="148"/>
        <v>0</v>
      </c>
      <c r="DJ47" s="195">
        <f t="shared" ca="1" si="149"/>
        <v>0</v>
      </c>
      <c r="DK47" s="195">
        <f t="shared" ca="1" si="149"/>
        <v>0</v>
      </c>
      <c r="DL47" s="195">
        <f t="shared" ca="1" si="149"/>
        <v>0</v>
      </c>
      <c r="DM47" s="195">
        <f t="shared" ca="1" si="149"/>
        <v>0</v>
      </c>
      <c r="DN47" s="194">
        <f t="shared" ca="1" si="150"/>
        <v>0</v>
      </c>
      <c r="DO47" s="194">
        <f t="shared" ca="1" si="150"/>
        <v>0</v>
      </c>
      <c r="DP47" s="194">
        <f t="shared" ca="1" si="150"/>
        <v>0</v>
      </c>
      <c r="DQ47" s="194">
        <f t="shared" ca="1" si="150"/>
        <v>0</v>
      </c>
      <c r="DR47" s="196">
        <f t="shared" ca="1" si="151"/>
        <v>0</v>
      </c>
      <c r="DS47" s="196">
        <f t="shared" ca="1" si="151"/>
        <v>0</v>
      </c>
      <c r="DT47" s="196">
        <f t="shared" ca="1" si="151"/>
        <v>0</v>
      </c>
      <c r="DU47" s="196">
        <f t="shared" ca="1" si="151"/>
        <v>0</v>
      </c>
      <c r="DV47" s="195">
        <f t="shared" ca="1" si="152"/>
        <v>0</v>
      </c>
      <c r="DW47" s="195">
        <f t="shared" ca="1" si="152"/>
        <v>0</v>
      </c>
      <c r="DX47" s="195">
        <f t="shared" ca="1" si="152"/>
        <v>0</v>
      </c>
      <c r="DY47" s="195">
        <f t="shared" ca="1" si="152"/>
        <v>0</v>
      </c>
      <c r="DZ47" s="194">
        <f t="shared" ca="1" si="153"/>
        <v>0</v>
      </c>
      <c r="EA47" s="194">
        <f t="shared" ca="1" si="153"/>
        <v>0</v>
      </c>
      <c r="EB47" s="194">
        <f t="shared" ca="1" si="153"/>
        <v>0</v>
      </c>
      <c r="EC47" s="194">
        <f t="shared" ca="1" si="153"/>
        <v>0</v>
      </c>
      <c r="ED47" s="196">
        <f t="shared" ca="1" si="154"/>
        <v>0</v>
      </c>
      <c r="EE47" s="196">
        <f t="shared" ca="1" si="154"/>
        <v>0</v>
      </c>
      <c r="EF47" s="196">
        <f t="shared" ca="1" si="154"/>
        <v>0</v>
      </c>
      <c r="EG47" s="196">
        <f t="shared" ca="1" si="154"/>
        <v>0</v>
      </c>
      <c r="EH47" s="22">
        <f t="shared" ref="EH47:EV47" ca="1" si="241">OFFSET(EH$5,$B47,0)</f>
        <v>0</v>
      </c>
      <c r="EI47" s="22">
        <f t="shared" ca="1" si="241"/>
        <v>0</v>
      </c>
      <c r="EJ47" s="22">
        <f t="shared" ca="1" si="241"/>
        <v>0</v>
      </c>
      <c r="EK47" s="22">
        <f t="shared" ca="1" si="241"/>
        <v>0</v>
      </c>
      <c r="EL47" s="22" t="str">
        <f t="shared" ca="1" si="241"/>
        <v>-</v>
      </c>
      <c r="EM47" s="22" t="str">
        <f t="shared" ca="1" si="241"/>
        <v>-</v>
      </c>
      <c r="EN47" s="5">
        <f t="shared" ca="1" si="156"/>
        <v>19</v>
      </c>
      <c r="EO47" s="5">
        <f t="shared" ca="1" si="156"/>
        <v>19</v>
      </c>
      <c r="EP47" s="22" t="str">
        <f t="shared" ca="1" si="241"/>
        <v>-</v>
      </c>
      <c r="EQ47" s="22" t="str">
        <f t="shared" ca="1" si="241"/>
        <v>-</v>
      </c>
      <c r="ER47" s="22" t="str">
        <f t="shared" ca="1" si="241"/>
        <v>-</v>
      </c>
      <c r="ES47" s="22" t="str">
        <f t="shared" ca="1" si="241"/>
        <v>-</v>
      </c>
      <c r="ET47" s="22" t="str">
        <f t="shared" ca="1" si="241"/>
        <v>-</v>
      </c>
      <c r="EU47" s="22" t="str">
        <f t="shared" ca="1" si="241"/>
        <v>-</v>
      </c>
      <c r="EV47" s="22" t="str">
        <f t="shared" ca="1" si="241"/>
        <v>-</v>
      </c>
      <c r="EW47" s="5">
        <f t="shared" ca="1" si="157"/>
        <v>0</v>
      </c>
      <c r="EX47" s="22" t="str">
        <f t="shared" ca="1" si="233"/>
        <v>-</v>
      </c>
      <c r="EY47" s="22" t="str">
        <f t="shared" ca="1" si="233"/>
        <v>-</v>
      </c>
      <c r="EZ47" s="22" t="str">
        <f t="shared" ca="1" si="233"/>
        <v>-</v>
      </c>
      <c r="FA47" s="22" t="str">
        <f t="shared" ca="1" si="233"/>
        <v>-</v>
      </c>
      <c r="FB47" s="5" t="b">
        <f t="shared" ca="1" si="158"/>
        <v>0</v>
      </c>
      <c r="FC47" s="22" t="str">
        <f t="shared" ca="1" si="233"/>
        <v>-</v>
      </c>
      <c r="FD47" s="22">
        <f t="shared" ca="1" si="233"/>
        <v>0</v>
      </c>
      <c r="FE47" s="22" t="str">
        <f t="shared" ca="1" si="233"/>
        <v>-</v>
      </c>
      <c r="FF47" s="22">
        <f t="shared" ca="1" si="233"/>
        <v>1</v>
      </c>
      <c r="FG47" s="22">
        <f t="shared" ca="1" si="233"/>
        <v>0</v>
      </c>
      <c r="FH47" s="22">
        <f t="shared" ca="1" si="233"/>
        <v>1</v>
      </c>
      <c r="FI47" s="22">
        <f t="shared" ca="1" si="233"/>
        <v>1</v>
      </c>
      <c r="FJ47" s="22">
        <f t="shared" ca="1" si="233"/>
        <v>1</v>
      </c>
      <c r="FK47" s="22">
        <f t="shared" ca="1" si="233"/>
        <v>0</v>
      </c>
      <c r="FL47" s="22">
        <f t="shared" ca="1" si="233"/>
        <v>0</v>
      </c>
      <c r="FM47" s="22">
        <f t="shared" ca="1" si="233"/>
        <v>0</v>
      </c>
      <c r="FN47" s="22">
        <f t="shared" ca="1" si="233"/>
        <v>0</v>
      </c>
      <c r="FO47" s="22">
        <f t="shared" ca="1" si="233"/>
        <v>1</v>
      </c>
      <c r="FP47" s="22">
        <f t="shared" ca="1" si="233"/>
        <v>0</v>
      </c>
      <c r="FQ47" s="22">
        <f t="shared" ca="1" si="233"/>
        <v>0</v>
      </c>
      <c r="FR47" s="22">
        <f t="shared" ca="1" si="233"/>
        <v>0</v>
      </c>
      <c r="FS47" s="22">
        <f t="shared" ca="1" si="233"/>
        <v>0</v>
      </c>
      <c r="FT47" s="22">
        <f t="shared" ca="1" si="233"/>
        <v>0</v>
      </c>
      <c r="FU47" s="22">
        <f t="shared" ca="1" si="233"/>
        <v>0</v>
      </c>
      <c r="FV47" s="22">
        <f t="shared" ca="1" si="233"/>
        <v>0</v>
      </c>
      <c r="FW47" s="22">
        <f t="shared" ca="1" si="233"/>
        <v>1</v>
      </c>
      <c r="FX47" s="22">
        <f t="shared" ca="1" si="233"/>
        <v>0</v>
      </c>
      <c r="FY47" s="5">
        <f t="shared" ca="1" si="159"/>
        <v>0</v>
      </c>
      <c r="FZ47" s="5">
        <f t="shared" ca="1" si="159"/>
        <v>0</v>
      </c>
      <c r="GA47" s="5">
        <f t="shared" ca="1" si="159"/>
        <v>0</v>
      </c>
      <c r="GB47" s="5">
        <f t="shared" si="160"/>
        <v>0</v>
      </c>
      <c r="GC47" s="5">
        <f t="shared" si="160"/>
        <v>0.05</v>
      </c>
      <c r="GD47" s="5">
        <f t="shared" si="160"/>
        <v>0.05</v>
      </c>
      <c r="GE47" s="22">
        <f t="shared" ca="1" si="233"/>
        <v>0</v>
      </c>
      <c r="GF47" s="22">
        <f t="shared" ca="1" si="233"/>
        <v>0</v>
      </c>
      <c r="GG47" s="22" t="str">
        <f t="shared" ca="1" si="233"/>
        <v>-</v>
      </c>
      <c r="GH47" s="22" t="str">
        <f t="shared" ca="1" si="233"/>
        <v>-</v>
      </c>
      <c r="GI47" s="22" t="str">
        <f t="shared" ca="1" si="233"/>
        <v>-</v>
      </c>
      <c r="GJ47" s="22" t="str">
        <f t="shared" ca="1" si="233"/>
        <v>-</v>
      </c>
      <c r="GK47" s="5" t="b">
        <f t="shared" ca="1" si="161"/>
        <v>1</v>
      </c>
      <c r="GL47" s="5" t="b">
        <f t="shared" ca="1" si="161"/>
        <v>0</v>
      </c>
      <c r="GM47" s="5" t="b">
        <f t="shared" ca="1" si="161"/>
        <v>0</v>
      </c>
      <c r="GN47" s="5">
        <f t="shared" ca="1" si="162"/>
        <v>21</v>
      </c>
      <c r="GO47" s="22">
        <f t="shared" ca="1" si="233"/>
        <v>1</v>
      </c>
      <c r="GP47" s="22">
        <f t="shared" ca="1" si="233"/>
        <v>2</v>
      </c>
      <c r="GQ47" s="5" t="str">
        <f t="shared" ca="1" si="163"/>
        <v>-</v>
      </c>
      <c r="GR47" s="5" t="str">
        <f t="shared" ca="1" si="163"/>
        <v>-</v>
      </c>
      <c r="GS47" s="5" t="str">
        <f t="shared" si="164"/>
        <v>-</v>
      </c>
      <c r="GT47" s="5" t="str">
        <f t="shared" si="164"/>
        <v>-</v>
      </c>
      <c r="GU47" s="5">
        <f t="shared" ca="1" si="165"/>
        <v>0.66</v>
      </c>
      <c r="GV47" s="22" t="str">
        <f t="shared" ca="1" si="233"/>
        <v>-</v>
      </c>
      <c r="GW47" s="22" t="str">
        <f t="shared" ca="1" si="233"/>
        <v>-</v>
      </c>
      <c r="GX47" s="5" t="str">
        <f t="array" ref="GX47">IF(OR(GY47:HL47&lt;&gt;"-"),TRUE,"-")</f>
        <v>-</v>
      </c>
      <c r="GY47" s="5" t="str">
        <f>IF($Z47=0,"-",IFERROR(INDEX(CHOOSE($G47,DataAutumn!i.GI, DataWinter!i.GI, DataSpring!i.GI),$H47,7*($Z47-1)+GY$14)*INDEX(GI.LowerScalar,1,GY$14),"-"))</f>
        <v>-</v>
      </c>
      <c r="GZ47" s="5" t="str">
        <f>IF($Z47=0,"-",IFERROR(INDEX(CHOOSE($G47,DataAutumn!i.GI, DataWinter!i.GI, DataSpring!i.GI),$H47,7*($Z47-1)+GZ$14)*INDEX(GI.LowerScalar,1,GZ$14),"-"))</f>
        <v>-</v>
      </c>
      <c r="HA47" s="5" t="str">
        <f>IF($Z47=0,"-",IFERROR(INDEX(CHOOSE($G47,DataAutumn!i.GI, DataWinter!i.GI, DataSpring!i.GI),$H47,7*($Z47-1)+HA$14)*INDEX(GI.LowerScalar,1,HA$14),"-"))</f>
        <v>-</v>
      </c>
      <c r="HB47" s="5" t="str">
        <f>IF($Z47=0,"-",IFERROR(INDEX(CHOOSE($G47,DataAutumn!i.GI, DataWinter!i.GI, DataSpring!i.GI),$H47,7*($Z47-1)+HB$14)*INDEX(GI.LowerScalar,1,HB$14),"-"))</f>
        <v>-</v>
      </c>
      <c r="HC47" s="5" t="str">
        <f>IF($Z47=0,"-",IFERROR(INDEX(CHOOSE($G47,DataAutumn!i.GI, DataWinter!i.GI, DataSpring!i.GI),$H47,7*($Z47-1)+HC$14)*INDEX(GI.LowerScalar,1,HC$14),"-"))</f>
        <v>-</v>
      </c>
      <c r="HD47" s="5" t="str">
        <f>IF($Z47=0,"-",IFERROR(INDEX(CHOOSE($G47,DataAutumn!i.GI, DataWinter!i.GI, DataSpring!i.GI),$H47,7*($Z47-1)+HD$14)*INDEX(GI.LowerScalar,1,HD$14),"-"))</f>
        <v>-</v>
      </c>
      <c r="HE47" s="5" t="str">
        <f>IF($Z47=0,"-",IFERROR(INDEX(CHOOSE($G47,DataAutumn!i.GI, DataWinter!i.GI, DataSpring!i.GI),$H47,7*($Z47-1)+HE$14)*INDEX(GI.LowerScalar,1,HE$14),"-"))</f>
        <v>-</v>
      </c>
      <c r="HF47" s="5" t="str">
        <f>IF($Z47=0,"-",IFERROR(INDEX(CHOOSE($G47,DataAutumn!i.GI, DataWinter!i.GI, DataSpring!i.GI),$H47,7*($Z47-1)+HF$14)*INDEX(GI.LowerScalar,1,HF$14),"-"))</f>
        <v>-</v>
      </c>
      <c r="HG47" s="5" t="str">
        <f>IF($Z47=0,"-",IFERROR(INDEX(CHOOSE($G47,DataAutumn!i.GI, DataWinter!i.GI, DataSpring!i.GI),$H47,7*($Z47-1)+HG$14)*INDEX(GI.LowerScalar,1,HG$14),"-"))</f>
        <v>-</v>
      </c>
      <c r="HH47" s="5" t="str">
        <f>IF($Z47=0,"-",IFERROR(INDEX(CHOOSE($G47,DataAutumn!i.GI, DataWinter!i.GI, DataSpring!i.GI),$H47,7*($Z47-1)+HH$14)*INDEX(GI.LowerScalar,1,HH$14),"-"))</f>
        <v>-</v>
      </c>
      <c r="HI47" s="5" t="str">
        <f>IF($Z47=0,"-",IFERROR(INDEX(CHOOSE($G47,DataAutumn!i.GI, DataWinter!i.GI, DataSpring!i.GI),$H47,7*($Z47-1)+HI$14)*INDEX(GI.LowerScalar,1,HI$14),"-"))</f>
        <v>-</v>
      </c>
      <c r="HJ47" s="5" t="str">
        <f>IF($Z47=0,"-",IFERROR(INDEX(CHOOSE($G47,DataAutumn!i.GI, DataWinter!i.GI, DataSpring!i.GI),$H47,7*($Z47-1)+HJ$14)*INDEX(GI.LowerScalar,1,HJ$14),"-"))</f>
        <v>-</v>
      </c>
      <c r="HK47" s="5" t="str">
        <f>IF($Z47=0,"-",IFERROR(INDEX(CHOOSE($G47,DataAutumn!i.GI, DataWinter!i.GI, DataSpring!i.GI),$H47,7*($Z47-1)+HK$14)*INDEX(GI.LowerScalar,1,HK$14),"-"))</f>
        <v>-</v>
      </c>
      <c r="HL47" s="5" t="str">
        <f>IF($Z47=0,"-",IFERROR(INDEX(CHOOSE($G47,DataAutumn!i.GI, DataWinter!i.GI, DataSpring!i.GI),$H47,7*($Z47-1)+HL$14)*INDEX(GI.LowerScalar,1,HL$14),"-"))</f>
        <v>-</v>
      </c>
      <c r="HM47" s="5" t="b">
        <f t="array" aca="1" ref="HM47" ca="1">IF(OR(HN47:IB47&lt;&gt;"-"),TRUE,"-")</f>
        <v>1</v>
      </c>
      <c r="HN47" s="22">
        <f t="shared" ca="1" si="229"/>
        <v>0</v>
      </c>
      <c r="HO47" s="5" t="str">
        <f>IF($Z47=0,"-",IFERROR(INDEX(CHOOSE($G47,DataAutumn!i.GI, DataWinter!i.GI, DataSpring!i.GI),$H47,7*($Z47-1)+HO$14)*INDEX(GI.UpperScalar,1,HO$14),"-"))</f>
        <v>-</v>
      </c>
      <c r="HP47" s="5" t="str">
        <f>IF($Z47=0,"-",IFERROR(INDEX(CHOOSE($G47,DataAutumn!i.GI, DataWinter!i.GI, DataSpring!i.GI),$H47,7*($Z47-1)+HP$14)*INDEX(GI.UpperScalar,1,HP$14),"-"))</f>
        <v>-</v>
      </c>
      <c r="HQ47" s="5" t="str">
        <f>IF($Z47=0,"-",IFERROR(INDEX(CHOOSE($G47,DataAutumn!i.GI, DataWinter!i.GI, DataSpring!i.GI),$H47,7*($Z47-1)+HQ$14)*INDEX(GI.UpperScalar,1,HQ$14),"-"))</f>
        <v>-</v>
      </c>
      <c r="HR47" s="5" t="str">
        <f>IF($Z47=0,"-",IFERROR(INDEX(CHOOSE($G47,DataAutumn!i.GI, DataWinter!i.GI, DataSpring!i.GI),$H47,7*($Z47-1)+HR$14)*INDEX(GI.UpperScalar,1,HR$14),"-"))</f>
        <v>-</v>
      </c>
      <c r="HS47" s="5" t="str">
        <f>IF($Z47=0,"-",IFERROR(INDEX(CHOOSE($G47,DataAutumn!i.GI, DataWinter!i.GI, DataSpring!i.GI),$H47,7*($Z47-1)+HS$14)*INDEX(GI.UpperScalar,1,HS$14),"-"))</f>
        <v>-</v>
      </c>
      <c r="HT47" s="5" t="str">
        <f>IF($Z47=0,"-",IFERROR(INDEX(CHOOSE($G47,DataAutumn!i.GI, DataWinter!i.GI, DataSpring!i.GI),$H47,7*($Z47-1)+HT$14)*INDEX(GI.UpperScalar,1,HT$14),"-"))</f>
        <v>-</v>
      </c>
      <c r="HU47" s="5" t="str">
        <f>IF($Z47=0,"-",IFERROR(INDEX(CHOOSE($G47,DataAutumn!i.GI, DataWinter!i.GI, DataSpring!i.GI),$H47,7*($Z47-1)+HU$14)*INDEX(GI.UpperScalar,1,HU$14),"-"))</f>
        <v>-</v>
      </c>
      <c r="HV47" s="5" t="str">
        <f>IF($Z47=0,"-",IFERROR(INDEX(CHOOSE($G47,DataAutumn!i.GI, DataWinter!i.GI, DataSpring!i.GI),$H47,7*($Z47-1)+HV$14)*INDEX(GI.UpperScalar,1,HV$14),"-"))</f>
        <v>-</v>
      </c>
      <c r="HW47" s="5" t="str">
        <f>IF($Z47=0,"-",IFERROR(INDEX(CHOOSE($G47,DataAutumn!i.GI, DataWinter!i.GI, DataSpring!i.GI),$H47,7*($Z47-1)+HW$14)*INDEX(GI.UpperScalar,1,HW$14),"-"))</f>
        <v>-</v>
      </c>
      <c r="HX47" s="5" t="str">
        <f>IF($Z47=0,"-",IFERROR(INDEX(CHOOSE($G47,DataAutumn!i.GI, DataWinter!i.GI, DataSpring!i.GI),$H47,7*($Z47-1)+HX$14)*INDEX(GI.UpperScalar,1,HX$14),"-"))</f>
        <v>-</v>
      </c>
      <c r="HY47" s="5" t="str">
        <f>IF($Z47=0,"-",IFERROR(INDEX(CHOOSE($G47,DataAutumn!i.GI, DataWinter!i.GI, DataSpring!i.GI),$H47,7*($Z47-1)+HY$14)*INDEX(GI.UpperScalar,1,HY$14),"-"))</f>
        <v>-</v>
      </c>
      <c r="HZ47" s="5" t="str">
        <f>IF($Z47=0,"-",IFERROR(INDEX(CHOOSE($G47,DataAutumn!i.GI, DataWinter!i.GI, DataSpring!i.GI),$H47,7*($Z47-1)+HZ$14)*INDEX(GI.UpperScalar,1,HZ$14),"-"))</f>
        <v>-</v>
      </c>
      <c r="IA47" s="5" t="str">
        <f>IF($Z47=0,"-",IFERROR(INDEX(CHOOSE($G47,DataAutumn!i.GI, DataWinter!i.GI, DataSpring!i.GI),$H47,7*($Z47-1)+IA$14)*INDEX(GI.UpperScalar,1,IA$14),"-"))</f>
        <v>-</v>
      </c>
      <c r="IB47" s="5" t="str">
        <f>IF($Z47=0,"-",IFERROR(INDEX(CHOOSE($G47,DataAutumn!i.GI, DataWinter!i.GI, DataSpring!i.GI),$H47,7*($Z47-1)+IB$14)*INDEX(GI.UpperScalar,1,IB$14),"-"))</f>
        <v>-</v>
      </c>
      <c r="IC47" s="22" t="str">
        <f t="shared" ref="IC47:ID47" ca="1" si="242">OFFSET(IC$5,$B47,0)</f>
        <v>-</v>
      </c>
      <c r="ID47" s="22" t="str">
        <f t="shared" ca="1" si="242"/>
        <v>-</v>
      </c>
      <c r="IE47" s="22" t="b">
        <f t="shared" ca="1" si="107"/>
        <v>1</v>
      </c>
      <c r="IF47" s="22">
        <f t="shared" ca="1" si="107"/>
        <v>0</v>
      </c>
      <c r="IG47" s="5" t="str">
        <f t="shared" ca="1" si="166"/>
        <v>-</v>
      </c>
      <c r="IH47" s="5" t="str">
        <f t="shared" ca="1" si="166"/>
        <v>-</v>
      </c>
      <c r="II47" s="5" t="str">
        <f t="shared" ca="1" si="166"/>
        <v>-</v>
      </c>
      <c r="IJ47" s="5" t="str">
        <f t="shared" ca="1" si="166"/>
        <v>-</v>
      </c>
      <c r="IK47" s="22" t="str">
        <f t="shared" ca="1" si="231"/>
        <v>-</v>
      </c>
      <c r="IL47" s="5">
        <f t="shared" ca="1" si="167"/>
        <v>0.5</v>
      </c>
      <c r="IM47" s="22" t="str">
        <f t="shared" ca="1" si="231"/>
        <v>-</v>
      </c>
      <c r="IN47" s="5">
        <f t="shared" ca="1" si="168"/>
        <v>0.5</v>
      </c>
      <c r="IO47" s="5" t="str">
        <f t="shared" ca="1" si="169"/>
        <v>-</v>
      </c>
      <c r="IP47" s="5">
        <f t="shared" ca="1" si="169"/>
        <v>500</v>
      </c>
      <c r="IQ47" s="5">
        <f t="shared" ca="1" si="169"/>
        <v>500</v>
      </c>
      <c r="IR47" s="5">
        <f ca="1">INDEX(i.FlkStrctr,$H47,IR$14)</f>
        <v>865</v>
      </c>
      <c r="IS47" s="5" t="str">
        <f t="shared" ca="1" si="169"/>
        <v>-</v>
      </c>
      <c r="IT47" s="5" t="str">
        <f ca="1">INDEX(i.FlkStrctr,$H47,IT$14)</f>
        <v>-</v>
      </c>
      <c r="IU47" s="22">
        <f t="shared" ca="1" si="231"/>
        <v>1</v>
      </c>
      <c r="IV47" s="22">
        <f t="shared" ca="1" si="231"/>
        <v>0</v>
      </c>
      <c r="IW47" s="22">
        <f t="shared" ca="1" si="231"/>
        <v>1</v>
      </c>
      <c r="IX47" s="22">
        <f t="shared" ca="1" si="231"/>
        <v>1</v>
      </c>
      <c r="IY47" s="22">
        <f t="shared" ca="1" si="231"/>
        <v>0</v>
      </c>
      <c r="IZ47" s="22">
        <f t="shared" ca="1" si="231"/>
        <v>70</v>
      </c>
      <c r="JA47" s="22">
        <f t="shared" ca="1" si="231"/>
        <v>50</v>
      </c>
      <c r="JB47" s="22">
        <f t="shared" ca="1" si="231"/>
        <v>70</v>
      </c>
      <c r="JC47" s="22">
        <f t="shared" ca="1" si="231"/>
        <v>50</v>
      </c>
      <c r="JD47" s="5">
        <f t="shared" ca="1" si="170"/>
        <v>1</v>
      </c>
      <c r="JE47" s="5">
        <f t="shared" ca="1" si="171"/>
        <v>1</v>
      </c>
      <c r="JF47" s="5">
        <f t="shared" ca="1" si="172"/>
        <v>1</v>
      </c>
      <c r="JG47" s="22">
        <f t="shared" ca="1" si="231"/>
        <v>1</v>
      </c>
      <c r="JH47" s="22">
        <f t="shared" ca="1" si="231"/>
        <v>1</v>
      </c>
      <c r="JI47" s="22">
        <f t="shared" ca="1" si="231"/>
        <v>1</v>
      </c>
      <c r="JJ47" s="22">
        <f t="shared" ca="1" si="231"/>
        <v>1</v>
      </c>
      <c r="JK47" s="22">
        <f t="shared" ca="1" si="231"/>
        <v>1</v>
      </c>
      <c r="JL47" s="22">
        <f t="shared" ca="1" si="231"/>
        <v>1</v>
      </c>
      <c r="JM47" s="22">
        <f t="shared" ca="1" si="231"/>
        <v>1</v>
      </c>
      <c r="JN47" s="173" t="b">
        <f t="shared" ref="JN47" ca="1" si="243">SUM(JO47:OD47)&gt;0</f>
        <v>1</v>
      </c>
      <c r="JO47" s="173">
        <f t="shared" ref="JO47:LZ47" ca="1" si="244">IF($AC47=0,"-",INDEX(i.LMU_Area,$AC47,JO$14))</f>
        <v>149.99</v>
      </c>
      <c r="JP47" s="173">
        <f t="shared" ca="1" si="244"/>
        <v>0</v>
      </c>
      <c r="JQ47" s="173">
        <f t="shared" ca="1" si="244"/>
        <v>0</v>
      </c>
      <c r="JR47" s="173">
        <f t="shared" ca="1" si="244"/>
        <v>0</v>
      </c>
      <c r="JS47" s="173">
        <f t="shared" ca="1" si="244"/>
        <v>0</v>
      </c>
      <c r="JT47" s="173">
        <f t="shared" ca="1" si="244"/>
        <v>0</v>
      </c>
      <c r="JU47" s="173">
        <f t="shared" ca="1" si="244"/>
        <v>0</v>
      </c>
      <c r="JV47" s="173">
        <f t="shared" ca="1" si="244"/>
        <v>0</v>
      </c>
      <c r="JW47" s="173">
        <f t="shared" ca="1" si="244"/>
        <v>0</v>
      </c>
      <c r="JX47" s="173">
        <f t="shared" ca="1" si="244"/>
        <v>0</v>
      </c>
      <c r="JY47" s="173">
        <f t="shared" ca="1" si="244"/>
        <v>0</v>
      </c>
      <c r="JZ47" s="173">
        <f t="shared" ca="1" si="244"/>
        <v>0</v>
      </c>
      <c r="KA47" s="173">
        <f t="shared" ca="1" si="244"/>
        <v>0</v>
      </c>
      <c r="KB47" s="173">
        <f t="shared" ca="1" si="244"/>
        <v>0</v>
      </c>
      <c r="KC47" s="173">
        <f t="shared" ca="1" si="244"/>
        <v>0</v>
      </c>
      <c r="KD47" s="173">
        <f t="shared" ca="1" si="244"/>
        <v>146.24</v>
      </c>
      <c r="KE47" s="173">
        <f t="shared" ca="1" si="244"/>
        <v>146.24</v>
      </c>
      <c r="KF47" s="173">
        <f t="shared" ca="1" si="244"/>
        <v>146.24</v>
      </c>
      <c r="KG47" s="173">
        <f t="shared" ca="1" si="244"/>
        <v>146.24</v>
      </c>
      <c r="KH47" s="173">
        <f t="shared" ca="1" si="244"/>
        <v>146.24</v>
      </c>
      <c r="KI47" s="173">
        <f t="shared" ca="1" si="244"/>
        <v>146.24</v>
      </c>
      <c r="KJ47" s="173">
        <f t="shared" ca="1" si="244"/>
        <v>146.24</v>
      </c>
      <c r="KK47" s="173">
        <f t="shared" ca="1" si="244"/>
        <v>146.24</v>
      </c>
      <c r="KL47" s="173">
        <f t="shared" ca="1" si="244"/>
        <v>20</v>
      </c>
      <c r="KM47" s="173">
        <f t="shared" ca="1" si="244"/>
        <v>20</v>
      </c>
      <c r="KN47" s="173">
        <f t="shared" ca="1" si="244"/>
        <v>20</v>
      </c>
      <c r="KO47" s="173">
        <f t="shared" ca="1" si="244"/>
        <v>0</v>
      </c>
      <c r="KP47" s="173">
        <f t="shared" ca="1" si="244"/>
        <v>0</v>
      </c>
      <c r="KQ47" s="173">
        <f t="shared" ca="1" si="244"/>
        <v>0</v>
      </c>
      <c r="KR47" s="173">
        <f t="shared" ca="1" si="244"/>
        <v>0</v>
      </c>
      <c r="KS47" s="173">
        <f t="shared" ca="1" si="244"/>
        <v>75.289999999999992</v>
      </c>
      <c r="KT47" s="173">
        <f t="shared" ca="1" si="244"/>
        <v>75.289999999999992</v>
      </c>
      <c r="KU47" s="173">
        <f t="shared" ca="1" si="244"/>
        <v>75.289999999999992</v>
      </c>
      <c r="KV47" s="173">
        <f t="shared" ca="1" si="244"/>
        <v>75.289999999999992</v>
      </c>
      <c r="KW47" s="173">
        <f t="shared" ca="1" si="244"/>
        <v>75.289999999999992</v>
      </c>
      <c r="KX47" s="173">
        <f t="shared" ca="1" si="244"/>
        <v>75.289999999999992</v>
      </c>
      <c r="KY47" s="173">
        <f t="shared" ca="1" si="244"/>
        <v>75.289999999999992</v>
      </c>
      <c r="KZ47" s="173">
        <f t="shared" ca="1" si="244"/>
        <v>222.87</v>
      </c>
      <c r="LA47" s="173">
        <f t="shared" ca="1" si="244"/>
        <v>0</v>
      </c>
      <c r="LB47" s="173">
        <f t="shared" ca="1" si="244"/>
        <v>0</v>
      </c>
      <c r="LC47" s="173">
        <f t="shared" ca="1" si="244"/>
        <v>0</v>
      </c>
      <c r="LD47" s="173">
        <f t="shared" ca="1" si="244"/>
        <v>0</v>
      </c>
      <c r="LE47" s="173">
        <f t="shared" ca="1" si="244"/>
        <v>0</v>
      </c>
      <c r="LF47" s="173">
        <f t="shared" ca="1" si="244"/>
        <v>0</v>
      </c>
      <c r="LG47" s="173">
        <f t="shared" ca="1" si="244"/>
        <v>0</v>
      </c>
      <c r="LH47" s="173">
        <f t="shared" ca="1" si="244"/>
        <v>0</v>
      </c>
      <c r="LI47" s="173">
        <f t="shared" ca="1" si="244"/>
        <v>0</v>
      </c>
      <c r="LJ47" s="173">
        <f t="shared" ca="1" si="244"/>
        <v>0</v>
      </c>
      <c r="LK47" s="173">
        <f t="shared" ca="1" si="244"/>
        <v>0</v>
      </c>
      <c r="LL47" s="173">
        <f t="shared" ca="1" si="244"/>
        <v>0</v>
      </c>
      <c r="LM47" s="173">
        <f t="shared" ca="1" si="244"/>
        <v>0</v>
      </c>
      <c r="LN47" s="173">
        <f t="shared" ca="1" si="244"/>
        <v>0</v>
      </c>
      <c r="LO47" s="173">
        <f t="shared" ca="1" si="244"/>
        <v>0</v>
      </c>
      <c r="LP47" s="173">
        <f t="shared" ca="1" si="244"/>
        <v>0</v>
      </c>
      <c r="LQ47" s="173">
        <f t="shared" ca="1" si="244"/>
        <v>0</v>
      </c>
      <c r="LR47" s="173">
        <f t="shared" ca="1" si="244"/>
        <v>0</v>
      </c>
      <c r="LS47" s="173">
        <f t="shared" ca="1" si="244"/>
        <v>0</v>
      </c>
      <c r="LT47" s="173">
        <f t="shared" ca="1" si="244"/>
        <v>0</v>
      </c>
      <c r="LU47" s="173">
        <f t="shared" ca="1" si="244"/>
        <v>0</v>
      </c>
      <c r="LV47" s="173">
        <f t="shared" ca="1" si="244"/>
        <v>0</v>
      </c>
      <c r="LW47" s="173">
        <f t="shared" ca="1" si="244"/>
        <v>0</v>
      </c>
      <c r="LX47" s="173">
        <f t="shared" ca="1" si="244"/>
        <v>0</v>
      </c>
      <c r="LY47" s="173">
        <f t="shared" ca="1" si="244"/>
        <v>0</v>
      </c>
      <c r="LZ47" s="173">
        <f t="shared" ca="1" si="244"/>
        <v>0</v>
      </c>
      <c r="MA47" s="173">
        <f t="shared" ref="MA47:NV47" ca="1" si="245">IF($AC47=0,"-",INDEX(i.LMU_Area,$AC47,MA$14))</f>
        <v>0</v>
      </c>
      <c r="MB47" s="173">
        <f t="shared" ca="1" si="245"/>
        <v>0</v>
      </c>
      <c r="MC47" s="173">
        <f t="shared" ca="1" si="245"/>
        <v>0</v>
      </c>
      <c r="MD47" s="173">
        <f t="shared" ca="1" si="245"/>
        <v>0</v>
      </c>
      <c r="ME47" s="173">
        <f t="shared" ca="1" si="245"/>
        <v>0</v>
      </c>
      <c r="MF47" s="173">
        <f t="shared" ca="1" si="245"/>
        <v>0</v>
      </c>
      <c r="MG47" s="173">
        <f t="shared" ca="1" si="245"/>
        <v>0</v>
      </c>
      <c r="MH47" s="173">
        <f t="shared" ca="1" si="245"/>
        <v>0</v>
      </c>
      <c r="MI47" s="173">
        <f t="shared" ca="1" si="245"/>
        <v>0</v>
      </c>
      <c r="MJ47" s="173">
        <f t="shared" ca="1" si="245"/>
        <v>0</v>
      </c>
      <c r="MK47" s="173">
        <f t="shared" ca="1" si="245"/>
        <v>0</v>
      </c>
      <c r="ML47" s="173">
        <f t="shared" ca="1" si="245"/>
        <v>0</v>
      </c>
      <c r="MM47" s="173">
        <f t="shared" ca="1" si="245"/>
        <v>0</v>
      </c>
      <c r="MN47" s="173">
        <f t="shared" ca="1" si="245"/>
        <v>0</v>
      </c>
      <c r="MO47" s="173">
        <f t="shared" ca="1" si="245"/>
        <v>0</v>
      </c>
      <c r="MP47" s="173">
        <f t="shared" ca="1" si="245"/>
        <v>0</v>
      </c>
      <c r="MQ47" s="173">
        <f t="shared" ca="1" si="245"/>
        <v>0</v>
      </c>
      <c r="MR47" s="173">
        <f t="shared" ca="1" si="245"/>
        <v>0</v>
      </c>
      <c r="MS47" s="173">
        <f t="shared" ca="1" si="245"/>
        <v>0</v>
      </c>
      <c r="MT47" s="173">
        <f t="shared" ca="1" si="245"/>
        <v>0</v>
      </c>
      <c r="MU47" s="173">
        <f t="shared" ca="1" si="245"/>
        <v>0</v>
      </c>
      <c r="MV47" s="173">
        <f t="shared" ca="1" si="245"/>
        <v>0</v>
      </c>
      <c r="MW47" s="173">
        <f t="shared" ca="1" si="245"/>
        <v>0</v>
      </c>
      <c r="MX47" s="173">
        <f t="shared" ca="1" si="245"/>
        <v>0</v>
      </c>
      <c r="MY47" s="173">
        <f t="shared" ca="1" si="245"/>
        <v>0</v>
      </c>
      <c r="MZ47" s="173">
        <f t="shared" ca="1" si="245"/>
        <v>0</v>
      </c>
      <c r="NA47" s="173">
        <f t="shared" ca="1" si="245"/>
        <v>0</v>
      </c>
      <c r="NB47" s="173">
        <f t="shared" ca="1" si="245"/>
        <v>0</v>
      </c>
      <c r="NC47" s="173">
        <f t="shared" ca="1" si="245"/>
        <v>0</v>
      </c>
      <c r="ND47" s="173">
        <f t="shared" ca="1" si="245"/>
        <v>0</v>
      </c>
      <c r="NE47" s="173">
        <f t="shared" ca="1" si="245"/>
        <v>0</v>
      </c>
      <c r="NF47" s="173">
        <f t="shared" ca="1" si="245"/>
        <v>0</v>
      </c>
      <c r="NG47" s="173">
        <f t="shared" ca="1" si="245"/>
        <v>0</v>
      </c>
      <c r="NH47" s="173">
        <f t="shared" ca="1" si="245"/>
        <v>0</v>
      </c>
      <c r="NI47" s="173">
        <f t="shared" ca="1" si="245"/>
        <v>0</v>
      </c>
      <c r="NJ47" s="173">
        <f t="shared" ca="1" si="245"/>
        <v>0</v>
      </c>
      <c r="NK47" s="173">
        <f t="shared" ca="1" si="245"/>
        <v>0</v>
      </c>
      <c r="NL47" s="173">
        <f t="shared" ca="1" si="245"/>
        <v>0</v>
      </c>
      <c r="NM47" s="173">
        <f t="shared" ca="1" si="245"/>
        <v>0</v>
      </c>
      <c r="NN47" s="173">
        <f t="shared" ca="1" si="245"/>
        <v>0</v>
      </c>
      <c r="NO47" s="173">
        <f t="shared" ca="1" si="245"/>
        <v>0</v>
      </c>
      <c r="NP47" s="173">
        <f t="shared" ca="1" si="245"/>
        <v>0</v>
      </c>
      <c r="NQ47" s="173">
        <f t="shared" ca="1" si="245"/>
        <v>0</v>
      </c>
      <c r="NR47" s="173">
        <f t="shared" ca="1" si="245"/>
        <v>0</v>
      </c>
      <c r="NS47" s="173">
        <f t="shared" ca="1" si="245"/>
        <v>0</v>
      </c>
      <c r="NT47" s="173">
        <f t="shared" ca="1" si="245"/>
        <v>0</v>
      </c>
      <c r="NU47" s="173">
        <f t="shared" ca="1" si="245"/>
        <v>0</v>
      </c>
      <c r="NV47" s="173">
        <f t="shared" ca="1" si="245"/>
        <v>0</v>
      </c>
      <c r="NW47" s="173">
        <f t="shared" ca="1" si="180"/>
        <v>0</v>
      </c>
      <c r="NX47" s="173">
        <f t="shared" ca="1" si="180"/>
        <v>0</v>
      </c>
      <c r="NY47" s="173">
        <f t="shared" ca="1" si="180"/>
        <v>0</v>
      </c>
      <c r="NZ47" s="173">
        <f t="shared" ca="1" si="180"/>
        <v>0</v>
      </c>
      <c r="OA47" s="173">
        <f t="shared" ca="1" si="180"/>
        <v>0</v>
      </c>
      <c r="OB47" s="173">
        <f t="shared" ca="1" si="180"/>
        <v>0</v>
      </c>
      <c r="OC47" s="173">
        <f t="shared" ca="1" si="180"/>
        <v>0</v>
      </c>
      <c r="OD47" s="173">
        <f t="shared" ca="1" si="180"/>
        <v>0</v>
      </c>
      <c r="OE47" s="22">
        <f t="shared" ca="1" si="231"/>
        <v>0</v>
      </c>
      <c r="OF47" s="22" t="str">
        <f t="shared" ca="1" si="231"/>
        <v>-</v>
      </c>
      <c r="OG47" s="22">
        <f t="shared" ca="1" si="231"/>
        <v>0</v>
      </c>
      <c r="OH47" s="22">
        <f t="shared" ca="1" si="231"/>
        <v>0</v>
      </c>
      <c r="OI47" s="27">
        <v>0</v>
      </c>
    </row>
    <row r="48" spans="1:399" s="303" customFormat="1" outlineLevel="1">
      <c r="A48" s="302">
        <f t="shared" si="226"/>
        <v>43</v>
      </c>
      <c r="B48" s="302"/>
      <c r="D48" s="303" t="b">
        <v>0</v>
      </c>
      <c r="G48" s="302"/>
      <c r="H48" s="302"/>
      <c r="I48" s="302"/>
      <c r="J48" s="302"/>
      <c r="K48" s="302"/>
      <c r="L48" s="302"/>
      <c r="M48" s="302"/>
      <c r="N48" s="302"/>
      <c r="O48" s="302"/>
      <c r="P48" s="302"/>
      <c r="Q48" s="302"/>
      <c r="R48" s="302"/>
      <c r="S48" s="302"/>
      <c r="T48" s="302"/>
      <c r="U48" s="302"/>
      <c r="V48" s="302"/>
      <c r="W48" s="302"/>
      <c r="X48" s="302"/>
      <c r="Y48" s="302"/>
      <c r="Z48" s="32"/>
      <c r="AJ48" s="332" t="str">
        <f ca="1">"blank "&amp;TEXT(RAND(),"0.000")</f>
        <v>blank 0.432</v>
      </c>
      <c r="AK48" s="10" t="str">
        <f ca="1">IF(COUNTIF(AJ$5:AJ48,AJ48)=1,"-","Dup")</f>
        <v>-</v>
      </c>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c r="IW48" s="16"/>
      <c r="IX48" s="16"/>
      <c r="IY48" s="16"/>
      <c r="IZ48" s="16"/>
      <c r="JA48" s="16"/>
      <c r="JB48" s="16"/>
      <c r="JC48" s="16"/>
      <c r="JD48" s="16"/>
      <c r="JE48" s="16"/>
      <c r="JF48" s="16"/>
      <c r="JG48" s="16"/>
      <c r="JH48" s="16"/>
      <c r="JI48" s="16"/>
      <c r="JJ48" s="16"/>
      <c r="JK48" s="16"/>
      <c r="JL48" s="16"/>
      <c r="JM48" s="16"/>
      <c r="JN48" s="16"/>
      <c r="JO48" s="16"/>
      <c r="JP48" s="16"/>
      <c r="JQ48" s="16"/>
      <c r="JR48" s="16"/>
      <c r="JS48" s="16"/>
      <c r="JT48" s="16"/>
      <c r="JU48" s="16"/>
      <c r="JV48" s="16"/>
      <c r="JW48" s="16"/>
      <c r="JX48" s="16"/>
      <c r="JY48" s="16"/>
      <c r="JZ48" s="16"/>
      <c r="KA48" s="16"/>
      <c r="KB48" s="16"/>
      <c r="KC48" s="16"/>
      <c r="KD48" s="16"/>
      <c r="KE48" s="16"/>
      <c r="KF48" s="16"/>
      <c r="KG48" s="16"/>
      <c r="KH48" s="16"/>
      <c r="KI48" s="16"/>
      <c r="KJ48" s="16"/>
      <c r="KK48" s="16"/>
      <c r="KL48" s="16"/>
      <c r="KM48" s="16"/>
      <c r="KN48" s="16"/>
      <c r="KO48" s="16"/>
      <c r="KP48" s="16"/>
      <c r="KQ48" s="16"/>
      <c r="KR48" s="16"/>
      <c r="KS48" s="16"/>
      <c r="KT48" s="16"/>
      <c r="KU48" s="16"/>
      <c r="KV48" s="16"/>
      <c r="KW48" s="16"/>
      <c r="KX48" s="16"/>
      <c r="KY48" s="16"/>
      <c r="KZ48" s="16"/>
      <c r="LA48" s="16"/>
      <c r="LB48" s="16"/>
      <c r="LC48" s="16"/>
      <c r="LD48" s="16"/>
      <c r="LE48" s="16"/>
      <c r="LF48" s="16"/>
      <c r="LG48" s="16"/>
      <c r="LH48" s="16"/>
      <c r="LI48" s="16"/>
      <c r="LJ48" s="16"/>
      <c r="LK48" s="16"/>
      <c r="LL48" s="16"/>
      <c r="LM48" s="16"/>
      <c r="LN48" s="16"/>
      <c r="LO48" s="16"/>
      <c r="LP48" s="16"/>
      <c r="LQ48" s="16"/>
      <c r="LR48" s="16"/>
      <c r="LS48" s="16"/>
      <c r="LT48" s="16"/>
      <c r="LU48" s="16"/>
      <c r="LV48" s="16"/>
      <c r="LW48" s="16"/>
      <c r="LX48" s="16"/>
      <c r="LY48" s="16"/>
      <c r="LZ48" s="16"/>
      <c r="MA48" s="16"/>
      <c r="MB48" s="16"/>
      <c r="MC48" s="16"/>
      <c r="MD48" s="16"/>
      <c r="ME48" s="16"/>
      <c r="MF48" s="16"/>
      <c r="MG48" s="16"/>
      <c r="MH48" s="16"/>
      <c r="MI48" s="16"/>
      <c r="MJ48" s="16"/>
      <c r="MK48" s="16"/>
      <c r="ML48" s="16"/>
      <c r="MM48" s="16"/>
      <c r="MN48" s="16"/>
      <c r="MO48" s="16"/>
      <c r="MP48" s="16"/>
      <c r="MQ48" s="16"/>
      <c r="MR48" s="16"/>
      <c r="MS48" s="16"/>
      <c r="MT48" s="16"/>
      <c r="MU48" s="16"/>
      <c r="MV48" s="16"/>
      <c r="MW48" s="16"/>
      <c r="MX48" s="16"/>
      <c r="MY48" s="16"/>
      <c r="MZ48" s="16"/>
      <c r="NA48" s="16"/>
      <c r="NB48" s="16"/>
      <c r="NC48" s="16"/>
      <c r="ND48" s="16"/>
      <c r="NE48" s="16"/>
      <c r="NF48" s="16"/>
      <c r="NG48" s="16"/>
      <c r="NH48" s="16"/>
      <c r="NI48" s="16"/>
      <c r="NJ48" s="16"/>
      <c r="NK48" s="16"/>
      <c r="NL48" s="16"/>
      <c r="NM48" s="16"/>
      <c r="NN48" s="16"/>
      <c r="NO48" s="16"/>
      <c r="NP48" s="16"/>
      <c r="NQ48" s="16"/>
      <c r="NR48" s="16"/>
      <c r="NS48" s="16"/>
      <c r="NT48" s="16"/>
      <c r="NU48" s="16"/>
      <c r="NV48" s="16"/>
      <c r="NW48" s="16"/>
      <c r="NX48" s="16"/>
      <c r="NY48" s="16"/>
      <c r="NZ48" s="16"/>
      <c r="OA48" s="16"/>
      <c r="OB48" s="16"/>
      <c r="OC48" s="16"/>
      <c r="OD48" s="16"/>
      <c r="OE48" s="16"/>
      <c r="OF48" s="16"/>
      <c r="OG48" s="16"/>
      <c r="OH48" s="16"/>
      <c r="OI48" s="27">
        <v>0</v>
      </c>
    </row>
    <row r="49" spans="1:399" s="303" customFormat="1">
      <c r="A49" s="302">
        <f>ROW(A49)-5</f>
        <v>44</v>
      </c>
      <c r="B49" s="302"/>
      <c r="D49" s="303" t="b">
        <v>0</v>
      </c>
      <c r="E49" s="304"/>
      <c r="F49" s="301" t="s">
        <v>1120</v>
      </c>
      <c r="G49" s="303">
        <v>1</v>
      </c>
      <c r="H49" s="303">
        <v>1</v>
      </c>
      <c r="I49" s="303">
        <v>1</v>
      </c>
      <c r="J49" s="303">
        <v>1</v>
      </c>
      <c r="K49" s="303">
        <v>1</v>
      </c>
      <c r="L49" s="303">
        <v>1</v>
      </c>
      <c r="M49" s="303">
        <v>1</v>
      </c>
      <c r="N49" s="303">
        <v>6</v>
      </c>
      <c r="O49" s="303">
        <v>1</v>
      </c>
      <c r="P49" s="303">
        <v>1</v>
      </c>
      <c r="Q49" s="303">
        <v>1</v>
      </c>
      <c r="R49" s="303">
        <v>1</v>
      </c>
      <c r="S49" s="303">
        <v>1</v>
      </c>
      <c r="T49" s="303">
        <v>1</v>
      </c>
      <c r="U49" s="303">
        <v>1</v>
      </c>
      <c r="V49" s="303">
        <v>1</v>
      </c>
      <c r="W49" s="303">
        <v>1</v>
      </c>
      <c r="X49" s="303">
        <v>1</v>
      </c>
      <c r="Y49" s="303">
        <v>1</v>
      </c>
      <c r="Z49" s="303">
        <v>0</v>
      </c>
      <c r="AA49" s="303">
        <v>0</v>
      </c>
      <c r="AJ49" s="330" t="s">
        <v>1173</v>
      </c>
      <c r="AK49" s="10" t="str">
        <f ca="1">IF(COUNTIF(AJ$5:AJ49,AJ49)=1,"-","Dup")</f>
        <v>-</v>
      </c>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c r="IW49" s="16"/>
      <c r="IX49" s="16"/>
      <c r="IY49" s="16"/>
      <c r="IZ49" s="16"/>
      <c r="JA49" s="16"/>
      <c r="JB49" s="16"/>
      <c r="JC49" s="16"/>
      <c r="JD49" s="16"/>
      <c r="JE49" s="16"/>
      <c r="JF49" s="16"/>
      <c r="JG49" s="16"/>
      <c r="JH49" s="16"/>
      <c r="JI49" s="16"/>
      <c r="JJ49" s="16"/>
      <c r="JK49" s="16"/>
      <c r="JL49" s="16"/>
      <c r="JM49" s="16"/>
      <c r="JN49" s="16"/>
      <c r="JO49" s="16"/>
      <c r="JP49" s="16"/>
      <c r="JQ49" s="16"/>
      <c r="JR49" s="16"/>
      <c r="JS49" s="16"/>
      <c r="JT49" s="16"/>
      <c r="JU49" s="16"/>
      <c r="JV49" s="16"/>
      <c r="JW49" s="16"/>
      <c r="JX49" s="16"/>
      <c r="JY49" s="16"/>
      <c r="JZ49" s="16"/>
      <c r="KA49" s="16"/>
      <c r="KB49" s="16"/>
      <c r="KC49" s="16"/>
      <c r="KD49" s="16"/>
      <c r="KE49" s="16"/>
      <c r="KF49" s="16"/>
      <c r="KG49" s="16"/>
      <c r="KH49" s="16"/>
      <c r="KI49" s="16"/>
      <c r="KJ49" s="16"/>
      <c r="KK49" s="16"/>
      <c r="KL49" s="16"/>
      <c r="KM49" s="16"/>
      <c r="KN49" s="16"/>
      <c r="KO49" s="16"/>
      <c r="KP49" s="16"/>
      <c r="KQ49" s="16"/>
      <c r="KR49" s="16"/>
      <c r="KS49" s="16"/>
      <c r="KT49" s="16"/>
      <c r="KU49" s="16"/>
      <c r="KV49" s="16"/>
      <c r="KW49" s="16"/>
      <c r="KX49" s="16"/>
      <c r="KY49" s="16"/>
      <c r="KZ49" s="16"/>
      <c r="LA49" s="16"/>
      <c r="LB49" s="16"/>
      <c r="LC49" s="16"/>
      <c r="LD49" s="16"/>
      <c r="LE49" s="16"/>
      <c r="LF49" s="16"/>
      <c r="LG49" s="16"/>
      <c r="LH49" s="16"/>
      <c r="LI49" s="16"/>
      <c r="LJ49" s="16"/>
      <c r="LK49" s="16"/>
      <c r="LL49" s="16"/>
      <c r="LM49" s="16"/>
      <c r="LN49" s="16"/>
      <c r="LO49" s="16"/>
      <c r="LP49" s="16"/>
      <c r="LQ49" s="16"/>
      <c r="LR49" s="16"/>
      <c r="LS49" s="16"/>
      <c r="LT49" s="16"/>
      <c r="LU49" s="16"/>
      <c r="LV49" s="16"/>
      <c r="LW49" s="16"/>
      <c r="LX49" s="16"/>
      <c r="LY49" s="16"/>
      <c r="LZ49" s="16"/>
      <c r="MA49" s="16"/>
      <c r="MB49" s="16"/>
      <c r="MC49" s="16"/>
      <c r="MD49" s="16"/>
      <c r="ME49" s="16"/>
      <c r="MF49" s="16"/>
      <c r="MG49" s="16"/>
      <c r="MH49" s="16"/>
      <c r="MI49" s="16"/>
      <c r="MJ49" s="16"/>
      <c r="MK49" s="16"/>
      <c r="ML49" s="16"/>
      <c r="MM49" s="16"/>
      <c r="MN49" s="16"/>
      <c r="MO49" s="16"/>
      <c r="MP49" s="16"/>
      <c r="MQ49" s="16"/>
      <c r="MR49" s="16"/>
      <c r="MS49" s="16"/>
      <c r="MT49" s="16"/>
      <c r="MU49" s="16"/>
      <c r="MV49" s="16"/>
      <c r="MW49" s="16"/>
      <c r="MX49" s="16"/>
      <c r="MY49" s="16"/>
      <c r="MZ49" s="16"/>
      <c r="NA49" s="16"/>
      <c r="NB49" s="16"/>
      <c r="NC49" s="16"/>
      <c r="ND49" s="16"/>
      <c r="NE49" s="16"/>
      <c r="NF49" s="16"/>
      <c r="NG49" s="16"/>
      <c r="NH49" s="16"/>
      <c r="NI49" s="16"/>
      <c r="NJ49" s="16"/>
      <c r="NK49" s="16"/>
      <c r="NL49" s="16"/>
      <c r="NM49" s="16"/>
      <c r="NN49" s="16"/>
      <c r="NO49" s="16"/>
      <c r="NP49" s="16"/>
      <c r="NQ49" s="16"/>
      <c r="NR49" s="16"/>
      <c r="NS49" s="16"/>
      <c r="NT49" s="16"/>
      <c r="NU49" s="16"/>
      <c r="NV49" s="16"/>
      <c r="NW49" s="16"/>
      <c r="NX49" s="16"/>
      <c r="NY49" s="16"/>
      <c r="NZ49" s="16"/>
      <c r="OA49" s="16"/>
      <c r="OB49" s="16"/>
      <c r="OC49" s="16"/>
      <c r="OD49" s="16"/>
      <c r="OE49" s="16"/>
      <c r="OF49" s="16"/>
      <c r="OG49" s="16"/>
      <c r="OH49" s="16"/>
      <c r="OI49" s="27">
        <v>0</v>
      </c>
    </row>
    <row r="50" spans="1:399" s="303" customFormat="1" outlineLevel="1">
      <c r="A50" s="302">
        <f>ROW(A50)-5</f>
        <v>45</v>
      </c>
      <c r="B50" s="302"/>
      <c r="D50" s="303" t="b">
        <v>0</v>
      </c>
      <c r="E50" s="304"/>
      <c r="F50" s="301" t="s">
        <v>1121</v>
      </c>
      <c r="G50" s="303">
        <v>3</v>
      </c>
      <c r="H50" s="303">
        <v>4</v>
      </c>
      <c r="I50" s="303">
        <v>1</v>
      </c>
      <c r="J50" s="303">
        <v>1</v>
      </c>
      <c r="K50" s="303">
        <v>1</v>
      </c>
      <c r="L50" s="303">
        <v>1</v>
      </c>
      <c r="M50" s="303">
        <v>1</v>
      </c>
      <c r="N50" s="303">
        <v>6</v>
      </c>
      <c r="O50" s="303">
        <v>1</v>
      </c>
      <c r="P50" s="303">
        <v>1</v>
      </c>
      <c r="Q50" s="303">
        <v>1</v>
      </c>
      <c r="R50" s="303">
        <v>1</v>
      </c>
      <c r="S50" s="303">
        <v>1</v>
      </c>
      <c r="T50" s="303">
        <v>1</v>
      </c>
      <c r="U50" s="303">
        <v>1</v>
      </c>
      <c r="V50" s="303">
        <v>1</v>
      </c>
      <c r="W50" s="303">
        <v>1</v>
      </c>
      <c r="X50" s="303">
        <v>1</v>
      </c>
      <c r="Y50" s="303">
        <v>1</v>
      </c>
      <c r="Z50" s="303">
        <v>0</v>
      </c>
      <c r="AA50" s="303">
        <v>0</v>
      </c>
      <c r="AJ50" s="331" t="str">
        <f t="array" ref="AJ50">PRODUCT($G50:$AA50-$G49:$AA49+1)&amp;" "&amp;AJ49&amp;" specific pointers"</f>
        <v>12 Landuse Experiment specific pointers</v>
      </c>
      <c r="AK50" s="10" t="str">
        <f ca="1">IF(COUNTIF(AJ$5:AJ50,AJ50)=1,"-","Dup")</f>
        <v>-</v>
      </c>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97"/>
      <c r="CY50" s="197"/>
      <c r="CZ50" s="197"/>
      <c r="DA50" s="197"/>
      <c r="DB50" s="197"/>
      <c r="DC50" s="197"/>
      <c r="DD50" s="197"/>
      <c r="DE50" s="197"/>
      <c r="DF50" s="197"/>
      <c r="DG50" s="197"/>
      <c r="DH50" s="197"/>
      <c r="DI50" s="197"/>
      <c r="DJ50" s="186"/>
      <c r="DK50" s="186"/>
      <c r="DL50" s="186"/>
      <c r="DM50" s="186"/>
      <c r="DN50" s="186"/>
      <c r="DO50" s="186"/>
      <c r="DP50" s="186"/>
      <c r="DQ50" s="186"/>
      <c r="DR50" s="186"/>
      <c r="DS50" s="186"/>
      <c r="DT50" s="186"/>
      <c r="DU50" s="186"/>
      <c r="DV50" s="186"/>
      <c r="DW50" s="186"/>
      <c r="DX50" s="186"/>
      <c r="DY50" s="186"/>
      <c r="DZ50" s="186"/>
      <c r="EA50" s="186"/>
      <c r="EB50" s="186"/>
      <c r="EC50" s="186"/>
      <c r="ED50" s="186"/>
      <c r="EE50" s="186"/>
      <c r="EF50" s="186"/>
      <c r="EG50" s="186"/>
      <c r="EH50" s="16"/>
      <c r="EI50" s="16"/>
      <c r="EJ50" s="16"/>
      <c r="EK50" s="16"/>
      <c r="EL50" s="16"/>
      <c r="EM50" s="16"/>
      <c r="EN50" s="21"/>
      <c r="EO50" s="21"/>
      <c r="EP50" s="16"/>
      <c r="EQ50" s="16"/>
      <c r="ER50" s="16"/>
      <c r="ES50" s="16"/>
      <c r="ET50" s="16"/>
      <c r="EU50" s="16"/>
      <c r="EV50" s="16"/>
      <c r="EW50" s="21"/>
      <c r="EX50" s="16"/>
      <c r="EY50" s="16"/>
      <c r="EZ50" s="16"/>
      <c r="FA50" s="16"/>
      <c r="FB50" s="21"/>
      <c r="FC50" s="16"/>
      <c r="FD50" s="16"/>
      <c r="FE50" s="16"/>
      <c r="FF50" s="16"/>
      <c r="FG50" s="16"/>
      <c r="FH50" s="16"/>
      <c r="FI50" s="16"/>
      <c r="FJ50" s="16"/>
      <c r="FK50" s="16"/>
      <c r="FL50" s="16"/>
      <c r="FM50" s="16"/>
      <c r="FN50" s="16"/>
      <c r="FO50" s="16"/>
      <c r="FP50" s="16"/>
      <c r="FQ50" s="16"/>
      <c r="FR50" s="16"/>
      <c r="FS50" s="16"/>
      <c r="FT50" s="16"/>
      <c r="FU50" s="16"/>
      <c r="FV50" s="16"/>
      <c r="FW50" s="16"/>
      <c r="FX50" s="16"/>
      <c r="FY50" s="21"/>
      <c r="FZ50" s="21"/>
      <c r="GA50" s="21"/>
      <c r="GB50" s="21"/>
      <c r="GC50" s="21"/>
      <c r="GD50" s="21"/>
      <c r="GE50" s="16"/>
      <c r="GF50" s="16"/>
      <c r="GG50" s="16"/>
      <c r="GH50" s="16"/>
      <c r="GI50" s="16"/>
      <c r="GJ50" s="16"/>
      <c r="GK50" s="21"/>
      <c r="GL50" s="21"/>
      <c r="GM50" s="21"/>
      <c r="GN50" s="21"/>
      <c r="GO50" s="16"/>
      <c r="GP50" s="16"/>
      <c r="GQ50" s="21"/>
      <c r="GR50" s="21"/>
      <c r="GS50" s="21"/>
      <c r="GT50" s="21"/>
      <c r="GU50" s="21"/>
      <c r="GV50" s="21"/>
      <c r="GW50" s="16"/>
      <c r="GX50" s="16"/>
      <c r="GY50" s="21"/>
      <c r="GZ50" s="21"/>
      <c r="HA50" s="21"/>
      <c r="HB50" s="21"/>
      <c r="HC50" s="21"/>
      <c r="HD50" s="21"/>
      <c r="HE50" s="21"/>
      <c r="HF50" s="21"/>
      <c r="HG50" s="21"/>
      <c r="HH50" s="21"/>
      <c r="HI50" s="21"/>
      <c r="HJ50" s="21"/>
      <c r="HK50" s="21"/>
      <c r="HL50" s="21"/>
      <c r="HM50" s="16"/>
      <c r="HN50" s="16"/>
      <c r="HO50" s="21"/>
      <c r="HP50" s="21"/>
      <c r="HQ50" s="21"/>
      <c r="HR50" s="21"/>
      <c r="HS50" s="21"/>
      <c r="HT50" s="21"/>
      <c r="HU50" s="21"/>
      <c r="HV50" s="21"/>
      <c r="HW50" s="21"/>
      <c r="HX50" s="21"/>
      <c r="HY50" s="21"/>
      <c r="HZ50" s="21"/>
      <c r="IA50" s="21"/>
      <c r="IB50" s="21"/>
      <c r="IC50" s="16"/>
      <c r="ID50" s="16"/>
      <c r="IE50" s="16"/>
      <c r="IF50" s="16"/>
      <c r="IG50" s="21"/>
      <c r="IH50" s="21"/>
      <c r="II50" s="21"/>
      <c r="IJ50" s="21"/>
      <c r="IK50" s="16"/>
      <c r="IL50" s="21"/>
      <c r="IM50" s="16"/>
      <c r="IN50" s="16"/>
      <c r="IO50" s="21"/>
      <c r="IP50" s="21"/>
      <c r="IQ50" s="21"/>
      <c r="IR50" s="21"/>
      <c r="IS50" s="21"/>
      <c r="IT50" s="21"/>
      <c r="IU50" s="16"/>
      <c r="IV50" s="16"/>
      <c r="IW50" s="16"/>
      <c r="IX50" s="16"/>
      <c r="IY50" s="16"/>
      <c r="IZ50" s="16"/>
      <c r="JA50" s="16"/>
      <c r="JB50" s="16"/>
      <c r="JC50" s="16"/>
      <c r="JD50" s="21"/>
      <c r="JE50" s="21"/>
      <c r="JF50" s="21"/>
      <c r="JG50" s="16"/>
      <c r="JH50" s="16"/>
      <c r="JI50" s="16"/>
      <c r="JJ50" s="16"/>
      <c r="JK50" s="16"/>
      <c r="JL50" s="16"/>
      <c r="JM50" s="16"/>
      <c r="JN50" s="16"/>
      <c r="JO50" s="16"/>
      <c r="JP50" s="16"/>
      <c r="JQ50" s="16"/>
      <c r="JR50" s="16"/>
      <c r="JS50" s="16"/>
      <c r="JT50" s="16"/>
      <c r="JU50" s="16"/>
      <c r="JV50" s="16"/>
      <c r="JW50" s="16"/>
      <c r="JX50" s="16"/>
      <c r="JY50" s="16"/>
      <c r="JZ50" s="16"/>
      <c r="KA50" s="16"/>
      <c r="KB50" s="16"/>
      <c r="KC50" s="16"/>
      <c r="KD50" s="16"/>
      <c r="KE50" s="16"/>
      <c r="KF50" s="16"/>
      <c r="KG50" s="16"/>
      <c r="KH50" s="16"/>
      <c r="KI50" s="16"/>
      <c r="KJ50" s="16"/>
      <c r="KK50" s="16"/>
      <c r="KL50" s="16"/>
      <c r="KM50" s="16"/>
      <c r="KN50" s="16"/>
      <c r="KO50" s="16"/>
      <c r="KP50" s="16"/>
      <c r="KQ50" s="16"/>
      <c r="KR50" s="16"/>
      <c r="KS50" s="16"/>
      <c r="KT50" s="16"/>
      <c r="KU50" s="16"/>
      <c r="KV50" s="16"/>
      <c r="KW50" s="16"/>
      <c r="KX50" s="16"/>
      <c r="KY50" s="16"/>
      <c r="KZ50" s="16"/>
      <c r="LA50" s="16"/>
      <c r="LB50" s="16"/>
      <c r="LC50" s="16"/>
      <c r="LD50" s="16"/>
      <c r="LE50" s="16"/>
      <c r="LF50" s="16"/>
      <c r="LG50" s="16"/>
      <c r="LH50" s="16"/>
      <c r="LI50" s="16"/>
      <c r="LJ50" s="16"/>
      <c r="LK50" s="16"/>
      <c r="LL50" s="16"/>
      <c r="LM50" s="16"/>
      <c r="LN50" s="16"/>
      <c r="LO50" s="16"/>
      <c r="LP50" s="16"/>
      <c r="LQ50" s="16"/>
      <c r="LR50" s="16"/>
      <c r="LS50" s="16"/>
      <c r="LT50" s="16"/>
      <c r="LU50" s="16"/>
      <c r="LV50" s="16"/>
      <c r="LW50" s="16"/>
      <c r="LX50" s="16"/>
      <c r="LY50" s="16"/>
      <c r="LZ50" s="16"/>
      <c r="MA50" s="16"/>
      <c r="MB50" s="16"/>
      <c r="MC50" s="16"/>
      <c r="MD50" s="16"/>
      <c r="ME50" s="16"/>
      <c r="MF50" s="16"/>
      <c r="MG50" s="16"/>
      <c r="MH50" s="16"/>
      <c r="MI50" s="16"/>
      <c r="MJ50" s="16"/>
      <c r="MK50" s="16"/>
      <c r="ML50" s="16"/>
      <c r="MM50" s="16"/>
      <c r="MN50" s="16"/>
      <c r="MO50" s="16"/>
      <c r="MP50" s="16"/>
      <c r="MQ50" s="16"/>
      <c r="MR50" s="16"/>
      <c r="MS50" s="16"/>
      <c r="MT50" s="16"/>
      <c r="MU50" s="16"/>
      <c r="MV50" s="16"/>
      <c r="MW50" s="16"/>
      <c r="MX50" s="16"/>
      <c r="MY50" s="16"/>
      <c r="MZ50" s="16"/>
      <c r="NA50" s="16"/>
      <c r="NB50" s="16"/>
      <c r="NC50" s="16"/>
      <c r="ND50" s="16"/>
      <c r="NE50" s="16"/>
      <c r="NF50" s="16"/>
      <c r="NG50" s="16"/>
      <c r="NH50" s="16"/>
      <c r="NI50" s="16"/>
      <c r="NJ50" s="16"/>
      <c r="NK50" s="16"/>
      <c r="NL50" s="16"/>
      <c r="NM50" s="16"/>
      <c r="NN50" s="16"/>
      <c r="NO50" s="16"/>
      <c r="NP50" s="16"/>
      <c r="NQ50" s="16"/>
      <c r="NR50" s="16"/>
      <c r="NS50" s="16"/>
      <c r="NT50" s="16"/>
      <c r="NU50" s="16"/>
      <c r="NV50" s="16"/>
      <c r="NW50" s="16"/>
      <c r="NX50" s="16"/>
      <c r="NY50" s="16"/>
      <c r="NZ50" s="16"/>
      <c r="OA50" s="16"/>
      <c r="OB50" s="16"/>
      <c r="OC50" s="16"/>
      <c r="OD50" s="16"/>
      <c r="OE50" s="16"/>
      <c r="OF50" s="16"/>
      <c r="OG50" s="16"/>
      <c r="OH50" s="16"/>
      <c r="OI50" s="27">
        <v>0</v>
      </c>
    </row>
    <row r="51" spans="1:399" s="303" customFormat="1" outlineLevel="1">
      <c r="A51" s="302">
        <f t="shared" si="22"/>
        <v>46</v>
      </c>
      <c r="B51" s="302">
        <f>$A$7</f>
        <v>2</v>
      </c>
      <c r="C51" s="303">
        <v>5</v>
      </c>
      <c r="D51" s="303" t="b">
        <v>1</v>
      </c>
      <c r="E51" s="303" t="b">
        <v>0</v>
      </c>
      <c r="F51" s="303" t="b">
        <v>1</v>
      </c>
      <c r="G51" s="32">
        <v>3</v>
      </c>
      <c r="H51" s="32">
        <v>2</v>
      </c>
      <c r="I51" s="32">
        <v>1</v>
      </c>
      <c r="J51" s="32">
        <v>1</v>
      </c>
      <c r="K51" s="32">
        <v>1</v>
      </c>
      <c r="L51" s="32">
        <v>1</v>
      </c>
      <c r="M51" s="32">
        <v>1</v>
      </c>
      <c r="N51" s="32">
        <v>6</v>
      </c>
      <c r="O51" s="32">
        <v>1</v>
      </c>
      <c r="P51" s="32">
        <v>1</v>
      </c>
      <c r="Q51" s="32">
        <v>1</v>
      </c>
      <c r="R51" s="32">
        <v>1</v>
      </c>
      <c r="S51" s="32">
        <v>1</v>
      </c>
      <c r="T51" s="32">
        <v>1</v>
      </c>
      <c r="U51" s="238">
        <v>1</v>
      </c>
      <c r="V51" s="238">
        <v>1</v>
      </c>
      <c r="W51" s="238">
        <v>1</v>
      </c>
      <c r="X51" s="238">
        <v>1</v>
      </c>
      <c r="Y51" s="238">
        <v>1</v>
      </c>
      <c r="Z51" s="32"/>
      <c r="AB51" s="21">
        <v>1</v>
      </c>
      <c r="AC51" s="21">
        <v>0</v>
      </c>
      <c r="AD51" s="5">
        <f t="shared" ref="AD51:AG63" si="246">INDEX(i.FlkStrctr,$H51,AD$14)</f>
        <v>2</v>
      </c>
      <c r="AE51" s="5">
        <f t="shared" si="246"/>
        <v>0</v>
      </c>
      <c r="AF51" s="5">
        <f t="shared" si="246"/>
        <v>2</v>
      </c>
      <c r="AG51" s="5">
        <f t="shared" si="246"/>
        <v>0</v>
      </c>
      <c r="AJ51" s="333" t="str">
        <f ca="1">"00000 Landuse "
&amp; d.RegionName                           &amp; " Day"&amp;INDEX(i.DOY,$G51,1)                   &amp; IF($EW51=0," FWM","")&amp;IF($EW51=1," MWM","")&amp;IF($EW51=5," Mat","")&amp;IF($FB51=TRUE,"&amp;BBT","    ")
&amp; " NLB"&amp;TEXT($GA51,"000%;-00%;000%;@")                      &amp; " GI"&amp;TEXT($J51,"0")                                &amp; " WP"&amp;TEXT($JD51,"000%")                &amp; " MP"&amp;TEXT($JE51,"000%")                      &amp; " GP"&amp;TEXT($JF51,"000%")
&amp; " EL"&amp;IF($IL51="-"," Opt",TEXT($IL51,"000%"))            &amp; " Age"&amp;TEXT(INDEX(i.Age_mths,$O51,1)*30.4,"000")
&amp; " FlkSt_"&amp;CHOOSE($AF51+1,"Opt","Lmb","Hgt")&amp;"_"&amp;CHOOSE($AG51+1,"Opt ","6.5y","5.5y")&amp;"_"&amp;CHOOSE($AE51+1,"Opt","Lmb","Hgt","2yo")
&amp; " (F"&amp;3+IFERROR(1*$BY51,0)&amp;3+IFERROR(1*$CB51,0)&amp;"N"&amp;$CG51&amp;$CH51&amp;")"</f>
        <v>00000 Landuse GSM Day204 MWM     NLB000% GI1 WP100% MP100% GP100% EL000% Age213 FlkSt_Hgt_Opt _Opt (F33N11)</v>
      </c>
      <c r="AK51" s="10" t="str">
        <f ca="1">IF(COUNTIF(AJ$5:AJ51,AJ51)=1,"-","Dup")</f>
        <v>-</v>
      </c>
      <c r="AL51" s="22" t="b">
        <f t="shared" ref="AL51:AM51" ca="1" si="247">OFFSET(AL$5,$B51,0)</f>
        <v>1</v>
      </c>
      <c r="AM51" s="22" t="b">
        <f t="shared" ca="1" si="247"/>
        <v>0</v>
      </c>
      <c r="AN51" s="22" t="str">
        <f t="shared" ca="1" si="48"/>
        <v>-</v>
      </c>
      <c r="AO51" s="22" t="str">
        <f t="shared" ref="AO51:AP63" ca="1" si="248">OFFSET(AO$5,$B51,0)</f>
        <v>-</v>
      </c>
      <c r="AP51" s="22" t="str">
        <f t="shared" ca="1" si="248"/>
        <v>-</v>
      </c>
      <c r="AQ51" s="22" t="str">
        <f t="shared" ca="1" si="48"/>
        <v>-</v>
      </c>
      <c r="AR51" s="22" t="str">
        <f t="shared" ca="1" si="57"/>
        <v>-</v>
      </c>
      <c r="AS51" s="22">
        <f t="shared" ca="1" si="57"/>
        <v>1</v>
      </c>
      <c r="AT51" s="22" t="str">
        <f t="shared" ca="1" si="48"/>
        <v>-</v>
      </c>
      <c r="AU51" s="22" t="str">
        <f t="shared" ca="1" si="48"/>
        <v>-</v>
      </c>
      <c r="AV51" s="22" t="str">
        <f t="shared" ca="1" si="48"/>
        <v>-</v>
      </c>
      <c r="AW51" s="22" t="str">
        <f t="shared" ca="1" si="48"/>
        <v>-</v>
      </c>
      <c r="AX51" s="22" t="str">
        <f t="shared" ca="1" si="48"/>
        <v>-</v>
      </c>
      <c r="AY51" s="22">
        <f t="shared" ca="1" si="48"/>
        <v>1</v>
      </c>
      <c r="AZ51" s="22">
        <f t="shared" ca="1" si="48"/>
        <v>1</v>
      </c>
      <c r="BA51" s="22" t="str">
        <f t="shared" ca="1" si="48"/>
        <v>-</v>
      </c>
      <c r="BB51" s="22" t="str">
        <f t="shared" ca="1" si="48"/>
        <v>-</v>
      </c>
      <c r="BC51" s="22" t="str">
        <f t="shared" ca="1" si="48"/>
        <v>-</v>
      </c>
      <c r="BD51" s="22" t="str">
        <f t="shared" ca="1" si="85"/>
        <v>-</v>
      </c>
      <c r="BE51" s="22" t="str">
        <f t="shared" ca="1" si="85"/>
        <v>-</v>
      </c>
      <c r="BF51" s="22" t="str">
        <f t="shared" ca="1" si="85"/>
        <v>-</v>
      </c>
      <c r="BG51" s="22" t="str">
        <f t="shared" ca="1" si="85"/>
        <v>-</v>
      </c>
      <c r="BH51" s="22" t="str">
        <f t="shared" ca="1" si="85"/>
        <v>-</v>
      </c>
      <c r="BI51" s="22" t="str">
        <f t="shared" ca="1" si="85"/>
        <v>-</v>
      </c>
      <c r="BJ51" s="22" t="str">
        <f t="shared" ca="1" si="85"/>
        <v>-</v>
      </c>
      <c r="BK51" s="22" t="str">
        <f t="shared" ca="1" si="85"/>
        <v>-</v>
      </c>
      <c r="BL51" s="22" t="str">
        <f t="shared" ca="1" si="85"/>
        <v>-</v>
      </c>
      <c r="BM51" s="22" t="str">
        <f t="shared" ca="1" si="85"/>
        <v>-</v>
      </c>
      <c r="BN51" s="22" t="str">
        <f t="shared" ca="1" si="85"/>
        <v>-</v>
      </c>
      <c r="BO51" s="22" t="str">
        <f t="shared" ca="1" si="85"/>
        <v>-</v>
      </c>
      <c r="BP51" s="22" t="str">
        <f t="shared" ca="1" si="85"/>
        <v>-</v>
      </c>
      <c r="BQ51" s="22" t="str">
        <f t="shared" ca="1" si="85"/>
        <v>-</v>
      </c>
      <c r="BR51" s="22" t="str">
        <f t="shared" ca="1" si="85"/>
        <v>-</v>
      </c>
      <c r="BS51" s="22" t="str">
        <f t="shared" ca="1" si="85"/>
        <v>-</v>
      </c>
      <c r="BT51" s="22" t="str">
        <f t="shared" ca="1" si="85"/>
        <v>-</v>
      </c>
      <c r="BU51" s="22" t="str">
        <f t="shared" ca="1" si="85"/>
        <v>-</v>
      </c>
      <c r="BV51" s="22" t="str">
        <f t="shared" ca="1" si="85"/>
        <v>-</v>
      </c>
      <c r="BW51" s="22" t="str">
        <f t="shared" ca="1" si="85"/>
        <v>-</v>
      </c>
      <c r="BX51" s="5">
        <f t="shared" ref="BX51:BX63" si="249">INDEX(i.minroe,$J51,$G51)</f>
        <v>0</v>
      </c>
      <c r="BY51" s="22" t="str">
        <f t="shared" ca="1" si="85"/>
        <v>-</v>
      </c>
      <c r="BZ51" s="22" t="str">
        <f t="shared" ca="1" si="85"/>
        <v>-</v>
      </c>
      <c r="CA51" s="22" t="str">
        <f t="shared" ca="1" si="85"/>
        <v>-</v>
      </c>
      <c r="CB51" s="22" t="str">
        <f t="shared" ca="1" si="85"/>
        <v>-</v>
      </c>
      <c r="CC51" s="22" t="str">
        <f t="shared" ca="1" si="85"/>
        <v>-</v>
      </c>
      <c r="CD51" s="22" t="str">
        <f t="shared" ca="1" si="85"/>
        <v>-</v>
      </c>
      <c r="CE51" s="22" t="str">
        <f t="shared" ca="1" si="85"/>
        <v>-</v>
      </c>
      <c r="CF51" s="22" t="str">
        <f t="shared" ca="1" si="85"/>
        <v>-</v>
      </c>
      <c r="CG51" s="22">
        <f t="shared" ref="CG51:CI51" ca="1" si="250">OFFSET(CG$5,$B51,0)</f>
        <v>1</v>
      </c>
      <c r="CH51" s="22">
        <f t="shared" ca="1" si="250"/>
        <v>1</v>
      </c>
      <c r="CI51" s="22">
        <f t="shared" ca="1" si="250"/>
        <v>0</v>
      </c>
      <c r="CJ51" s="22" t="str">
        <f t="shared" ca="1" si="85"/>
        <v>-</v>
      </c>
      <c r="CK51" s="22" t="str">
        <f t="shared" ca="1" si="85"/>
        <v>-</v>
      </c>
      <c r="CL51" s="22" t="str">
        <f t="shared" ca="1" si="85"/>
        <v>-</v>
      </c>
      <c r="CM51" s="22" t="str">
        <f t="shared" ca="1" si="85"/>
        <v>-</v>
      </c>
      <c r="CN51" s="22" t="str">
        <f t="shared" ca="1" si="85"/>
        <v>-</v>
      </c>
      <c r="CO51" s="22" t="str">
        <f t="shared" ca="1" si="85"/>
        <v>-</v>
      </c>
      <c r="CP51" s="22" t="str">
        <f t="shared" ca="1" si="85"/>
        <v>-</v>
      </c>
      <c r="CQ51" s="22">
        <f t="shared" ref="CQ51" ca="1" si="251">OFFSET(CQ$5,$B51,0)</f>
        <v>0</v>
      </c>
      <c r="CR51" s="22" t="str">
        <f t="shared" ca="1" si="85"/>
        <v>-</v>
      </c>
      <c r="CS51" s="22" t="str">
        <f t="shared" ca="1" si="85"/>
        <v>-</v>
      </c>
      <c r="CT51" s="22" t="str">
        <f t="shared" ca="1" si="85"/>
        <v>-</v>
      </c>
      <c r="CU51" s="22" t="str">
        <f t="shared" ca="1" si="85"/>
        <v>-</v>
      </c>
      <c r="CV51" s="22" t="str">
        <f t="shared" ca="1" si="85"/>
        <v>-</v>
      </c>
      <c r="CW51" s="22">
        <f t="shared" ca="1" si="85"/>
        <v>0</v>
      </c>
      <c r="CX51" s="195">
        <f t="shared" ref="CX51:DA63" si="252">IF($O51=1,INDEX(i.FS_Strategy,INDEX($P51:$S51,1,1+MOD(CX$14-1,4))+1,CX$14),0)</f>
        <v>-1</v>
      </c>
      <c r="CY51" s="195">
        <f t="shared" si="252"/>
        <v>-0.5</v>
      </c>
      <c r="CZ51" s="195">
        <f t="shared" si="252"/>
        <v>-0.5</v>
      </c>
      <c r="DA51" s="195">
        <f t="shared" si="252"/>
        <v>-0.5</v>
      </c>
      <c r="DB51" s="194">
        <f t="shared" ref="DB51:DE63" si="253">IF($O51=2,INDEX(i.FS_Strategy,INDEX($P51:$S51,1,1+MOD(DB$14-1,4))+1,DB$14),0)</f>
        <v>0</v>
      </c>
      <c r="DC51" s="194">
        <f t="shared" si="253"/>
        <v>0</v>
      </c>
      <c r="DD51" s="194">
        <f t="shared" si="253"/>
        <v>0</v>
      </c>
      <c r="DE51" s="194">
        <f t="shared" si="253"/>
        <v>0</v>
      </c>
      <c r="DF51" s="196">
        <f t="shared" ref="DF51:DI63" si="254">IF($O51=3,INDEX(i.FS_Strategy,INDEX($P51:$S51,1,1+MOD(DF$14-1,4))+1,DF$14),0)</f>
        <v>0</v>
      </c>
      <c r="DG51" s="196">
        <f t="shared" si="254"/>
        <v>0</v>
      </c>
      <c r="DH51" s="196">
        <f t="shared" si="254"/>
        <v>0</v>
      </c>
      <c r="DI51" s="196">
        <f t="shared" si="254"/>
        <v>0</v>
      </c>
      <c r="DJ51" s="195">
        <f t="shared" ref="DJ51:DM63" si="255">IF($O51=1,INDEX(i.FS_Strategy,INDEX($P51:$S51,1,1+MOD(DJ$14-1,4))+1,DJ$14),0)</f>
        <v>-1</v>
      </c>
      <c r="DK51" s="195">
        <f t="shared" si="255"/>
        <v>-0.5</v>
      </c>
      <c r="DL51" s="195">
        <f t="shared" si="255"/>
        <v>-0.5</v>
      </c>
      <c r="DM51" s="195">
        <f t="shared" si="255"/>
        <v>-0.5</v>
      </c>
      <c r="DN51" s="194">
        <f t="shared" ref="DN51:DQ63" si="256">IF($O51=2,INDEX(i.FS_Strategy,INDEX($P51:$S51,1,1+MOD(DN$14-1,4))+1,DN$14),0)</f>
        <v>0</v>
      </c>
      <c r="DO51" s="194">
        <f t="shared" si="256"/>
        <v>0</v>
      </c>
      <c r="DP51" s="194">
        <f t="shared" si="256"/>
        <v>0</v>
      </c>
      <c r="DQ51" s="194">
        <f t="shared" si="256"/>
        <v>0</v>
      </c>
      <c r="DR51" s="196">
        <f t="shared" ref="DR51:DU63" si="257">IF($O51=3,INDEX(i.FS_Strategy,INDEX($P51:$S51,1,1+MOD(DR$14-1,4))+1,DR$14),0)</f>
        <v>0</v>
      </c>
      <c r="DS51" s="196">
        <f t="shared" si="257"/>
        <v>0</v>
      </c>
      <c r="DT51" s="196">
        <f t="shared" si="257"/>
        <v>0</v>
      </c>
      <c r="DU51" s="196">
        <f t="shared" si="257"/>
        <v>0</v>
      </c>
      <c r="DV51" s="195">
        <f t="shared" ref="DV51:DY63" si="258">IF($O51=1,INDEX(i.FS_Strategy,INDEX($P51:$S51,1,1+MOD(DV$14-1,4))+1,DV$14),0)</f>
        <v>-1</v>
      </c>
      <c r="DW51" s="195">
        <f t="shared" si="258"/>
        <v>-0.5</v>
      </c>
      <c r="DX51" s="195">
        <f t="shared" si="258"/>
        <v>-0.5</v>
      </c>
      <c r="DY51" s="195">
        <f t="shared" si="258"/>
        <v>-0.5</v>
      </c>
      <c r="DZ51" s="194">
        <f t="shared" ref="DZ51:EC63" si="259">IF($O51=2,INDEX(i.FS_Strategy,INDEX($P51:$S51,1,1+MOD(DZ$14-1,4))+1,DZ$14),0)</f>
        <v>0</v>
      </c>
      <c r="EA51" s="194">
        <f t="shared" si="259"/>
        <v>0</v>
      </c>
      <c r="EB51" s="194">
        <f t="shared" si="259"/>
        <v>0</v>
      </c>
      <c r="EC51" s="194">
        <f t="shared" si="259"/>
        <v>0</v>
      </c>
      <c r="ED51" s="196">
        <f t="shared" ref="ED51:EG63" si="260">IF($O51=3,INDEX(i.FS_Strategy,INDEX($P51:$S51,1,1+MOD(ED$14-1,4))+1,ED$14),0)</f>
        <v>0</v>
      </c>
      <c r="EE51" s="196">
        <f t="shared" si="260"/>
        <v>0</v>
      </c>
      <c r="EF51" s="196">
        <f t="shared" si="260"/>
        <v>0</v>
      </c>
      <c r="EG51" s="196">
        <f t="shared" si="260"/>
        <v>0</v>
      </c>
      <c r="EH51" s="22">
        <f t="shared" ref="EH51:EV63" ca="1" si="261">OFFSET(EH$5,$B51,0)</f>
        <v>0</v>
      </c>
      <c r="EI51" s="22">
        <f t="shared" ca="1" si="98"/>
        <v>0</v>
      </c>
      <c r="EJ51" s="22">
        <f t="shared" ca="1" si="98"/>
        <v>0</v>
      </c>
      <c r="EK51" s="22">
        <f t="shared" ca="1" si="98"/>
        <v>0</v>
      </c>
      <c r="EL51" s="22" t="str">
        <f t="shared" ca="1" si="98"/>
        <v>-</v>
      </c>
      <c r="EM51" s="22" t="str">
        <f t="shared" ca="1" si="98"/>
        <v>-</v>
      </c>
      <c r="EN51" s="5">
        <f t="shared" ref="EN51:EO63" si="262">INDEX(i.TOL,$G51,EN$14)</f>
        <v>67</v>
      </c>
      <c r="EO51" s="5">
        <f t="shared" si="262"/>
        <v>67</v>
      </c>
      <c r="EP51" s="22" t="str">
        <f t="shared" ca="1" si="98"/>
        <v>-</v>
      </c>
      <c r="EQ51" s="22" t="str">
        <f t="shared" ca="1" si="98"/>
        <v>-</v>
      </c>
      <c r="ER51" s="22" t="str">
        <f t="shared" ca="1" si="98"/>
        <v>-</v>
      </c>
      <c r="ES51" s="22" t="str">
        <f t="shared" ca="1" si="98"/>
        <v>-</v>
      </c>
      <c r="ET51" s="22" t="str">
        <f t="shared" ca="1" si="98"/>
        <v>-</v>
      </c>
      <c r="EU51" s="22" t="str">
        <f t="shared" ca="1" si="98"/>
        <v>-</v>
      </c>
      <c r="EV51" s="22" t="str">
        <f t="shared" ca="1" si="98"/>
        <v>-</v>
      </c>
      <c r="EW51" s="5">
        <f t="shared" ref="EW51:EW63" si="263">INDEX(i.FlkStrctr,$H51,EW$14)</f>
        <v>1</v>
      </c>
      <c r="EX51" s="22" t="str">
        <f t="shared" ca="1" si="98"/>
        <v>-</v>
      </c>
      <c r="EY51" s="22" t="str">
        <f t="shared" ca="1" si="98"/>
        <v>-</v>
      </c>
      <c r="EZ51" s="22" t="str">
        <f t="shared" ca="1" si="98"/>
        <v>-</v>
      </c>
      <c r="FA51" s="22" t="str">
        <f t="shared" ca="1" si="98"/>
        <v>-</v>
      </c>
      <c r="FB51" s="5" t="b">
        <f t="shared" ref="FB51:FB63" si="264">INDEX(i.FlkStrctr,$H51,FB$14)</f>
        <v>0</v>
      </c>
      <c r="FC51" s="22" t="str">
        <f t="shared" ca="1" si="98"/>
        <v>-</v>
      </c>
      <c r="FD51" s="22">
        <f t="shared" ca="1" si="98"/>
        <v>0</v>
      </c>
      <c r="FE51" s="22" t="str">
        <f t="shared" ca="1" si="98"/>
        <v>-</v>
      </c>
      <c r="FF51" s="22">
        <f t="shared" ca="1" si="98"/>
        <v>1</v>
      </c>
      <c r="FG51" s="22">
        <f t="shared" ca="1" si="98"/>
        <v>0</v>
      </c>
      <c r="FH51" s="22">
        <f t="shared" ca="1" si="98"/>
        <v>1</v>
      </c>
      <c r="FI51" s="22">
        <f t="shared" ca="1" si="98"/>
        <v>1</v>
      </c>
      <c r="FJ51" s="22">
        <f t="shared" ca="1" si="98"/>
        <v>1</v>
      </c>
      <c r="FK51" s="22">
        <f t="shared" ca="1" si="98"/>
        <v>0</v>
      </c>
      <c r="FL51" s="22">
        <f t="shared" ca="1" si="98"/>
        <v>0</v>
      </c>
      <c r="FM51" s="22">
        <f t="shared" ca="1" si="98"/>
        <v>0</v>
      </c>
      <c r="FN51" s="22">
        <f t="shared" ca="1" si="98"/>
        <v>0</v>
      </c>
      <c r="FO51" s="22">
        <f t="shared" ca="1" si="98"/>
        <v>1</v>
      </c>
      <c r="FP51" s="22">
        <f t="shared" ca="1" si="98"/>
        <v>0</v>
      </c>
      <c r="FQ51" s="22">
        <f t="shared" ca="1" si="98"/>
        <v>0</v>
      </c>
      <c r="FR51" s="22">
        <f t="shared" ca="1" si="98"/>
        <v>0</v>
      </c>
      <c r="FS51" s="22">
        <f t="shared" ca="1" si="98"/>
        <v>0</v>
      </c>
      <c r="FT51" s="22">
        <f t="shared" ca="1" si="98"/>
        <v>0</v>
      </c>
      <c r="FU51" s="22">
        <f t="shared" ca="1" si="98"/>
        <v>0</v>
      </c>
      <c r="FV51" s="22">
        <f t="shared" ca="1" si="98"/>
        <v>0</v>
      </c>
      <c r="FW51" s="22">
        <f t="shared" ca="1" si="98"/>
        <v>1</v>
      </c>
      <c r="FX51" s="22">
        <f t="shared" ca="1" si="98"/>
        <v>0</v>
      </c>
      <c r="FY51" s="5">
        <f t="shared" ref="FY51:GA63" si="265">INDEX(i.NLB,$I51,FY$14)</f>
        <v>0</v>
      </c>
      <c r="FZ51" s="5">
        <f t="shared" si="265"/>
        <v>0</v>
      </c>
      <c r="GA51" s="5">
        <f t="shared" si="265"/>
        <v>0</v>
      </c>
      <c r="GB51" s="5">
        <f t="shared" ref="GB51:GD63" si="266">INDEX(i_dryman,$AB51,GB$14)</f>
        <v>0</v>
      </c>
      <c r="GC51" s="5">
        <f t="shared" si="266"/>
        <v>0</v>
      </c>
      <c r="GD51" s="5">
        <f t="shared" si="266"/>
        <v>0</v>
      </c>
      <c r="GE51" s="22">
        <f t="shared" ca="1" si="98"/>
        <v>0</v>
      </c>
      <c r="GF51" s="22">
        <f t="shared" ca="1" si="98"/>
        <v>0</v>
      </c>
      <c r="GG51" s="22" t="str">
        <f t="shared" ca="1" si="98"/>
        <v>-</v>
      </c>
      <c r="GH51" s="22" t="str">
        <f t="shared" ca="1" si="98"/>
        <v>-</v>
      </c>
      <c r="GI51" s="22" t="str">
        <f t="shared" ca="1" si="98"/>
        <v>-</v>
      </c>
      <c r="GJ51" s="22" t="str">
        <f t="shared" ca="1" si="98"/>
        <v>-</v>
      </c>
      <c r="GK51" s="5" t="b">
        <f t="shared" ref="GK51:GM63" si="267">INDEX(i.TOL,$G51,GK$14)</f>
        <v>0</v>
      </c>
      <c r="GL51" s="5" t="b">
        <f t="shared" si="267"/>
        <v>0</v>
      </c>
      <c r="GM51" s="5" t="b">
        <f t="shared" si="267"/>
        <v>1</v>
      </c>
      <c r="GN51" s="5">
        <f t="shared" ref="GN51:GN63" si="268">INDEX(i.AgeJ,$O51,GN$14)</f>
        <v>0</v>
      </c>
      <c r="GO51" s="22">
        <f t="shared" ca="1" si="98"/>
        <v>1</v>
      </c>
      <c r="GP51" s="22">
        <f t="shared" ca="1" si="98"/>
        <v>2</v>
      </c>
      <c r="GQ51" s="5" t="str">
        <f t="shared" ref="GQ51:GR63" si="269">INDEX(i_dryman,$T51,GQ$14)</f>
        <v>-</v>
      </c>
      <c r="GR51" s="5" t="str">
        <f t="shared" si="269"/>
        <v>-</v>
      </c>
      <c r="GS51" s="5" t="str">
        <f t="shared" ref="GS51:GT63" si="270">INDEX(i_dryman,$AB51,GS$14)</f>
        <v>-</v>
      </c>
      <c r="GT51" s="5" t="str">
        <f t="shared" si="270"/>
        <v>-</v>
      </c>
      <c r="GU51" s="5">
        <f t="shared" ref="GU51:GU63" si="271">INDEX(i_dryman,$T51,GU$14+$AD51-1)</f>
        <v>1</v>
      </c>
      <c r="GV51" s="5" t="str">
        <f>IF(TRUE,"-",INDEX(i_dryman,INDEX(CHOOSE($G51,DataAutumn!i.AdultDrys,DataWinter!i.AdultDrys,DataSpring!i.AdultDrys),1,$AD51)+1,GV$14))</f>
        <v>-</v>
      </c>
      <c r="GW51" s="22" t="str">
        <f t="shared" ca="1" si="98"/>
        <v>-</v>
      </c>
      <c r="GX51" s="5" t="str">
        <f t="array" ref="GX51">IF(OR(GY51:HL51&lt;&gt;"-"),TRUE,"-")</f>
        <v>-</v>
      </c>
      <c r="GY51" s="5" t="str">
        <f>IF($Z51=0,"-",IFERROR(INDEX(CHOOSE($G51,DataAutumn!i.GI, DataWinter!i.GI, DataSpring!i.GI),$H51,7*($Z51-1)+GY$14)*INDEX(GI.LowerScalar,1,GY$14),"-"))</f>
        <v>-</v>
      </c>
      <c r="GZ51" s="5" t="str">
        <f>IF($Z51=0,"-",IFERROR(INDEX(CHOOSE($G51,DataAutumn!i.GI, DataWinter!i.GI, DataSpring!i.GI),$H51,7*($Z51-1)+GZ$14)*INDEX(GI.LowerScalar,1,GZ$14),"-"))</f>
        <v>-</v>
      </c>
      <c r="HA51" s="5" t="str">
        <f>IF($Z51=0,"-",IFERROR(INDEX(CHOOSE($G51,DataAutumn!i.GI, DataWinter!i.GI, DataSpring!i.GI),$H51,7*($Z51-1)+HA$14)*INDEX(GI.LowerScalar,1,HA$14),"-"))</f>
        <v>-</v>
      </c>
      <c r="HB51" s="5" t="str">
        <f>IF($Z51=0,"-",IFERROR(INDEX(CHOOSE($G51,DataAutumn!i.GI, DataWinter!i.GI, DataSpring!i.GI),$H51,7*($Z51-1)+HB$14)*INDEX(GI.LowerScalar,1,HB$14),"-"))</f>
        <v>-</v>
      </c>
      <c r="HC51" s="5" t="str">
        <f>IF($Z51=0,"-",IFERROR(INDEX(CHOOSE($G51,DataAutumn!i.GI, DataWinter!i.GI, DataSpring!i.GI),$H51,7*($Z51-1)+HC$14)*INDEX(GI.LowerScalar,1,HC$14),"-"))</f>
        <v>-</v>
      </c>
      <c r="HD51" s="5" t="str">
        <f>IF($Z51=0,"-",IFERROR(INDEX(CHOOSE($G51,DataAutumn!i.GI, DataWinter!i.GI, DataSpring!i.GI),$H51,7*($Z51-1)+HD$14)*INDEX(GI.LowerScalar,1,HD$14),"-"))</f>
        <v>-</v>
      </c>
      <c r="HE51" s="5" t="str">
        <f>IF($Z51=0,"-",IFERROR(INDEX(CHOOSE($G51,DataAutumn!i.GI, DataWinter!i.GI, DataSpring!i.GI),$H51,7*($Z51-1)+HE$14)*INDEX(GI.LowerScalar,1,HE$14),"-"))</f>
        <v>-</v>
      </c>
      <c r="HF51" s="5" t="str">
        <f>IF($Z51=0,"-",IFERROR(INDEX(CHOOSE($G51,DataAutumn!i.GI, DataWinter!i.GI, DataSpring!i.GI),$H51,7*($Z51-1)+HF$14)*INDEX(GI.LowerScalar,1,HF$14),"-"))</f>
        <v>-</v>
      </c>
      <c r="HG51" s="5" t="str">
        <f>IF($Z51=0,"-",IFERROR(INDEX(CHOOSE($G51,DataAutumn!i.GI, DataWinter!i.GI, DataSpring!i.GI),$H51,7*($Z51-1)+HG$14)*INDEX(GI.LowerScalar,1,HG$14),"-"))</f>
        <v>-</v>
      </c>
      <c r="HH51" s="5" t="str">
        <f>IF($Z51=0,"-",IFERROR(INDEX(CHOOSE($G51,DataAutumn!i.GI, DataWinter!i.GI, DataSpring!i.GI),$H51,7*($Z51-1)+HH$14)*INDEX(GI.LowerScalar,1,HH$14),"-"))</f>
        <v>-</v>
      </c>
      <c r="HI51" s="5" t="str">
        <f>IF($Z51=0,"-",IFERROR(INDEX(CHOOSE($G51,DataAutumn!i.GI, DataWinter!i.GI, DataSpring!i.GI),$H51,7*($Z51-1)+HI$14)*INDEX(GI.LowerScalar,1,HI$14),"-"))</f>
        <v>-</v>
      </c>
      <c r="HJ51" s="5" t="str">
        <f>IF($Z51=0,"-",IFERROR(INDEX(CHOOSE($G51,DataAutumn!i.GI, DataWinter!i.GI, DataSpring!i.GI),$H51,7*($Z51-1)+HJ$14)*INDEX(GI.LowerScalar,1,HJ$14),"-"))</f>
        <v>-</v>
      </c>
      <c r="HK51" s="5" t="str">
        <f>IF($Z51=0,"-",IFERROR(INDEX(CHOOSE($G51,DataAutumn!i.GI, DataWinter!i.GI, DataSpring!i.GI),$H51,7*($Z51-1)+HK$14)*INDEX(GI.LowerScalar,1,HK$14),"-"))</f>
        <v>-</v>
      </c>
      <c r="HL51" s="5" t="str">
        <f>IF($Z51=0,"-",IFERROR(INDEX(CHOOSE($G51,DataAutumn!i.GI, DataWinter!i.GI, DataSpring!i.GI),$H51,7*($Z51-1)+HL$14)*INDEX(GI.LowerScalar,1,HL$14),"-"))</f>
        <v>-</v>
      </c>
      <c r="HM51" s="5" t="b">
        <f t="array" aca="1" ref="HM51" ca="1">IF(OR(HN51:IB51&lt;&gt;"-"),TRUE,"-")</f>
        <v>1</v>
      </c>
      <c r="HN51" s="22">
        <f t="shared" ca="1" si="105"/>
        <v>0</v>
      </c>
      <c r="HO51" s="5" t="str">
        <f>IF($Z51=0,"-",IFERROR(INDEX(CHOOSE($G51,DataAutumn!i.GI, DataWinter!i.GI, DataSpring!i.GI),$H51,7*($Z51-1)+HO$14)*INDEX(GI.UpperScalar,1,HO$14),"-"))</f>
        <v>-</v>
      </c>
      <c r="HP51" s="5" t="str">
        <f>IF($Z51=0,"-",IFERROR(INDEX(CHOOSE($G51,DataAutumn!i.GI, DataWinter!i.GI, DataSpring!i.GI),$H51,7*($Z51-1)+HP$14)*INDEX(GI.UpperScalar,1,HP$14),"-"))</f>
        <v>-</v>
      </c>
      <c r="HQ51" s="5" t="str">
        <f>IF($Z51=0,"-",IFERROR(INDEX(CHOOSE($G51,DataAutumn!i.GI, DataWinter!i.GI, DataSpring!i.GI),$H51,7*($Z51-1)+HQ$14)*INDEX(GI.UpperScalar,1,HQ$14),"-"))</f>
        <v>-</v>
      </c>
      <c r="HR51" s="5" t="str">
        <f>IF($Z51=0,"-",IFERROR(INDEX(CHOOSE($G51,DataAutumn!i.GI, DataWinter!i.GI, DataSpring!i.GI),$H51,7*($Z51-1)+HR$14)*INDEX(GI.UpperScalar,1,HR$14),"-"))</f>
        <v>-</v>
      </c>
      <c r="HS51" s="5" t="str">
        <f>IF($Z51=0,"-",IFERROR(INDEX(CHOOSE($G51,DataAutumn!i.GI, DataWinter!i.GI, DataSpring!i.GI),$H51,7*($Z51-1)+HS$14)*INDEX(GI.UpperScalar,1,HS$14),"-"))</f>
        <v>-</v>
      </c>
      <c r="HT51" s="5" t="str">
        <f>IF($Z51=0,"-",IFERROR(INDEX(CHOOSE($G51,DataAutumn!i.GI, DataWinter!i.GI, DataSpring!i.GI),$H51,7*($Z51-1)+HT$14)*INDEX(GI.UpperScalar,1,HT$14),"-"))</f>
        <v>-</v>
      </c>
      <c r="HU51" s="5" t="str">
        <f>IF($Z51=0,"-",IFERROR(INDEX(CHOOSE($G51,DataAutumn!i.GI, DataWinter!i.GI, DataSpring!i.GI),$H51,7*($Z51-1)+HU$14)*INDEX(GI.UpperScalar,1,HU$14),"-"))</f>
        <v>-</v>
      </c>
      <c r="HV51" s="5" t="str">
        <f>IF($Z51=0,"-",IFERROR(INDEX(CHOOSE($G51,DataAutumn!i.GI, DataWinter!i.GI, DataSpring!i.GI),$H51,7*($Z51-1)+HV$14)*INDEX(GI.UpperScalar,1,HV$14),"-"))</f>
        <v>-</v>
      </c>
      <c r="HW51" s="5" t="str">
        <f>IF($Z51=0,"-",IFERROR(INDEX(CHOOSE($G51,DataAutumn!i.GI, DataWinter!i.GI, DataSpring!i.GI),$H51,7*($Z51-1)+HW$14)*INDEX(GI.UpperScalar,1,HW$14),"-"))</f>
        <v>-</v>
      </c>
      <c r="HX51" s="5" t="str">
        <f>IF($Z51=0,"-",IFERROR(INDEX(CHOOSE($G51,DataAutumn!i.GI, DataWinter!i.GI, DataSpring!i.GI),$H51,7*($Z51-1)+HX$14)*INDEX(GI.UpperScalar,1,HX$14),"-"))</f>
        <v>-</v>
      </c>
      <c r="HY51" s="5" t="str">
        <f>IF($Z51=0,"-",IFERROR(INDEX(CHOOSE($G51,DataAutumn!i.GI, DataWinter!i.GI, DataSpring!i.GI),$H51,7*($Z51-1)+HY$14)*INDEX(GI.UpperScalar,1,HY$14),"-"))</f>
        <v>-</v>
      </c>
      <c r="HZ51" s="5" t="str">
        <f>IF($Z51=0,"-",IFERROR(INDEX(CHOOSE($G51,DataAutumn!i.GI, DataWinter!i.GI, DataSpring!i.GI),$H51,7*($Z51-1)+HZ$14)*INDEX(GI.UpperScalar,1,HZ$14),"-"))</f>
        <v>-</v>
      </c>
      <c r="IA51" s="5" t="str">
        <f>IF($Z51=0,"-",IFERROR(INDEX(CHOOSE($G51,DataAutumn!i.GI, DataWinter!i.GI, DataSpring!i.GI),$H51,7*($Z51-1)+IA$14)*INDEX(GI.UpperScalar,1,IA$14),"-"))</f>
        <v>-</v>
      </c>
      <c r="IB51" s="5" t="str">
        <f>IF($Z51=0,"-",IFERROR(INDEX(CHOOSE($G51,DataAutumn!i.GI, DataWinter!i.GI, DataSpring!i.GI),$H51,7*($Z51-1)+IB$14)*INDEX(GI.UpperScalar,1,IB$14),"-"))</f>
        <v>-</v>
      </c>
      <c r="IC51" s="22" t="str">
        <f t="shared" ca="1" si="106"/>
        <v>-</v>
      </c>
      <c r="ID51" s="22" t="str">
        <f ca="1">OFFSET(ID$5,$B51,0)</f>
        <v>-</v>
      </c>
      <c r="IE51" s="22" t="b">
        <f t="shared" ca="1" si="107"/>
        <v>1</v>
      </c>
      <c r="IF51" s="22">
        <f ca="1">OFFSET(IF$5,$B51,0)</f>
        <v>0</v>
      </c>
      <c r="IG51" s="5" t="str">
        <f t="shared" ref="IG51:IJ63" si="272">INDEX(i.FlkStrctr,$H51,IG$14)</f>
        <v>-</v>
      </c>
      <c r="IH51" s="5" t="str">
        <f t="shared" si="272"/>
        <v>-</v>
      </c>
      <c r="II51" s="5" t="str">
        <f t="shared" si="272"/>
        <v>-</v>
      </c>
      <c r="IJ51" s="5" t="str">
        <f t="shared" si="272"/>
        <v>-</v>
      </c>
      <c r="IK51" s="22" t="str">
        <f t="shared" ca="1" si="109"/>
        <v>-</v>
      </c>
      <c r="IL51" s="5">
        <f t="shared" ref="IL51:IL63" si="273">INDEX(i.DamsMated,$N51+1,IL$14)</f>
        <v>0</v>
      </c>
      <c r="IM51" s="22" t="str">
        <f t="shared" ca="1" si="109"/>
        <v>-</v>
      </c>
      <c r="IN51" s="5">
        <f t="shared" ref="IN51:IN63" si="274">INDEX(i.DamsMatedEst,$N51+1,$AD51)</f>
        <v>0</v>
      </c>
      <c r="IO51" s="5" t="str">
        <f t="shared" ref="IO51:IS63" si="275">INDEX(i.FlkStrctr,$H51,IO$14)</f>
        <v>-</v>
      </c>
      <c r="IP51" s="5">
        <f t="shared" si="275"/>
        <v>500</v>
      </c>
      <c r="IQ51" s="5">
        <f t="shared" si="275"/>
        <v>500</v>
      </c>
      <c r="IR51" s="5">
        <f t="shared" ref="IR51:IR63" si="276">INDEX(i.FlkStrctr,$H51,IR$14)</f>
        <v>865</v>
      </c>
      <c r="IS51" s="5" t="str">
        <f t="shared" si="275"/>
        <v>-</v>
      </c>
      <c r="IT51" s="5" t="str">
        <f t="shared" ref="IT51:IT63" si="277">INDEX(i.FlkStrctr,$H51,IT$14)</f>
        <v>-</v>
      </c>
      <c r="IU51" s="22">
        <f t="shared" ca="1" si="109"/>
        <v>1</v>
      </c>
      <c r="IV51" s="22">
        <f t="shared" ca="1" si="109"/>
        <v>0</v>
      </c>
      <c r="IW51" s="22">
        <f t="shared" ca="1" si="109"/>
        <v>1</v>
      </c>
      <c r="IX51" s="22">
        <f t="shared" ca="1" si="109"/>
        <v>1</v>
      </c>
      <c r="IY51" s="22">
        <f t="shared" ca="1" si="109"/>
        <v>0</v>
      </c>
      <c r="IZ51" s="22">
        <f t="shared" ca="1" si="109"/>
        <v>70</v>
      </c>
      <c r="JA51" s="22">
        <f t="shared" ca="1" si="109"/>
        <v>50</v>
      </c>
      <c r="JB51" s="22">
        <f t="shared" ca="1" si="109"/>
        <v>70</v>
      </c>
      <c r="JC51" s="22">
        <f t="shared" ca="1" si="109"/>
        <v>50</v>
      </c>
      <c r="JD51" s="5">
        <f t="shared" ref="JD51:JD63" si="278">INDEX(i.WoolPrices,$K51,JD$14)</f>
        <v>1</v>
      </c>
      <c r="JE51" s="5">
        <f t="shared" ref="JE51:JE63" si="279">INDEX(i.MeatPrices,$L51,JE$14)</f>
        <v>1</v>
      </c>
      <c r="JF51" s="5">
        <f t="shared" ref="JF51:JF63" si="280">INDEX(i.GrainPrices,$M51,JF$14)</f>
        <v>1</v>
      </c>
      <c r="JG51" s="22">
        <f t="shared" ca="1" si="109"/>
        <v>1</v>
      </c>
      <c r="JH51" s="22">
        <f t="shared" ca="1" si="109"/>
        <v>1</v>
      </c>
      <c r="JI51" s="22">
        <f t="shared" ca="1" si="109"/>
        <v>1</v>
      </c>
      <c r="JJ51" s="22">
        <f t="shared" ca="1" si="109"/>
        <v>1</v>
      </c>
      <c r="JK51" s="22">
        <f t="shared" ca="1" si="109"/>
        <v>1</v>
      </c>
      <c r="JL51" s="22">
        <f t="shared" ca="1" si="109"/>
        <v>1</v>
      </c>
      <c r="JM51" s="22">
        <f t="shared" ca="1" si="109"/>
        <v>1</v>
      </c>
      <c r="JN51" s="173" t="b">
        <f>SUM(JO51:OD51)&gt;0</f>
        <v>0</v>
      </c>
      <c r="JO51" s="173" t="str">
        <f t="shared" ref="JO51:KD63" si="281">IF($AC51=0,"-",INDEX(i.LMU_Area,$AC51,JO$14))</f>
        <v>-</v>
      </c>
      <c r="JP51" s="173" t="str">
        <f t="shared" si="281"/>
        <v>-</v>
      </c>
      <c r="JQ51" s="173" t="str">
        <f t="shared" si="281"/>
        <v>-</v>
      </c>
      <c r="JR51" s="173" t="str">
        <f t="shared" si="281"/>
        <v>-</v>
      </c>
      <c r="JS51" s="173" t="str">
        <f t="shared" si="281"/>
        <v>-</v>
      </c>
      <c r="JT51" s="173" t="str">
        <f t="shared" si="281"/>
        <v>-</v>
      </c>
      <c r="JU51" s="173" t="str">
        <f t="shared" si="281"/>
        <v>-</v>
      </c>
      <c r="JV51" s="173" t="str">
        <f t="shared" si="281"/>
        <v>-</v>
      </c>
      <c r="JW51" s="173" t="str">
        <f t="shared" si="281"/>
        <v>-</v>
      </c>
      <c r="JX51" s="173" t="str">
        <f t="shared" si="281"/>
        <v>-</v>
      </c>
      <c r="JY51" s="173" t="str">
        <f t="shared" si="281"/>
        <v>-</v>
      </c>
      <c r="JZ51" s="173" t="str">
        <f t="shared" si="281"/>
        <v>-</v>
      </c>
      <c r="KA51" s="173" t="str">
        <f t="shared" si="281"/>
        <v>-</v>
      </c>
      <c r="KB51" s="173" t="str">
        <f t="shared" si="281"/>
        <v>-</v>
      </c>
      <c r="KC51" s="173" t="str">
        <f t="shared" si="281"/>
        <v>-</v>
      </c>
      <c r="KD51" s="173" t="str">
        <f t="shared" si="281"/>
        <v>-</v>
      </c>
      <c r="KE51" s="173" t="str">
        <f t="shared" ref="KE51:KT63" si="282">IF($AC51=0,"-",INDEX(i.LMU_Area,$AC51,KE$14))</f>
        <v>-</v>
      </c>
      <c r="KF51" s="173" t="str">
        <f t="shared" si="282"/>
        <v>-</v>
      </c>
      <c r="KG51" s="173" t="str">
        <f t="shared" si="282"/>
        <v>-</v>
      </c>
      <c r="KH51" s="173" t="str">
        <f t="shared" si="282"/>
        <v>-</v>
      </c>
      <c r="KI51" s="173" t="str">
        <f t="shared" si="282"/>
        <v>-</v>
      </c>
      <c r="KJ51" s="173" t="str">
        <f t="shared" si="282"/>
        <v>-</v>
      </c>
      <c r="KK51" s="173" t="str">
        <f t="shared" si="282"/>
        <v>-</v>
      </c>
      <c r="KL51" s="173" t="str">
        <f t="shared" si="282"/>
        <v>-</v>
      </c>
      <c r="KM51" s="173" t="str">
        <f t="shared" si="282"/>
        <v>-</v>
      </c>
      <c r="KN51" s="173" t="str">
        <f t="shared" si="282"/>
        <v>-</v>
      </c>
      <c r="KO51" s="173" t="str">
        <f t="shared" si="282"/>
        <v>-</v>
      </c>
      <c r="KP51" s="173" t="str">
        <f t="shared" si="282"/>
        <v>-</v>
      </c>
      <c r="KQ51" s="173" t="str">
        <f t="shared" si="282"/>
        <v>-</v>
      </c>
      <c r="KR51" s="173" t="str">
        <f t="shared" si="282"/>
        <v>-</v>
      </c>
      <c r="KS51" s="173" t="str">
        <f t="shared" si="282"/>
        <v>-</v>
      </c>
      <c r="KT51" s="173" t="str">
        <f t="shared" si="282"/>
        <v>-</v>
      </c>
      <c r="KU51" s="173" t="str">
        <f t="shared" ref="KU51:LJ63" si="283">IF($AC51=0,"-",INDEX(i.LMU_Area,$AC51,KU$14))</f>
        <v>-</v>
      </c>
      <c r="KV51" s="173" t="str">
        <f t="shared" si="283"/>
        <v>-</v>
      </c>
      <c r="KW51" s="173" t="str">
        <f t="shared" si="283"/>
        <v>-</v>
      </c>
      <c r="KX51" s="173" t="str">
        <f t="shared" si="283"/>
        <v>-</v>
      </c>
      <c r="KY51" s="173" t="str">
        <f t="shared" si="283"/>
        <v>-</v>
      </c>
      <c r="KZ51" s="173" t="str">
        <f t="shared" si="283"/>
        <v>-</v>
      </c>
      <c r="LA51" s="173" t="str">
        <f t="shared" si="283"/>
        <v>-</v>
      </c>
      <c r="LB51" s="173" t="str">
        <f t="shared" si="283"/>
        <v>-</v>
      </c>
      <c r="LC51" s="173" t="str">
        <f t="shared" si="283"/>
        <v>-</v>
      </c>
      <c r="LD51" s="173" t="str">
        <f t="shared" si="283"/>
        <v>-</v>
      </c>
      <c r="LE51" s="173" t="str">
        <f t="shared" si="283"/>
        <v>-</v>
      </c>
      <c r="LF51" s="173" t="str">
        <f t="shared" si="283"/>
        <v>-</v>
      </c>
      <c r="LG51" s="173" t="str">
        <f t="shared" si="283"/>
        <v>-</v>
      </c>
      <c r="LH51" s="173" t="str">
        <f t="shared" si="283"/>
        <v>-</v>
      </c>
      <c r="LI51" s="173" t="str">
        <f t="shared" si="283"/>
        <v>-</v>
      </c>
      <c r="LJ51" s="173" t="str">
        <f t="shared" si="283"/>
        <v>-</v>
      </c>
      <c r="LK51" s="173" t="str">
        <f t="shared" ref="LK51:LZ63" si="284">IF($AC51=0,"-",INDEX(i.LMU_Area,$AC51,LK$14))</f>
        <v>-</v>
      </c>
      <c r="LL51" s="173" t="str">
        <f t="shared" si="284"/>
        <v>-</v>
      </c>
      <c r="LM51" s="173" t="str">
        <f t="shared" si="284"/>
        <v>-</v>
      </c>
      <c r="LN51" s="173" t="str">
        <f t="shared" si="284"/>
        <v>-</v>
      </c>
      <c r="LO51" s="173" t="str">
        <f t="shared" si="284"/>
        <v>-</v>
      </c>
      <c r="LP51" s="173" t="str">
        <f t="shared" si="284"/>
        <v>-</v>
      </c>
      <c r="LQ51" s="173" t="str">
        <f t="shared" si="284"/>
        <v>-</v>
      </c>
      <c r="LR51" s="173" t="str">
        <f t="shared" si="284"/>
        <v>-</v>
      </c>
      <c r="LS51" s="173" t="str">
        <f t="shared" si="284"/>
        <v>-</v>
      </c>
      <c r="LT51" s="173" t="str">
        <f t="shared" si="284"/>
        <v>-</v>
      </c>
      <c r="LU51" s="173" t="str">
        <f t="shared" si="284"/>
        <v>-</v>
      </c>
      <c r="LV51" s="173" t="str">
        <f t="shared" si="284"/>
        <v>-</v>
      </c>
      <c r="LW51" s="173" t="str">
        <f t="shared" si="284"/>
        <v>-</v>
      </c>
      <c r="LX51" s="173" t="str">
        <f t="shared" si="284"/>
        <v>-</v>
      </c>
      <c r="LY51" s="173" t="str">
        <f t="shared" si="284"/>
        <v>-</v>
      </c>
      <c r="LZ51" s="173" t="str">
        <f t="shared" si="284"/>
        <v>-</v>
      </c>
      <c r="MA51" s="173" t="str">
        <f t="shared" ref="MA51:MP63" si="285">IF($AC51=0,"-",INDEX(i.LMU_Area,$AC51,MA$14))</f>
        <v>-</v>
      </c>
      <c r="MB51" s="173" t="str">
        <f t="shared" si="285"/>
        <v>-</v>
      </c>
      <c r="MC51" s="173" t="str">
        <f t="shared" si="285"/>
        <v>-</v>
      </c>
      <c r="MD51" s="173" t="str">
        <f t="shared" si="285"/>
        <v>-</v>
      </c>
      <c r="ME51" s="173" t="str">
        <f t="shared" si="285"/>
        <v>-</v>
      </c>
      <c r="MF51" s="173" t="str">
        <f t="shared" si="285"/>
        <v>-</v>
      </c>
      <c r="MG51" s="173" t="str">
        <f t="shared" si="285"/>
        <v>-</v>
      </c>
      <c r="MH51" s="173" t="str">
        <f t="shared" si="285"/>
        <v>-</v>
      </c>
      <c r="MI51" s="173" t="str">
        <f t="shared" si="285"/>
        <v>-</v>
      </c>
      <c r="MJ51" s="173" t="str">
        <f t="shared" si="285"/>
        <v>-</v>
      </c>
      <c r="MK51" s="173" t="str">
        <f t="shared" si="285"/>
        <v>-</v>
      </c>
      <c r="ML51" s="173" t="str">
        <f t="shared" si="285"/>
        <v>-</v>
      </c>
      <c r="MM51" s="173" t="str">
        <f t="shared" si="285"/>
        <v>-</v>
      </c>
      <c r="MN51" s="173" t="str">
        <f t="shared" si="285"/>
        <v>-</v>
      </c>
      <c r="MO51" s="173" t="str">
        <f t="shared" si="285"/>
        <v>-</v>
      </c>
      <c r="MP51" s="173" t="str">
        <f t="shared" si="285"/>
        <v>-</v>
      </c>
      <c r="MQ51" s="173" t="str">
        <f t="shared" ref="MQ51:NF63" si="286">IF($AC51=0,"-",INDEX(i.LMU_Area,$AC51,MQ$14))</f>
        <v>-</v>
      </c>
      <c r="MR51" s="173" t="str">
        <f t="shared" si="286"/>
        <v>-</v>
      </c>
      <c r="MS51" s="173" t="str">
        <f t="shared" si="286"/>
        <v>-</v>
      </c>
      <c r="MT51" s="173" t="str">
        <f t="shared" si="286"/>
        <v>-</v>
      </c>
      <c r="MU51" s="173" t="str">
        <f t="shared" si="286"/>
        <v>-</v>
      </c>
      <c r="MV51" s="173" t="str">
        <f t="shared" si="286"/>
        <v>-</v>
      </c>
      <c r="MW51" s="173" t="str">
        <f t="shared" si="286"/>
        <v>-</v>
      </c>
      <c r="MX51" s="173" t="str">
        <f t="shared" si="286"/>
        <v>-</v>
      </c>
      <c r="MY51" s="173" t="str">
        <f t="shared" si="286"/>
        <v>-</v>
      </c>
      <c r="MZ51" s="173" t="str">
        <f t="shared" si="286"/>
        <v>-</v>
      </c>
      <c r="NA51" s="173" t="str">
        <f t="shared" si="286"/>
        <v>-</v>
      </c>
      <c r="NB51" s="173" t="str">
        <f t="shared" si="286"/>
        <v>-</v>
      </c>
      <c r="NC51" s="173" t="str">
        <f t="shared" si="286"/>
        <v>-</v>
      </c>
      <c r="ND51" s="173" t="str">
        <f t="shared" si="286"/>
        <v>-</v>
      </c>
      <c r="NE51" s="173" t="str">
        <f t="shared" si="286"/>
        <v>-</v>
      </c>
      <c r="NF51" s="173" t="str">
        <f t="shared" si="286"/>
        <v>-</v>
      </c>
      <c r="NG51" s="173" t="str">
        <f t="shared" ref="NG51:NV63" si="287">IF($AC51=0,"-",INDEX(i.LMU_Area,$AC51,NG$14))</f>
        <v>-</v>
      </c>
      <c r="NH51" s="173" t="str">
        <f t="shared" si="287"/>
        <v>-</v>
      </c>
      <c r="NI51" s="173" t="str">
        <f t="shared" si="287"/>
        <v>-</v>
      </c>
      <c r="NJ51" s="173" t="str">
        <f t="shared" si="287"/>
        <v>-</v>
      </c>
      <c r="NK51" s="173" t="str">
        <f t="shared" si="287"/>
        <v>-</v>
      </c>
      <c r="NL51" s="173" t="str">
        <f t="shared" si="287"/>
        <v>-</v>
      </c>
      <c r="NM51" s="173" t="str">
        <f t="shared" si="287"/>
        <v>-</v>
      </c>
      <c r="NN51" s="173" t="str">
        <f t="shared" si="287"/>
        <v>-</v>
      </c>
      <c r="NO51" s="173" t="str">
        <f t="shared" si="287"/>
        <v>-</v>
      </c>
      <c r="NP51" s="173" t="str">
        <f t="shared" si="287"/>
        <v>-</v>
      </c>
      <c r="NQ51" s="173" t="str">
        <f t="shared" si="287"/>
        <v>-</v>
      </c>
      <c r="NR51" s="173" t="str">
        <f t="shared" si="287"/>
        <v>-</v>
      </c>
      <c r="NS51" s="173" t="str">
        <f t="shared" si="287"/>
        <v>-</v>
      </c>
      <c r="NT51" s="173" t="str">
        <f t="shared" si="287"/>
        <v>-</v>
      </c>
      <c r="NU51" s="173" t="str">
        <f t="shared" si="287"/>
        <v>-</v>
      </c>
      <c r="NV51" s="173" t="str">
        <f t="shared" si="287"/>
        <v>-</v>
      </c>
      <c r="NW51" s="173" t="str">
        <f t="shared" ref="NW51:OD63" si="288">IF($AC51=0,"-",INDEX(i.LMU_Area,$AC51,NW$14))</f>
        <v>-</v>
      </c>
      <c r="NX51" s="173" t="str">
        <f t="shared" si="288"/>
        <v>-</v>
      </c>
      <c r="NY51" s="173" t="str">
        <f t="shared" si="288"/>
        <v>-</v>
      </c>
      <c r="NZ51" s="173" t="str">
        <f t="shared" si="288"/>
        <v>-</v>
      </c>
      <c r="OA51" s="173" t="str">
        <f t="shared" si="288"/>
        <v>-</v>
      </c>
      <c r="OB51" s="173" t="str">
        <f t="shared" si="288"/>
        <v>-</v>
      </c>
      <c r="OC51" s="173" t="str">
        <f t="shared" si="288"/>
        <v>-</v>
      </c>
      <c r="OD51" s="173" t="str">
        <f t="shared" si="288"/>
        <v>-</v>
      </c>
      <c r="OE51" s="22">
        <f t="shared" ca="1" si="109"/>
        <v>0</v>
      </c>
      <c r="OF51" s="22" t="str">
        <f t="shared" ca="1" si="109"/>
        <v>-</v>
      </c>
      <c r="OG51" s="22">
        <f t="shared" ca="1" si="109"/>
        <v>0</v>
      </c>
      <c r="OH51" s="22">
        <f t="shared" ca="1" si="109"/>
        <v>0</v>
      </c>
      <c r="OI51" s="27">
        <v>0</v>
      </c>
    </row>
    <row r="52" spans="1:399" s="303" customFormat="1" outlineLevel="1">
      <c r="A52" s="302">
        <f t="shared" si="22"/>
        <v>47</v>
      </c>
      <c r="B52" s="302">
        <f>$A$51</f>
        <v>46</v>
      </c>
      <c r="C52" s="303">
        <v>5</v>
      </c>
      <c r="D52" s="303" t="b">
        <v>1</v>
      </c>
      <c r="E52" s="303" t="b">
        <v>0</v>
      </c>
      <c r="F52" s="303" t="b">
        <v>1</v>
      </c>
      <c r="G52" s="32">
        <f>G49</f>
        <v>1</v>
      </c>
      <c r="H52" s="32">
        <f t="shared" ref="H52:T52" si="289">H49</f>
        <v>1</v>
      </c>
      <c r="I52" s="32">
        <f t="shared" si="289"/>
        <v>1</v>
      </c>
      <c r="J52" s="32">
        <f t="shared" si="289"/>
        <v>1</v>
      </c>
      <c r="K52" s="32">
        <f t="shared" si="289"/>
        <v>1</v>
      </c>
      <c r="L52" s="32">
        <f t="shared" si="289"/>
        <v>1</v>
      </c>
      <c r="M52" s="32">
        <f t="shared" si="289"/>
        <v>1</v>
      </c>
      <c r="N52" s="32">
        <f t="shared" si="289"/>
        <v>6</v>
      </c>
      <c r="O52" s="32">
        <f t="shared" si="289"/>
        <v>1</v>
      </c>
      <c r="P52" s="32">
        <f t="shared" si="289"/>
        <v>1</v>
      </c>
      <c r="Q52" s="32">
        <f t="shared" si="289"/>
        <v>1</v>
      </c>
      <c r="R52" s="32">
        <f t="shared" si="289"/>
        <v>1</v>
      </c>
      <c r="S52" s="32">
        <f t="shared" si="289"/>
        <v>1</v>
      </c>
      <c r="T52" s="32">
        <f t="shared" si="289"/>
        <v>1</v>
      </c>
      <c r="U52" s="239">
        <f t="array" ref="U52">MAX(U$49,MOD(U51+1*AND(V52:$AA52=V$49:$AA$49),U$50+1))</f>
        <v>1</v>
      </c>
      <c r="V52" s="239">
        <f t="array" ref="V52">MAX(V$49,MOD(V51+1*AND(W52:$AA52=W$49:$AA$49),V$50+1))</f>
        <v>1</v>
      </c>
      <c r="W52" s="239">
        <f t="array" ref="W52">MAX(W$49,MOD(W51+1*AND(X52:$AA52=X$49:$AA$49),W$50+1))</f>
        <v>1</v>
      </c>
      <c r="X52" s="239">
        <f t="array" ref="X52">MAX(X$49,MOD(X51+1*AND(Y52:$AA52=Y$49:$AA$49),X$50+1))</f>
        <v>1</v>
      </c>
      <c r="Y52" s="239">
        <f t="array" ref="Y52">MAX(Y$49,MOD(Y51+1*AND(Z52:$AA52=Z$49:$AA$49),Y$50+1))</f>
        <v>1</v>
      </c>
      <c r="Z52" s="238"/>
      <c r="AB52" s="303">
        <f>INDEX(CHOOSE($G52,DataAutumn!i.AdultDrys,DataWinter!i.AdultDrys,DataSpring!i.AdultDrys),1,$AD52)</f>
        <v>1</v>
      </c>
      <c r="AC52" s="21">
        <v>0</v>
      </c>
      <c r="AD52" s="5">
        <f t="shared" si="246"/>
        <v>1</v>
      </c>
      <c r="AE52" s="5">
        <f t="shared" si="246"/>
        <v>0</v>
      </c>
      <c r="AF52" s="5">
        <f t="shared" si="246"/>
        <v>2</v>
      </c>
      <c r="AG52" s="5">
        <f t="shared" si="246"/>
        <v>0</v>
      </c>
      <c r="AJ52" s="328" t="str">
        <f t="shared" ref="AJ52:AJ63" ca="1" si="290">TEXT(LEFT(AJ51,5)+1,"00000")&amp;MID(AJ51,6,FIND(" ",AJ51,7)-5)
&amp; d.RegionName                           &amp; " Day"&amp;INDEX(i.DOY,$G52,1)                   &amp; IF($EW52=0," FWM","")&amp;IF($EW52=1," MWM","")&amp;IF($EW52=5," Mat","")&amp;IF($FB52=TRUE,"&amp;BBT","    ")
&amp; " NLB"&amp;TEXT($GA52,"000%;-00%;000%;@")                      &amp; " GI"&amp;TEXT($J52,"0")                                &amp; " WP"&amp;TEXT($JD52,"000%")                &amp; " MP"&amp;TEXT($JE52,"000%")                      &amp; " GP"&amp;TEXT($JF52,"000%")
&amp; " EL"&amp;IF($IL52="-"," Opt",TEXT($IL52,"000%"))            &amp; " Age"&amp;TEXT(INDEX(i.Age_mths,$O52,1)*30.4,"000")
&amp; " FlkSt_"&amp;CHOOSE($AF52+1,"Opt","Lmb","Hgt")&amp;"_"&amp;CHOOSE($AG52+1,"Opt ","6.5y","5.5y")&amp;"_"&amp;CHOOSE($AE52+1,"Opt","Lmb","Hgt","2yo")
&amp; " (F"&amp;3+IFERROR(1*$BY52,0)&amp;3+IFERROR(1*$CB52,0)&amp;"N"&amp;$CG52&amp;$CH52&amp;")"</f>
        <v>00001 Landuse GSM Day135 FWM     NLB000% GI1 WP100% MP100% GP100% EL000% Age213 FlkSt_Hgt_Opt _Opt (F33N11)</v>
      </c>
      <c r="AK52" s="10" t="str">
        <f ca="1">IF(COUNTIF(AJ$5:AJ52,AJ52)=1,"-","Dup")</f>
        <v>-</v>
      </c>
      <c r="AL52" s="22" t="b">
        <f t="shared" ca="1" si="48"/>
        <v>1</v>
      </c>
      <c r="AM52" s="22" t="b">
        <f t="shared" ca="1" si="48"/>
        <v>0</v>
      </c>
      <c r="AN52" s="22" t="str">
        <f t="shared" ca="1" si="48"/>
        <v>-</v>
      </c>
      <c r="AO52" s="22" t="str">
        <f t="shared" ca="1" si="248"/>
        <v>-</v>
      </c>
      <c r="AP52" s="22" t="str">
        <f t="shared" ca="1" si="248"/>
        <v>-</v>
      </c>
      <c r="AQ52" s="22" t="str">
        <f t="shared" ca="1" si="48"/>
        <v>-</v>
      </c>
      <c r="AR52" s="22" t="str">
        <f t="shared" ca="1" si="57"/>
        <v>-</v>
      </c>
      <c r="AS52" s="22">
        <f t="shared" ca="1" si="57"/>
        <v>1</v>
      </c>
      <c r="AT52" s="22" t="str">
        <f t="shared" ca="1" si="48"/>
        <v>-</v>
      </c>
      <c r="AU52" s="22" t="str">
        <f t="shared" ca="1" si="48"/>
        <v>-</v>
      </c>
      <c r="AV52" s="22" t="str">
        <f t="shared" ref="AV52:BC52" ca="1" si="291">OFFSET(AV$5,$B52,0)</f>
        <v>-</v>
      </c>
      <c r="AW52" s="22" t="str">
        <f t="shared" ca="1" si="291"/>
        <v>-</v>
      </c>
      <c r="AX52" s="22" t="str">
        <f t="shared" ca="1" si="291"/>
        <v>-</v>
      </c>
      <c r="AY52" s="22">
        <f t="shared" ca="1" si="291"/>
        <v>1</v>
      </c>
      <c r="AZ52" s="22">
        <f t="shared" ca="1" si="291"/>
        <v>1</v>
      </c>
      <c r="BA52" s="22" t="str">
        <f t="shared" ca="1" si="291"/>
        <v>-</v>
      </c>
      <c r="BB52" s="22" t="str">
        <f t="shared" ca="1" si="291"/>
        <v>-</v>
      </c>
      <c r="BC52" s="22" t="str">
        <f t="shared" ca="1" si="291"/>
        <v>-</v>
      </c>
      <c r="BD52" s="22" t="str">
        <f t="shared" ca="1" si="85"/>
        <v>-</v>
      </c>
      <c r="BE52" s="22" t="str">
        <f t="shared" ca="1" si="85"/>
        <v>-</v>
      </c>
      <c r="BF52" s="22" t="str">
        <f t="shared" ca="1" si="85"/>
        <v>-</v>
      </c>
      <c r="BG52" s="22" t="str">
        <f t="shared" ca="1" si="85"/>
        <v>-</v>
      </c>
      <c r="BH52" s="22" t="str">
        <f t="shared" ca="1" si="85"/>
        <v>-</v>
      </c>
      <c r="BI52" s="22" t="str">
        <f t="shared" ca="1" si="85"/>
        <v>-</v>
      </c>
      <c r="BJ52" s="22" t="str">
        <f t="shared" ca="1" si="85"/>
        <v>-</v>
      </c>
      <c r="BK52" s="22" t="str">
        <f t="shared" ca="1" si="85"/>
        <v>-</v>
      </c>
      <c r="BL52" s="22" t="str">
        <f t="shared" ca="1" si="85"/>
        <v>-</v>
      </c>
      <c r="BM52" s="22" t="str">
        <f t="shared" ca="1" si="85"/>
        <v>-</v>
      </c>
      <c r="BN52" s="22" t="str">
        <f t="shared" ca="1" si="85"/>
        <v>-</v>
      </c>
      <c r="BO52" s="22" t="str">
        <f t="shared" ca="1" si="85"/>
        <v>-</v>
      </c>
      <c r="BP52" s="22" t="str">
        <f t="shared" ca="1" si="85"/>
        <v>-</v>
      </c>
      <c r="BQ52" s="22" t="str">
        <f t="shared" ca="1" si="85"/>
        <v>-</v>
      </c>
      <c r="BR52" s="22" t="str">
        <f t="shared" ca="1" si="85"/>
        <v>-</v>
      </c>
      <c r="BS52" s="22" t="str">
        <f t="shared" ca="1" si="85"/>
        <v>-</v>
      </c>
      <c r="BT52" s="22" t="str">
        <f t="shared" ca="1" si="85"/>
        <v>-</v>
      </c>
      <c r="BU52" s="22" t="str">
        <f t="shared" ca="1" si="85"/>
        <v>-</v>
      </c>
      <c r="BV52" s="22" t="str">
        <f t="shared" ca="1" si="85"/>
        <v>-</v>
      </c>
      <c r="BW52" s="22" t="str">
        <f t="shared" ca="1" si="85"/>
        <v>-</v>
      </c>
      <c r="BX52" s="5">
        <f t="shared" si="249"/>
        <v>0</v>
      </c>
      <c r="BY52" s="22" t="str">
        <f t="shared" ca="1" si="85"/>
        <v>-</v>
      </c>
      <c r="BZ52" s="22" t="str">
        <f t="shared" ca="1" si="85"/>
        <v>-</v>
      </c>
      <c r="CA52" s="22" t="str">
        <f t="shared" ca="1" si="85"/>
        <v>-</v>
      </c>
      <c r="CB52" s="22" t="str">
        <f t="shared" ca="1" si="85"/>
        <v>-</v>
      </c>
      <c r="CC52" s="22" t="str">
        <f t="shared" ca="1" si="85"/>
        <v>-</v>
      </c>
      <c r="CD52" s="22" t="str">
        <f t="shared" ca="1" si="85"/>
        <v>-</v>
      </c>
      <c r="CE52" s="22" t="str">
        <f t="shared" ca="1" si="85"/>
        <v>-</v>
      </c>
      <c r="CF52" s="22" t="str">
        <f t="shared" ca="1" si="85"/>
        <v>-</v>
      </c>
      <c r="CG52" s="22">
        <f t="shared" ca="1" si="85"/>
        <v>1</v>
      </c>
      <c r="CH52" s="22">
        <f t="shared" ca="1" si="85"/>
        <v>1</v>
      </c>
      <c r="CI52" s="22">
        <f t="shared" ca="1" si="85"/>
        <v>0</v>
      </c>
      <c r="CJ52" s="22" t="str">
        <f t="shared" ca="1" si="85"/>
        <v>-</v>
      </c>
      <c r="CK52" s="22" t="str">
        <f t="shared" ref="CK52:CW52" ca="1" si="292">OFFSET(CK$5,$B52,0)</f>
        <v>-</v>
      </c>
      <c r="CL52" s="22" t="str">
        <f t="shared" ca="1" si="292"/>
        <v>-</v>
      </c>
      <c r="CM52" s="22" t="str">
        <f t="shared" ca="1" si="292"/>
        <v>-</v>
      </c>
      <c r="CN52" s="22" t="str">
        <f t="shared" ca="1" si="292"/>
        <v>-</v>
      </c>
      <c r="CO52" s="22" t="str">
        <f t="shared" ca="1" si="292"/>
        <v>-</v>
      </c>
      <c r="CP52" s="22" t="str">
        <f t="shared" ca="1" si="292"/>
        <v>-</v>
      </c>
      <c r="CQ52" s="22">
        <f t="shared" ca="1" si="292"/>
        <v>0</v>
      </c>
      <c r="CR52" s="22" t="str">
        <f t="shared" ca="1" si="292"/>
        <v>-</v>
      </c>
      <c r="CS52" s="22" t="str">
        <f t="shared" ca="1" si="292"/>
        <v>-</v>
      </c>
      <c r="CT52" s="22" t="str">
        <f t="shared" ca="1" si="292"/>
        <v>-</v>
      </c>
      <c r="CU52" s="22" t="str">
        <f t="shared" ca="1" si="292"/>
        <v>-</v>
      </c>
      <c r="CV52" s="22" t="str">
        <f t="shared" ca="1" si="292"/>
        <v>-</v>
      </c>
      <c r="CW52" s="22">
        <f t="shared" ca="1" si="292"/>
        <v>0</v>
      </c>
      <c r="CX52" s="195">
        <f t="shared" si="252"/>
        <v>-1</v>
      </c>
      <c r="CY52" s="195">
        <f t="shared" si="252"/>
        <v>-0.5</v>
      </c>
      <c r="CZ52" s="195">
        <f t="shared" si="252"/>
        <v>-0.5</v>
      </c>
      <c r="DA52" s="195">
        <f t="shared" si="252"/>
        <v>-0.5</v>
      </c>
      <c r="DB52" s="194">
        <f t="shared" si="253"/>
        <v>0</v>
      </c>
      <c r="DC52" s="194">
        <f t="shared" si="253"/>
        <v>0</v>
      </c>
      <c r="DD52" s="194">
        <f t="shared" si="253"/>
        <v>0</v>
      </c>
      <c r="DE52" s="194">
        <f t="shared" si="253"/>
        <v>0</v>
      </c>
      <c r="DF52" s="196">
        <f t="shared" si="254"/>
        <v>0</v>
      </c>
      <c r="DG52" s="196">
        <f t="shared" si="254"/>
        <v>0</v>
      </c>
      <c r="DH52" s="196">
        <f t="shared" si="254"/>
        <v>0</v>
      </c>
      <c r="DI52" s="196">
        <f t="shared" si="254"/>
        <v>0</v>
      </c>
      <c r="DJ52" s="195">
        <f t="shared" si="255"/>
        <v>-1</v>
      </c>
      <c r="DK52" s="195">
        <f t="shared" si="255"/>
        <v>-0.5</v>
      </c>
      <c r="DL52" s="195">
        <f t="shared" si="255"/>
        <v>-0.5</v>
      </c>
      <c r="DM52" s="195">
        <f t="shared" si="255"/>
        <v>-0.5</v>
      </c>
      <c r="DN52" s="194">
        <f t="shared" si="256"/>
        <v>0</v>
      </c>
      <c r="DO52" s="194">
        <f t="shared" si="256"/>
        <v>0</v>
      </c>
      <c r="DP52" s="194">
        <f t="shared" si="256"/>
        <v>0</v>
      </c>
      <c r="DQ52" s="194">
        <f t="shared" si="256"/>
        <v>0</v>
      </c>
      <c r="DR52" s="196">
        <f t="shared" si="257"/>
        <v>0</v>
      </c>
      <c r="DS52" s="196">
        <f t="shared" si="257"/>
        <v>0</v>
      </c>
      <c r="DT52" s="196">
        <f t="shared" si="257"/>
        <v>0</v>
      </c>
      <c r="DU52" s="196">
        <f t="shared" si="257"/>
        <v>0</v>
      </c>
      <c r="DV52" s="195">
        <f t="shared" si="258"/>
        <v>-1</v>
      </c>
      <c r="DW52" s="195">
        <f t="shared" si="258"/>
        <v>-0.5</v>
      </c>
      <c r="DX52" s="195">
        <f t="shared" si="258"/>
        <v>-0.5</v>
      </c>
      <c r="DY52" s="195">
        <f t="shared" si="258"/>
        <v>-0.5</v>
      </c>
      <c r="DZ52" s="194">
        <f t="shared" si="259"/>
        <v>0</v>
      </c>
      <c r="EA52" s="194">
        <f t="shared" si="259"/>
        <v>0</v>
      </c>
      <c r="EB52" s="194">
        <f t="shared" si="259"/>
        <v>0</v>
      </c>
      <c r="EC52" s="194">
        <f t="shared" si="259"/>
        <v>0</v>
      </c>
      <c r="ED52" s="196">
        <f t="shared" si="260"/>
        <v>0</v>
      </c>
      <c r="EE52" s="196">
        <f t="shared" si="260"/>
        <v>0</v>
      </c>
      <c r="EF52" s="196">
        <f t="shared" si="260"/>
        <v>0</v>
      </c>
      <c r="EG52" s="196">
        <f t="shared" si="260"/>
        <v>0</v>
      </c>
      <c r="EH52" s="22">
        <f t="shared" ca="1" si="261"/>
        <v>0</v>
      </c>
      <c r="EI52" s="22">
        <f t="shared" ca="1" si="261"/>
        <v>0</v>
      </c>
      <c r="EJ52" s="22">
        <f t="shared" ca="1" si="261"/>
        <v>0</v>
      </c>
      <c r="EK52" s="22">
        <f t="shared" ca="1" si="261"/>
        <v>0</v>
      </c>
      <c r="EL52" s="22" t="str">
        <f t="shared" ca="1" si="261"/>
        <v>-</v>
      </c>
      <c r="EM52" s="22" t="str">
        <f t="shared" ca="1" si="261"/>
        <v>-</v>
      </c>
      <c r="EN52" s="5">
        <f t="shared" si="262"/>
        <v>19</v>
      </c>
      <c r="EO52" s="5">
        <f t="shared" si="262"/>
        <v>19</v>
      </c>
      <c r="EP52" s="22" t="str">
        <f t="shared" ca="1" si="261"/>
        <v>-</v>
      </c>
      <c r="EQ52" s="22" t="str">
        <f t="shared" ca="1" si="261"/>
        <v>-</v>
      </c>
      <c r="ER52" s="22" t="str">
        <f t="shared" ca="1" si="261"/>
        <v>-</v>
      </c>
      <c r="ES52" s="22" t="str">
        <f t="shared" ca="1" si="261"/>
        <v>-</v>
      </c>
      <c r="ET52" s="22" t="str">
        <f t="shared" ca="1" si="261"/>
        <v>-</v>
      </c>
      <c r="EU52" s="22" t="str">
        <f t="shared" ca="1" si="261"/>
        <v>-</v>
      </c>
      <c r="EV52" s="22" t="str">
        <f t="shared" ca="1" si="261"/>
        <v>-</v>
      </c>
      <c r="EW52" s="5">
        <f t="shared" si="263"/>
        <v>0</v>
      </c>
      <c r="EX52" s="22" t="str">
        <f t="shared" ca="1" si="98"/>
        <v>-</v>
      </c>
      <c r="EY52" s="22" t="str">
        <f t="shared" ca="1" si="98"/>
        <v>-</v>
      </c>
      <c r="EZ52" s="22" t="str">
        <f t="shared" ca="1" si="98"/>
        <v>-</v>
      </c>
      <c r="FA52" s="22" t="str">
        <f t="shared" ca="1" si="98"/>
        <v>-</v>
      </c>
      <c r="FB52" s="5" t="b">
        <f t="shared" si="264"/>
        <v>0</v>
      </c>
      <c r="FC52" s="22" t="str">
        <f t="shared" ca="1" si="98"/>
        <v>-</v>
      </c>
      <c r="FD52" s="22">
        <f t="shared" ca="1" si="98"/>
        <v>0</v>
      </c>
      <c r="FE52" s="22" t="str">
        <f t="shared" ca="1" si="98"/>
        <v>-</v>
      </c>
      <c r="FF52" s="22">
        <f t="shared" ca="1" si="98"/>
        <v>1</v>
      </c>
      <c r="FG52" s="22">
        <f t="shared" ca="1" si="98"/>
        <v>0</v>
      </c>
      <c r="FH52" s="22">
        <f t="shared" ca="1" si="98"/>
        <v>1</v>
      </c>
      <c r="FI52" s="22">
        <f t="shared" ca="1" si="98"/>
        <v>1</v>
      </c>
      <c r="FJ52" s="22">
        <f t="shared" ca="1" si="98"/>
        <v>1</v>
      </c>
      <c r="FK52" s="22">
        <f t="shared" ca="1" si="98"/>
        <v>0</v>
      </c>
      <c r="FL52" s="22">
        <f t="shared" ca="1" si="98"/>
        <v>0</v>
      </c>
      <c r="FM52" s="22">
        <f t="shared" ca="1" si="98"/>
        <v>0</v>
      </c>
      <c r="FN52" s="22">
        <f t="shared" ca="1" si="98"/>
        <v>0</v>
      </c>
      <c r="FO52" s="22">
        <f t="shared" ca="1" si="98"/>
        <v>1</v>
      </c>
      <c r="FP52" s="22">
        <f t="shared" ref="FP52:GW52" ca="1" si="293">OFFSET(FP$5,$B52,0)</f>
        <v>0</v>
      </c>
      <c r="FQ52" s="22">
        <f t="shared" ca="1" si="293"/>
        <v>0</v>
      </c>
      <c r="FR52" s="22">
        <f t="shared" ca="1" si="293"/>
        <v>0</v>
      </c>
      <c r="FS52" s="22">
        <f t="shared" ca="1" si="293"/>
        <v>0</v>
      </c>
      <c r="FT52" s="22">
        <f t="shared" ca="1" si="293"/>
        <v>0</v>
      </c>
      <c r="FU52" s="22">
        <f t="shared" ca="1" si="293"/>
        <v>0</v>
      </c>
      <c r="FV52" s="22">
        <f t="shared" ca="1" si="293"/>
        <v>0</v>
      </c>
      <c r="FW52" s="22">
        <f t="shared" ca="1" si="293"/>
        <v>1</v>
      </c>
      <c r="FX52" s="22">
        <f t="shared" ca="1" si="293"/>
        <v>0</v>
      </c>
      <c r="FY52" s="5">
        <f t="shared" si="265"/>
        <v>0</v>
      </c>
      <c r="FZ52" s="5">
        <f t="shared" si="265"/>
        <v>0</v>
      </c>
      <c r="GA52" s="5">
        <f t="shared" si="265"/>
        <v>0</v>
      </c>
      <c r="GB52" s="5">
        <f t="shared" si="266"/>
        <v>0</v>
      </c>
      <c r="GC52" s="5">
        <f t="shared" si="266"/>
        <v>0</v>
      </c>
      <c r="GD52" s="5">
        <f t="shared" si="266"/>
        <v>0</v>
      </c>
      <c r="GE52" s="22">
        <f t="shared" ca="1" si="293"/>
        <v>0</v>
      </c>
      <c r="GF52" s="22">
        <f t="shared" ca="1" si="293"/>
        <v>0</v>
      </c>
      <c r="GG52" s="22" t="str">
        <f t="shared" ca="1" si="293"/>
        <v>-</v>
      </c>
      <c r="GH52" s="22" t="str">
        <f t="shared" ca="1" si="293"/>
        <v>-</v>
      </c>
      <c r="GI52" s="22" t="str">
        <f t="shared" ca="1" si="293"/>
        <v>-</v>
      </c>
      <c r="GJ52" s="22" t="str">
        <f t="shared" ca="1" si="293"/>
        <v>-</v>
      </c>
      <c r="GK52" s="5" t="b">
        <f t="shared" si="267"/>
        <v>1</v>
      </c>
      <c r="GL52" s="5" t="b">
        <f t="shared" si="267"/>
        <v>0</v>
      </c>
      <c r="GM52" s="5" t="b">
        <f t="shared" si="267"/>
        <v>0</v>
      </c>
      <c r="GN52" s="5">
        <f t="shared" si="268"/>
        <v>0</v>
      </c>
      <c r="GO52" s="22">
        <f t="shared" ca="1" si="293"/>
        <v>1</v>
      </c>
      <c r="GP52" s="22">
        <f t="shared" ca="1" si="293"/>
        <v>2</v>
      </c>
      <c r="GQ52" s="5" t="str">
        <f t="shared" si="269"/>
        <v>-</v>
      </c>
      <c r="GR52" s="5" t="str">
        <f t="shared" si="269"/>
        <v>-</v>
      </c>
      <c r="GS52" s="5" t="str">
        <f t="shared" si="270"/>
        <v>-</v>
      </c>
      <c r="GT52" s="5" t="str">
        <f t="shared" si="270"/>
        <v>-</v>
      </c>
      <c r="GU52" s="5">
        <f t="shared" si="271"/>
        <v>1</v>
      </c>
      <c r="GV52" s="22" t="str">
        <f t="shared" ca="1" si="293"/>
        <v>-</v>
      </c>
      <c r="GW52" s="22" t="str">
        <f t="shared" ca="1" si="293"/>
        <v>-</v>
      </c>
      <c r="GX52" s="5" t="str">
        <f t="array" ref="GX52">IF(OR(GY52:HL52&lt;&gt;"-"),TRUE,"-")</f>
        <v>-</v>
      </c>
      <c r="GY52" s="5" t="str">
        <f>IF($Z52=0,"-",IFERROR(INDEX(CHOOSE($G52,DataAutumn!i.GI, DataWinter!i.GI, DataSpring!i.GI),$H52,7*($Z52-1)+GY$14)*INDEX(GI.LowerScalar,1,GY$14),"-"))</f>
        <v>-</v>
      </c>
      <c r="GZ52" s="5" t="str">
        <f>IF($Z52=0,"-",IFERROR(INDEX(CHOOSE($G52,DataAutumn!i.GI, DataWinter!i.GI, DataSpring!i.GI),$H52,7*($Z52-1)+GZ$14)*INDEX(GI.LowerScalar,1,GZ$14),"-"))</f>
        <v>-</v>
      </c>
      <c r="HA52" s="5" t="str">
        <f>IF($Z52=0,"-",IFERROR(INDEX(CHOOSE($G52,DataAutumn!i.GI, DataWinter!i.GI, DataSpring!i.GI),$H52,7*($Z52-1)+HA$14)*INDEX(GI.LowerScalar,1,HA$14),"-"))</f>
        <v>-</v>
      </c>
      <c r="HB52" s="5" t="str">
        <f>IF($Z52=0,"-",IFERROR(INDEX(CHOOSE($G52,DataAutumn!i.GI, DataWinter!i.GI, DataSpring!i.GI),$H52,7*($Z52-1)+HB$14)*INDEX(GI.LowerScalar,1,HB$14),"-"))</f>
        <v>-</v>
      </c>
      <c r="HC52" s="5" t="str">
        <f>IF($Z52=0,"-",IFERROR(INDEX(CHOOSE($G52,DataAutumn!i.GI, DataWinter!i.GI, DataSpring!i.GI),$H52,7*($Z52-1)+HC$14)*INDEX(GI.LowerScalar,1,HC$14),"-"))</f>
        <v>-</v>
      </c>
      <c r="HD52" s="5" t="str">
        <f>IF($Z52=0,"-",IFERROR(INDEX(CHOOSE($G52,DataAutumn!i.GI, DataWinter!i.GI, DataSpring!i.GI),$H52,7*($Z52-1)+HD$14)*INDEX(GI.LowerScalar,1,HD$14),"-"))</f>
        <v>-</v>
      </c>
      <c r="HE52" s="5" t="str">
        <f>IF($Z52=0,"-",IFERROR(INDEX(CHOOSE($G52,DataAutumn!i.GI, DataWinter!i.GI, DataSpring!i.GI),$H52,7*($Z52-1)+HE$14)*INDEX(GI.LowerScalar,1,HE$14),"-"))</f>
        <v>-</v>
      </c>
      <c r="HF52" s="5" t="str">
        <f>IF($Z52=0,"-",IFERROR(INDEX(CHOOSE($G52,DataAutumn!i.GI, DataWinter!i.GI, DataSpring!i.GI),$H52,7*($Z52-1)+HF$14)*INDEX(GI.LowerScalar,1,HF$14),"-"))</f>
        <v>-</v>
      </c>
      <c r="HG52" s="5" t="str">
        <f>IF($Z52=0,"-",IFERROR(INDEX(CHOOSE($G52,DataAutumn!i.GI, DataWinter!i.GI, DataSpring!i.GI),$H52,7*($Z52-1)+HG$14)*INDEX(GI.LowerScalar,1,HG$14),"-"))</f>
        <v>-</v>
      </c>
      <c r="HH52" s="5" t="str">
        <f>IF($Z52=0,"-",IFERROR(INDEX(CHOOSE($G52,DataAutumn!i.GI, DataWinter!i.GI, DataSpring!i.GI),$H52,7*($Z52-1)+HH$14)*INDEX(GI.LowerScalar,1,HH$14),"-"))</f>
        <v>-</v>
      </c>
      <c r="HI52" s="5" t="str">
        <f>IF($Z52=0,"-",IFERROR(INDEX(CHOOSE($G52,DataAutumn!i.GI, DataWinter!i.GI, DataSpring!i.GI),$H52,7*($Z52-1)+HI$14)*INDEX(GI.LowerScalar,1,HI$14),"-"))</f>
        <v>-</v>
      </c>
      <c r="HJ52" s="5" t="str">
        <f>IF($Z52=0,"-",IFERROR(INDEX(CHOOSE($G52,DataAutumn!i.GI, DataWinter!i.GI, DataSpring!i.GI),$H52,7*($Z52-1)+HJ$14)*INDEX(GI.LowerScalar,1,HJ$14),"-"))</f>
        <v>-</v>
      </c>
      <c r="HK52" s="5" t="str">
        <f>IF($Z52=0,"-",IFERROR(INDEX(CHOOSE($G52,DataAutumn!i.GI, DataWinter!i.GI, DataSpring!i.GI),$H52,7*($Z52-1)+HK$14)*INDEX(GI.LowerScalar,1,HK$14),"-"))</f>
        <v>-</v>
      </c>
      <c r="HL52" s="5" t="str">
        <f>IF($Z52=0,"-",IFERROR(INDEX(CHOOSE($G52,DataAutumn!i.GI, DataWinter!i.GI, DataSpring!i.GI),$H52,7*($Z52-1)+HL$14)*INDEX(GI.LowerScalar,1,HL$14),"-"))</f>
        <v>-</v>
      </c>
      <c r="HM52" s="5" t="b">
        <f t="array" aca="1" ref="HM52" ca="1">IF(OR(HN52:IB52&lt;&gt;"-"),TRUE,"-")</f>
        <v>1</v>
      </c>
      <c r="HN52" s="22">
        <f t="shared" ref="HN52:HN63" ca="1" si="294">OFFSET(HN$5,$B52,0)</f>
        <v>0</v>
      </c>
      <c r="HO52" s="5" t="str">
        <f>IF($Z52=0,"-",IFERROR(INDEX(CHOOSE($G52,DataAutumn!i.GI, DataWinter!i.GI, DataSpring!i.GI),$H52,7*($Z52-1)+HO$14)*INDEX(GI.UpperScalar,1,HO$14),"-"))</f>
        <v>-</v>
      </c>
      <c r="HP52" s="5" t="str">
        <f>IF($Z52=0,"-",IFERROR(INDEX(CHOOSE($G52,DataAutumn!i.GI, DataWinter!i.GI, DataSpring!i.GI),$H52,7*($Z52-1)+HP$14)*INDEX(GI.UpperScalar,1,HP$14),"-"))</f>
        <v>-</v>
      </c>
      <c r="HQ52" s="5" t="str">
        <f>IF($Z52=0,"-",IFERROR(INDEX(CHOOSE($G52,DataAutumn!i.GI, DataWinter!i.GI, DataSpring!i.GI),$H52,7*($Z52-1)+HQ$14)*INDEX(GI.UpperScalar,1,HQ$14),"-"))</f>
        <v>-</v>
      </c>
      <c r="HR52" s="5" t="str">
        <f>IF($Z52=0,"-",IFERROR(INDEX(CHOOSE($G52,DataAutumn!i.GI, DataWinter!i.GI, DataSpring!i.GI),$H52,7*($Z52-1)+HR$14)*INDEX(GI.UpperScalar,1,HR$14),"-"))</f>
        <v>-</v>
      </c>
      <c r="HS52" s="5" t="str">
        <f>IF($Z52=0,"-",IFERROR(INDEX(CHOOSE($G52,DataAutumn!i.GI, DataWinter!i.GI, DataSpring!i.GI),$H52,7*($Z52-1)+HS$14)*INDEX(GI.UpperScalar,1,HS$14),"-"))</f>
        <v>-</v>
      </c>
      <c r="HT52" s="5" t="str">
        <f>IF($Z52=0,"-",IFERROR(INDEX(CHOOSE($G52,DataAutumn!i.GI, DataWinter!i.GI, DataSpring!i.GI),$H52,7*($Z52-1)+HT$14)*INDEX(GI.UpperScalar,1,HT$14),"-"))</f>
        <v>-</v>
      </c>
      <c r="HU52" s="5" t="str">
        <f>IF($Z52=0,"-",IFERROR(INDEX(CHOOSE($G52,DataAutumn!i.GI, DataWinter!i.GI, DataSpring!i.GI),$H52,7*($Z52-1)+HU$14)*INDEX(GI.UpperScalar,1,HU$14),"-"))</f>
        <v>-</v>
      </c>
      <c r="HV52" s="5" t="str">
        <f>IF($Z52=0,"-",IFERROR(INDEX(CHOOSE($G52,DataAutumn!i.GI, DataWinter!i.GI, DataSpring!i.GI),$H52,7*($Z52-1)+HV$14)*INDEX(GI.UpperScalar,1,HV$14),"-"))</f>
        <v>-</v>
      </c>
      <c r="HW52" s="5" t="str">
        <f>IF($Z52=0,"-",IFERROR(INDEX(CHOOSE($G52,DataAutumn!i.GI, DataWinter!i.GI, DataSpring!i.GI),$H52,7*($Z52-1)+HW$14)*INDEX(GI.UpperScalar,1,HW$14),"-"))</f>
        <v>-</v>
      </c>
      <c r="HX52" s="5" t="str">
        <f>IF($Z52=0,"-",IFERROR(INDEX(CHOOSE($G52,DataAutumn!i.GI, DataWinter!i.GI, DataSpring!i.GI),$H52,7*($Z52-1)+HX$14)*INDEX(GI.UpperScalar,1,HX$14),"-"))</f>
        <v>-</v>
      </c>
      <c r="HY52" s="5" t="str">
        <f>IF($Z52=0,"-",IFERROR(INDEX(CHOOSE($G52,DataAutumn!i.GI, DataWinter!i.GI, DataSpring!i.GI),$H52,7*($Z52-1)+HY$14)*INDEX(GI.UpperScalar,1,HY$14),"-"))</f>
        <v>-</v>
      </c>
      <c r="HZ52" s="5" t="str">
        <f>IF($Z52=0,"-",IFERROR(INDEX(CHOOSE($G52,DataAutumn!i.GI, DataWinter!i.GI, DataSpring!i.GI),$H52,7*($Z52-1)+HZ$14)*INDEX(GI.UpperScalar,1,HZ$14),"-"))</f>
        <v>-</v>
      </c>
      <c r="IA52" s="5" t="str">
        <f>IF($Z52=0,"-",IFERROR(INDEX(CHOOSE($G52,DataAutumn!i.GI, DataWinter!i.GI, DataSpring!i.GI),$H52,7*($Z52-1)+IA$14)*INDEX(GI.UpperScalar,1,IA$14),"-"))</f>
        <v>-</v>
      </c>
      <c r="IB52" s="5" t="str">
        <f>IF($Z52=0,"-",IFERROR(INDEX(CHOOSE($G52,DataAutumn!i.GI, DataWinter!i.GI, DataSpring!i.GI),$H52,7*($Z52-1)+IB$14)*INDEX(GI.UpperScalar,1,IB$14),"-"))</f>
        <v>-</v>
      </c>
      <c r="IC52" s="22" t="str">
        <f t="shared" ca="1" si="106"/>
        <v>-</v>
      </c>
      <c r="ID52" s="22" t="str">
        <f ca="1">OFFSET(ID$5,$B52,0)</f>
        <v>-</v>
      </c>
      <c r="IE52" s="22" t="b">
        <f t="shared" ca="1" si="107"/>
        <v>1</v>
      </c>
      <c r="IF52" s="22">
        <f ca="1">OFFSET(IF$5,$B52,0)</f>
        <v>0</v>
      </c>
      <c r="IG52" s="5" t="str">
        <f t="shared" si="272"/>
        <v>-</v>
      </c>
      <c r="IH52" s="5" t="str">
        <f t="shared" si="272"/>
        <v>-</v>
      </c>
      <c r="II52" s="5" t="str">
        <f t="shared" si="272"/>
        <v>-</v>
      </c>
      <c r="IJ52" s="5" t="str">
        <f t="shared" si="272"/>
        <v>-</v>
      </c>
      <c r="IK52" s="22" t="str">
        <f t="shared" ca="1" si="109"/>
        <v>-</v>
      </c>
      <c r="IL52" s="5">
        <f t="shared" si="273"/>
        <v>0</v>
      </c>
      <c r="IM52" s="22" t="str">
        <f t="shared" ca="1" si="109"/>
        <v>-</v>
      </c>
      <c r="IN52" s="5">
        <f t="shared" si="274"/>
        <v>0</v>
      </c>
      <c r="IO52" s="5" t="str">
        <f t="shared" si="275"/>
        <v>-</v>
      </c>
      <c r="IP52" s="5">
        <f t="shared" si="275"/>
        <v>500</v>
      </c>
      <c r="IQ52" s="5">
        <f t="shared" si="275"/>
        <v>500</v>
      </c>
      <c r="IR52" s="5">
        <f t="shared" si="276"/>
        <v>865</v>
      </c>
      <c r="IS52" s="5" t="str">
        <f t="shared" si="275"/>
        <v>-</v>
      </c>
      <c r="IT52" s="5" t="str">
        <f t="shared" si="277"/>
        <v>-</v>
      </c>
      <c r="IU52" s="22">
        <f t="shared" ca="1" si="109"/>
        <v>1</v>
      </c>
      <c r="IV52" s="22">
        <f t="shared" ca="1" si="109"/>
        <v>0</v>
      </c>
      <c r="IW52" s="22">
        <f t="shared" ca="1" si="109"/>
        <v>1</v>
      </c>
      <c r="IX52" s="22">
        <f t="shared" ca="1" si="109"/>
        <v>1</v>
      </c>
      <c r="IY52" s="22">
        <f t="shared" ca="1" si="109"/>
        <v>0</v>
      </c>
      <c r="IZ52" s="22">
        <f t="shared" ca="1" si="109"/>
        <v>70</v>
      </c>
      <c r="JA52" s="22">
        <f t="shared" ca="1" si="109"/>
        <v>50</v>
      </c>
      <c r="JB52" s="22">
        <f t="shared" ca="1" si="109"/>
        <v>70</v>
      </c>
      <c r="JC52" s="22">
        <f t="shared" ca="1" si="109"/>
        <v>50</v>
      </c>
      <c r="JD52" s="5">
        <f t="shared" si="278"/>
        <v>1</v>
      </c>
      <c r="JE52" s="5">
        <f t="shared" si="279"/>
        <v>1</v>
      </c>
      <c r="JF52" s="5">
        <f t="shared" si="280"/>
        <v>1</v>
      </c>
      <c r="JG52" s="22">
        <f t="shared" ca="1" si="109"/>
        <v>1</v>
      </c>
      <c r="JH52" s="22">
        <f t="shared" ref="JH52:OH52" ca="1" si="295">OFFSET(JH$5,$B52,0)</f>
        <v>1</v>
      </c>
      <c r="JI52" s="22">
        <f t="shared" ca="1" si="295"/>
        <v>1</v>
      </c>
      <c r="JJ52" s="22">
        <f t="shared" ca="1" si="295"/>
        <v>1</v>
      </c>
      <c r="JK52" s="22">
        <f t="shared" ca="1" si="295"/>
        <v>1</v>
      </c>
      <c r="JL52" s="22">
        <f t="shared" ca="1" si="295"/>
        <v>1</v>
      </c>
      <c r="JM52" s="22">
        <f t="shared" ca="1" si="295"/>
        <v>1</v>
      </c>
      <c r="JN52" s="173" t="b">
        <f t="shared" ref="JN52:JN54" si="296">SUM(JO52:OD52)&gt;0</f>
        <v>0</v>
      </c>
      <c r="JO52" s="173" t="str">
        <f t="shared" si="281"/>
        <v>-</v>
      </c>
      <c r="JP52" s="173" t="str">
        <f t="shared" si="281"/>
        <v>-</v>
      </c>
      <c r="JQ52" s="173" t="str">
        <f t="shared" si="281"/>
        <v>-</v>
      </c>
      <c r="JR52" s="173" t="str">
        <f t="shared" si="281"/>
        <v>-</v>
      </c>
      <c r="JS52" s="173" t="str">
        <f t="shared" si="281"/>
        <v>-</v>
      </c>
      <c r="JT52" s="173" t="str">
        <f t="shared" si="281"/>
        <v>-</v>
      </c>
      <c r="JU52" s="173" t="str">
        <f t="shared" si="281"/>
        <v>-</v>
      </c>
      <c r="JV52" s="173" t="str">
        <f t="shared" si="281"/>
        <v>-</v>
      </c>
      <c r="JW52" s="173" t="str">
        <f t="shared" si="281"/>
        <v>-</v>
      </c>
      <c r="JX52" s="173" t="str">
        <f t="shared" si="281"/>
        <v>-</v>
      </c>
      <c r="JY52" s="173" t="str">
        <f t="shared" si="281"/>
        <v>-</v>
      </c>
      <c r="JZ52" s="173" t="str">
        <f t="shared" si="281"/>
        <v>-</v>
      </c>
      <c r="KA52" s="173" t="str">
        <f t="shared" si="281"/>
        <v>-</v>
      </c>
      <c r="KB52" s="173" t="str">
        <f t="shared" si="281"/>
        <v>-</v>
      </c>
      <c r="KC52" s="173" t="str">
        <f t="shared" si="281"/>
        <v>-</v>
      </c>
      <c r="KD52" s="173" t="str">
        <f t="shared" si="281"/>
        <v>-</v>
      </c>
      <c r="KE52" s="173" t="str">
        <f t="shared" si="282"/>
        <v>-</v>
      </c>
      <c r="KF52" s="173" t="str">
        <f t="shared" si="282"/>
        <v>-</v>
      </c>
      <c r="KG52" s="173" t="str">
        <f t="shared" si="282"/>
        <v>-</v>
      </c>
      <c r="KH52" s="173" t="str">
        <f t="shared" si="282"/>
        <v>-</v>
      </c>
      <c r="KI52" s="173" t="str">
        <f t="shared" si="282"/>
        <v>-</v>
      </c>
      <c r="KJ52" s="173" t="str">
        <f t="shared" si="282"/>
        <v>-</v>
      </c>
      <c r="KK52" s="173" t="str">
        <f t="shared" si="282"/>
        <v>-</v>
      </c>
      <c r="KL52" s="173" t="str">
        <f t="shared" si="282"/>
        <v>-</v>
      </c>
      <c r="KM52" s="173" t="str">
        <f t="shared" si="282"/>
        <v>-</v>
      </c>
      <c r="KN52" s="173" t="str">
        <f t="shared" si="282"/>
        <v>-</v>
      </c>
      <c r="KO52" s="173" t="str">
        <f t="shared" si="282"/>
        <v>-</v>
      </c>
      <c r="KP52" s="173" t="str">
        <f t="shared" si="282"/>
        <v>-</v>
      </c>
      <c r="KQ52" s="173" t="str">
        <f t="shared" si="282"/>
        <v>-</v>
      </c>
      <c r="KR52" s="173" t="str">
        <f t="shared" si="282"/>
        <v>-</v>
      </c>
      <c r="KS52" s="173" t="str">
        <f t="shared" si="282"/>
        <v>-</v>
      </c>
      <c r="KT52" s="173" t="str">
        <f t="shared" si="282"/>
        <v>-</v>
      </c>
      <c r="KU52" s="173" t="str">
        <f t="shared" si="283"/>
        <v>-</v>
      </c>
      <c r="KV52" s="173" t="str">
        <f t="shared" si="283"/>
        <v>-</v>
      </c>
      <c r="KW52" s="173" t="str">
        <f t="shared" si="283"/>
        <v>-</v>
      </c>
      <c r="KX52" s="173" t="str">
        <f t="shared" si="283"/>
        <v>-</v>
      </c>
      <c r="KY52" s="173" t="str">
        <f t="shared" si="283"/>
        <v>-</v>
      </c>
      <c r="KZ52" s="173" t="str">
        <f t="shared" si="283"/>
        <v>-</v>
      </c>
      <c r="LA52" s="173" t="str">
        <f t="shared" si="283"/>
        <v>-</v>
      </c>
      <c r="LB52" s="173" t="str">
        <f t="shared" si="283"/>
        <v>-</v>
      </c>
      <c r="LC52" s="173" t="str">
        <f t="shared" si="283"/>
        <v>-</v>
      </c>
      <c r="LD52" s="173" t="str">
        <f t="shared" si="283"/>
        <v>-</v>
      </c>
      <c r="LE52" s="173" t="str">
        <f t="shared" si="283"/>
        <v>-</v>
      </c>
      <c r="LF52" s="173" t="str">
        <f t="shared" si="283"/>
        <v>-</v>
      </c>
      <c r="LG52" s="173" t="str">
        <f t="shared" si="283"/>
        <v>-</v>
      </c>
      <c r="LH52" s="173" t="str">
        <f t="shared" si="283"/>
        <v>-</v>
      </c>
      <c r="LI52" s="173" t="str">
        <f t="shared" si="283"/>
        <v>-</v>
      </c>
      <c r="LJ52" s="173" t="str">
        <f t="shared" si="283"/>
        <v>-</v>
      </c>
      <c r="LK52" s="173" t="str">
        <f t="shared" si="284"/>
        <v>-</v>
      </c>
      <c r="LL52" s="173" t="str">
        <f t="shared" si="284"/>
        <v>-</v>
      </c>
      <c r="LM52" s="173" t="str">
        <f t="shared" si="284"/>
        <v>-</v>
      </c>
      <c r="LN52" s="173" t="str">
        <f t="shared" si="284"/>
        <v>-</v>
      </c>
      <c r="LO52" s="173" t="str">
        <f t="shared" si="284"/>
        <v>-</v>
      </c>
      <c r="LP52" s="173" t="str">
        <f t="shared" si="284"/>
        <v>-</v>
      </c>
      <c r="LQ52" s="173" t="str">
        <f t="shared" si="284"/>
        <v>-</v>
      </c>
      <c r="LR52" s="173" t="str">
        <f t="shared" si="284"/>
        <v>-</v>
      </c>
      <c r="LS52" s="173" t="str">
        <f t="shared" si="284"/>
        <v>-</v>
      </c>
      <c r="LT52" s="173" t="str">
        <f t="shared" si="284"/>
        <v>-</v>
      </c>
      <c r="LU52" s="173" t="str">
        <f t="shared" si="284"/>
        <v>-</v>
      </c>
      <c r="LV52" s="173" t="str">
        <f t="shared" si="284"/>
        <v>-</v>
      </c>
      <c r="LW52" s="173" t="str">
        <f t="shared" si="284"/>
        <v>-</v>
      </c>
      <c r="LX52" s="173" t="str">
        <f t="shared" si="284"/>
        <v>-</v>
      </c>
      <c r="LY52" s="173" t="str">
        <f t="shared" si="284"/>
        <v>-</v>
      </c>
      <c r="LZ52" s="173" t="str">
        <f t="shared" si="284"/>
        <v>-</v>
      </c>
      <c r="MA52" s="173" t="str">
        <f t="shared" si="285"/>
        <v>-</v>
      </c>
      <c r="MB52" s="173" t="str">
        <f t="shared" si="285"/>
        <v>-</v>
      </c>
      <c r="MC52" s="173" t="str">
        <f t="shared" si="285"/>
        <v>-</v>
      </c>
      <c r="MD52" s="173" t="str">
        <f t="shared" si="285"/>
        <v>-</v>
      </c>
      <c r="ME52" s="173" t="str">
        <f t="shared" si="285"/>
        <v>-</v>
      </c>
      <c r="MF52" s="173" t="str">
        <f t="shared" si="285"/>
        <v>-</v>
      </c>
      <c r="MG52" s="173" t="str">
        <f t="shared" si="285"/>
        <v>-</v>
      </c>
      <c r="MH52" s="173" t="str">
        <f t="shared" si="285"/>
        <v>-</v>
      </c>
      <c r="MI52" s="173" t="str">
        <f t="shared" si="285"/>
        <v>-</v>
      </c>
      <c r="MJ52" s="173" t="str">
        <f t="shared" si="285"/>
        <v>-</v>
      </c>
      <c r="MK52" s="173" t="str">
        <f t="shared" si="285"/>
        <v>-</v>
      </c>
      <c r="ML52" s="173" t="str">
        <f t="shared" si="285"/>
        <v>-</v>
      </c>
      <c r="MM52" s="173" t="str">
        <f t="shared" si="285"/>
        <v>-</v>
      </c>
      <c r="MN52" s="173" t="str">
        <f t="shared" si="285"/>
        <v>-</v>
      </c>
      <c r="MO52" s="173" t="str">
        <f t="shared" si="285"/>
        <v>-</v>
      </c>
      <c r="MP52" s="173" t="str">
        <f t="shared" si="285"/>
        <v>-</v>
      </c>
      <c r="MQ52" s="173" t="str">
        <f t="shared" si="286"/>
        <v>-</v>
      </c>
      <c r="MR52" s="173" t="str">
        <f t="shared" si="286"/>
        <v>-</v>
      </c>
      <c r="MS52" s="173" t="str">
        <f t="shared" si="286"/>
        <v>-</v>
      </c>
      <c r="MT52" s="173" t="str">
        <f t="shared" si="286"/>
        <v>-</v>
      </c>
      <c r="MU52" s="173" t="str">
        <f t="shared" si="286"/>
        <v>-</v>
      </c>
      <c r="MV52" s="173" t="str">
        <f t="shared" si="286"/>
        <v>-</v>
      </c>
      <c r="MW52" s="173" t="str">
        <f t="shared" si="286"/>
        <v>-</v>
      </c>
      <c r="MX52" s="173" t="str">
        <f t="shared" si="286"/>
        <v>-</v>
      </c>
      <c r="MY52" s="173" t="str">
        <f t="shared" si="286"/>
        <v>-</v>
      </c>
      <c r="MZ52" s="173" t="str">
        <f t="shared" si="286"/>
        <v>-</v>
      </c>
      <c r="NA52" s="173" t="str">
        <f t="shared" si="286"/>
        <v>-</v>
      </c>
      <c r="NB52" s="173" t="str">
        <f t="shared" si="286"/>
        <v>-</v>
      </c>
      <c r="NC52" s="173" t="str">
        <f t="shared" si="286"/>
        <v>-</v>
      </c>
      <c r="ND52" s="173" t="str">
        <f t="shared" si="286"/>
        <v>-</v>
      </c>
      <c r="NE52" s="173" t="str">
        <f t="shared" si="286"/>
        <v>-</v>
      </c>
      <c r="NF52" s="173" t="str">
        <f t="shared" si="286"/>
        <v>-</v>
      </c>
      <c r="NG52" s="173" t="str">
        <f t="shared" si="287"/>
        <v>-</v>
      </c>
      <c r="NH52" s="173" t="str">
        <f t="shared" si="287"/>
        <v>-</v>
      </c>
      <c r="NI52" s="173" t="str">
        <f t="shared" si="287"/>
        <v>-</v>
      </c>
      <c r="NJ52" s="173" t="str">
        <f t="shared" si="287"/>
        <v>-</v>
      </c>
      <c r="NK52" s="173" t="str">
        <f t="shared" si="287"/>
        <v>-</v>
      </c>
      <c r="NL52" s="173" t="str">
        <f t="shared" si="287"/>
        <v>-</v>
      </c>
      <c r="NM52" s="173" t="str">
        <f t="shared" si="287"/>
        <v>-</v>
      </c>
      <c r="NN52" s="173" t="str">
        <f t="shared" si="287"/>
        <v>-</v>
      </c>
      <c r="NO52" s="173" t="str">
        <f t="shared" si="287"/>
        <v>-</v>
      </c>
      <c r="NP52" s="173" t="str">
        <f t="shared" si="287"/>
        <v>-</v>
      </c>
      <c r="NQ52" s="173" t="str">
        <f t="shared" si="287"/>
        <v>-</v>
      </c>
      <c r="NR52" s="173" t="str">
        <f t="shared" si="287"/>
        <v>-</v>
      </c>
      <c r="NS52" s="173" t="str">
        <f t="shared" si="287"/>
        <v>-</v>
      </c>
      <c r="NT52" s="173" t="str">
        <f t="shared" si="287"/>
        <v>-</v>
      </c>
      <c r="NU52" s="173" t="str">
        <f t="shared" si="287"/>
        <v>-</v>
      </c>
      <c r="NV52" s="173" t="str">
        <f t="shared" si="287"/>
        <v>-</v>
      </c>
      <c r="NW52" s="173" t="str">
        <f t="shared" si="288"/>
        <v>-</v>
      </c>
      <c r="NX52" s="173" t="str">
        <f t="shared" si="288"/>
        <v>-</v>
      </c>
      <c r="NY52" s="173" t="str">
        <f t="shared" si="288"/>
        <v>-</v>
      </c>
      <c r="NZ52" s="173" t="str">
        <f t="shared" si="288"/>
        <v>-</v>
      </c>
      <c r="OA52" s="173" t="str">
        <f t="shared" si="288"/>
        <v>-</v>
      </c>
      <c r="OB52" s="173" t="str">
        <f t="shared" si="288"/>
        <v>-</v>
      </c>
      <c r="OC52" s="173" t="str">
        <f t="shared" si="288"/>
        <v>-</v>
      </c>
      <c r="OD52" s="173" t="str">
        <f t="shared" si="288"/>
        <v>-</v>
      </c>
      <c r="OE52" s="22">
        <f t="shared" ca="1" si="295"/>
        <v>0</v>
      </c>
      <c r="OF52" s="22" t="str">
        <f t="shared" ca="1" si="295"/>
        <v>-</v>
      </c>
      <c r="OG52" s="22">
        <f t="shared" ca="1" si="295"/>
        <v>0</v>
      </c>
      <c r="OH52" s="22">
        <f t="shared" ca="1" si="295"/>
        <v>0</v>
      </c>
      <c r="OI52" s="27">
        <v>0</v>
      </c>
    </row>
    <row r="53" spans="1:399" s="303" customFormat="1" outlineLevel="1">
      <c r="A53" s="302">
        <f t="shared" si="22"/>
        <v>48</v>
      </c>
      <c r="B53" s="302">
        <f t="shared" ref="B53:B63" si="297">$A$51</f>
        <v>46</v>
      </c>
      <c r="C53" s="303">
        <v>5</v>
      </c>
      <c r="D53" s="303" t="b">
        <v>1</v>
      </c>
      <c r="E53" s="303" t="b">
        <v>0</v>
      </c>
      <c r="F53" s="303" t="b">
        <v>1</v>
      </c>
      <c r="G53" s="239">
        <f t="array" ref="G53">MAX(G$49,MOD(G52+1*AND(H53:$AA53=H$49:$AA$49),G$50+1))</f>
        <v>1</v>
      </c>
      <c r="H53" s="239">
        <f t="array" ref="H53">MAX(H$49,MOD(H52+1*AND(I53:$AA53=I$49:$AA$49),H$50+1))</f>
        <v>2</v>
      </c>
      <c r="I53" s="239">
        <f t="array" ref="I53">MAX(I$49,MOD(I52+1*AND(J53:$AA53=J$49:$AA$49),I$50+1))</f>
        <v>1</v>
      </c>
      <c r="J53" s="239">
        <f t="array" ref="J53">MAX(J$49,MOD(J52+1*AND(K53:$AA53=K$49:$AA$49),J$50+1))</f>
        <v>1</v>
      </c>
      <c r="K53" s="239">
        <f t="array" ref="K53">MAX(K$49,MOD(K52+1*AND(L53:$AA53=L$49:$AA$49),K$50+1))</f>
        <v>1</v>
      </c>
      <c r="L53" s="239">
        <f t="array" ref="L53">MAX(L$49,MOD(L52+1*AND(M53:$AA53=M$49:$AA$49),L$50+1))</f>
        <v>1</v>
      </c>
      <c r="M53" s="239">
        <f t="array" ref="M53">MAX(M$49,MOD(M52+1*AND(N53:$AA53=N$49:$AA$49),M$50+1))</f>
        <v>1</v>
      </c>
      <c r="N53" s="239">
        <f t="array" ref="N53">MAX(N$49,MOD(N52+1*AND(O53:$AA53=O$49:$AA$49),N$50+1))</f>
        <v>6</v>
      </c>
      <c r="O53" s="239">
        <f t="array" ref="O53">MAX(O$49,MOD(O52+1*AND(P53:$AA53=P$49:$AA$49),O$50+1))</f>
        <v>1</v>
      </c>
      <c r="P53" s="239">
        <f t="array" ref="P53">MAX(P$49,MOD(P52+1*AND(Q53:$AA53=Q$49:$AA$49),P$50+1))</f>
        <v>1</v>
      </c>
      <c r="Q53" s="239">
        <f t="array" ref="Q53">MAX(Q$49,MOD(Q52+1*AND(R53:$AA53=R$49:$AA$49),Q$50+1))</f>
        <v>1</v>
      </c>
      <c r="R53" s="239">
        <f t="array" ref="R53">MAX(R$49,MOD(R52+1*AND(S53:$AA53=S$49:$AA$49),R$50+1))</f>
        <v>1</v>
      </c>
      <c r="S53" s="239">
        <f t="array" ref="S53">MAX(S$49,MOD(S52+1*AND(T53:$AA53=T$49:$AA$49),S$50+1))</f>
        <v>1</v>
      </c>
      <c r="T53" s="239">
        <f t="array" ref="T53">MAX(T$49,MOD(T52+1*AND(U53:$AA53=U$49:$AA$49),T$50+1))</f>
        <v>1</v>
      </c>
      <c r="U53" s="239">
        <f t="array" ref="U53">MAX(U$49,MOD(U52+1*AND(V53:$AA53=V$49:$AA$49),U$50+1))</f>
        <v>1</v>
      </c>
      <c r="V53" s="239">
        <f t="array" ref="V53">MAX(V$49,MOD(V52+1*AND(W53:$AA53=W$49:$AA$49),V$50+1))</f>
        <v>1</v>
      </c>
      <c r="W53" s="239">
        <f t="array" ref="W53">MAX(W$49,MOD(W52+1*AND(X53:$AA53=X$49:$AA$49),W$50+1))</f>
        <v>1</v>
      </c>
      <c r="X53" s="239">
        <f t="array" ref="X53">MAX(X$49,MOD(X52+1*AND(Y53:$AA53=Y$49:$AA$49),X$50+1))</f>
        <v>1</v>
      </c>
      <c r="Y53" s="239">
        <f t="array" ref="Y53">MAX(Y$49,MOD(Y52+1*AND(Z53:$AA53=Z$49:$AA$49),Y$50+1))</f>
        <v>1</v>
      </c>
      <c r="Z53" s="238"/>
      <c r="AB53" s="303">
        <f>INDEX(CHOOSE($G53,DataAutumn!i.AdultDrys,DataWinter!i.AdultDrys,DataSpring!i.AdultDrys),1,$AD53)</f>
        <v>1</v>
      </c>
      <c r="AC53" s="21">
        <v>0</v>
      </c>
      <c r="AD53" s="5">
        <f t="shared" si="246"/>
        <v>2</v>
      </c>
      <c r="AE53" s="5">
        <f t="shared" si="246"/>
        <v>0</v>
      </c>
      <c r="AF53" s="5">
        <f t="shared" si="246"/>
        <v>2</v>
      </c>
      <c r="AG53" s="5">
        <f t="shared" si="246"/>
        <v>0</v>
      </c>
      <c r="AJ53" s="328" t="str">
        <f t="shared" ca="1" si="290"/>
        <v>00002 Landuse GSM Day135 MWM     NLB000% GI1 WP100% MP100% GP100% EL000% Age213 FlkSt_Hgt_Opt _Opt (F33N11)</v>
      </c>
      <c r="AK53" s="10" t="str">
        <f ca="1">IF(COUNTIF(AJ$5:AJ53,AJ53)=1,"-","Dup")</f>
        <v>-</v>
      </c>
      <c r="AL53" s="22" t="b">
        <f t="shared" ref="AL53:CW57" ca="1" si="298">OFFSET(AL$5,$B53,0)</f>
        <v>1</v>
      </c>
      <c r="AM53" s="22" t="b">
        <f t="shared" ca="1" si="298"/>
        <v>0</v>
      </c>
      <c r="AN53" s="22" t="str">
        <f t="shared" ca="1" si="298"/>
        <v>-</v>
      </c>
      <c r="AO53" s="22" t="str">
        <f t="shared" ca="1" si="248"/>
        <v>-</v>
      </c>
      <c r="AP53" s="22" t="str">
        <f t="shared" ca="1" si="248"/>
        <v>-</v>
      </c>
      <c r="AQ53" s="22" t="str">
        <f t="shared" ca="1" si="298"/>
        <v>-</v>
      </c>
      <c r="AR53" s="22" t="str">
        <f t="shared" ca="1" si="298"/>
        <v>-</v>
      </c>
      <c r="AS53" s="22">
        <f t="shared" ca="1" si="298"/>
        <v>1</v>
      </c>
      <c r="AT53" s="22" t="str">
        <f t="shared" ca="1" si="298"/>
        <v>-</v>
      </c>
      <c r="AU53" s="22" t="str">
        <f t="shared" ca="1" si="298"/>
        <v>-</v>
      </c>
      <c r="AV53" s="22" t="str">
        <f t="shared" ca="1" si="298"/>
        <v>-</v>
      </c>
      <c r="AW53" s="22" t="str">
        <f t="shared" ca="1" si="298"/>
        <v>-</v>
      </c>
      <c r="AX53" s="22" t="str">
        <f t="shared" ca="1" si="298"/>
        <v>-</v>
      </c>
      <c r="AY53" s="22">
        <f t="shared" ca="1" si="298"/>
        <v>1</v>
      </c>
      <c r="AZ53" s="22">
        <f t="shared" ca="1" si="298"/>
        <v>1</v>
      </c>
      <c r="BA53" s="22" t="str">
        <f t="shared" ca="1" si="298"/>
        <v>-</v>
      </c>
      <c r="BB53" s="22" t="str">
        <f t="shared" ca="1" si="298"/>
        <v>-</v>
      </c>
      <c r="BC53" s="22" t="str">
        <f t="shared" ca="1" si="298"/>
        <v>-</v>
      </c>
      <c r="BD53" s="22" t="str">
        <f t="shared" ca="1" si="298"/>
        <v>-</v>
      </c>
      <c r="BE53" s="22" t="str">
        <f t="shared" ca="1" si="298"/>
        <v>-</v>
      </c>
      <c r="BF53" s="22" t="str">
        <f t="shared" ca="1" si="298"/>
        <v>-</v>
      </c>
      <c r="BG53" s="22" t="str">
        <f t="shared" ca="1" si="298"/>
        <v>-</v>
      </c>
      <c r="BH53" s="22" t="str">
        <f t="shared" ca="1" si="298"/>
        <v>-</v>
      </c>
      <c r="BI53" s="22" t="str">
        <f t="shared" ca="1" si="298"/>
        <v>-</v>
      </c>
      <c r="BJ53" s="22" t="str">
        <f t="shared" ca="1" si="298"/>
        <v>-</v>
      </c>
      <c r="BK53" s="22" t="str">
        <f t="shared" ca="1" si="298"/>
        <v>-</v>
      </c>
      <c r="BL53" s="22" t="str">
        <f t="shared" ca="1" si="298"/>
        <v>-</v>
      </c>
      <c r="BM53" s="22" t="str">
        <f t="shared" ca="1" si="298"/>
        <v>-</v>
      </c>
      <c r="BN53" s="22" t="str">
        <f t="shared" ca="1" si="298"/>
        <v>-</v>
      </c>
      <c r="BO53" s="22" t="str">
        <f t="shared" ca="1" si="298"/>
        <v>-</v>
      </c>
      <c r="BP53" s="22" t="str">
        <f t="shared" ca="1" si="298"/>
        <v>-</v>
      </c>
      <c r="BQ53" s="22" t="str">
        <f t="shared" ca="1" si="298"/>
        <v>-</v>
      </c>
      <c r="BR53" s="22" t="str">
        <f t="shared" ca="1" si="298"/>
        <v>-</v>
      </c>
      <c r="BS53" s="22" t="str">
        <f t="shared" ca="1" si="298"/>
        <v>-</v>
      </c>
      <c r="BT53" s="22" t="str">
        <f t="shared" ca="1" si="298"/>
        <v>-</v>
      </c>
      <c r="BU53" s="22" t="str">
        <f t="shared" ca="1" si="298"/>
        <v>-</v>
      </c>
      <c r="BV53" s="22" t="str">
        <f t="shared" ca="1" si="298"/>
        <v>-</v>
      </c>
      <c r="BW53" s="22" t="str">
        <f t="shared" ca="1" si="298"/>
        <v>-</v>
      </c>
      <c r="BX53" s="5">
        <f t="shared" si="249"/>
        <v>0</v>
      </c>
      <c r="BY53" s="22" t="str">
        <f t="shared" ca="1" si="298"/>
        <v>-</v>
      </c>
      <c r="BZ53" s="22" t="str">
        <f t="shared" ca="1" si="298"/>
        <v>-</v>
      </c>
      <c r="CA53" s="22" t="str">
        <f t="shared" ca="1" si="298"/>
        <v>-</v>
      </c>
      <c r="CB53" s="22" t="str">
        <f t="shared" ca="1" si="298"/>
        <v>-</v>
      </c>
      <c r="CC53" s="22" t="str">
        <f t="shared" ca="1" si="298"/>
        <v>-</v>
      </c>
      <c r="CD53" s="22" t="str">
        <f t="shared" ca="1" si="298"/>
        <v>-</v>
      </c>
      <c r="CE53" s="22" t="str">
        <f t="shared" ca="1" si="298"/>
        <v>-</v>
      </c>
      <c r="CF53" s="22" t="str">
        <f t="shared" ca="1" si="298"/>
        <v>-</v>
      </c>
      <c r="CG53" s="22">
        <f t="shared" ca="1" si="298"/>
        <v>1</v>
      </c>
      <c r="CH53" s="22">
        <f t="shared" ca="1" si="298"/>
        <v>1</v>
      </c>
      <c r="CI53" s="22">
        <f t="shared" ca="1" si="298"/>
        <v>0</v>
      </c>
      <c r="CJ53" s="22" t="str">
        <f t="shared" ca="1" si="298"/>
        <v>-</v>
      </c>
      <c r="CK53" s="22" t="str">
        <f t="shared" ca="1" si="298"/>
        <v>-</v>
      </c>
      <c r="CL53" s="22" t="str">
        <f t="shared" ca="1" si="298"/>
        <v>-</v>
      </c>
      <c r="CM53" s="22" t="str">
        <f t="shared" ca="1" si="298"/>
        <v>-</v>
      </c>
      <c r="CN53" s="22" t="str">
        <f t="shared" ca="1" si="298"/>
        <v>-</v>
      </c>
      <c r="CO53" s="22" t="str">
        <f t="shared" ca="1" si="298"/>
        <v>-</v>
      </c>
      <c r="CP53" s="22" t="str">
        <f t="shared" ca="1" si="298"/>
        <v>-</v>
      </c>
      <c r="CQ53" s="22">
        <f t="shared" ca="1" si="298"/>
        <v>0</v>
      </c>
      <c r="CR53" s="22" t="str">
        <f t="shared" ca="1" si="298"/>
        <v>-</v>
      </c>
      <c r="CS53" s="22" t="str">
        <f t="shared" ca="1" si="298"/>
        <v>-</v>
      </c>
      <c r="CT53" s="22" t="str">
        <f t="shared" ca="1" si="298"/>
        <v>-</v>
      </c>
      <c r="CU53" s="22" t="str">
        <f t="shared" ca="1" si="298"/>
        <v>-</v>
      </c>
      <c r="CV53" s="22" t="str">
        <f t="shared" ca="1" si="298"/>
        <v>-</v>
      </c>
      <c r="CW53" s="22">
        <f t="shared" ca="1" si="298"/>
        <v>0</v>
      </c>
      <c r="CX53" s="195">
        <f t="shared" si="252"/>
        <v>-1</v>
      </c>
      <c r="CY53" s="195">
        <f t="shared" si="252"/>
        <v>-0.5</v>
      </c>
      <c r="CZ53" s="195">
        <f t="shared" si="252"/>
        <v>-0.5</v>
      </c>
      <c r="DA53" s="195">
        <f t="shared" si="252"/>
        <v>-0.5</v>
      </c>
      <c r="DB53" s="194">
        <f t="shared" si="253"/>
        <v>0</v>
      </c>
      <c r="DC53" s="194">
        <f t="shared" si="253"/>
        <v>0</v>
      </c>
      <c r="DD53" s="194">
        <f t="shared" si="253"/>
        <v>0</v>
      </c>
      <c r="DE53" s="194">
        <f t="shared" si="253"/>
        <v>0</v>
      </c>
      <c r="DF53" s="196">
        <f t="shared" si="254"/>
        <v>0</v>
      </c>
      <c r="DG53" s="196">
        <f t="shared" si="254"/>
        <v>0</v>
      </c>
      <c r="DH53" s="196">
        <f t="shared" si="254"/>
        <v>0</v>
      </c>
      <c r="DI53" s="196">
        <f t="shared" si="254"/>
        <v>0</v>
      </c>
      <c r="DJ53" s="195">
        <f t="shared" si="255"/>
        <v>-1</v>
      </c>
      <c r="DK53" s="195">
        <f t="shared" si="255"/>
        <v>-0.5</v>
      </c>
      <c r="DL53" s="195">
        <f t="shared" si="255"/>
        <v>-0.5</v>
      </c>
      <c r="DM53" s="195">
        <f t="shared" si="255"/>
        <v>-0.5</v>
      </c>
      <c r="DN53" s="194">
        <f t="shared" si="256"/>
        <v>0</v>
      </c>
      <c r="DO53" s="194">
        <f t="shared" si="256"/>
        <v>0</v>
      </c>
      <c r="DP53" s="194">
        <f t="shared" si="256"/>
        <v>0</v>
      </c>
      <c r="DQ53" s="194">
        <f t="shared" si="256"/>
        <v>0</v>
      </c>
      <c r="DR53" s="196">
        <f t="shared" si="257"/>
        <v>0</v>
      </c>
      <c r="DS53" s="196">
        <f t="shared" si="257"/>
        <v>0</v>
      </c>
      <c r="DT53" s="196">
        <f t="shared" si="257"/>
        <v>0</v>
      </c>
      <c r="DU53" s="196">
        <f t="shared" si="257"/>
        <v>0</v>
      </c>
      <c r="DV53" s="195">
        <f t="shared" si="258"/>
        <v>-1</v>
      </c>
      <c r="DW53" s="195">
        <f t="shared" si="258"/>
        <v>-0.5</v>
      </c>
      <c r="DX53" s="195">
        <f t="shared" si="258"/>
        <v>-0.5</v>
      </c>
      <c r="DY53" s="195">
        <f t="shared" si="258"/>
        <v>-0.5</v>
      </c>
      <c r="DZ53" s="194">
        <f t="shared" si="259"/>
        <v>0</v>
      </c>
      <c r="EA53" s="194">
        <f t="shared" si="259"/>
        <v>0</v>
      </c>
      <c r="EB53" s="194">
        <f t="shared" si="259"/>
        <v>0</v>
      </c>
      <c r="EC53" s="194">
        <f t="shared" si="259"/>
        <v>0</v>
      </c>
      <c r="ED53" s="196">
        <f t="shared" si="260"/>
        <v>0</v>
      </c>
      <c r="EE53" s="196">
        <f t="shared" si="260"/>
        <v>0</v>
      </c>
      <c r="EF53" s="196">
        <f t="shared" si="260"/>
        <v>0</v>
      </c>
      <c r="EG53" s="196">
        <f t="shared" si="260"/>
        <v>0</v>
      </c>
      <c r="EH53" s="22">
        <f t="shared" ca="1" si="261"/>
        <v>0</v>
      </c>
      <c r="EI53" s="22">
        <f t="shared" ca="1" si="261"/>
        <v>0</v>
      </c>
      <c r="EJ53" s="22">
        <f t="shared" ca="1" si="261"/>
        <v>0</v>
      </c>
      <c r="EK53" s="22">
        <f t="shared" ca="1" si="261"/>
        <v>0</v>
      </c>
      <c r="EL53" s="22" t="str">
        <f t="shared" ca="1" si="261"/>
        <v>-</v>
      </c>
      <c r="EM53" s="22" t="str">
        <f t="shared" ca="1" si="261"/>
        <v>-</v>
      </c>
      <c r="EN53" s="5">
        <f t="shared" si="262"/>
        <v>19</v>
      </c>
      <c r="EO53" s="5">
        <f t="shared" si="262"/>
        <v>19</v>
      </c>
      <c r="EP53" s="22" t="str">
        <f t="shared" ca="1" si="261"/>
        <v>-</v>
      </c>
      <c r="EQ53" s="22" t="str">
        <f t="shared" ca="1" si="261"/>
        <v>-</v>
      </c>
      <c r="ER53" s="22" t="str">
        <f t="shared" ca="1" si="261"/>
        <v>-</v>
      </c>
      <c r="ES53" s="22" t="str">
        <f t="shared" ca="1" si="261"/>
        <v>-</v>
      </c>
      <c r="ET53" s="22" t="str">
        <f t="shared" ca="1" si="261"/>
        <v>-</v>
      </c>
      <c r="EU53" s="22" t="str">
        <f t="shared" ca="1" si="261"/>
        <v>-</v>
      </c>
      <c r="EV53" s="22" t="str">
        <f t="shared" ca="1" si="261"/>
        <v>-</v>
      </c>
      <c r="EW53" s="5">
        <f t="shared" si="263"/>
        <v>1</v>
      </c>
      <c r="EX53" s="22" t="str">
        <f t="shared" ref="EX53:GW60" ca="1" si="299">OFFSET(EX$5,$B53,0)</f>
        <v>-</v>
      </c>
      <c r="EY53" s="22" t="str">
        <f t="shared" ca="1" si="299"/>
        <v>-</v>
      </c>
      <c r="EZ53" s="22" t="str">
        <f t="shared" ca="1" si="299"/>
        <v>-</v>
      </c>
      <c r="FA53" s="22" t="str">
        <f t="shared" ca="1" si="299"/>
        <v>-</v>
      </c>
      <c r="FB53" s="5" t="b">
        <f t="shared" si="264"/>
        <v>0</v>
      </c>
      <c r="FC53" s="22" t="str">
        <f t="shared" ca="1" si="299"/>
        <v>-</v>
      </c>
      <c r="FD53" s="22">
        <f t="shared" ca="1" si="299"/>
        <v>0</v>
      </c>
      <c r="FE53" s="22" t="str">
        <f t="shared" ca="1" si="299"/>
        <v>-</v>
      </c>
      <c r="FF53" s="22">
        <f t="shared" ca="1" si="299"/>
        <v>1</v>
      </c>
      <c r="FG53" s="22">
        <f t="shared" ca="1" si="299"/>
        <v>0</v>
      </c>
      <c r="FH53" s="22">
        <f t="shared" ca="1" si="299"/>
        <v>1</v>
      </c>
      <c r="FI53" s="22">
        <f t="shared" ca="1" si="299"/>
        <v>1</v>
      </c>
      <c r="FJ53" s="22">
        <f t="shared" ca="1" si="299"/>
        <v>1</v>
      </c>
      <c r="FK53" s="22">
        <f t="shared" ca="1" si="299"/>
        <v>0</v>
      </c>
      <c r="FL53" s="22">
        <f t="shared" ca="1" si="299"/>
        <v>0</v>
      </c>
      <c r="FM53" s="22">
        <f t="shared" ca="1" si="299"/>
        <v>0</v>
      </c>
      <c r="FN53" s="22">
        <f t="shared" ca="1" si="299"/>
        <v>0</v>
      </c>
      <c r="FO53" s="22">
        <f t="shared" ca="1" si="299"/>
        <v>1</v>
      </c>
      <c r="FP53" s="22">
        <f t="shared" ca="1" si="299"/>
        <v>0</v>
      </c>
      <c r="FQ53" s="22">
        <f t="shared" ca="1" si="299"/>
        <v>0</v>
      </c>
      <c r="FR53" s="22">
        <f t="shared" ca="1" si="299"/>
        <v>0</v>
      </c>
      <c r="FS53" s="22">
        <f t="shared" ca="1" si="299"/>
        <v>0</v>
      </c>
      <c r="FT53" s="22">
        <f t="shared" ca="1" si="299"/>
        <v>0</v>
      </c>
      <c r="FU53" s="22">
        <f t="shared" ca="1" si="299"/>
        <v>0</v>
      </c>
      <c r="FV53" s="22">
        <f t="shared" ca="1" si="299"/>
        <v>0</v>
      </c>
      <c r="FW53" s="22">
        <f t="shared" ca="1" si="299"/>
        <v>1</v>
      </c>
      <c r="FX53" s="22">
        <f t="shared" ca="1" si="299"/>
        <v>0</v>
      </c>
      <c r="FY53" s="5">
        <f t="shared" si="265"/>
        <v>0</v>
      </c>
      <c r="FZ53" s="5">
        <f t="shared" si="265"/>
        <v>0</v>
      </c>
      <c r="GA53" s="5">
        <f t="shared" si="265"/>
        <v>0</v>
      </c>
      <c r="GB53" s="5">
        <f t="shared" si="266"/>
        <v>0</v>
      </c>
      <c r="GC53" s="5">
        <f t="shared" si="266"/>
        <v>0</v>
      </c>
      <c r="GD53" s="5">
        <f t="shared" si="266"/>
        <v>0</v>
      </c>
      <c r="GE53" s="22">
        <f t="shared" ca="1" si="299"/>
        <v>0</v>
      </c>
      <c r="GF53" s="22">
        <f t="shared" ca="1" si="299"/>
        <v>0</v>
      </c>
      <c r="GG53" s="22" t="str">
        <f t="shared" ca="1" si="299"/>
        <v>-</v>
      </c>
      <c r="GH53" s="22" t="str">
        <f t="shared" ca="1" si="299"/>
        <v>-</v>
      </c>
      <c r="GI53" s="22" t="str">
        <f t="shared" ca="1" si="299"/>
        <v>-</v>
      </c>
      <c r="GJ53" s="22" t="str">
        <f t="shared" ca="1" si="299"/>
        <v>-</v>
      </c>
      <c r="GK53" s="5" t="b">
        <f t="shared" si="267"/>
        <v>1</v>
      </c>
      <c r="GL53" s="5" t="b">
        <f t="shared" si="267"/>
        <v>0</v>
      </c>
      <c r="GM53" s="5" t="b">
        <f t="shared" si="267"/>
        <v>0</v>
      </c>
      <c r="GN53" s="5">
        <f t="shared" si="268"/>
        <v>0</v>
      </c>
      <c r="GO53" s="22">
        <f t="shared" ca="1" si="299"/>
        <v>1</v>
      </c>
      <c r="GP53" s="22">
        <f t="shared" ca="1" si="299"/>
        <v>2</v>
      </c>
      <c r="GQ53" s="5" t="str">
        <f t="shared" si="269"/>
        <v>-</v>
      </c>
      <c r="GR53" s="5" t="str">
        <f t="shared" si="269"/>
        <v>-</v>
      </c>
      <c r="GS53" s="5" t="str">
        <f t="shared" si="270"/>
        <v>-</v>
      </c>
      <c r="GT53" s="5" t="str">
        <f t="shared" si="270"/>
        <v>-</v>
      </c>
      <c r="GU53" s="5">
        <f t="shared" si="271"/>
        <v>1</v>
      </c>
      <c r="GV53" s="22" t="str">
        <f t="shared" ca="1" si="299"/>
        <v>-</v>
      </c>
      <c r="GW53" s="22" t="str">
        <f t="shared" ca="1" si="299"/>
        <v>-</v>
      </c>
      <c r="GX53" s="5" t="str">
        <f t="array" ref="GX53">IF(OR(GY53:HL53&lt;&gt;"-"),TRUE,"-")</f>
        <v>-</v>
      </c>
      <c r="GY53" s="5" t="str">
        <f>IF($Z53=0,"-",IFERROR(INDEX(CHOOSE($G53,DataAutumn!i.GI, DataWinter!i.GI, DataSpring!i.GI),$H53,7*($Z53-1)+GY$14)*INDEX(GI.LowerScalar,1,GY$14),"-"))</f>
        <v>-</v>
      </c>
      <c r="GZ53" s="5" t="str">
        <f>IF($Z53=0,"-",IFERROR(INDEX(CHOOSE($G53,DataAutumn!i.GI, DataWinter!i.GI, DataSpring!i.GI),$H53,7*($Z53-1)+GZ$14)*INDEX(GI.LowerScalar,1,GZ$14),"-"))</f>
        <v>-</v>
      </c>
      <c r="HA53" s="5" t="str">
        <f>IF($Z53=0,"-",IFERROR(INDEX(CHOOSE($G53,DataAutumn!i.GI, DataWinter!i.GI, DataSpring!i.GI),$H53,7*($Z53-1)+HA$14)*INDEX(GI.LowerScalar,1,HA$14),"-"))</f>
        <v>-</v>
      </c>
      <c r="HB53" s="5" t="str">
        <f>IF($Z53=0,"-",IFERROR(INDEX(CHOOSE($G53,DataAutumn!i.GI, DataWinter!i.GI, DataSpring!i.GI),$H53,7*($Z53-1)+HB$14)*INDEX(GI.LowerScalar,1,HB$14),"-"))</f>
        <v>-</v>
      </c>
      <c r="HC53" s="5" t="str">
        <f>IF($Z53=0,"-",IFERROR(INDEX(CHOOSE($G53,DataAutumn!i.GI, DataWinter!i.GI, DataSpring!i.GI),$H53,7*($Z53-1)+HC$14)*INDEX(GI.LowerScalar,1,HC$14),"-"))</f>
        <v>-</v>
      </c>
      <c r="HD53" s="5" t="str">
        <f>IF($Z53=0,"-",IFERROR(INDEX(CHOOSE($G53,DataAutumn!i.GI, DataWinter!i.GI, DataSpring!i.GI),$H53,7*($Z53-1)+HD$14)*INDEX(GI.LowerScalar,1,HD$14),"-"))</f>
        <v>-</v>
      </c>
      <c r="HE53" s="5" t="str">
        <f>IF($Z53=0,"-",IFERROR(INDEX(CHOOSE($G53,DataAutumn!i.GI, DataWinter!i.GI, DataSpring!i.GI),$H53,7*($Z53-1)+HE$14)*INDEX(GI.LowerScalar,1,HE$14),"-"))</f>
        <v>-</v>
      </c>
      <c r="HF53" s="5" t="str">
        <f>IF($Z53=0,"-",IFERROR(INDEX(CHOOSE($G53,DataAutumn!i.GI, DataWinter!i.GI, DataSpring!i.GI),$H53,7*($Z53-1)+HF$14)*INDEX(GI.LowerScalar,1,HF$14),"-"))</f>
        <v>-</v>
      </c>
      <c r="HG53" s="5" t="str">
        <f>IF($Z53=0,"-",IFERROR(INDEX(CHOOSE($G53,DataAutumn!i.GI, DataWinter!i.GI, DataSpring!i.GI),$H53,7*($Z53-1)+HG$14)*INDEX(GI.LowerScalar,1,HG$14),"-"))</f>
        <v>-</v>
      </c>
      <c r="HH53" s="5" t="str">
        <f>IF($Z53=0,"-",IFERROR(INDEX(CHOOSE($G53,DataAutumn!i.GI, DataWinter!i.GI, DataSpring!i.GI),$H53,7*($Z53-1)+HH$14)*INDEX(GI.LowerScalar,1,HH$14),"-"))</f>
        <v>-</v>
      </c>
      <c r="HI53" s="5" t="str">
        <f>IF($Z53=0,"-",IFERROR(INDEX(CHOOSE($G53,DataAutumn!i.GI, DataWinter!i.GI, DataSpring!i.GI),$H53,7*($Z53-1)+HI$14)*INDEX(GI.LowerScalar,1,HI$14),"-"))</f>
        <v>-</v>
      </c>
      <c r="HJ53" s="5" t="str">
        <f>IF($Z53=0,"-",IFERROR(INDEX(CHOOSE($G53,DataAutumn!i.GI, DataWinter!i.GI, DataSpring!i.GI),$H53,7*($Z53-1)+HJ$14)*INDEX(GI.LowerScalar,1,HJ$14),"-"))</f>
        <v>-</v>
      </c>
      <c r="HK53" s="5" t="str">
        <f>IF($Z53=0,"-",IFERROR(INDEX(CHOOSE($G53,DataAutumn!i.GI, DataWinter!i.GI, DataSpring!i.GI),$H53,7*($Z53-1)+HK$14)*INDEX(GI.LowerScalar,1,HK$14),"-"))</f>
        <v>-</v>
      </c>
      <c r="HL53" s="5" t="str">
        <f>IF($Z53=0,"-",IFERROR(INDEX(CHOOSE($G53,DataAutumn!i.GI, DataWinter!i.GI, DataSpring!i.GI),$H53,7*($Z53-1)+HL$14)*INDEX(GI.LowerScalar,1,HL$14),"-"))</f>
        <v>-</v>
      </c>
      <c r="HM53" s="5" t="b">
        <f t="array" aca="1" ref="HM53" ca="1">IF(OR(HN53:IB53&lt;&gt;"-"),TRUE,"-")</f>
        <v>1</v>
      </c>
      <c r="HN53" s="22">
        <f t="shared" ca="1" si="294"/>
        <v>0</v>
      </c>
      <c r="HO53" s="5" t="str">
        <f>IF($Z53=0,"-",IFERROR(INDEX(CHOOSE($G53,DataAutumn!i.GI, DataWinter!i.GI, DataSpring!i.GI),$H53,7*($Z53-1)+HO$14)*INDEX(GI.UpperScalar,1,HO$14),"-"))</f>
        <v>-</v>
      </c>
      <c r="HP53" s="5" t="str">
        <f>IF($Z53=0,"-",IFERROR(INDEX(CHOOSE($G53,DataAutumn!i.GI, DataWinter!i.GI, DataSpring!i.GI),$H53,7*($Z53-1)+HP$14)*INDEX(GI.UpperScalar,1,HP$14),"-"))</f>
        <v>-</v>
      </c>
      <c r="HQ53" s="5" t="str">
        <f>IF($Z53=0,"-",IFERROR(INDEX(CHOOSE($G53,DataAutumn!i.GI, DataWinter!i.GI, DataSpring!i.GI),$H53,7*($Z53-1)+HQ$14)*INDEX(GI.UpperScalar,1,HQ$14),"-"))</f>
        <v>-</v>
      </c>
      <c r="HR53" s="5" t="str">
        <f>IF($Z53=0,"-",IFERROR(INDEX(CHOOSE($G53,DataAutumn!i.GI, DataWinter!i.GI, DataSpring!i.GI),$H53,7*($Z53-1)+HR$14)*INDEX(GI.UpperScalar,1,HR$14),"-"))</f>
        <v>-</v>
      </c>
      <c r="HS53" s="5" t="str">
        <f>IF($Z53=0,"-",IFERROR(INDEX(CHOOSE($G53,DataAutumn!i.GI, DataWinter!i.GI, DataSpring!i.GI),$H53,7*($Z53-1)+HS$14)*INDEX(GI.UpperScalar,1,HS$14),"-"))</f>
        <v>-</v>
      </c>
      <c r="HT53" s="5" t="str">
        <f>IF($Z53=0,"-",IFERROR(INDEX(CHOOSE($G53,DataAutumn!i.GI, DataWinter!i.GI, DataSpring!i.GI),$H53,7*($Z53-1)+HT$14)*INDEX(GI.UpperScalar,1,HT$14),"-"))</f>
        <v>-</v>
      </c>
      <c r="HU53" s="5" t="str">
        <f>IF($Z53=0,"-",IFERROR(INDEX(CHOOSE($G53,DataAutumn!i.GI, DataWinter!i.GI, DataSpring!i.GI),$H53,7*($Z53-1)+HU$14)*INDEX(GI.UpperScalar,1,HU$14),"-"))</f>
        <v>-</v>
      </c>
      <c r="HV53" s="5" t="str">
        <f>IF($Z53=0,"-",IFERROR(INDEX(CHOOSE($G53,DataAutumn!i.GI, DataWinter!i.GI, DataSpring!i.GI),$H53,7*($Z53-1)+HV$14)*INDEX(GI.UpperScalar,1,HV$14),"-"))</f>
        <v>-</v>
      </c>
      <c r="HW53" s="5" t="str">
        <f>IF($Z53=0,"-",IFERROR(INDEX(CHOOSE($G53,DataAutumn!i.GI, DataWinter!i.GI, DataSpring!i.GI),$H53,7*($Z53-1)+HW$14)*INDEX(GI.UpperScalar,1,HW$14),"-"))</f>
        <v>-</v>
      </c>
      <c r="HX53" s="5" t="str">
        <f>IF($Z53=0,"-",IFERROR(INDEX(CHOOSE($G53,DataAutumn!i.GI, DataWinter!i.GI, DataSpring!i.GI),$H53,7*($Z53-1)+HX$14)*INDEX(GI.UpperScalar,1,HX$14),"-"))</f>
        <v>-</v>
      </c>
      <c r="HY53" s="5" t="str">
        <f>IF($Z53=0,"-",IFERROR(INDEX(CHOOSE($G53,DataAutumn!i.GI, DataWinter!i.GI, DataSpring!i.GI),$H53,7*($Z53-1)+HY$14)*INDEX(GI.UpperScalar,1,HY$14),"-"))</f>
        <v>-</v>
      </c>
      <c r="HZ53" s="5" t="str">
        <f>IF($Z53=0,"-",IFERROR(INDEX(CHOOSE($G53,DataAutumn!i.GI, DataWinter!i.GI, DataSpring!i.GI),$H53,7*($Z53-1)+HZ$14)*INDEX(GI.UpperScalar,1,HZ$14),"-"))</f>
        <v>-</v>
      </c>
      <c r="IA53" s="5" t="str">
        <f>IF($Z53=0,"-",IFERROR(INDEX(CHOOSE($G53,DataAutumn!i.GI, DataWinter!i.GI, DataSpring!i.GI),$H53,7*($Z53-1)+IA$14)*INDEX(GI.UpperScalar,1,IA$14),"-"))</f>
        <v>-</v>
      </c>
      <c r="IB53" s="5" t="str">
        <f>IF($Z53=0,"-",IFERROR(INDEX(CHOOSE($G53,DataAutumn!i.GI, DataWinter!i.GI, DataSpring!i.GI),$H53,7*($Z53-1)+IB$14)*INDEX(GI.UpperScalar,1,IB$14),"-"))</f>
        <v>-</v>
      </c>
      <c r="IC53" s="22" t="str">
        <f t="shared" ca="1" si="106"/>
        <v>-</v>
      </c>
      <c r="ID53" s="22" t="str">
        <f t="shared" ca="1" si="106"/>
        <v>-</v>
      </c>
      <c r="IE53" s="22" t="b">
        <f t="shared" ca="1" si="107"/>
        <v>1</v>
      </c>
      <c r="IF53" s="22">
        <f t="shared" ca="1" si="107"/>
        <v>0</v>
      </c>
      <c r="IG53" s="5" t="str">
        <f t="shared" si="272"/>
        <v>-</v>
      </c>
      <c r="IH53" s="5" t="str">
        <f t="shared" si="272"/>
        <v>-</v>
      </c>
      <c r="II53" s="5" t="str">
        <f t="shared" si="272"/>
        <v>-</v>
      </c>
      <c r="IJ53" s="5" t="str">
        <f t="shared" si="272"/>
        <v>-</v>
      </c>
      <c r="IK53" s="22" t="str">
        <f t="shared" ref="IK53:OH63" ca="1" si="300">OFFSET(IK$5,$B53,0)</f>
        <v>-</v>
      </c>
      <c r="IL53" s="5">
        <f t="shared" si="273"/>
        <v>0</v>
      </c>
      <c r="IM53" s="22" t="str">
        <f t="shared" ca="1" si="300"/>
        <v>-</v>
      </c>
      <c r="IN53" s="5">
        <f t="shared" si="274"/>
        <v>0</v>
      </c>
      <c r="IO53" s="5" t="str">
        <f t="shared" si="275"/>
        <v>-</v>
      </c>
      <c r="IP53" s="5">
        <f t="shared" si="275"/>
        <v>500</v>
      </c>
      <c r="IQ53" s="5">
        <f t="shared" si="275"/>
        <v>500</v>
      </c>
      <c r="IR53" s="5">
        <f t="shared" si="276"/>
        <v>865</v>
      </c>
      <c r="IS53" s="5" t="str">
        <f t="shared" si="275"/>
        <v>-</v>
      </c>
      <c r="IT53" s="5" t="str">
        <f t="shared" si="277"/>
        <v>-</v>
      </c>
      <c r="IU53" s="22">
        <f t="shared" ca="1" si="300"/>
        <v>1</v>
      </c>
      <c r="IV53" s="22">
        <f t="shared" ca="1" si="300"/>
        <v>0</v>
      </c>
      <c r="IW53" s="22">
        <f t="shared" ca="1" si="300"/>
        <v>1</v>
      </c>
      <c r="IX53" s="22">
        <f t="shared" ca="1" si="300"/>
        <v>1</v>
      </c>
      <c r="IY53" s="22">
        <f t="shared" ca="1" si="300"/>
        <v>0</v>
      </c>
      <c r="IZ53" s="22">
        <f t="shared" ca="1" si="300"/>
        <v>70</v>
      </c>
      <c r="JA53" s="22">
        <f t="shared" ca="1" si="300"/>
        <v>50</v>
      </c>
      <c r="JB53" s="22">
        <f t="shared" ca="1" si="300"/>
        <v>70</v>
      </c>
      <c r="JC53" s="22">
        <f t="shared" ca="1" si="300"/>
        <v>50</v>
      </c>
      <c r="JD53" s="5">
        <f t="shared" si="278"/>
        <v>1</v>
      </c>
      <c r="JE53" s="5">
        <f t="shared" si="279"/>
        <v>1</v>
      </c>
      <c r="JF53" s="5">
        <f t="shared" si="280"/>
        <v>1</v>
      </c>
      <c r="JG53" s="22">
        <f t="shared" ca="1" si="300"/>
        <v>1</v>
      </c>
      <c r="JH53" s="22">
        <f t="shared" ca="1" si="300"/>
        <v>1</v>
      </c>
      <c r="JI53" s="22">
        <f t="shared" ca="1" si="300"/>
        <v>1</v>
      </c>
      <c r="JJ53" s="22">
        <f t="shared" ca="1" si="300"/>
        <v>1</v>
      </c>
      <c r="JK53" s="22">
        <f t="shared" ca="1" si="300"/>
        <v>1</v>
      </c>
      <c r="JL53" s="22">
        <f t="shared" ca="1" si="300"/>
        <v>1</v>
      </c>
      <c r="JM53" s="22">
        <f t="shared" ca="1" si="300"/>
        <v>1</v>
      </c>
      <c r="JN53" s="173" t="b">
        <f t="shared" si="296"/>
        <v>0</v>
      </c>
      <c r="JO53" s="173" t="str">
        <f t="shared" si="281"/>
        <v>-</v>
      </c>
      <c r="JP53" s="173" t="str">
        <f t="shared" si="281"/>
        <v>-</v>
      </c>
      <c r="JQ53" s="173" t="str">
        <f t="shared" si="281"/>
        <v>-</v>
      </c>
      <c r="JR53" s="173" t="str">
        <f t="shared" si="281"/>
        <v>-</v>
      </c>
      <c r="JS53" s="173" t="str">
        <f t="shared" si="281"/>
        <v>-</v>
      </c>
      <c r="JT53" s="173" t="str">
        <f t="shared" si="281"/>
        <v>-</v>
      </c>
      <c r="JU53" s="173" t="str">
        <f t="shared" si="281"/>
        <v>-</v>
      </c>
      <c r="JV53" s="173" t="str">
        <f t="shared" si="281"/>
        <v>-</v>
      </c>
      <c r="JW53" s="173" t="str">
        <f t="shared" si="281"/>
        <v>-</v>
      </c>
      <c r="JX53" s="173" t="str">
        <f t="shared" si="281"/>
        <v>-</v>
      </c>
      <c r="JY53" s="173" t="str">
        <f t="shared" si="281"/>
        <v>-</v>
      </c>
      <c r="JZ53" s="173" t="str">
        <f t="shared" si="281"/>
        <v>-</v>
      </c>
      <c r="KA53" s="173" t="str">
        <f t="shared" si="281"/>
        <v>-</v>
      </c>
      <c r="KB53" s="173" t="str">
        <f t="shared" si="281"/>
        <v>-</v>
      </c>
      <c r="KC53" s="173" t="str">
        <f t="shared" si="281"/>
        <v>-</v>
      </c>
      <c r="KD53" s="173" t="str">
        <f t="shared" si="281"/>
        <v>-</v>
      </c>
      <c r="KE53" s="173" t="str">
        <f t="shared" si="282"/>
        <v>-</v>
      </c>
      <c r="KF53" s="173" t="str">
        <f t="shared" si="282"/>
        <v>-</v>
      </c>
      <c r="KG53" s="173" t="str">
        <f t="shared" si="282"/>
        <v>-</v>
      </c>
      <c r="KH53" s="173" t="str">
        <f t="shared" si="282"/>
        <v>-</v>
      </c>
      <c r="KI53" s="173" t="str">
        <f t="shared" si="282"/>
        <v>-</v>
      </c>
      <c r="KJ53" s="173" t="str">
        <f t="shared" si="282"/>
        <v>-</v>
      </c>
      <c r="KK53" s="173" t="str">
        <f t="shared" si="282"/>
        <v>-</v>
      </c>
      <c r="KL53" s="173" t="str">
        <f t="shared" si="282"/>
        <v>-</v>
      </c>
      <c r="KM53" s="173" t="str">
        <f t="shared" si="282"/>
        <v>-</v>
      </c>
      <c r="KN53" s="173" t="str">
        <f t="shared" si="282"/>
        <v>-</v>
      </c>
      <c r="KO53" s="173" t="str">
        <f t="shared" si="282"/>
        <v>-</v>
      </c>
      <c r="KP53" s="173" t="str">
        <f t="shared" si="282"/>
        <v>-</v>
      </c>
      <c r="KQ53" s="173" t="str">
        <f t="shared" si="282"/>
        <v>-</v>
      </c>
      <c r="KR53" s="173" t="str">
        <f t="shared" si="282"/>
        <v>-</v>
      </c>
      <c r="KS53" s="173" t="str">
        <f t="shared" si="282"/>
        <v>-</v>
      </c>
      <c r="KT53" s="173" t="str">
        <f t="shared" si="282"/>
        <v>-</v>
      </c>
      <c r="KU53" s="173" t="str">
        <f t="shared" si="283"/>
        <v>-</v>
      </c>
      <c r="KV53" s="173" t="str">
        <f t="shared" si="283"/>
        <v>-</v>
      </c>
      <c r="KW53" s="173" t="str">
        <f t="shared" si="283"/>
        <v>-</v>
      </c>
      <c r="KX53" s="173" t="str">
        <f t="shared" si="283"/>
        <v>-</v>
      </c>
      <c r="KY53" s="173" t="str">
        <f t="shared" si="283"/>
        <v>-</v>
      </c>
      <c r="KZ53" s="173" t="str">
        <f t="shared" si="283"/>
        <v>-</v>
      </c>
      <c r="LA53" s="173" t="str">
        <f t="shared" si="283"/>
        <v>-</v>
      </c>
      <c r="LB53" s="173" t="str">
        <f t="shared" si="283"/>
        <v>-</v>
      </c>
      <c r="LC53" s="173" t="str">
        <f t="shared" si="283"/>
        <v>-</v>
      </c>
      <c r="LD53" s="173" t="str">
        <f t="shared" si="283"/>
        <v>-</v>
      </c>
      <c r="LE53" s="173" t="str">
        <f t="shared" si="283"/>
        <v>-</v>
      </c>
      <c r="LF53" s="173" t="str">
        <f t="shared" si="283"/>
        <v>-</v>
      </c>
      <c r="LG53" s="173" t="str">
        <f t="shared" si="283"/>
        <v>-</v>
      </c>
      <c r="LH53" s="173" t="str">
        <f t="shared" si="283"/>
        <v>-</v>
      </c>
      <c r="LI53" s="173" t="str">
        <f t="shared" si="283"/>
        <v>-</v>
      </c>
      <c r="LJ53" s="173" t="str">
        <f t="shared" si="283"/>
        <v>-</v>
      </c>
      <c r="LK53" s="173" t="str">
        <f t="shared" si="284"/>
        <v>-</v>
      </c>
      <c r="LL53" s="173" t="str">
        <f t="shared" si="284"/>
        <v>-</v>
      </c>
      <c r="LM53" s="173" t="str">
        <f t="shared" si="284"/>
        <v>-</v>
      </c>
      <c r="LN53" s="173" t="str">
        <f t="shared" si="284"/>
        <v>-</v>
      </c>
      <c r="LO53" s="173" t="str">
        <f t="shared" si="284"/>
        <v>-</v>
      </c>
      <c r="LP53" s="173" t="str">
        <f t="shared" si="284"/>
        <v>-</v>
      </c>
      <c r="LQ53" s="173" t="str">
        <f t="shared" si="284"/>
        <v>-</v>
      </c>
      <c r="LR53" s="173" t="str">
        <f t="shared" si="284"/>
        <v>-</v>
      </c>
      <c r="LS53" s="173" t="str">
        <f t="shared" si="284"/>
        <v>-</v>
      </c>
      <c r="LT53" s="173" t="str">
        <f t="shared" si="284"/>
        <v>-</v>
      </c>
      <c r="LU53" s="173" t="str">
        <f t="shared" si="284"/>
        <v>-</v>
      </c>
      <c r="LV53" s="173" t="str">
        <f t="shared" si="284"/>
        <v>-</v>
      </c>
      <c r="LW53" s="173" t="str">
        <f t="shared" si="284"/>
        <v>-</v>
      </c>
      <c r="LX53" s="173" t="str">
        <f t="shared" si="284"/>
        <v>-</v>
      </c>
      <c r="LY53" s="173" t="str">
        <f t="shared" si="284"/>
        <v>-</v>
      </c>
      <c r="LZ53" s="173" t="str">
        <f t="shared" si="284"/>
        <v>-</v>
      </c>
      <c r="MA53" s="173" t="str">
        <f t="shared" si="285"/>
        <v>-</v>
      </c>
      <c r="MB53" s="173" t="str">
        <f t="shared" si="285"/>
        <v>-</v>
      </c>
      <c r="MC53" s="173" t="str">
        <f t="shared" si="285"/>
        <v>-</v>
      </c>
      <c r="MD53" s="173" t="str">
        <f t="shared" si="285"/>
        <v>-</v>
      </c>
      <c r="ME53" s="173" t="str">
        <f t="shared" si="285"/>
        <v>-</v>
      </c>
      <c r="MF53" s="173" t="str">
        <f t="shared" si="285"/>
        <v>-</v>
      </c>
      <c r="MG53" s="173" t="str">
        <f t="shared" si="285"/>
        <v>-</v>
      </c>
      <c r="MH53" s="173" t="str">
        <f t="shared" si="285"/>
        <v>-</v>
      </c>
      <c r="MI53" s="173" t="str">
        <f t="shared" si="285"/>
        <v>-</v>
      </c>
      <c r="MJ53" s="173" t="str">
        <f t="shared" si="285"/>
        <v>-</v>
      </c>
      <c r="MK53" s="173" t="str">
        <f t="shared" si="285"/>
        <v>-</v>
      </c>
      <c r="ML53" s="173" t="str">
        <f t="shared" si="285"/>
        <v>-</v>
      </c>
      <c r="MM53" s="173" t="str">
        <f t="shared" si="285"/>
        <v>-</v>
      </c>
      <c r="MN53" s="173" t="str">
        <f t="shared" si="285"/>
        <v>-</v>
      </c>
      <c r="MO53" s="173" t="str">
        <f t="shared" si="285"/>
        <v>-</v>
      </c>
      <c r="MP53" s="173" t="str">
        <f t="shared" si="285"/>
        <v>-</v>
      </c>
      <c r="MQ53" s="173" t="str">
        <f t="shared" si="286"/>
        <v>-</v>
      </c>
      <c r="MR53" s="173" t="str">
        <f t="shared" si="286"/>
        <v>-</v>
      </c>
      <c r="MS53" s="173" t="str">
        <f t="shared" si="286"/>
        <v>-</v>
      </c>
      <c r="MT53" s="173" t="str">
        <f t="shared" si="286"/>
        <v>-</v>
      </c>
      <c r="MU53" s="173" t="str">
        <f t="shared" si="286"/>
        <v>-</v>
      </c>
      <c r="MV53" s="173" t="str">
        <f t="shared" si="286"/>
        <v>-</v>
      </c>
      <c r="MW53" s="173" t="str">
        <f t="shared" si="286"/>
        <v>-</v>
      </c>
      <c r="MX53" s="173" t="str">
        <f t="shared" si="286"/>
        <v>-</v>
      </c>
      <c r="MY53" s="173" t="str">
        <f t="shared" si="286"/>
        <v>-</v>
      </c>
      <c r="MZ53" s="173" t="str">
        <f t="shared" si="286"/>
        <v>-</v>
      </c>
      <c r="NA53" s="173" t="str">
        <f t="shared" si="286"/>
        <v>-</v>
      </c>
      <c r="NB53" s="173" t="str">
        <f t="shared" si="286"/>
        <v>-</v>
      </c>
      <c r="NC53" s="173" t="str">
        <f t="shared" si="286"/>
        <v>-</v>
      </c>
      <c r="ND53" s="173" t="str">
        <f t="shared" si="286"/>
        <v>-</v>
      </c>
      <c r="NE53" s="173" t="str">
        <f t="shared" si="286"/>
        <v>-</v>
      </c>
      <c r="NF53" s="173" t="str">
        <f t="shared" si="286"/>
        <v>-</v>
      </c>
      <c r="NG53" s="173" t="str">
        <f t="shared" si="287"/>
        <v>-</v>
      </c>
      <c r="NH53" s="173" t="str">
        <f t="shared" si="287"/>
        <v>-</v>
      </c>
      <c r="NI53" s="173" t="str">
        <f t="shared" si="287"/>
        <v>-</v>
      </c>
      <c r="NJ53" s="173" t="str">
        <f t="shared" si="287"/>
        <v>-</v>
      </c>
      <c r="NK53" s="173" t="str">
        <f t="shared" si="287"/>
        <v>-</v>
      </c>
      <c r="NL53" s="173" t="str">
        <f t="shared" si="287"/>
        <v>-</v>
      </c>
      <c r="NM53" s="173" t="str">
        <f t="shared" si="287"/>
        <v>-</v>
      </c>
      <c r="NN53" s="173" t="str">
        <f t="shared" si="287"/>
        <v>-</v>
      </c>
      <c r="NO53" s="173" t="str">
        <f t="shared" si="287"/>
        <v>-</v>
      </c>
      <c r="NP53" s="173" t="str">
        <f t="shared" si="287"/>
        <v>-</v>
      </c>
      <c r="NQ53" s="173" t="str">
        <f t="shared" si="287"/>
        <v>-</v>
      </c>
      <c r="NR53" s="173" t="str">
        <f t="shared" si="287"/>
        <v>-</v>
      </c>
      <c r="NS53" s="173" t="str">
        <f t="shared" si="287"/>
        <v>-</v>
      </c>
      <c r="NT53" s="173" t="str">
        <f t="shared" si="287"/>
        <v>-</v>
      </c>
      <c r="NU53" s="173" t="str">
        <f t="shared" si="287"/>
        <v>-</v>
      </c>
      <c r="NV53" s="173" t="str">
        <f t="shared" si="287"/>
        <v>-</v>
      </c>
      <c r="NW53" s="173" t="str">
        <f t="shared" si="288"/>
        <v>-</v>
      </c>
      <c r="NX53" s="173" t="str">
        <f t="shared" si="288"/>
        <v>-</v>
      </c>
      <c r="NY53" s="173" t="str">
        <f t="shared" si="288"/>
        <v>-</v>
      </c>
      <c r="NZ53" s="173" t="str">
        <f t="shared" si="288"/>
        <v>-</v>
      </c>
      <c r="OA53" s="173" t="str">
        <f t="shared" si="288"/>
        <v>-</v>
      </c>
      <c r="OB53" s="173" t="str">
        <f t="shared" si="288"/>
        <v>-</v>
      </c>
      <c r="OC53" s="173" t="str">
        <f t="shared" si="288"/>
        <v>-</v>
      </c>
      <c r="OD53" s="173" t="str">
        <f t="shared" si="288"/>
        <v>-</v>
      </c>
      <c r="OE53" s="22">
        <f t="shared" ca="1" si="300"/>
        <v>0</v>
      </c>
      <c r="OF53" s="22" t="str">
        <f t="shared" ca="1" si="300"/>
        <v>-</v>
      </c>
      <c r="OG53" s="22">
        <f t="shared" ca="1" si="300"/>
        <v>0</v>
      </c>
      <c r="OH53" s="22">
        <f t="shared" ca="1" si="300"/>
        <v>0</v>
      </c>
      <c r="OI53" s="27">
        <v>0</v>
      </c>
    </row>
    <row r="54" spans="1:399" s="303" customFormat="1" outlineLevel="1">
      <c r="A54" s="302">
        <f t="shared" ref="A54:A64" si="301">ROW(A54)-5</f>
        <v>49</v>
      </c>
      <c r="B54" s="302">
        <f t="shared" si="297"/>
        <v>46</v>
      </c>
      <c r="C54" s="303">
        <v>5</v>
      </c>
      <c r="D54" s="303" t="b">
        <v>1</v>
      </c>
      <c r="E54" s="303" t="b">
        <v>0</v>
      </c>
      <c r="F54" s="303" t="b">
        <v>1</v>
      </c>
      <c r="G54" s="239">
        <f t="array" ref="G54">MAX(G$49,MOD(G53+1*AND(H54:$AA54=H$49:$AA$49),G$50+1))</f>
        <v>1</v>
      </c>
      <c r="H54" s="239">
        <f t="array" ref="H54">MAX(H$49,MOD(H53+1*AND(I54:$AA54=I$49:$AA$49),H$50+1))</f>
        <v>3</v>
      </c>
      <c r="I54" s="239">
        <f t="array" ref="I54">MAX(I$49,MOD(I53+1*AND(J54:$AA54=J$49:$AA$49),I$50+1))</f>
        <v>1</v>
      </c>
      <c r="J54" s="239">
        <f t="array" ref="J54">MAX(J$49,MOD(J53+1*AND(K54:$AA54=K$49:$AA$49),J$50+1))</f>
        <v>1</v>
      </c>
      <c r="K54" s="239">
        <f t="array" ref="K54">MAX(K$49,MOD(K53+1*AND(L54:$AA54=L$49:$AA$49),K$50+1))</f>
        <v>1</v>
      </c>
      <c r="L54" s="239">
        <f t="array" ref="L54">MAX(L$49,MOD(L53+1*AND(M54:$AA54=M$49:$AA$49),L$50+1))</f>
        <v>1</v>
      </c>
      <c r="M54" s="239">
        <f t="array" ref="M54">MAX(M$49,MOD(M53+1*AND(N54:$AA54=N$49:$AA$49),M$50+1))</f>
        <v>1</v>
      </c>
      <c r="N54" s="239">
        <f t="array" ref="N54">MAX(N$49,MOD(N53+1*AND(O54:$AA54=O$49:$AA$49),N$50+1))</f>
        <v>6</v>
      </c>
      <c r="O54" s="239">
        <f t="array" ref="O54">MAX(O$49,MOD(O53+1*AND(P54:$AA54=P$49:$AA$49),O$50+1))</f>
        <v>1</v>
      </c>
      <c r="P54" s="239">
        <f t="array" ref="P54">MAX(P$49,MOD(P53+1*AND(Q54:$AA54=Q$49:$AA$49),P$50+1))</f>
        <v>1</v>
      </c>
      <c r="Q54" s="239">
        <f t="array" ref="Q54">MAX(Q$49,MOD(Q53+1*AND(R54:$AA54=R$49:$AA$49),Q$50+1))</f>
        <v>1</v>
      </c>
      <c r="R54" s="239">
        <f t="array" ref="R54">MAX(R$49,MOD(R53+1*AND(S54:$AA54=S$49:$AA$49),R$50+1))</f>
        <v>1</v>
      </c>
      <c r="S54" s="239">
        <f t="array" ref="S54">MAX(S$49,MOD(S53+1*AND(T54:$AA54=T$49:$AA$49),S$50+1))</f>
        <v>1</v>
      </c>
      <c r="T54" s="239">
        <f t="array" ref="T54">MAX(T$49,MOD(T53+1*AND(U54:$AA54=U$49:$AA$49),T$50+1))</f>
        <v>1</v>
      </c>
      <c r="U54" s="239">
        <f t="array" ref="U54">MAX(U$49,MOD(U53+1*AND(V54:$AA54=V$49:$AA$49),U$50+1))</f>
        <v>1</v>
      </c>
      <c r="V54" s="239">
        <f t="array" ref="V54">MAX(V$49,MOD(V53+1*AND(W54:$AA54=W$49:$AA$49),V$50+1))</f>
        <v>1</v>
      </c>
      <c r="W54" s="239">
        <f t="array" ref="W54">MAX(W$49,MOD(W53+1*AND(X54:$AA54=X$49:$AA$49),W$50+1))</f>
        <v>1</v>
      </c>
      <c r="X54" s="239">
        <f t="array" ref="X54">MAX(X$49,MOD(X53+1*AND(Y54:$AA54=Y$49:$AA$49),X$50+1))</f>
        <v>1</v>
      </c>
      <c r="Y54" s="239">
        <f t="array" ref="Y54">MAX(Y$49,MOD(Y53+1*AND(Z54:$AA54=Z$49:$AA$49),Y$50+1))</f>
        <v>1</v>
      </c>
      <c r="Z54" s="238"/>
      <c r="AB54" s="303">
        <f>INDEX(CHOOSE($G54,DataAutumn!i.AdultDrys,DataWinter!i.AdultDrys,DataSpring!i.AdultDrys),1,$AD54)</f>
        <v>1</v>
      </c>
      <c r="AC54" s="21">
        <v>0</v>
      </c>
      <c r="AD54" s="5">
        <f t="shared" si="246"/>
        <v>3</v>
      </c>
      <c r="AE54" s="5">
        <f t="shared" si="246"/>
        <v>0</v>
      </c>
      <c r="AF54" s="5">
        <f t="shared" si="246"/>
        <v>1</v>
      </c>
      <c r="AG54" s="5">
        <f t="shared" si="246"/>
        <v>1</v>
      </c>
      <c r="AJ54" s="328" t="str">
        <f t="shared" ca="1" si="290"/>
        <v>00003 Landuse GSM Day135 MWM&amp;BBT NLB000% GI1 WP100% MP100% GP100% EL000% Age213 FlkSt_Lmb_6.5y_Opt (F33N11)</v>
      </c>
      <c r="AK54" s="10" t="str">
        <f ca="1">IF(COUNTIF(AJ$5:AJ54,AJ54)=1,"-","Dup")</f>
        <v>-</v>
      </c>
      <c r="AL54" s="22" t="b">
        <f t="shared" ca="1" si="298"/>
        <v>1</v>
      </c>
      <c r="AM54" s="22" t="b">
        <f t="shared" ca="1" si="298"/>
        <v>0</v>
      </c>
      <c r="AN54" s="22" t="str">
        <f t="shared" ca="1" si="298"/>
        <v>-</v>
      </c>
      <c r="AO54" s="22" t="str">
        <f t="shared" ca="1" si="248"/>
        <v>-</v>
      </c>
      <c r="AP54" s="22" t="str">
        <f t="shared" ca="1" si="248"/>
        <v>-</v>
      </c>
      <c r="AQ54" s="22" t="str">
        <f t="shared" ca="1" si="298"/>
        <v>-</v>
      </c>
      <c r="AR54" s="22" t="str">
        <f t="shared" ca="1" si="298"/>
        <v>-</v>
      </c>
      <c r="AS54" s="22">
        <f t="shared" ca="1" si="298"/>
        <v>1</v>
      </c>
      <c r="AT54" s="22" t="str">
        <f t="shared" ca="1" si="298"/>
        <v>-</v>
      </c>
      <c r="AU54" s="22" t="str">
        <f t="shared" ca="1" si="298"/>
        <v>-</v>
      </c>
      <c r="AV54" s="22" t="str">
        <f t="shared" ca="1" si="298"/>
        <v>-</v>
      </c>
      <c r="AW54" s="22" t="str">
        <f t="shared" ca="1" si="298"/>
        <v>-</v>
      </c>
      <c r="AX54" s="22" t="str">
        <f t="shared" ca="1" si="298"/>
        <v>-</v>
      </c>
      <c r="AY54" s="22">
        <f t="shared" ca="1" si="298"/>
        <v>1</v>
      </c>
      <c r="AZ54" s="22">
        <f t="shared" ca="1" si="298"/>
        <v>1</v>
      </c>
      <c r="BA54" s="22" t="str">
        <f t="shared" ca="1" si="298"/>
        <v>-</v>
      </c>
      <c r="BB54" s="22" t="str">
        <f t="shared" ca="1" si="298"/>
        <v>-</v>
      </c>
      <c r="BC54" s="22" t="str">
        <f t="shared" ca="1" si="298"/>
        <v>-</v>
      </c>
      <c r="BD54" s="22" t="str">
        <f t="shared" ca="1" si="298"/>
        <v>-</v>
      </c>
      <c r="BE54" s="22" t="str">
        <f t="shared" ca="1" si="298"/>
        <v>-</v>
      </c>
      <c r="BF54" s="22" t="str">
        <f t="shared" ca="1" si="298"/>
        <v>-</v>
      </c>
      <c r="BG54" s="22" t="str">
        <f t="shared" ca="1" si="298"/>
        <v>-</v>
      </c>
      <c r="BH54" s="22" t="str">
        <f t="shared" ca="1" si="298"/>
        <v>-</v>
      </c>
      <c r="BI54" s="22" t="str">
        <f t="shared" ca="1" si="298"/>
        <v>-</v>
      </c>
      <c r="BJ54" s="22" t="str">
        <f t="shared" ca="1" si="298"/>
        <v>-</v>
      </c>
      <c r="BK54" s="22" t="str">
        <f t="shared" ca="1" si="298"/>
        <v>-</v>
      </c>
      <c r="BL54" s="22" t="str">
        <f t="shared" ca="1" si="298"/>
        <v>-</v>
      </c>
      <c r="BM54" s="22" t="str">
        <f t="shared" ca="1" si="298"/>
        <v>-</v>
      </c>
      <c r="BN54" s="22" t="str">
        <f t="shared" ca="1" si="298"/>
        <v>-</v>
      </c>
      <c r="BO54" s="22" t="str">
        <f t="shared" ca="1" si="298"/>
        <v>-</v>
      </c>
      <c r="BP54" s="22" t="str">
        <f t="shared" ca="1" si="298"/>
        <v>-</v>
      </c>
      <c r="BQ54" s="22" t="str">
        <f t="shared" ca="1" si="298"/>
        <v>-</v>
      </c>
      <c r="BR54" s="22" t="str">
        <f t="shared" ca="1" si="298"/>
        <v>-</v>
      </c>
      <c r="BS54" s="22" t="str">
        <f t="shared" ca="1" si="298"/>
        <v>-</v>
      </c>
      <c r="BT54" s="22" t="str">
        <f t="shared" ca="1" si="298"/>
        <v>-</v>
      </c>
      <c r="BU54" s="22" t="str">
        <f t="shared" ca="1" si="298"/>
        <v>-</v>
      </c>
      <c r="BV54" s="22" t="str">
        <f t="shared" ca="1" si="298"/>
        <v>-</v>
      </c>
      <c r="BW54" s="22" t="str">
        <f t="shared" ca="1" si="298"/>
        <v>-</v>
      </c>
      <c r="BX54" s="5">
        <f t="shared" si="249"/>
        <v>0</v>
      </c>
      <c r="BY54" s="22" t="str">
        <f t="shared" ca="1" si="298"/>
        <v>-</v>
      </c>
      <c r="BZ54" s="22" t="str">
        <f t="shared" ca="1" si="298"/>
        <v>-</v>
      </c>
      <c r="CA54" s="22" t="str">
        <f t="shared" ca="1" si="298"/>
        <v>-</v>
      </c>
      <c r="CB54" s="22" t="str">
        <f t="shared" ca="1" si="298"/>
        <v>-</v>
      </c>
      <c r="CC54" s="22" t="str">
        <f t="shared" ca="1" si="298"/>
        <v>-</v>
      </c>
      <c r="CD54" s="22" t="str">
        <f t="shared" ca="1" si="298"/>
        <v>-</v>
      </c>
      <c r="CE54" s="22" t="str">
        <f t="shared" ca="1" si="298"/>
        <v>-</v>
      </c>
      <c r="CF54" s="22" t="str">
        <f t="shared" ca="1" si="298"/>
        <v>-</v>
      </c>
      <c r="CG54" s="22">
        <f t="shared" ca="1" si="298"/>
        <v>1</v>
      </c>
      <c r="CH54" s="22">
        <f t="shared" ca="1" si="298"/>
        <v>1</v>
      </c>
      <c r="CI54" s="22">
        <f t="shared" ca="1" si="298"/>
        <v>0</v>
      </c>
      <c r="CJ54" s="22" t="str">
        <f t="shared" ca="1" si="298"/>
        <v>-</v>
      </c>
      <c r="CK54" s="22" t="str">
        <f t="shared" ca="1" si="298"/>
        <v>-</v>
      </c>
      <c r="CL54" s="22" t="str">
        <f t="shared" ca="1" si="298"/>
        <v>-</v>
      </c>
      <c r="CM54" s="22" t="str">
        <f t="shared" ca="1" si="298"/>
        <v>-</v>
      </c>
      <c r="CN54" s="22" t="str">
        <f t="shared" ca="1" si="298"/>
        <v>-</v>
      </c>
      <c r="CO54" s="22" t="str">
        <f t="shared" ca="1" si="298"/>
        <v>-</v>
      </c>
      <c r="CP54" s="22" t="str">
        <f t="shared" ca="1" si="298"/>
        <v>-</v>
      </c>
      <c r="CQ54" s="22">
        <f t="shared" ca="1" si="298"/>
        <v>0</v>
      </c>
      <c r="CR54" s="22" t="str">
        <f t="shared" ca="1" si="298"/>
        <v>-</v>
      </c>
      <c r="CS54" s="22" t="str">
        <f t="shared" ca="1" si="298"/>
        <v>-</v>
      </c>
      <c r="CT54" s="22" t="str">
        <f t="shared" ca="1" si="298"/>
        <v>-</v>
      </c>
      <c r="CU54" s="22" t="str">
        <f t="shared" ca="1" si="298"/>
        <v>-</v>
      </c>
      <c r="CV54" s="22" t="str">
        <f t="shared" ca="1" si="298"/>
        <v>-</v>
      </c>
      <c r="CW54" s="22">
        <f t="shared" ca="1" si="298"/>
        <v>0</v>
      </c>
      <c r="CX54" s="195">
        <f t="shared" si="252"/>
        <v>-1</v>
      </c>
      <c r="CY54" s="195">
        <f t="shared" si="252"/>
        <v>-0.5</v>
      </c>
      <c r="CZ54" s="195">
        <f t="shared" si="252"/>
        <v>-0.5</v>
      </c>
      <c r="DA54" s="195">
        <f t="shared" si="252"/>
        <v>-0.5</v>
      </c>
      <c r="DB54" s="194">
        <f t="shared" si="253"/>
        <v>0</v>
      </c>
      <c r="DC54" s="194">
        <f t="shared" si="253"/>
        <v>0</v>
      </c>
      <c r="DD54" s="194">
        <f t="shared" si="253"/>
        <v>0</v>
      </c>
      <c r="DE54" s="194">
        <f t="shared" si="253"/>
        <v>0</v>
      </c>
      <c r="DF54" s="196">
        <f t="shared" si="254"/>
        <v>0</v>
      </c>
      <c r="DG54" s="196">
        <f t="shared" si="254"/>
        <v>0</v>
      </c>
      <c r="DH54" s="196">
        <f t="shared" si="254"/>
        <v>0</v>
      </c>
      <c r="DI54" s="196">
        <f t="shared" si="254"/>
        <v>0</v>
      </c>
      <c r="DJ54" s="195">
        <f t="shared" si="255"/>
        <v>-1</v>
      </c>
      <c r="DK54" s="195">
        <f t="shared" si="255"/>
        <v>-0.5</v>
      </c>
      <c r="DL54" s="195">
        <f t="shared" si="255"/>
        <v>-0.5</v>
      </c>
      <c r="DM54" s="195">
        <f t="shared" si="255"/>
        <v>-0.5</v>
      </c>
      <c r="DN54" s="194">
        <f t="shared" si="256"/>
        <v>0</v>
      </c>
      <c r="DO54" s="194">
        <f t="shared" si="256"/>
        <v>0</v>
      </c>
      <c r="DP54" s="194">
        <f t="shared" si="256"/>
        <v>0</v>
      </c>
      <c r="DQ54" s="194">
        <f t="shared" si="256"/>
        <v>0</v>
      </c>
      <c r="DR54" s="196">
        <f t="shared" si="257"/>
        <v>0</v>
      </c>
      <c r="DS54" s="196">
        <f t="shared" si="257"/>
        <v>0</v>
      </c>
      <c r="DT54" s="196">
        <f t="shared" si="257"/>
        <v>0</v>
      </c>
      <c r="DU54" s="196">
        <f t="shared" si="257"/>
        <v>0</v>
      </c>
      <c r="DV54" s="195">
        <f t="shared" si="258"/>
        <v>-1</v>
      </c>
      <c r="DW54" s="195">
        <f t="shared" si="258"/>
        <v>-0.5</v>
      </c>
      <c r="DX54" s="195">
        <f t="shared" si="258"/>
        <v>-0.5</v>
      </c>
      <c r="DY54" s="195">
        <f t="shared" si="258"/>
        <v>-0.5</v>
      </c>
      <c r="DZ54" s="194">
        <f t="shared" si="259"/>
        <v>0</v>
      </c>
      <c r="EA54" s="194">
        <f t="shared" si="259"/>
        <v>0</v>
      </c>
      <c r="EB54" s="194">
        <f t="shared" si="259"/>
        <v>0</v>
      </c>
      <c r="EC54" s="194">
        <f t="shared" si="259"/>
        <v>0</v>
      </c>
      <c r="ED54" s="196">
        <f t="shared" si="260"/>
        <v>0</v>
      </c>
      <c r="EE54" s="196">
        <f t="shared" si="260"/>
        <v>0</v>
      </c>
      <c r="EF54" s="196">
        <f t="shared" si="260"/>
        <v>0</v>
      </c>
      <c r="EG54" s="196">
        <f t="shared" si="260"/>
        <v>0</v>
      </c>
      <c r="EH54" s="22">
        <f t="shared" ca="1" si="261"/>
        <v>0</v>
      </c>
      <c r="EI54" s="22">
        <f t="shared" ca="1" si="261"/>
        <v>0</v>
      </c>
      <c r="EJ54" s="22">
        <f t="shared" ca="1" si="261"/>
        <v>0</v>
      </c>
      <c r="EK54" s="22">
        <f t="shared" ca="1" si="261"/>
        <v>0</v>
      </c>
      <c r="EL54" s="22" t="str">
        <f t="shared" ca="1" si="261"/>
        <v>-</v>
      </c>
      <c r="EM54" s="22" t="str">
        <f t="shared" ca="1" si="261"/>
        <v>-</v>
      </c>
      <c r="EN54" s="5">
        <f t="shared" si="262"/>
        <v>19</v>
      </c>
      <c r="EO54" s="5">
        <f t="shared" si="262"/>
        <v>19</v>
      </c>
      <c r="EP54" s="22" t="str">
        <f t="shared" ca="1" si="261"/>
        <v>-</v>
      </c>
      <c r="EQ54" s="22" t="str">
        <f t="shared" ca="1" si="261"/>
        <v>-</v>
      </c>
      <c r="ER54" s="22" t="str">
        <f t="shared" ca="1" si="261"/>
        <v>-</v>
      </c>
      <c r="ES54" s="22" t="str">
        <f t="shared" ca="1" si="261"/>
        <v>-</v>
      </c>
      <c r="ET54" s="22" t="str">
        <f t="shared" ca="1" si="261"/>
        <v>-</v>
      </c>
      <c r="EU54" s="22" t="str">
        <f t="shared" ca="1" si="261"/>
        <v>-</v>
      </c>
      <c r="EV54" s="22" t="str">
        <f t="shared" ca="1" si="261"/>
        <v>-</v>
      </c>
      <c r="EW54" s="5">
        <f t="shared" si="263"/>
        <v>1</v>
      </c>
      <c r="EX54" s="22" t="str">
        <f t="shared" ca="1" si="299"/>
        <v>-</v>
      </c>
      <c r="EY54" s="22" t="str">
        <f t="shared" ca="1" si="299"/>
        <v>-</v>
      </c>
      <c r="EZ54" s="22" t="str">
        <f t="shared" ca="1" si="299"/>
        <v>-</v>
      </c>
      <c r="FA54" s="22" t="str">
        <f t="shared" ca="1" si="299"/>
        <v>-</v>
      </c>
      <c r="FB54" s="5" t="b">
        <f t="shared" si="264"/>
        <v>1</v>
      </c>
      <c r="FC54" s="22" t="str">
        <f t="shared" ca="1" si="299"/>
        <v>-</v>
      </c>
      <c r="FD54" s="22">
        <f t="shared" ca="1" si="299"/>
        <v>0</v>
      </c>
      <c r="FE54" s="22" t="str">
        <f t="shared" ca="1" si="299"/>
        <v>-</v>
      </c>
      <c r="FF54" s="22">
        <f t="shared" ca="1" si="299"/>
        <v>1</v>
      </c>
      <c r="FG54" s="22">
        <f t="shared" ca="1" si="299"/>
        <v>0</v>
      </c>
      <c r="FH54" s="22">
        <f t="shared" ca="1" si="299"/>
        <v>1</v>
      </c>
      <c r="FI54" s="22">
        <f t="shared" ca="1" si="299"/>
        <v>1</v>
      </c>
      <c r="FJ54" s="22">
        <f t="shared" ca="1" si="299"/>
        <v>1</v>
      </c>
      <c r="FK54" s="22">
        <f t="shared" ca="1" si="299"/>
        <v>0</v>
      </c>
      <c r="FL54" s="22">
        <f t="shared" ca="1" si="299"/>
        <v>0</v>
      </c>
      <c r="FM54" s="22">
        <f t="shared" ca="1" si="299"/>
        <v>0</v>
      </c>
      <c r="FN54" s="22">
        <f t="shared" ca="1" si="299"/>
        <v>0</v>
      </c>
      <c r="FO54" s="22">
        <f t="shared" ca="1" si="299"/>
        <v>1</v>
      </c>
      <c r="FP54" s="22">
        <f t="shared" ca="1" si="299"/>
        <v>0</v>
      </c>
      <c r="FQ54" s="22">
        <f t="shared" ca="1" si="299"/>
        <v>0</v>
      </c>
      <c r="FR54" s="22">
        <f t="shared" ca="1" si="299"/>
        <v>0</v>
      </c>
      <c r="FS54" s="22">
        <f t="shared" ca="1" si="299"/>
        <v>0</v>
      </c>
      <c r="FT54" s="22">
        <f t="shared" ca="1" si="299"/>
        <v>0</v>
      </c>
      <c r="FU54" s="22">
        <f t="shared" ca="1" si="299"/>
        <v>0</v>
      </c>
      <c r="FV54" s="22">
        <f t="shared" ca="1" si="299"/>
        <v>0</v>
      </c>
      <c r="FW54" s="22">
        <f t="shared" ca="1" si="299"/>
        <v>1</v>
      </c>
      <c r="FX54" s="22">
        <f t="shared" ca="1" si="299"/>
        <v>0</v>
      </c>
      <c r="FY54" s="5">
        <f t="shared" si="265"/>
        <v>0</v>
      </c>
      <c r="FZ54" s="5">
        <f t="shared" si="265"/>
        <v>0</v>
      </c>
      <c r="GA54" s="5">
        <f t="shared" si="265"/>
        <v>0</v>
      </c>
      <c r="GB54" s="5">
        <f t="shared" si="266"/>
        <v>0</v>
      </c>
      <c r="GC54" s="5">
        <f t="shared" si="266"/>
        <v>0</v>
      </c>
      <c r="GD54" s="5">
        <f t="shared" si="266"/>
        <v>0</v>
      </c>
      <c r="GE54" s="22">
        <f t="shared" ca="1" si="299"/>
        <v>0</v>
      </c>
      <c r="GF54" s="22">
        <f t="shared" ca="1" si="299"/>
        <v>0</v>
      </c>
      <c r="GG54" s="22" t="str">
        <f t="shared" ca="1" si="299"/>
        <v>-</v>
      </c>
      <c r="GH54" s="22" t="str">
        <f t="shared" ca="1" si="299"/>
        <v>-</v>
      </c>
      <c r="GI54" s="22" t="str">
        <f t="shared" ca="1" si="299"/>
        <v>-</v>
      </c>
      <c r="GJ54" s="22" t="str">
        <f t="shared" ca="1" si="299"/>
        <v>-</v>
      </c>
      <c r="GK54" s="5" t="b">
        <f t="shared" si="267"/>
        <v>1</v>
      </c>
      <c r="GL54" s="5" t="b">
        <f t="shared" si="267"/>
        <v>0</v>
      </c>
      <c r="GM54" s="5" t="b">
        <f t="shared" si="267"/>
        <v>0</v>
      </c>
      <c r="GN54" s="5">
        <f t="shared" si="268"/>
        <v>0</v>
      </c>
      <c r="GO54" s="22">
        <f t="shared" ca="1" si="299"/>
        <v>1</v>
      </c>
      <c r="GP54" s="22">
        <f t="shared" ca="1" si="299"/>
        <v>2</v>
      </c>
      <c r="GQ54" s="5" t="str">
        <f t="shared" si="269"/>
        <v>-</v>
      </c>
      <c r="GR54" s="5" t="str">
        <f t="shared" si="269"/>
        <v>-</v>
      </c>
      <c r="GS54" s="5" t="str">
        <f t="shared" si="270"/>
        <v>-</v>
      </c>
      <c r="GT54" s="5" t="str">
        <f t="shared" si="270"/>
        <v>-</v>
      </c>
      <c r="GU54" s="5">
        <f t="shared" si="271"/>
        <v>1</v>
      </c>
      <c r="GV54" s="22" t="str">
        <f t="shared" ca="1" si="299"/>
        <v>-</v>
      </c>
      <c r="GW54" s="22" t="str">
        <f t="shared" ca="1" si="299"/>
        <v>-</v>
      </c>
      <c r="GX54" s="295" t="str">
        <f t="array" ref="GX54">IF(OR(GY54:HL54&lt;&gt;"-"),TRUE,"-")</f>
        <v>-</v>
      </c>
      <c r="GY54" s="5" t="str">
        <f>IF($Z54=0,"-",IFERROR(INDEX(CHOOSE($G54,DataAutumn!i.GI, DataWinter!i.GI, DataSpring!i.GI),$H54,7*($Z54-1)+GY$14)*INDEX(GI.LowerScalar,1,GY$14),"-"))</f>
        <v>-</v>
      </c>
      <c r="GZ54" s="5" t="str">
        <f>IF($Z54=0,"-",IFERROR(INDEX(CHOOSE($G54,DataAutumn!i.GI, DataWinter!i.GI, DataSpring!i.GI),$H54,7*($Z54-1)+GZ$14)*INDEX(GI.LowerScalar,1,GZ$14),"-"))</f>
        <v>-</v>
      </c>
      <c r="HA54" s="5" t="str">
        <f>IF($Z54=0,"-",IFERROR(INDEX(CHOOSE($G54,DataAutumn!i.GI, DataWinter!i.GI, DataSpring!i.GI),$H54,7*($Z54-1)+HA$14)*INDEX(GI.LowerScalar,1,HA$14),"-"))</f>
        <v>-</v>
      </c>
      <c r="HB54" s="5" t="str">
        <f>IF($Z54=0,"-",IFERROR(INDEX(CHOOSE($G54,DataAutumn!i.GI, DataWinter!i.GI, DataSpring!i.GI),$H54,7*($Z54-1)+HB$14)*INDEX(GI.LowerScalar,1,HB$14),"-"))</f>
        <v>-</v>
      </c>
      <c r="HC54" s="5" t="str">
        <f>IF($Z54=0,"-",IFERROR(INDEX(CHOOSE($G54,DataAutumn!i.GI, DataWinter!i.GI, DataSpring!i.GI),$H54,7*($Z54-1)+HC$14)*INDEX(GI.LowerScalar,1,HC$14),"-"))</f>
        <v>-</v>
      </c>
      <c r="HD54" s="5" t="str">
        <f>IF($Z54=0,"-",IFERROR(INDEX(CHOOSE($G54,DataAutumn!i.GI, DataWinter!i.GI, DataSpring!i.GI),$H54,7*($Z54-1)+HD$14)*INDEX(GI.LowerScalar,1,HD$14),"-"))</f>
        <v>-</v>
      </c>
      <c r="HE54" s="5" t="str">
        <f>IF($Z54=0,"-",IFERROR(INDEX(CHOOSE($G54,DataAutumn!i.GI, DataWinter!i.GI, DataSpring!i.GI),$H54,7*($Z54-1)+HE$14)*INDEX(GI.LowerScalar,1,HE$14),"-"))</f>
        <v>-</v>
      </c>
      <c r="HF54" s="5" t="str">
        <f>IF($Z54=0,"-",IFERROR(INDEX(CHOOSE($G54,DataAutumn!i.GI, DataWinter!i.GI, DataSpring!i.GI),$H54,7*($Z54-1)+HF$14)*INDEX(GI.LowerScalar,1,HF$14),"-"))</f>
        <v>-</v>
      </c>
      <c r="HG54" s="5" t="str">
        <f>IF($Z54=0,"-",IFERROR(INDEX(CHOOSE($G54,DataAutumn!i.GI, DataWinter!i.GI, DataSpring!i.GI),$H54,7*($Z54-1)+HG$14)*INDEX(GI.LowerScalar,1,HG$14),"-"))</f>
        <v>-</v>
      </c>
      <c r="HH54" s="5" t="str">
        <f>IF($Z54=0,"-",IFERROR(INDEX(CHOOSE($G54,DataAutumn!i.GI, DataWinter!i.GI, DataSpring!i.GI),$H54,7*($Z54-1)+HH$14)*INDEX(GI.LowerScalar,1,HH$14),"-"))</f>
        <v>-</v>
      </c>
      <c r="HI54" s="5" t="str">
        <f>IF($Z54=0,"-",IFERROR(INDEX(CHOOSE($G54,DataAutumn!i.GI, DataWinter!i.GI, DataSpring!i.GI),$H54,7*($Z54-1)+HI$14)*INDEX(GI.LowerScalar,1,HI$14),"-"))</f>
        <v>-</v>
      </c>
      <c r="HJ54" s="5" t="str">
        <f>IF($Z54=0,"-",IFERROR(INDEX(CHOOSE($G54,DataAutumn!i.GI, DataWinter!i.GI, DataSpring!i.GI),$H54,7*($Z54-1)+HJ$14)*INDEX(GI.LowerScalar,1,HJ$14),"-"))</f>
        <v>-</v>
      </c>
      <c r="HK54" s="5" t="str">
        <f>IF($Z54=0,"-",IFERROR(INDEX(CHOOSE($G54,DataAutumn!i.GI, DataWinter!i.GI, DataSpring!i.GI),$H54,7*($Z54-1)+HK$14)*INDEX(GI.LowerScalar,1,HK$14),"-"))</f>
        <v>-</v>
      </c>
      <c r="HL54" s="5" t="str">
        <f>IF($Z54=0,"-",IFERROR(INDEX(CHOOSE($G54,DataAutumn!i.GI, DataWinter!i.GI, DataSpring!i.GI),$H54,7*($Z54-1)+HL$14)*INDEX(GI.LowerScalar,1,HL$14),"-"))</f>
        <v>-</v>
      </c>
      <c r="HM54" s="5" t="b">
        <f t="array" aca="1" ref="HM54" ca="1">IF(OR(HN54:IB54&lt;&gt;"-"),TRUE,"-")</f>
        <v>1</v>
      </c>
      <c r="HN54" s="22">
        <f t="shared" ca="1" si="294"/>
        <v>0</v>
      </c>
      <c r="HO54" s="5" t="str">
        <f>IF($Z54=0,"-",IFERROR(INDEX(CHOOSE($G54,DataAutumn!i.GI, DataWinter!i.GI, DataSpring!i.GI),$H54,7*($Z54-1)+HO$14)*INDEX(GI.UpperScalar,1,HO$14),"-"))</f>
        <v>-</v>
      </c>
      <c r="HP54" s="5" t="str">
        <f>IF($Z54=0,"-",IFERROR(INDEX(CHOOSE($G54,DataAutumn!i.GI, DataWinter!i.GI, DataSpring!i.GI),$H54,7*($Z54-1)+HP$14)*INDEX(GI.UpperScalar,1,HP$14),"-"))</f>
        <v>-</v>
      </c>
      <c r="HQ54" s="5" t="str">
        <f>IF($Z54=0,"-",IFERROR(INDEX(CHOOSE($G54,DataAutumn!i.GI, DataWinter!i.GI, DataSpring!i.GI),$H54,7*($Z54-1)+HQ$14)*INDEX(GI.UpperScalar,1,HQ$14),"-"))</f>
        <v>-</v>
      </c>
      <c r="HR54" s="5" t="str">
        <f>IF($Z54=0,"-",IFERROR(INDEX(CHOOSE($G54,DataAutumn!i.GI, DataWinter!i.GI, DataSpring!i.GI),$H54,7*($Z54-1)+HR$14)*INDEX(GI.UpperScalar,1,HR$14),"-"))</f>
        <v>-</v>
      </c>
      <c r="HS54" s="5" t="str">
        <f>IF($Z54=0,"-",IFERROR(INDEX(CHOOSE($G54,DataAutumn!i.GI, DataWinter!i.GI, DataSpring!i.GI),$H54,7*($Z54-1)+HS$14)*INDEX(GI.UpperScalar,1,HS$14),"-"))</f>
        <v>-</v>
      </c>
      <c r="HT54" s="5" t="str">
        <f>IF($Z54=0,"-",IFERROR(INDEX(CHOOSE($G54,DataAutumn!i.GI, DataWinter!i.GI, DataSpring!i.GI),$H54,7*($Z54-1)+HT$14)*INDEX(GI.UpperScalar,1,HT$14),"-"))</f>
        <v>-</v>
      </c>
      <c r="HU54" s="5" t="str">
        <f>IF($Z54=0,"-",IFERROR(INDEX(CHOOSE($G54,DataAutumn!i.GI, DataWinter!i.GI, DataSpring!i.GI),$H54,7*($Z54-1)+HU$14)*INDEX(GI.UpperScalar,1,HU$14),"-"))</f>
        <v>-</v>
      </c>
      <c r="HV54" s="5" t="str">
        <f>IF($Z54=0,"-",IFERROR(INDEX(CHOOSE($G54,DataAutumn!i.GI, DataWinter!i.GI, DataSpring!i.GI),$H54,7*($Z54-1)+HV$14)*INDEX(GI.UpperScalar,1,HV$14),"-"))</f>
        <v>-</v>
      </c>
      <c r="HW54" s="5" t="str">
        <f>IF($Z54=0,"-",IFERROR(INDEX(CHOOSE($G54,DataAutumn!i.GI, DataWinter!i.GI, DataSpring!i.GI),$H54,7*($Z54-1)+HW$14)*INDEX(GI.UpperScalar,1,HW$14),"-"))</f>
        <v>-</v>
      </c>
      <c r="HX54" s="5" t="str">
        <f>IF($Z54=0,"-",IFERROR(INDEX(CHOOSE($G54,DataAutumn!i.GI, DataWinter!i.GI, DataSpring!i.GI),$H54,7*($Z54-1)+HX$14)*INDEX(GI.UpperScalar,1,HX$14),"-"))</f>
        <v>-</v>
      </c>
      <c r="HY54" s="5" t="str">
        <f>IF($Z54=0,"-",IFERROR(INDEX(CHOOSE($G54,DataAutumn!i.GI, DataWinter!i.GI, DataSpring!i.GI),$H54,7*($Z54-1)+HY$14)*INDEX(GI.UpperScalar,1,HY$14),"-"))</f>
        <v>-</v>
      </c>
      <c r="HZ54" s="5" t="str">
        <f>IF($Z54=0,"-",IFERROR(INDEX(CHOOSE($G54,DataAutumn!i.GI, DataWinter!i.GI, DataSpring!i.GI),$H54,7*($Z54-1)+HZ$14)*INDEX(GI.UpperScalar,1,HZ$14),"-"))</f>
        <v>-</v>
      </c>
      <c r="IA54" s="5" t="str">
        <f>IF($Z54=0,"-",IFERROR(INDEX(CHOOSE($G54,DataAutumn!i.GI, DataWinter!i.GI, DataSpring!i.GI),$H54,7*($Z54-1)+IA$14)*INDEX(GI.UpperScalar,1,IA$14),"-"))</f>
        <v>-</v>
      </c>
      <c r="IB54" s="5" t="str">
        <f>IF($Z54=0,"-",IFERROR(INDEX(CHOOSE($G54,DataAutumn!i.GI, DataWinter!i.GI, DataSpring!i.GI),$H54,7*($Z54-1)+IB$14)*INDEX(GI.UpperScalar,1,IB$14),"-"))</f>
        <v>-</v>
      </c>
      <c r="IC54" s="22" t="str">
        <f t="shared" ca="1" si="106"/>
        <v>-</v>
      </c>
      <c r="ID54" s="22" t="str">
        <f t="shared" ca="1" si="106"/>
        <v>-</v>
      </c>
      <c r="IE54" s="22" t="b">
        <f t="shared" ca="1" si="107"/>
        <v>1</v>
      </c>
      <c r="IF54" s="22">
        <f t="shared" ca="1" si="107"/>
        <v>0</v>
      </c>
      <c r="IG54" s="5" t="str">
        <f t="shared" si="272"/>
        <v>-</v>
      </c>
      <c r="IH54" s="5" t="str">
        <f t="shared" si="272"/>
        <v>-</v>
      </c>
      <c r="II54" s="5" t="str">
        <f t="shared" si="272"/>
        <v>-</v>
      </c>
      <c r="IJ54" s="5" t="str">
        <f t="shared" si="272"/>
        <v>-</v>
      </c>
      <c r="IK54" s="22" t="str">
        <f t="shared" ca="1" si="300"/>
        <v>-</v>
      </c>
      <c r="IL54" s="5">
        <f t="shared" si="273"/>
        <v>0</v>
      </c>
      <c r="IM54" s="22" t="str">
        <f t="shared" ca="1" si="300"/>
        <v>-</v>
      </c>
      <c r="IN54" s="5">
        <f t="shared" si="274"/>
        <v>0</v>
      </c>
      <c r="IO54" s="5">
        <f t="shared" si="275"/>
        <v>0.9</v>
      </c>
      <c r="IP54" s="5">
        <f t="shared" si="275"/>
        <v>0</v>
      </c>
      <c r="IQ54" s="5">
        <f t="shared" si="275"/>
        <v>0</v>
      </c>
      <c r="IR54" s="5">
        <f t="shared" si="276"/>
        <v>450</v>
      </c>
      <c r="IS54" s="5" t="str">
        <f t="shared" si="275"/>
        <v>-</v>
      </c>
      <c r="IT54" s="5" t="str">
        <f t="shared" si="277"/>
        <v>-</v>
      </c>
      <c r="IU54" s="22">
        <f t="shared" ca="1" si="300"/>
        <v>1</v>
      </c>
      <c r="IV54" s="22">
        <f t="shared" ca="1" si="300"/>
        <v>0</v>
      </c>
      <c r="IW54" s="22">
        <f t="shared" ca="1" si="300"/>
        <v>1</v>
      </c>
      <c r="IX54" s="22">
        <f t="shared" ca="1" si="300"/>
        <v>1</v>
      </c>
      <c r="IY54" s="22">
        <f t="shared" ca="1" si="300"/>
        <v>0</v>
      </c>
      <c r="IZ54" s="22">
        <f t="shared" ca="1" si="300"/>
        <v>70</v>
      </c>
      <c r="JA54" s="22">
        <f t="shared" ca="1" si="300"/>
        <v>50</v>
      </c>
      <c r="JB54" s="22">
        <f t="shared" ca="1" si="300"/>
        <v>70</v>
      </c>
      <c r="JC54" s="22">
        <f t="shared" ca="1" si="300"/>
        <v>50</v>
      </c>
      <c r="JD54" s="5">
        <f t="shared" si="278"/>
        <v>1</v>
      </c>
      <c r="JE54" s="5">
        <f t="shared" si="279"/>
        <v>1</v>
      </c>
      <c r="JF54" s="5">
        <f t="shared" si="280"/>
        <v>1</v>
      </c>
      <c r="JG54" s="22">
        <f t="shared" ca="1" si="300"/>
        <v>1</v>
      </c>
      <c r="JH54" s="22">
        <f t="shared" ca="1" si="300"/>
        <v>1</v>
      </c>
      <c r="JI54" s="22">
        <f t="shared" ca="1" si="300"/>
        <v>1</v>
      </c>
      <c r="JJ54" s="22">
        <f t="shared" ca="1" si="300"/>
        <v>1</v>
      </c>
      <c r="JK54" s="22">
        <f t="shared" ca="1" si="300"/>
        <v>1</v>
      </c>
      <c r="JL54" s="22">
        <f t="shared" ca="1" si="300"/>
        <v>1</v>
      </c>
      <c r="JM54" s="22">
        <f t="shared" ca="1" si="300"/>
        <v>1</v>
      </c>
      <c r="JN54" s="173" t="b">
        <f t="shared" si="296"/>
        <v>0</v>
      </c>
      <c r="JO54" s="173" t="str">
        <f t="shared" si="281"/>
        <v>-</v>
      </c>
      <c r="JP54" s="173" t="str">
        <f t="shared" si="281"/>
        <v>-</v>
      </c>
      <c r="JQ54" s="173" t="str">
        <f t="shared" si="281"/>
        <v>-</v>
      </c>
      <c r="JR54" s="173" t="str">
        <f t="shared" si="281"/>
        <v>-</v>
      </c>
      <c r="JS54" s="173" t="str">
        <f t="shared" si="281"/>
        <v>-</v>
      </c>
      <c r="JT54" s="173" t="str">
        <f t="shared" si="281"/>
        <v>-</v>
      </c>
      <c r="JU54" s="173" t="str">
        <f t="shared" si="281"/>
        <v>-</v>
      </c>
      <c r="JV54" s="173" t="str">
        <f t="shared" si="281"/>
        <v>-</v>
      </c>
      <c r="JW54" s="173" t="str">
        <f t="shared" si="281"/>
        <v>-</v>
      </c>
      <c r="JX54" s="173" t="str">
        <f t="shared" si="281"/>
        <v>-</v>
      </c>
      <c r="JY54" s="173" t="str">
        <f t="shared" si="281"/>
        <v>-</v>
      </c>
      <c r="JZ54" s="173" t="str">
        <f t="shared" si="281"/>
        <v>-</v>
      </c>
      <c r="KA54" s="173" t="str">
        <f t="shared" si="281"/>
        <v>-</v>
      </c>
      <c r="KB54" s="173" t="str">
        <f t="shared" si="281"/>
        <v>-</v>
      </c>
      <c r="KC54" s="173" t="str">
        <f t="shared" si="281"/>
        <v>-</v>
      </c>
      <c r="KD54" s="173" t="str">
        <f t="shared" si="281"/>
        <v>-</v>
      </c>
      <c r="KE54" s="173" t="str">
        <f t="shared" si="282"/>
        <v>-</v>
      </c>
      <c r="KF54" s="173" t="str">
        <f t="shared" si="282"/>
        <v>-</v>
      </c>
      <c r="KG54" s="173" t="str">
        <f t="shared" si="282"/>
        <v>-</v>
      </c>
      <c r="KH54" s="173" t="str">
        <f t="shared" si="282"/>
        <v>-</v>
      </c>
      <c r="KI54" s="173" t="str">
        <f t="shared" si="282"/>
        <v>-</v>
      </c>
      <c r="KJ54" s="173" t="str">
        <f t="shared" si="282"/>
        <v>-</v>
      </c>
      <c r="KK54" s="173" t="str">
        <f t="shared" si="282"/>
        <v>-</v>
      </c>
      <c r="KL54" s="173" t="str">
        <f t="shared" si="282"/>
        <v>-</v>
      </c>
      <c r="KM54" s="173" t="str">
        <f t="shared" si="282"/>
        <v>-</v>
      </c>
      <c r="KN54" s="173" t="str">
        <f t="shared" si="282"/>
        <v>-</v>
      </c>
      <c r="KO54" s="173" t="str">
        <f t="shared" si="282"/>
        <v>-</v>
      </c>
      <c r="KP54" s="173" t="str">
        <f t="shared" si="282"/>
        <v>-</v>
      </c>
      <c r="KQ54" s="173" t="str">
        <f t="shared" si="282"/>
        <v>-</v>
      </c>
      <c r="KR54" s="173" t="str">
        <f t="shared" si="282"/>
        <v>-</v>
      </c>
      <c r="KS54" s="173" t="str">
        <f t="shared" si="282"/>
        <v>-</v>
      </c>
      <c r="KT54" s="173" t="str">
        <f t="shared" si="282"/>
        <v>-</v>
      </c>
      <c r="KU54" s="173" t="str">
        <f t="shared" si="283"/>
        <v>-</v>
      </c>
      <c r="KV54" s="173" t="str">
        <f t="shared" si="283"/>
        <v>-</v>
      </c>
      <c r="KW54" s="173" t="str">
        <f t="shared" si="283"/>
        <v>-</v>
      </c>
      <c r="KX54" s="173" t="str">
        <f t="shared" si="283"/>
        <v>-</v>
      </c>
      <c r="KY54" s="173" t="str">
        <f t="shared" si="283"/>
        <v>-</v>
      </c>
      <c r="KZ54" s="173" t="str">
        <f t="shared" si="283"/>
        <v>-</v>
      </c>
      <c r="LA54" s="173" t="str">
        <f t="shared" si="283"/>
        <v>-</v>
      </c>
      <c r="LB54" s="173" t="str">
        <f t="shared" si="283"/>
        <v>-</v>
      </c>
      <c r="LC54" s="173" t="str">
        <f t="shared" si="283"/>
        <v>-</v>
      </c>
      <c r="LD54" s="173" t="str">
        <f t="shared" si="283"/>
        <v>-</v>
      </c>
      <c r="LE54" s="173" t="str">
        <f t="shared" si="283"/>
        <v>-</v>
      </c>
      <c r="LF54" s="173" t="str">
        <f t="shared" si="283"/>
        <v>-</v>
      </c>
      <c r="LG54" s="173" t="str">
        <f t="shared" si="283"/>
        <v>-</v>
      </c>
      <c r="LH54" s="173" t="str">
        <f t="shared" si="283"/>
        <v>-</v>
      </c>
      <c r="LI54" s="173" t="str">
        <f t="shared" si="283"/>
        <v>-</v>
      </c>
      <c r="LJ54" s="173" t="str">
        <f t="shared" si="283"/>
        <v>-</v>
      </c>
      <c r="LK54" s="173" t="str">
        <f t="shared" si="284"/>
        <v>-</v>
      </c>
      <c r="LL54" s="173" t="str">
        <f t="shared" si="284"/>
        <v>-</v>
      </c>
      <c r="LM54" s="173" t="str">
        <f t="shared" si="284"/>
        <v>-</v>
      </c>
      <c r="LN54" s="173" t="str">
        <f t="shared" si="284"/>
        <v>-</v>
      </c>
      <c r="LO54" s="173" t="str">
        <f t="shared" si="284"/>
        <v>-</v>
      </c>
      <c r="LP54" s="173" t="str">
        <f t="shared" si="284"/>
        <v>-</v>
      </c>
      <c r="LQ54" s="173" t="str">
        <f t="shared" si="284"/>
        <v>-</v>
      </c>
      <c r="LR54" s="173" t="str">
        <f t="shared" si="284"/>
        <v>-</v>
      </c>
      <c r="LS54" s="173" t="str">
        <f t="shared" si="284"/>
        <v>-</v>
      </c>
      <c r="LT54" s="173" t="str">
        <f t="shared" si="284"/>
        <v>-</v>
      </c>
      <c r="LU54" s="173" t="str">
        <f t="shared" si="284"/>
        <v>-</v>
      </c>
      <c r="LV54" s="173" t="str">
        <f t="shared" si="284"/>
        <v>-</v>
      </c>
      <c r="LW54" s="173" t="str">
        <f t="shared" si="284"/>
        <v>-</v>
      </c>
      <c r="LX54" s="173" t="str">
        <f t="shared" si="284"/>
        <v>-</v>
      </c>
      <c r="LY54" s="173" t="str">
        <f t="shared" si="284"/>
        <v>-</v>
      </c>
      <c r="LZ54" s="173" t="str">
        <f t="shared" si="284"/>
        <v>-</v>
      </c>
      <c r="MA54" s="173" t="str">
        <f t="shared" si="285"/>
        <v>-</v>
      </c>
      <c r="MB54" s="173" t="str">
        <f t="shared" si="285"/>
        <v>-</v>
      </c>
      <c r="MC54" s="173" t="str">
        <f t="shared" si="285"/>
        <v>-</v>
      </c>
      <c r="MD54" s="173" t="str">
        <f t="shared" si="285"/>
        <v>-</v>
      </c>
      <c r="ME54" s="173" t="str">
        <f t="shared" si="285"/>
        <v>-</v>
      </c>
      <c r="MF54" s="173" t="str">
        <f t="shared" si="285"/>
        <v>-</v>
      </c>
      <c r="MG54" s="173" t="str">
        <f t="shared" si="285"/>
        <v>-</v>
      </c>
      <c r="MH54" s="173" t="str">
        <f t="shared" si="285"/>
        <v>-</v>
      </c>
      <c r="MI54" s="173" t="str">
        <f t="shared" si="285"/>
        <v>-</v>
      </c>
      <c r="MJ54" s="173" t="str">
        <f t="shared" si="285"/>
        <v>-</v>
      </c>
      <c r="MK54" s="173" t="str">
        <f t="shared" si="285"/>
        <v>-</v>
      </c>
      <c r="ML54" s="173" t="str">
        <f t="shared" si="285"/>
        <v>-</v>
      </c>
      <c r="MM54" s="173" t="str">
        <f t="shared" si="285"/>
        <v>-</v>
      </c>
      <c r="MN54" s="173" t="str">
        <f t="shared" si="285"/>
        <v>-</v>
      </c>
      <c r="MO54" s="173" t="str">
        <f t="shared" si="285"/>
        <v>-</v>
      </c>
      <c r="MP54" s="173" t="str">
        <f t="shared" si="285"/>
        <v>-</v>
      </c>
      <c r="MQ54" s="173" t="str">
        <f t="shared" si="286"/>
        <v>-</v>
      </c>
      <c r="MR54" s="173" t="str">
        <f t="shared" si="286"/>
        <v>-</v>
      </c>
      <c r="MS54" s="173" t="str">
        <f t="shared" si="286"/>
        <v>-</v>
      </c>
      <c r="MT54" s="173" t="str">
        <f t="shared" si="286"/>
        <v>-</v>
      </c>
      <c r="MU54" s="173" t="str">
        <f t="shared" si="286"/>
        <v>-</v>
      </c>
      <c r="MV54" s="173" t="str">
        <f t="shared" si="286"/>
        <v>-</v>
      </c>
      <c r="MW54" s="173" t="str">
        <f t="shared" si="286"/>
        <v>-</v>
      </c>
      <c r="MX54" s="173" t="str">
        <f t="shared" si="286"/>
        <v>-</v>
      </c>
      <c r="MY54" s="173" t="str">
        <f t="shared" si="286"/>
        <v>-</v>
      </c>
      <c r="MZ54" s="173" t="str">
        <f t="shared" si="286"/>
        <v>-</v>
      </c>
      <c r="NA54" s="173" t="str">
        <f t="shared" si="286"/>
        <v>-</v>
      </c>
      <c r="NB54" s="173" t="str">
        <f t="shared" si="286"/>
        <v>-</v>
      </c>
      <c r="NC54" s="173" t="str">
        <f t="shared" si="286"/>
        <v>-</v>
      </c>
      <c r="ND54" s="173" t="str">
        <f t="shared" si="286"/>
        <v>-</v>
      </c>
      <c r="NE54" s="173" t="str">
        <f t="shared" si="286"/>
        <v>-</v>
      </c>
      <c r="NF54" s="173" t="str">
        <f t="shared" si="286"/>
        <v>-</v>
      </c>
      <c r="NG54" s="173" t="str">
        <f t="shared" si="287"/>
        <v>-</v>
      </c>
      <c r="NH54" s="173" t="str">
        <f t="shared" si="287"/>
        <v>-</v>
      </c>
      <c r="NI54" s="173" t="str">
        <f t="shared" si="287"/>
        <v>-</v>
      </c>
      <c r="NJ54" s="173" t="str">
        <f t="shared" si="287"/>
        <v>-</v>
      </c>
      <c r="NK54" s="173" t="str">
        <f t="shared" si="287"/>
        <v>-</v>
      </c>
      <c r="NL54" s="173" t="str">
        <f t="shared" si="287"/>
        <v>-</v>
      </c>
      <c r="NM54" s="173" t="str">
        <f t="shared" si="287"/>
        <v>-</v>
      </c>
      <c r="NN54" s="173" t="str">
        <f t="shared" si="287"/>
        <v>-</v>
      </c>
      <c r="NO54" s="173" t="str">
        <f t="shared" si="287"/>
        <v>-</v>
      </c>
      <c r="NP54" s="173" t="str">
        <f t="shared" si="287"/>
        <v>-</v>
      </c>
      <c r="NQ54" s="173" t="str">
        <f t="shared" si="287"/>
        <v>-</v>
      </c>
      <c r="NR54" s="173" t="str">
        <f t="shared" si="287"/>
        <v>-</v>
      </c>
      <c r="NS54" s="173" t="str">
        <f t="shared" si="287"/>
        <v>-</v>
      </c>
      <c r="NT54" s="173" t="str">
        <f t="shared" si="287"/>
        <v>-</v>
      </c>
      <c r="NU54" s="173" t="str">
        <f t="shared" si="287"/>
        <v>-</v>
      </c>
      <c r="NV54" s="173" t="str">
        <f t="shared" si="287"/>
        <v>-</v>
      </c>
      <c r="NW54" s="173" t="str">
        <f t="shared" si="288"/>
        <v>-</v>
      </c>
      <c r="NX54" s="173" t="str">
        <f t="shared" si="288"/>
        <v>-</v>
      </c>
      <c r="NY54" s="173" t="str">
        <f t="shared" si="288"/>
        <v>-</v>
      </c>
      <c r="NZ54" s="173" t="str">
        <f t="shared" si="288"/>
        <v>-</v>
      </c>
      <c r="OA54" s="173" t="str">
        <f t="shared" si="288"/>
        <v>-</v>
      </c>
      <c r="OB54" s="173" t="str">
        <f t="shared" si="288"/>
        <v>-</v>
      </c>
      <c r="OC54" s="173" t="str">
        <f t="shared" si="288"/>
        <v>-</v>
      </c>
      <c r="OD54" s="173" t="str">
        <f t="shared" si="288"/>
        <v>-</v>
      </c>
      <c r="OE54" s="22">
        <f t="shared" ca="1" si="300"/>
        <v>0</v>
      </c>
      <c r="OF54" s="22" t="str">
        <f t="shared" ca="1" si="300"/>
        <v>-</v>
      </c>
      <c r="OG54" s="22">
        <f t="shared" ca="1" si="300"/>
        <v>0</v>
      </c>
      <c r="OH54" s="22">
        <f t="shared" ca="1" si="300"/>
        <v>0</v>
      </c>
      <c r="OI54" s="27">
        <v>0</v>
      </c>
    </row>
    <row r="55" spans="1:399" s="303" customFormat="1" outlineLevel="1">
      <c r="A55" s="302">
        <f t="shared" si="301"/>
        <v>50</v>
      </c>
      <c r="B55" s="302">
        <f t="shared" si="297"/>
        <v>46</v>
      </c>
      <c r="C55" s="303">
        <v>5</v>
      </c>
      <c r="D55" s="303" t="b">
        <v>1</v>
      </c>
      <c r="E55" s="303" t="b">
        <v>0</v>
      </c>
      <c r="F55" s="303" t="b">
        <v>1</v>
      </c>
      <c r="G55" s="239">
        <f t="array" ref="G55">MAX(G$49,MOD(G54+1*AND(H55:$AA55=H$49:$AA$49),G$50+1))</f>
        <v>1</v>
      </c>
      <c r="H55" s="239">
        <f t="array" ref="H55">MAX(H$49,MOD(H54+1*AND(I55:$AA55=I$49:$AA$49),H$50+1))</f>
        <v>4</v>
      </c>
      <c r="I55" s="239">
        <f t="array" ref="I55">MAX(I$49,MOD(I54+1*AND(J55:$AA55=J$49:$AA$49),I$50+1))</f>
        <v>1</v>
      </c>
      <c r="J55" s="239">
        <f t="array" ref="J55">MAX(J$49,MOD(J54+1*AND(K55:$AA55=K$49:$AA$49),J$50+1))</f>
        <v>1</v>
      </c>
      <c r="K55" s="239">
        <f t="array" ref="K55">MAX(K$49,MOD(K54+1*AND(L55:$AA55=L$49:$AA$49),K$50+1))</f>
        <v>1</v>
      </c>
      <c r="L55" s="239">
        <f t="array" ref="L55">MAX(L$49,MOD(L54+1*AND(M55:$AA55=M$49:$AA$49),L$50+1))</f>
        <v>1</v>
      </c>
      <c r="M55" s="239">
        <f t="array" ref="M55">MAX(M$49,MOD(M54+1*AND(N55:$AA55=N$49:$AA$49),M$50+1))</f>
        <v>1</v>
      </c>
      <c r="N55" s="239">
        <f t="array" ref="N55">MAX(N$49,MOD(N54+1*AND(O55:$AA55=O$49:$AA$49),N$50+1))</f>
        <v>6</v>
      </c>
      <c r="O55" s="239">
        <f t="array" ref="O55">MAX(O$49,MOD(O54+1*AND(P55:$AA55=P$49:$AA$49),O$50+1))</f>
        <v>1</v>
      </c>
      <c r="P55" s="239">
        <f t="array" ref="P55">MAX(P$49,MOD(P54+1*AND(Q55:$AA55=Q$49:$AA$49),P$50+1))</f>
        <v>1</v>
      </c>
      <c r="Q55" s="239">
        <f t="array" ref="Q55">MAX(Q$49,MOD(Q54+1*AND(R55:$AA55=R$49:$AA$49),Q$50+1))</f>
        <v>1</v>
      </c>
      <c r="R55" s="239">
        <f t="array" ref="R55">MAX(R$49,MOD(R54+1*AND(S55:$AA55=S$49:$AA$49),R$50+1))</f>
        <v>1</v>
      </c>
      <c r="S55" s="239">
        <f t="array" ref="S55">MAX(S$49,MOD(S54+1*AND(T55:$AA55=T$49:$AA$49),S$50+1))</f>
        <v>1</v>
      </c>
      <c r="T55" s="239">
        <f t="array" ref="T55">MAX(T$49,MOD(T54+1*AND(U55:$AA55=U$49:$AA$49),T$50+1))</f>
        <v>1</v>
      </c>
      <c r="U55" s="239">
        <f t="array" ref="U55">MAX(U$49,MOD(U54+1*AND(V55:$AA55=V$49:$AA$49),U$50+1))</f>
        <v>1</v>
      </c>
      <c r="V55" s="239">
        <f t="array" ref="V55">MAX(V$49,MOD(V54+1*AND(W55:$AA55=W$49:$AA$49),V$50+1))</f>
        <v>1</v>
      </c>
      <c r="W55" s="239">
        <f t="array" ref="W55">MAX(W$49,MOD(W54+1*AND(X55:$AA55=X$49:$AA$49),W$50+1))</f>
        <v>1</v>
      </c>
      <c r="X55" s="239">
        <f t="array" ref="X55">MAX(X$49,MOD(X54+1*AND(Y55:$AA55=Y$49:$AA$49),X$50+1))</f>
        <v>1</v>
      </c>
      <c r="Y55" s="239">
        <f t="array" ref="Y55">MAX(Y$49,MOD(Y54+1*AND(Z55:$AA55=Z$49:$AA$49),Y$50+1))</f>
        <v>1</v>
      </c>
      <c r="Z55" s="238"/>
      <c r="AB55" s="303">
        <f>INDEX(CHOOSE($G55,DataAutumn!i.AdultDrys,DataWinter!i.AdultDrys,DataSpring!i.AdultDrys),1,$AD55)</f>
        <v>1</v>
      </c>
      <c r="AC55" s="21">
        <v>0</v>
      </c>
      <c r="AD55" s="5">
        <f t="shared" si="246"/>
        <v>4</v>
      </c>
      <c r="AE55" s="5">
        <f t="shared" si="246"/>
        <v>0</v>
      </c>
      <c r="AF55" s="5">
        <f t="shared" si="246"/>
        <v>1</v>
      </c>
      <c r="AG55" s="5">
        <f t="shared" si="246"/>
        <v>1</v>
      </c>
      <c r="AJ55" s="328" t="str">
        <f t="shared" ca="1" si="290"/>
        <v>00004 Landuse GSM Day135 Mat     NLB000% GI1 WP100% MP100% GP100% EL000% Age213 FlkSt_Lmb_6.5y_Opt (F33N11)</v>
      </c>
      <c r="AK55" s="10" t="str">
        <f ca="1">IF(COUNTIF(AJ$5:AJ55,AJ55)=1,"-","Dup")</f>
        <v>-</v>
      </c>
      <c r="AL55" s="22" t="b">
        <f t="shared" ca="1" si="298"/>
        <v>1</v>
      </c>
      <c r="AM55" s="22" t="b">
        <f t="shared" ca="1" si="298"/>
        <v>0</v>
      </c>
      <c r="AN55" s="22" t="str">
        <f t="shared" ca="1" si="298"/>
        <v>-</v>
      </c>
      <c r="AO55" s="22" t="str">
        <f t="shared" ca="1" si="248"/>
        <v>-</v>
      </c>
      <c r="AP55" s="22" t="str">
        <f t="shared" ca="1" si="248"/>
        <v>-</v>
      </c>
      <c r="AQ55" s="22" t="str">
        <f t="shared" ca="1" si="298"/>
        <v>-</v>
      </c>
      <c r="AR55" s="22" t="str">
        <f t="shared" ca="1" si="298"/>
        <v>-</v>
      </c>
      <c r="AS55" s="22">
        <f t="shared" ca="1" si="298"/>
        <v>1</v>
      </c>
      <c r="AT55" s="22" t="str">
        <f t="shared" ca="1" si="298"/>
        <v>-</v>
      </c>
      <c r="AU55" s="22" t="str">
        <f t="shared" ca="1" si="298"/>
        <v>-</v>
      </c>
      <c r="AV55" s="22" t="str">
        <f t="shared" ca="1" si="298"/>
        <v>-</v>
      </c>
      <c r="AW55" s="22" t="str">
        <f t="shared" ca="1" si="298"/>
        <v>-</v>
      </c>
      <c r="AX55" s="22" t="str">
        <f t="shared" ca="1" si="298"/>
        <v>-</v>
      </c>
      <c r="AY55" s="22">
        <f t="shared" ca="1" si="298"/>
        <v>1</v>
      </c>
      <c r="AZ55" s="22">
        <f t="shared" ca="1" si="298"/>
        <v>1</v>
      </c>
      <c r="BA55" s="22" t="str">
        <f t="shared" ca="1" si="298"/>
        <v>-</v>
      </c>
      <c r="BB55" s="22" t="str">
        <f t="shared" ca="1" si="298"/>
        <v>-</v>
      </c>
      <c r="BC55" s="22" t="str">
        <f t="shared" ca="1" si="298"/>
        <v>-</v>
      </c>
      <c r="BD55" s="22" t="str">
        <f t="shared" ca="1" si="298"/>
        <v>-</v>
      </c>
      <c r="BE55" s="22" t="str">
        <f t="shared" ca="1" si="298"/>
        <v>-</v>
      </c>
      <c r="BF55" s="22" t="str">
        <f t="shared" ca="1" si="298"/>
        <v>-</v>
      </c>
      <c r="BG55" s="22" t="str">
        <f t="shared" ca="1" si="298"/>
        <v>-</v>
      </c>
      <c r="BH55" s="22" t="str">
        <f t="shared" ca="1" si="298"/>
        <v>-</v>
      </c>
      <c r="BI55" s="22" t="str">
        <f t="shared" ca="1" si="298"/>
        <v>-</v>
      </c>
      <c r="BJ55" s="22" t="str">
        <f t="shared" ca="1" si="298"/>
        <v>-</v>
      </c>
      <c r="BK55" s="22" t="str">
        <f t="shared" ca="1" si="298"/>
        <v>-</v>
      </c>
      <c r="BL55" s="22" t="str">
        <f t="shared" ca="1" si="298"/>
        <v>-</v>
      </c>
      <c r="BM55" s="22" t="str">
        <f t="shared" ca="1" si="298"/>
        <v>-</v>
      </c>
      <c r="BN55" s="22" t="str">
        <f t="shared" ca="1" si="298"/>
        <v>-</v>
      </c>
      <c r="BO55" s="22" t="str">
        <f t="shared" ca="1" si="298"/>
        <v>-</v>
      </c>
      <c r="BP55" s="22" t="str">
        <f t="shared" ca="1" si="298"/>
        <v>-</v>
      </c>
      <c r="BQ55" s="22" t="str">
        <f t="shared" ca="1" si="298"/>
        <v>-</v>
      </c>
      <c r="BR55" s="22" t="str">
        <f t="shared" ca="1" si="298"/>
        <v>-</v>
      </c>
      <c r="BS55" s="22" t="str">
        <f t="shared" ca="1" si="298"/>
        <v>-</v>
      </c>
      <c r="BT55" s="22" t="str">
        <f t="shared" ca="1" si="298"/>
        <v>-</v>
      </c>
      <c r="BU55" s="22" t="str">
        <f t="shared" ca="1" si="298"/>
        <v>-</v>
      </c>
      <c r="BV55" s="22" t="str">
        <f t="shared" ca="1" si="298"/>
        <v>-</v>
      </c>
      <c r="BW55" s="22" t="str">
        <f t="shared" ca="1" si="298"/>
        <v>-</v>
      </c>
      <c r="BX55" s="5">
        <f t="shared" si="249"/>
        <v>0</v>
      </c>
      <c r="BY55" s="22" t="str">
        <f t="shared" ca="1" si="298"/>
        <v>-</v>
      </c>
      <c r="BZ55" s="22" t="str">
        <f t="shared" ca="1" si="298"/>
        <v>-</v>
      </c>
      <c r="CA55" s="22" t="str">
        <f t="shared" ca="1" si="298"/>
        <v>-</v>
      </c>
      <c r="CB55" s="22" t="str">
        <f t="shared" ca="1" si="298"/>
        <v>-</v>
      </c>
      <c r="CC55" s="22" t="str">
        <f t="shared" ca="1" si="298"/>
        <v>-</v>
      </c>
      <c r="CD55" s="22" t="str">
        <f t="shared" ca="1" si="298"/>
        <v>-</v>
      </c>
      <c r="CE55" s="22" t="str">
        <f t="shared" ca="1" si="298"/>
        <v>-</v>
      </c>
      <c r="CF55" s="22" t="str">
        <f t="shared" ca="1" si="298"/>
        <v>-</v>
      </c>
      <c r="CG55" s="22">
        <f t="shared" ca="1" si="298"/>
        <v>1</v>
      </c>
      <c r="CH55" s="22">
        <f t="shared" ca="1" si="298"/>
        <v>1</v>
      </c>
      <c r="CI55" s="22">
        <f t="shared" ca="1" si="298"/>
        <v>0</v>
      </c>
      <c r="CJ55" s="22" t="str">
        <f t="shared" ca="1" si="298"/>
        <v>-</v>
      </c>
      <c r="CK55" s="22" t="str">
        <f t="shared" ca="1" si="298"/>
        <v>-</v>
      </c>
      <c r="CL55" s="22" t="str">
        <f t="shared" ca="1" si="298"/>
        <v>-</v>
      </c>
      <c r="CM55" s="22" t="str">
        <f t="shared" ca="1" si="298"/>
        <v>-</v>
      </c>
      <c r="CN55" s="22" t="str">
        <f t="shared" ca="1" si="298"/>
        <v>-</v>
      </c>
      <c r="CO55" s="22" t="str">
        <f t="shared" ca="1" si="298"/>
        <v>-</v>
      </c>
      <c r="CP55" s="22" t="str">
        <f t="shared" ca="1" si="298"/>
        <v>-</v>
      </c>
      <c r="CQ55" s="22">
        <f t="shared" ca="1" si="298"/>
        <v>0</v>
      </c>
      <c r="CR55" s="22" t="str">
        <f t="shared" ca="1" si="298"/>
        <v>-</v>
      </c>
      <c r="CS55" s="22" t="str">
        <f t="shared" ca="1" si="298"/>
        <v>-</v>
      </c>
      <c r="CT55" s="22" t="str">
        <f t="shared" ca="1" si="298"/>
        <v>-</v>
      </c>
      <c r="CU55" s="22" t="str">
        <f t="shared" ca="1" si="298"/>
        <v>-</v>
      </c>
      <c r="CV55" s="22" t="str">
        <f t="shared" ca="1" si="298"/>
        <v>-</v>
      </c>
      <c r="CW55" s="22">
        <f t="shared" ca="1" si="298"/>
        <v>0</v>
      </c>
      <c r="CX55" s="195">
        <f t="shared" si="252"/>
        <v>-1</v>
      </c>
      <c r="CY55" s="195">
        <f t="shared" si="252"/>
        <v>-0.5</v>
      </c>
      <c r="CZ55" s="195">
        <f t="shared" si="252"/>
        <v>-0.5</v>
      </c>
      <c r="DA55" s="195">
        <f t="shared" si="252"/>
        <v>-0.5</v>
      </c>
      <c r="DB55" s="194">
        <f t="shared" si="253"/>
        <v>0</v>
      </c>
      <c r="DC55" s="194">
        <f t="shared" si="253"/>
        <v>0</v>
      </c>
      <c r="DD55" s="194">
        <f t="shared" si="253"/>
        <v>0</v>
      </c>
      <c r="DE55" s="194">
        <f t="shared" si="253"/>
        <v>0</v>
      </c>
      <c r="DF55" s="196">
        <f t="shared" si="254"/>
        <v>0</v>
      </c>
      <c r="DG55" s="196">
        <f t="shared" si="254"/>
        <v>0</v>
      </c>
      <c r="DH55" s="196">
        <f t="shared" si="254"/>
        <v>0</v>
      </c>
      <c r="DI55" s="196">
        <f t="shared" si="254"/>
        <v>0</v>
      </c>
      <c r="DJ55" s="195">
        <f t="shared" si="255"/>
        <v>-1</v>
      </c>
      <c r="DK55" s="195">
        <f t="shared" si="255"/>
        <v>-0.5</v>
      </c>
      <c r="DL55" s="195">
        <f t="shared" si="255"/>
        <v>-0.5</v>
      </c>
      <c r="DM55" s="195">
        <f t="shared" si="255"/>
        <v>-0.5</v>
      </c>
      <c r="DN55" s="194">
        <f t="shared" si="256"/>
        <v>0</v>
      </c>
      <c r="DO55" s="194">
        <f t="shared" si="256"/>
        <v>0</v>
      </c>
      <c r="DP55" s="194">
        <f t="shared" si="256"/>
        <v>0</v>
      </c>
      <c r="DQ55" s="194">
        <f t="shared" si="256"/>
        <v>0</v>
      </c>
      <c r="DR55" s="196">
        <f t="shared" si="257"/>
        <v>0</v>
      </c>
      <c r="DS55" s="196">
        <f t="shared" si="257"/>
        <v>0</v>
      </c>
      <c r="DT55" s="196">
        <f t="shared" si="257"/>
        <v>0</v>
      </c>
      <c r="DU55" s="196">
        <f t="shared" si="257"/>
        <v>0</v>
      </c>
      <c r="DV55" s="195">
        <f t="shared" si="258"/>
        <v>-1</v>
      </c>
      <c r="DW55" s="195">
        <f t="shared" si="258"/>
        <v>-0.5</v>
      </c>
      <c r="DX55" s="195">
        <f t="shared" si="258"/>
        <v>-0.5</v>
      </c>
      <c r="DY55" s="195">
        <f t="shared" si="258"/>
        <v>-0.5</v>
      </c>
      <c r="DZ55" s="194">
        <f t="shared" si="259"/>
        <v>0</v>
      </c>
      <c r="EA55" s="194">
        <f t="shared" si="259"/>
        <v>0</v>
      </c>
      <c r="EB55" s="194">
        <f t="shared" si="259"/>
        <v>0</v>
      </c>
      <c r="EC55" s="194">
        <f t="shared" si="259"/>
        <v>0</v>
      </c>
      <c r="ED55" s="196">
        <f t="shared" si="260"/>
        <v>0</v>
      </c>
      <c r="EE55" s="196">
        <f t="shared" si="260"/>
        <v>0</v>
      </c>
      <c r="EF55" s="196">
        <f t="shared" si="260"/>
        <v>0</v>
      </c>
      <c r="EG55" s="196">
        <f t="shared" si="260"/>
        <v>0</v>
      </c>
      <c r="EH55" s="22">
        <f t="shared" ca="1" si="261"/>
        <v>0</v>
      </c>
      <c r="EI55" s="22">
        <f t="shared" ca="1" si="261"/>
        <v>0</v>
      </c>
      <c r="EJ55" s="22">
        <f t="shared" ca="1" si="261"/>
        <v>0</v>
      </c>
      <c r="EK55" s="22">
        <f t="shared" ca="1" si="261"/>
        <v>0</v>
      </c>
      <c r="EL55" s="22" t="str">
        <f t="shared" ca="1" si="261"/>
        <v>-</v>
      </c>
      <c r="EM55" s="22" t="str">
        <f t="shared" ca="1" si="261"/>
        <v>-</v>
      </c>
      <c r="EN55" s="5">
        <f t="shared" si="262"/>
        <v>19</v>
      </c>
      <c r="EO55" s="5">
        <f t="shared" si="262"/>
        <v>19</v>
      </c>
      <c r="EP55" s="22" t="str">
        <f t="shared" ca="1" si="261"/>
        <v>-</v>
      </c>
      <c r="EQ55" s="22" t="str">
        <f t="shared" ca="1" si="261"/>
        <v>-</v>
      </c>
      <c r="ER55" s="22" t="str">
        <f t="shared" ca="1" si="261"/>
        <v>-</v>
      </c>
      <c r="ES55" s="22" t="str">
        <f t="shared" ca="1" si="261"/>
        <v>-</v>
      </c>
      <c r="ET55" s="22" t="str">
        <f t="shared" ca="1" si="261"/>
        <v>-</v>
      </c>
      <c r="EU55" s="22" t="str">
        <f t="shared" ca="1" si="261"/>
        <v>-</v>
      </c>
      <c r="EV55" s="22" t="str">
        <f t="shared" ca="1" si="261"/>
        <v>-</v>
      </c>
      <c r="EW55" s="5">
        <f t="shared" si="263"/>
        <v>5</v>
      </c>
      <c r="EX55" s="22" t="str">
        <f t="shared" ca="1" si="299"/>
        <v>-</v>
      </c>
      <c r="EY55" s="22" t="str">
        <f t="shared" ca="1" si="299"/>
        <v>-</v>
      </c>
      <c r="EZ55" s="22" t="str">
        <f t="shared" ca="1" si="299"/>
        <v>-</v>
      </c>
      <c r="FA55" s="22" t="str">
        <f t="shared" ca="1" si="299"/>
        <v>-</v>
      </c>
      <c r="FB55" s="5" t="b">
        <f t="shared" si="264"/>
        <v>0</v>
      </c>
      <c r="FC55" s="22" t="str">
        <f t="shared" ca="1" si="299"/>
        <v>-</v>
      </c>
      <c r="FD55" s="22">
        <f t="shared" ca="1" si="299"/>
        <v>0</v>
      </c>
      <c r="FE55" s="22" t="str">
        <f t="shared" ca="1" si="299"/>
        <v>-</v>
      </c>
      <c r="FF55" s="22">
        <f t="shared" ca="1" si="299"/>
        <v>1</v>
      </c>
      <c r="FG55" s="22">
        <f t="shared" ca="1" si="299"/>
        <v>0</v>
      </c>
      <c r="FH55" s="22">
        <f t="shared" ca="1" si="299"/>
        <v>1</v>
      </c>
      <c r="FI55" s="22">
        <f t="shared" ca="1" si="299"/>
        <v>1</v>
      </c>
      <c r="FJ55" s="22">
        <f t="shared" ca="1" si="299"/>
        <v>1</v>
      </c>
      <c r="FK55" s="22">
        <f t="shared" ca="1" si="299"/>
        <v>0</v>
      </c>
      <c r="FL55" s="22">
        <f t="shared" ca="1" si="299"/>
        <v>0</v>
      </c>
      <c r="FM55" s="22">
        <f t="shared" ca="1" si="299"/>
        <v>0</v>
      </c>
      <c r="FN55" s="22">
        <f t="shared" ca="1" si="299"/>
        <v>0</v>
      </c>
      <c r="FO55" s="22">
        <f t="shared" ca="1" si="299"/>
        <v>1</v>
      </c>
      <c r="FP55" s="22">
        <f t="shared" ca="1" si="299"/>
        <v>0</v>
      </c>
      <c r="FQ55" s="22">
        <f t="shared" ca="1" si="299"/>
        <v>0</v>
      </c>
      <c r="FR55" s="22">
        <f t="shared" ca="1" si="299"/>
        <v>0</v>
      </c>
      <c r="FS55" s="22">
        <f t="shared" ca="1" si="299"/>
        <v>0</v>
      </c>
      <c r="FT55" s="22">
        <f t="shared" ca="1" si="299"/>
        <v>0</v>
      </c>
      <c r="FU55" s="22">
        <f t="shared" ca="1" si="299"/>
        <v>0</v>
      </c>
      <c r="FV55" s="22">
        <f t="shared" ca="1" si="299"/>
        <v>0</v>
      </c>
      <c r="FW55" s="22">
        <f t="shared" ca="1" si="299"/>
        <v>1</v>
      </c>
      <c r="FX55" s="22">
        <f t="shared" ca="1" si="299"/>
        <v>0</v>
      </c>
      <c r="FY55" s="5">
        <f t="shared" si="265"/>
        <v>0</v>
      </c>
      <c r="FZ55" s="5">
        <f t="shared" si="265"/>
        <v>0</v>
      </c>
      <c r="GA55" s="5">
        <f t="shared" si="265"/>
        <v>0</v>
      </c>
      <c r="GB55" s="5">
        <f t="shared" si="266"/>
        <v>0</v>
      </c>
      <c r="GC55" s="5">
        <f t="shared" si="266"/>
        <v>0</v>
      </c>
      <c r="GD55" s="5">
        <f t="shared" si="266"/>
        <v>0</v>
      </c>
      <c r="GE55" s="22">
        <f t="shared" ca="1" si="299"/>
        <v>0</v>
      </c>
      <c r="GF55" s="22">
        <f t="shared" ca="1" si="299"/>
        <v>0</v>
      </c>
      <c r="GG55" s="22" t="str">
        <f t="shared" ca="1" si="299"/>
        <v>-</v>
      </c>
      <c r="GH55" s="22" t="str">
        <f t="shared" ca="1" si="299"/>
        <v>-</v>
      </c>
      <c r="GI55" s="22" t="str">
        <f t="shared" ca="1" si="299"/>
        <v>-</v>
      </c>
      <c r="GJ55" s="22" t="str">
        <f t="shared" ca="1" si="299"/>
        <v>-</v>
      </c>
      <c r="GK55" s="5" t="b">
        <f t="shared" si="267"/>
        <v>1</v>
      </c>
      <c r="GL55" s="5" t="b">
        <f t="shared" si="267"/>
        <v>0</v>
      </c>
      <c r="GM55" s="5" t="b">
        <f t="shared" si="267"/>
        <v>0</v>
      </c>
      <c r="GN55" s="5">
        <f t="shared" si="268"/>
        <v>0</v>
      </c>
      <c r="GO55" s="22">
        <f t="shared" ca="1" si="299"/>
        <v>1</v>
      </c>
      <c r="GP55" s="22">
        <f t="shared" ca="1" si="299"/>
        <v>2</v>
      </c>
      <c r="GQ55" s="5" t="str">
        <f t="shared" si="269"/>
        <v>-</v>
      </c>
      <c r="GR55" s="5" t="str">
        <f t="shared" si="269"/>
        <v>-</v>
      </c>
      <c r="GS55" s="5" t="str">
        <f t="shared" si="270"/>
        <v>-</v>
      </c>
      <c r="GT55" s="5" t="str">
        <f t="shared" si="270"/>
        <v>-</v>
      </c>
      <c r="GU55" s="5">
        <f t="shared" si="271"/>
        <v>0</v>
      </c>
      <c r="GV55" s="22" t="str">
        <f t="shared" ca="1" si="299"/>
        <v>-</v>
      </c>
      <c r="GW55" s="22" t="str">
        <f t="shared" ca="1" si="299"/>
        <v>-</v>
      </c>
      <c r="GX55" s="295" t="str">
        <f t="array" ref="GX55">IF(OR(GY55:HL55&lt;&gt;"-"),TRUE,"-")</f>
        <v>-</v>
      </c>
      <c r="GY55" s="5" t="str">
        <f>IF($Z55=0,"-",IFERROR(INDEX(CHOOSE($G55,DataAutumn!i.GI, DataWinter!i.GI, DataSpring!i.GI),$H55,7*($Z55-1)+GY$14)*INDEX(GI.LowerScalar,1,GY$14),"-"))</f>
        <v>-</v>
      </c>
      <c r="GZ55" s="5" t="str">
        <f>IF($Z55=0,"-",IFERROR(INDEX(CHOOSE($G55,DataAutumn!i.GI, DataWinter!i.GI, DataSpring!i.GI),$H55,7*($Z55-1)+GZ$14)*INDEX(GI.LowerScalar,1,GZ$14),"-"))</f>
        <v>-</v>
      </c>
      <c r="HA55" s="5" t="str">
        <f>IF($Z55=0,"-",IFERROR(INDEX(CHOOSE($G55,DataAutumn!i.GI, DataWinter!i.GI, DataSpring!i.GI),$H55,7*($Z55-1)+HA$14)*INDEX(GI.LowerScalar,1,HA$14),"-"))</f>
        <v>-</v>
      </c>
      <c r="HB55" s="5" t="str">
        <f>IF($Z55=0,"-",IFERROR(INDEX(CHOOSE($G55,DataAutumn!i.GI, DataWinter!i.GI, DataSpring!i.GI),$H55,7*($Z55-1)+HB$14)*INDEX(GI.LowerScalar,1,HB$14),"-"))</f>
        <v>-</v>
      </c>
      <c r="HC55" s="5" t="str">
        <f>IF($Z55=0,"-",IFERROR(INDEX(CHOOSE($G55,DataAutumn!i.GI, DataWinter!i.GI, DataSpring!i.GI),$H55,7*($Z55-1)+HC$14)*INDEX(GI.LowerScalar,1,HC$14),"-"))</f>
        <v>-</v>
      </c>
      <c r="HD55" s="5" t="str">
        <f>IF($Z55=0,"-",IFERROR(INDEX(CHOOSE($G55,DataAutumn!i.GI, DataWinter!i.GI, DataSpring!i.GI),$H55,7*($Z55-1)+HD$14)*INDEX(GI.LowerScalar,1,HD$14),"-"))</f>
        <v>-</v>
      </c>
      <c r="HE55" s="5" t="str">
        <f>IF($Z55=0,"-",IFERROR(INDEX(CHOOSE($G55,DataAutumn!i.GI, DataWinter!i.GI, DataSpring!i.GI),$H55,7*($Z55-1)+HE$14)*INDEX(GI.LowerScalar,1,HE$14),"-"))</f>
        <v>-</v>
      </c>
      <c r="HF55" s="5" t="str">
        <f>IF($Z55=0,"-",IFERROR(INDEX(CHOOSE($G55,DataAutumn!i.GI, DataWinter!i.GI, DataSpring!i.GI),$H55,7*($Z55-1)+HF$14)*INDEX(GI.LowerScalar,1,HF$14),"-"))</f>
        <v>-</v>
      </c>
      <c r="HG55" s="5" t="str">
        <f>IF($Z55=0,"-",IFERROR(INDEX(CHOOSE($G55,DataAutumn!i.GI, DataWinter!i.GI, DataSpring!i.GI),$H55,7*($Z55-1)+HG$14)*INDEX(GI.LowerScalar,1,HG$14),"-"))</f>
        <v>-</v>
      </c>
      <c r="HH55" s="5" t="str">
        <f>IF($Z55=0,"-",IFERROR(INDEX(CHOOSE($G55,DataAutumn!i.GI, DataWinter!i.GI, DataSpring!i.GI),$H55,7*($Z55-1)+HH$14)*INDEX(GI.LowerScalar,1,HH$14),"-"))</f>
        <v>-</v>
      </c>
      <c r="HI55" s="5" t="str">
        <f>IF($Z55=0,"-",IFERROR(INDEX(CHOOSE($G55,DataAutumn!i.GI, DataWinter!i.GI, DataSpring!i.GI),$H55,7*($Z55-1)+HI$14)*INDEX(GI.LowerScalar,1,HI$14),"-"))</f>
        <v>-</v>
      </c>
      <c r="HJ55" s="5" t="str">
        <f>IF($Z55=0,"-",IFERROR(INDEX(CHOOSE($G55,DataAutumn!i.GI, DataWinter!i.GI, DataSpring!i.GI),$H55,7*($Z55-1)+HJ$14)*INDEX(GI.LowerScalar,1,HJ$14),"-"))</f>
        <v>-</v>
      </c>
      <c r="HK55" s="5" t="str">
        <f>IF($Z55=0,"-",IFERROR(INDEX(CHOOSE($G55,DataAutumn!i.GI, DataWinter!i.GI, DataSpring!i.GI),$H55,7*($Z55-1)+HK$14)*INDEX(GI.LowerScalar,1,HK$14),"-"))</f>
        <v>-</v>
      </c>
      <c r="HL55" s="5" t="str">
        <f>IF($Z55=0,"-",IFERROR(INDEX(CHOOSE($G55,DataAutumn!i.GI, DataWinter!i.GI, DataSpring!i.GI),$H55,7*($Z55-1)+HL$14)*INDEX(GI.LowerScalar,1,HL$14),"-"))</f>
        <v>-</v>
      </c>
      <c r="HM55" s="5" t="b">
        <f t="array" aca="1" ref="HM55" ca="1">IF(OR(HN55:IB55&lt;&gt;"-"),TRUE,"-")</f>
        <v>1</v>
      </c>
      <c r="HN55" s="22">
        <f t="shared" ca="1" si="294"/>
        <v>0</v>
      </c>
      <c r="HO55" s="5" t="str">
        <f>IF($Z55=0,"-",IFERROR(INDEX(CHOOSE($G55,DataAutumn!i.GI, DataWinter!i.GI, DataSpring!i.GI),$H55,7*($Z55-1)+HO$14)*INDEX(GI.UpperScalar,1,HO$14),"-"))</f>
        <v>-</v>
      </c>
      <c r="HP55" s="5" t="str">
        <f>IF($Z55=0,"-",IFERROR(INDEX(CHOOSE($G55,DataAutumn!i.GI, DataWinter!i.GI, DataSpring!i.GI),$H55,7*($Z55-1)+HP$14)*INDEX(GI.UpperScalar,1,HP$14),"-"))</f>
        <v>-</v>
      </c>
      <c r="HQ55" s="5" t="str">
        <f>IF($Z55=0,"-",IFERROR(INDEX(CHOOSE($G55,DataAutumn!i.GI, DataWinter!i.GI, DataSpring!i.GI),$H55,7*($Z55-1)+HQ$14)*INDEX(GI.UpperScalar,1,HQ$14),"-"))</f>
        <v>-</v>
      </c>
      <c r="HR55" s="5" t="str">
        <f>IF($Z55=0,"-",IFERROR(INDEX(CHOOSE($G55,DataAutumn!i.GI, DataWinter!i.GI, DataSpring!i.GI),$H55,7*($Z55-1)+HR$14)*INDEX(GI.UpperScalar,1,HR$14),"-"))</f>
        <v>-</v>
      </c>
      <c r="HS55" s="5" t="str">
        <f>IF($Z55=0,"-",IFERROR(INDEX(CHOOSE($G55,DataAutumn!i.GI, DataWinter!i.GI, DataSpring!i.GI),$H55,7*($Z55-1)+HS$14)*INDEX(GI.UpperScalar,1,HS$14),"-"))</f>
        <v>-</v>
      </c>
      <c r="HT55" s="5" t="str">
        <f>IF($Z55=0,"-",IFERROR(INDEX(CHOOSE($G55,DataAutumn!i.GI, DataWinter!i.GI, DataSpring!i.GI),$H55,7*($Z55-1)+HT$14)*INDEX(GI.UpperScalar,1,HT$14),"-"))</f>
        <v>-</v>
      </c>
      <c r="HU55" s="5" t="str">
        <f>IF($Z55=0,"-",IFERROR(INDEX(CHOOSE($G55,DataAutumn!i.GI, DataWinter!i.GI, DataSpring!i.GI),$H55,7*($Z55-1)+HU$14)*INDEX(GI.UpperScalar,1,HU$14),"-"))</f>
        <v>-</v>
      </c>
      <c r="HV55" s="5" t="str">
        <f>IF($Z55=0,"-",IFERROR(INDEX(CHOOSE($G55,DataAutumn!i.GI, DataWinter!i.GI, DataSpring!i.GI),$H55,7*($Z55-1)+HV$14)*INDEX(GI.UpperScalar,1,HV$14),"-"))</f>
        <v>-</v>
      </c>
      <c r="HW55" s="5" t="str">
        <f>IF($Z55=0,"-",IFERROR(INDEX(CHOOSE($G55,DataAutumn!i.GI, DataWinter!i.GI, DataSpring!i.GI),$H55,7*($Z55-1)+HW$14)*INDEX(GI.UpperScalar,1,HW$14),"-"))</f>
        <v>-</v>
      </c>
      <c r="HX55" s="5" t="str">
        <f>IF($Z55=0,"-",IFERROR(INDEX(CHOOSE($G55,DataAutumn!i.GI, DataWinter!i.GI, DataSpring!i.GI),$H55,7*($Z55-1)+HX$14)*INDEX(GI.UpperScalar,1,HX$14),"-"))</f>
        <v>-</v>
      </c>
      <c r="HY55" s="5" t="str">
        <f>IF($Z55=0,"-",IFERROR(INDEX(CHOOSE($G55,DataAutumn!i.GI, DataWinter!i.GI, DataSpring!i.GI),$H55,7*($Z55-1)+HY$14)*INDEX(GI.UpperScalar,1,HY$14),"-"))</f>
        <v>-</v>
      </c>
      <c r="HZ55" s="5" t="str">
        <f>IF($Z55=0,"-",IFERROR(INDEX(CHOOSE($G55,DataAutumn!i.GI, DataWinter!i.GI, DataSpring!i.GI),$H55,7*($Z55-1)+HZ$14)*INDEX(GI.UpperScalar,1,HZ$14),"-"))</f>
        <v>-</v>
      </c>
      <c r="IA55" s="5" t="str">
        <f>IF($Z55=0,"-",IFERROR(INDEX(CHOOSE($G55,DataAutumn!i.GI, DataWinter!i.GI, DataSpring!i.GI),$H55,7*($Z55-1)+IA$14)*INDEX(GI.UpperScalar,1,IA$14),"-"))</f>
        <v>-</v>
      </c>
      <c r="IB55" s="5" t="str">
        <f>IF($Z55=0,"-",IFERROR(INDEX(CHOOSE($G55,DataAutumn!i.GI, DataWinter!i.GI, DataSpring!i.GI),$H55,7*($Z55-1)+IB$14)*INDEX(GI.UpperScalar,1,IB$14),"-"))</f>
        <v>-</v>
      </c>
      <c r="IC55" s="22" t="str">
        <f t="shared" ca="1" si="106"/>
        <v>-</v>
      </c>
      <c r="ID55" s="22" t="str">
        <f t="shared" ca="1" si="106"/>
        <v>-</v>
      </c>
      <c r="IE55" s="22" t="b">
        <f t="shared" ca="1" si="107"/>
        <v>1</v>
      </c>
      <c r="IF55" s="22">
        <f t="shared" ca="1" si="107"/>
        <v>0</v>
      </c>
      <c r="IG55" s="5" t="str">
        <f t="shared" si="272"/>
        <v>-</v>
      </c>
      <c r="IH55" s="5" t="str">
        <f t="shared" si="272"/>
        <v>-</v>
      </c>
      <c r="II55" s="5" t="str">
        <f t="shared" si="272"/>
        <v>-</v>
      </c>
      <c r="IJ55" s="5" t="str">
        <f t="shared" si="272"/>
        <v>-</v>
      </c>
      <c r="IK55" s="22" t="str">
        <f t="shared" ca="1" si="300"/>
        <v>-</v>
      </c>
      <c r="IL55" s="5">
        <f t="shared" si="273"/>
        <v>0</v>
      </c>
      <c r="IM55" s="22" t="str">
        <f t="shared" ca="1" si="300"/>
        <v>-</v>
      </c>
      <c r="IN55" s="5">
        <f t="shared" si="274"/>
        <v>0</v>
      </c>
      <c r="IO55" s="5">
        <f t="shared" si="275"/>
        <v>0.9</v>
      </c>
      <c r="IP55" s="5">
        <f t="shared" si="275"/>
        <v>0</v>
      </c>
      <c r="IQ55" s="5">
        <f t="shared" si="275"/>
        <v>0</v>
      </c>
      <c r="IR55" s="5">
        <f t="shared" si="276"/>
        <v>450</v>
      </c>
      <c r="IS55" s="5" t="str">
        <f t="shared" si="275"/>
        <v>-</v>
      </c>
      <c r="IT55" s="5" t="str">
        <f t="shared" si="277"/>
        <v>-</v>
      </c>
      <c r="IU55" s="22">
        <f t="shared" ca="1" si="300"/>
        <v>1</v>
      </c>
      <c r="IV55" s="22">
        <f t="shared" ca="1" si="300"/>
        <v>0</v>
      </c>
      <c r="IW55" s="22">
        <f t="shared" ca="1" si="300"/>
        <v>1</v>
      </c>
      <c r="IX55" s="22">
        <f t="shared" ca="1" si="300"/>
        <v>1</v>
      </c>
      <c r="IY55" s="22">
        <f t="shared" ca="1" si="300"/>
        <v>0</v>
      </c>
      <c r="IZ55" s="22">
        <f t="shared" ca="1" si="300"/>
        <v>70</v>
      </c>
      <c r="JA55" s="22">
        <f t="shared" ca="1" si="300"/>
        <v>50</v>
      </c>
      <c r="JB55" s="22">
        <f t="shared" ca="1" si="300"/>
        <v>70</v>
      </c>
      <c r="JC55" s="22">
        <f t="shared" ca="1" si="300"/>
        <v>50</v>
      </c>
      <c r="JD55" s="5">
        <f t="shared" si="278"/>
        <v>1</v>
      </c>
      <c r="JE55" s="5">
        <f t="shared" si="279"/>
        <v>1</v>
      </c>
      <c r="JF55" s="5">
        <f t="shared" si="280"/>
        <v>1</v>
      </c>
      <c r="JG55" s="22">
        <f t="shared" ca="1" si="300"/>
        <v>1</v>
      </c>
      <c r="JH55" s="22">
        <f t="shared" ca="1" si="300"/>
        <v>1</v>
      </c>
      <c r="JI55" s="22">
        <f t="shared" ca="1" si="300"/>
        <v>1</v>
      </c>
      <c r="JJ55" s="22">
        <f t="shared" ca="1" si="300"/>
        <v>1</v>
      </c>
      <c r="JK55" s="22">
        <f t="shared" ca="1" si="300"/>
        <v>1</v>
      </c>
      <c r="JL55" s="22">
        <f t="shared" ca="1" si="300"/>
        <v>1</v>
      </c>
      <c r="JM55" s="22">
        <f t="shared" ca="1" si="300"/>
        <v>1</v>
      </c>
      <c r="JN55" s="173" t="b">
        <f t="shared" ref="JN55:JN63" si="302">SUM(JO55:OD55)&gt;0</f>
        <v>0</v>
      </c>
      <c r="JO55" s="173" t="str">
        <f t="shared" si="281"/>
        <v>-</v>
      </c>
      <c r="JP55" s="173" t="str">
        <f t="shared" si="281"/>
        <v>-</v>
      </c>
      <c r="JQ55" s="173" t="str">
        <f t="shared" si="281"/>
        <v>-</v>
      </c>
      <c r="JR55" s="173" t="str">
        <f t="shared" si="281"/>
        <v>-</v>
      </c>
      <c r="JS55" s="173" t="str">
        <f t="shared" si="281"/>
        <v>-</v>
      </c>
      <c r="JT55" s="173" t="str">
        <f t="shared" si="281"/>
        <v>-</v>
      </c>
      <c r="JU55" s="173" t="str">
        <f t="shared" si="281"/>
        <v>-</v>
      </c>
      <c r="JV55" s="173" t="str">
        <f t="shared" si="281"/>
        <v>-</v>
      </c>
      <c r="JW55" s="173" t="str">
        <f t="shared" si="281"/>
        <v>-</v>
      </c>
      <c r="JX55" s="173" t="str">
        <f t="shared" si="281"/>
        <v>-</v>
      </c>
      <c r="JY55" s="173" t="str">
        <f t="shared" si="281"/>
        <v>-</v>
      </c>
      <c r="JZ55" s="173" t="str">
        <f t="shared" si="281"/>
        <v>-</v>
      </c>
      <c r="KA55" s="173" t="str">
        <f t="shared" si="281"/>
        <v>-</v>
      </c>
      <c r="KB55" s="173" t="str">
        <f t="shared" si="281"/>
        <v>-</v>
      </c>
      <c r="KC55" s="173" t="str">
        <f t="shared" si="281"/>
        <v>-</v>
      </c>
      <c r="KD55" s="173" t="str">
        <f t="shared" si="281"/>
        <v>-</v>
      </c>
      <c r="KE55" s="173" t="str">
        <f t="shared" si="282"/>
        <v>-</v>
      </c>
      <c r="KF55" s="173" t="str">
        <f t="shared" si="282"/>
        <v>-</v>
      </c>
      <c r="KG55" s="173" t="str">
        <f t="shared" si="282"/>
        <v>-</v>
      </c>
      <c r="KH55" s="173" t="str">
        <f t="shared" si="282"/>
        <v>-</v>
      </c>
      <c r="KI55" s="173" t="str">
        <f t="shared" si="282"/>
        <v>-</v>
      </c>
      <c r="KJ55" s="173" t="str">
        <f t="shared" si="282"/>
        <v>-</v>
      </c>
      <c r="KK55" s="173" t="str">
        <f t="shared" si="282"/>
        <v>-</v>
      </c>
      <c r="KL55" s="173" t="str">
        <f t="shared" si="282"/>
        <v>-</v>
      </c>
      <c r="KM55" s="173" t="str">
        <f t="shared" si="282"/>
        <v>-</v>
      </c>
      <c r="KN55" s="173" t="str">
        <f t="shared" si="282"/>
        <v>-</v>
      </c>
      <c r="KO55" s="173" t="str">
        <f t="shared" si="282"/>
        <v>-</v>
      </c>
      <c r="KP55" s="173" t="str">
        <f t="shared" si="282"/>
        <v>-</v>
      </c>
      <c r="KQ55" s="173" t="str">
        <f t="shared" si="282"/>
        <v>-</v>
      </c>
      <c r="KR55" s="173" t="str">
        <f t="shared" si="282"/>
        <v>-</v>
      </c>
      <c r="KS55" s="173" t="str">
        <f t="shared" si="282"/>
        <v>-</v>
      </c>
      <c r="KT55" s="173" t="str">
        <f t="shared" si="282"/>
        <v>-</v>
      </c>
      <c r="KU55" s="173" t="str">
        <f t="shared" si="283"/>
        <v>-</v>
      </c>
      <c r="KV55" s="173" t="str">
        <f t="shared" si="283"/>
        <v>-</v>
      </c>
      <c r="KW55" s="173" t="str">
        <f t="shared" si="283"/>
        <v>-</v>
      </c>
      <c r="KX55" s="173" t="str">
        <f t="shared" si="283"/>
        <v>-</v>
      </c>
      <c r="KY55" s="173" t="str">
        <f t="shared" si="283"/>
        <v>-</v>
      </c>
      <c r="KZ55" s="173" t="str">
        <f t="shared" si="283"/>
        <v>-</v>
      </c>
      <c r="LA55" s="173" t="str">
        <f t="shared" si="283"/>
        <v>-</v>
      </c>
      <c r="LB55" s="173" t="str">
        <f t="shared" si="283"/>
        <v>-</v>
      </c>
      <c r="LC55" s="173" t="str">
        <f t="shared" si="283"/>
        <v>-</v>
      </c>
      <c r="LD55" s="173" t="str">
        <f t="shared" si="283"/>
        <v>-</v>
      </c>
      <c r="LE55" s="173" t="str">
        <f t="shared" si="283"/>
        <v>-</v>
      </c>
      <c r="LF55" s="173" t="str">
        <f t="shared" si="283"/>
        <v>-</v>
      </c>
      <c r="LG55" s="173" t="str">
        <f t="shared" si="283"/>
        <v>-</v>
      </c>
      <c r="LH55" s="173" t="str">
        <f t="shared" si="283"/>
        <v>-</v>
      </c>
      <c r="LI55" s="173" t="str">
        <f t="shared" si="283"/>
        <v>-</v>
      </c>
      <c r="LJ55" s="173" t="str">
        <f t="shared" si="283"/>
        <v>-</v>
      </c>
      <c r="LK55" s="173" t="str">
        <f t="shared" si="284"/>
        <v>-</v>
      </c>
      <c r="LL55" s="173" t="str">
        <f t="shared" si="284"/>
        <v>-</v>
      </c>
      <c r="LM55" s="173" t="str">
        <f t="shared" si="284"/>
        <v>-</v>
      </c>
      <c r="LN55" s="173" t="str">
        <f t="shared" si="284"/>
        <v>-</v>
      </c>
      <c r="LO55" s="173" t="str">
        <f t="shared" si="284"/>
        <v>-</v>
      </c>
      <c r="LP55" s="173" t="str">
        <f t="shared" si="284"/>
        <v>-</v>
      </c>
      <c r="LQ55" s="173" t="str">
        <f t="shared" si="284"/>
        <v>-</v>
      </c>
      <c r="LR55" s="173" t="str">
        <f t="shared" si="284"/>
        <v>-</v>
      </c>
      <c r="LS55" s="173" t="str">
        <f t="shared" si="284"/>
        <v>-</v>
      </c>
      <c r="LT55" s="173" t="str">
        <f t="shared" si="284"/>
        <v>-</v>
      </c>
      <c r="LU55" s="173" t="str">
        <f t="shared" si="284"/>
        <v>-</v>
      </c>
      <c r="LV55" s="173" t="str">
        <f t="shared" si="284"/>
        <v>-</v>
      </c>
      <c r="LW55" s="173" t="str">
        <f t="shared" si="284"/>
        <v>-</v>
      </c>
      <c r="LX55" s="173" t="str">
        <f t="shared" si="284"/>
        <v>-</v>
      </c>
      <c r="LY55" s="173" t="str">
        <f t="shared" si="284"/>
        <v>-</v>
      </c>
      <c r="LZ55" s="173" t="str">
        <f t="shared" si="284"/>
        <v>-</v>
      </c>
      <c r="MA55" s="173" t="str">
        <f t="shared" si="285"/>
        <v>-</v>
      </c>
      <c r="MB55" s="173" t="str">
        <f t="shared" si="285"/>
        <v>-</v>
      </c>
      <c r="MC55" s="173" t="str">
        <f t="shared" si="285"/>
        <v>-</v>
      </c>
      <c r="MD55" s="173" t="str">
        <f t="shared" si="285"/>
        <v>-</v>
      </c>
      <c r="ME55" s="173" t="str">
        <f t="shared" si="285"/>
        <v>-</v>
      </c>
      <c r="MF55" s="173" t="str">
        <f t="shared" si="285"/>
        <v>-</v>
      </c>
      <c r="MG55" s="173" t="str">
        <f t="shared" si="285"/>
        <v>-</v>
      </c>
      <c r="MH55" s="173" t="str">
        <f t="shared" si="285"/>
        <v>-</v>
      </c>
      <c r="MI55" s="173" t="str">
        <f t="shared" si="285"/>
        <v>-</v>
      </c>
      <c r="MJ55" s="173" t="str">
        <f t="shared" si="285"/>
        <v>-</v>
      </c>
      <c r="MK55" s="173" t="str">
        <f t="shared" si="285"/>
        <v>-</v>
      </c>
      <c r="ML55" s="173" t="str">
        <f t="shared" si="285"/>
        <v>-</v>
      </c>
      <c r="MM55" s="173" t="str">
        <f t="shared" si="285"/>
        <v>-</v>
      </c>
      <c r="MN55" s="173" t="str">
        <f t="shared" si="285"/>
        <v>-</v>
      </c>
      <c r="MO55" s="173" t="str">
        <f t="shared" si="285"/>
        <v>-</v>
      </c>
      <c r="MP55" s="173" t="str">
        <f t="shared" si="285"/>
        <v>-</v>
      </c>
      <c r="MQ55" s="173" t="str">
        <f t="shared" si="286"/>
        <v>-</v>
      </c>
      <c r="MR55" s="173" t="str">
        <f t="shared" si="286"/>
        <v>-</v>
      </c>
      <c r="MS55" s="173" t="str">
        <f t="shared" si="286"/>
        <v>-</v>
      </c>
      <c r="MT55" s="173" t="str">
        <f t="shared" si="286"/>
        <v>-</v>
      </c>
      <c r="MU55" s="173" t="str">
        <f t="shared" si="286"/>
        <v>-</v>
      </c>
      <c r="MV55" s="173" t="str">
        <f t="shared" si="286"/>
        <v>-</v>
      </c>
      <c r="MW55" s="173" t="str">
        <f t="shared" si="286"/>
        <v>-</v>
      </c>
      <c r="MX55" s="173" t="str">
        <f t="shared" si="286"/>
        <v>-</v>
      </c>
      <c r="MY55" s="173" t="str">
        <f t="shared" si="286"/>
        <v>-</v>
      </c>
      <c r="MZ55" s="173" t="str">
        <f t="shared" si="286"/>
        <v>-</v>
      </c>
      <c r="NA55" s="173" t="str">
        <f t="shared" si="286"/>
        <v>-</v>
      </c>
      <c r="NB55" s="173" t="str">
        <f t="shared" si="286"/>
        <v>-</v>
      </c>
      <c r="NC55" s="173" t="str">
        <f t="shared" si="286"/>
        <v>-</v>
      </c>
      <c r="ND55" s="173" t="str">
        <f t="shared" si="286"/>
        <v>-</v>
      </c>
      <c r="NE55" s="173" t="str">
        <f t="shared" si="286"/>
        <v>-</v>
      </c>
      <c r="NF55" s="173" t="str">
        <f t="shared" si="286"/>
        <v>-</v>
      </c>
      <c r="NG55" s="173" t="str">
        <f t="shared" si="287"/>
        <v>-</v>
      </c>
      <c r="NH55" s="173" t="str">
        <f t="shared" si="287"/>
        <v>-</v>
      </c>
      <c r="NI55" s="173" t="str">
        <f t="shared" si="287"/>
        <v>-</v>
      </c>
      <c r="NJ55" s="173" t="str">
        <f t="shared" si="287"/>
        <v>-</v>
      </c>
      <c r="NK55" s="173" t="str">
        <f t="shared" si="287"/>
        <v>-</v>
      </c>
      <c r="NL55" s="173" t="str">
        <f t="shared" si="287"/>
        <v>-</v>
      </c>
      <c r="NM55" s="173" t="str">
        <f t="shared" si="287"/>
        <v>-</v>
      </c>
      <c r="NN55" s="173" t="str">
        <f t="shared" si="287"/>
        <v>-</v>
      </c>
      <c r="NO55" s="173" t="str">
        <f t="shared" si="287"/>
        <v>-</v>
      </c>
      <c r="NP55" s="173" t="str">
        <f t="shared" si="287"/>
        <v>-</v>
      </c>
      <c r="NQ55" s="173" t="str">
        <f t="shared" si="287"/>
        <v>-</v>
      </c>
      <c r="NR55" s="173" t="str">
        <f t="shared" si="287"/>
        <v>-</v>
      </c>
      <c r="NS55" s="173" t="str">
        <f t="shared" si="287"/>
        <v>-</v>
      </c>
      <c r="NT55" s="173" t="str">
        <f t="shared" si="287"/>
        <v>-</v>
      </c>
      <c r="NU55" s="173" t="str">
        <f t="shared" si="287"/>
        <v>-</v>
      </c>
      <c r="NV55" s="173" t="str">
        <f t="shared" si="287"/>
        <v>-</v>
      </c>
      <c r="NW55" s="173" t="str">
        <f t="shared" si="288"/>
        <v>-</v>
      </c>
      <c r="NX55" s="173" t="str">
        <f t="shared" si="288"/>
        <v>-</v>
      </c>
      <c r="NY55" s="173" t="str">
        <f t="shared" si="288"/>
        <v>-</v>
      </c>
      <c r="NZ55" s="173" t="str">
        <f t="shared" si="288"/>
        <v>-</v>
      </c>
      <c r="OA55" s="173" t="str">
        <f t="shared" si="288"/>
        <v>-</v>
      </c>
      <c r="OB55" s="173" t="str">
        <f t="shared" si="288"/>
        <v>-</v>
      </c>
      <c r="OC55" s="173" t="str">
        <f t="shared" si="288"/>
        <v>-</v>
      </c>
      <c r="OD55" s="173" t="str">
        <f t="shared" si="288"/>
        <v>-</v>
      </c>
      <c r="OE55" s="22">
        <f t="shared" ca="1" si="300"/>
        <v>0</v>
      </c>
      <c r="OF55" s="22" t="str">
        <f t="shared" ca="1" si="300"/>
        <v>-</v>
      </c>
      <c r="OG55" s="22">
        <f t="shared" ca="1" si="300"/>
        <v>0</v>
      </c>
      <c r="OH55" s="22">
        <f t="shared" ca="1" si="300"/>
        <v>0</v>
      </c>
      <c r="OI55" s="27">
        <v>0</v>
      </c>
    </row>
    <row r="56" spans="1:399" s="303" customFormat="1" outlineLevel="1">
      <c r="A56" s="302">
        <f t="shared" si="301"/>
        <v>51</v>
      </c>
      <c r="B56" s="302">
        <f t="shared" si="297"/>
        <v>46</v>
      </c>
      <c r="C56" s="303">
        <v>5</v>
      </c>
      <c r="D56" s="303" t="b">
        <v>1</v>
      </c>
      <c r="E56" s="303" t="b">
        <v>0</v>
      </c>
      <c r="F56" s="303" t="b">
        <v>1</v>
      </c>
      <c r="G56" s="239">
        <f t="array" ref="G56">MAX(G$49,MOD(G55+1*AND(H56:$AA56=H$49:$AA$49),G$50+1))</f>
        <v>2</v>
      </c>
      <c r="H56" s="239">
        <f t="array" ref="H56">MAX(H$49,MOD(H55+1*AND(I56:$AA56=I$49:$AA$49),H$50+1))</f>
        <v>1</v>
      </c>
      <c r="I56" s="239">
        <f t="array" ref="I56">MAX(I$49,MOD(I55+1*AND(J56:$AA56=J$49:$AA$49),I$50+1))</f>
        <v>1</v>
      </c>
      <c r="J56" s="239">
        <f t="array" ref="J56">MAX(J$49,MOD(J55+1*AND(K56:$AA56=K$49:$AA$49),J$50+1))</f>
        <v>1</v>
      </c>
      <c r="K56" s="239">
        <f t="array" ref="K56">MAX(K$49,MOD(K55+1*AND(L56:$AA56=L$49:$AA$49),K$50+1))</f>
        <v>1</v>
      </c>
      <c r="L56" s="239">
        <f t="array" ref="L56">MAX(L$49,MOD(L55+1*AND(M56:$AA56=M$49:$AA$49),L$50+1))</f>
        <v>1</v>
      </c>
      <c r="M56" s="239">
        <f t="array" ref="M56">MAX(M$49,MOD(M55+1*AND(N56:$AA56=N$49:$AA$49),M$50+1))</f>
        <v>1</v>
      </c>
      <c r="N56" s="239">
        <f t="array" ref="N56">MAX(N$49,MOD(N55+1*AND(O56:$AA56=O$49:$AA$49),N$50+1))</f>
        <v>6</v>
      </c>
      <c r="O56" s="239">
        <f t="array" ref="O56">MAX(O$49,MOD(O55+1*AND(P56:$AA56=P$49:$AA$49),O$50+1))</f>
        <v>1</v>
      </c>
      <c r="P56" s="239">
        <f t="array" ref="P56">MAX(P$49,MOD(P55+1*AND(Q56:$AA56=Q$49:$AA$49),P$50+1))</f>
        <v>1</v>
      </c>
      <c r="Q56" s="239">
        <f t="array" ref="Q56">MAX(Q$49,MOD(Q55+1*AND(R56:$AA56=R$49:$AA$49),Q$50+1))</f>
        <v>1</v>
      </c>
      <c r="R56" s="239">
        <f t="array" ref="R56">MAX(R$49,MOD(R55+1*AND(S56:$AA56=S$49:$AA$49),R$50+1))</f>
        <v>1</v>
      </c>
      <c r="S56" s="239">
        <f t="array" ref="S56">MAX(S$49,MOD(S55+1*AND(T56:$AA56=T$49:$AA$49),S$50+1))</f>
        <v>1</v>
      </c>
      <c r="T56" s="239">
        <f t="array" ref="T56">MAX(T$49,MOD(T55+1*AND(U56:$AA56=U$49:$AA$49),T$50+1))</f>
        <v>1</v>
      </c>
      <c r="U56" s="239">
        <f t="array" ref="U56">MAX(U$49,MOD(U55+1*AND(V56:$AA56=V$49:$AA$49),U$50+1))</f>
        <v>1</v>
      </c>
      <c r="V56" s="239">
        <f t="array" ref="V56">MAX(V$49,MOD(V55+1*AND(W56:$AA56=W$49:$AA$49),V$50+1))</f>
        <v>1</v>
      </c>
      <c r="W56" s="239">
        <f t="array" ref="W56">MAX(W$49,MOD(W55+1*AND(X56:$AA56=X$49:$AA$49),W$50+1))</f>
        <v>1</v>
      </c>
      <c r="X56" s="239">
        <f t="array" ref="X56">MAX(X$49,MOD(X55+1*AND(Y56:$AA56=Y$49:$AA$49),X$50+1))</f>
        <v>1</v>
      </c>
      <c r="Y56" s="239">
        <f t="array" ref="Y56">MAX(Y$49,MOD(Y55+1*AND(Z56:$AA56=Z$49:$AA$49),Y$50+1))</f>
        <v>1</v>
      </c>
      <c r="Z56" s="238"/>
      <c r="AB56" s="303">
        <f>INDEX(CHOOSE($G56,DataAutumn!i.AdultDrys,DataWinter!i.AdultDrys,DataSpring!i.AdultDrys),1,$AD56)</f>
        <v>1</v>
      </c>
      <c r="AC56" s="21">
        <v>0</v>
      </c>
      <c r="AD56" s="5">
        <f t="shared" si="246"/>
        <v>1</v>
      </c>
      <c r="AE56" s="5">
        <f t="shared" si="246"/>
        <v>0</v>
      </c>
      <c r="AF56" s="5">
        <f t="shared" si="246"/>
        <v>2</v>
      </c>
      <c r="AG56" s="5">
        <f t="shared" si="246"/>
        <v>0</v>
      </c>
      <c r="AJ56" s="328" t="str">
        <f t="shared" ca="1" si="290"/>
        <v>00005 Landuse GSM Day169 FWM     NLB000% GI1 WP100% MP100% GP100% EL000% Age213 FlkSt_Hgt_Opt _Opt (F33N11)</v>
      </c>
      <c r="AK56" s="10" t="str">
        <f ca="1">IF(COUNTIF(AJ$5:AJ56,AJ56)=1,"-","Dup")</f>
        <v>-</v>
      </c>
      <c r="AL56" s="22" t="b">
        <f t="shared" ca="1" si="298"/>
        <v>1</v>
      </c>
      <c r="AM56" s="22" t="b">
        <f t="shared" ca="1" si="298"/>
        <v>0</v>
      </c>
      <c r="AN56" s="22" t="str">
        <f t="shared" ca="1" si="298"/>
        <v>-</v>
      </c>
      <c r="AO56" s="22" t="str">
        <f t="shared" ca="1" si="248"/>
        <v>-</v>
      </c>
      <c r="AP56" s="22" t="str">
        <f t="shared" ca="1" si="248"/>
        <v>-</v>
      </c>
      <c r="AQ56" s="22" t="str">
        <f t="shared" ca="1" si="298"/>
        <v>-</v>
      </c>
      <c r="AR56" s="22" t="str">
        <f t="shared" ca="1" si="298"/>
        <v>-</v>
      </c>
      <c r="AS56" s="22">
        <f t="shared" ca="1" si="298"/>
        <v>1</v>
      </c>
      <c r="AT56" s="22" t="str">
        <f t="shared" ca="1" si="298"/>
        <v>-</v>
      </c>
      <c r="AU56" s="22" t="str">
        <f t="shared" ca="1" si="298"/>
        <v>-</v>
      </c>
      <c r="AV56" s="22" t="str">
        <f t="shared" ca="1" si="298"/>
        <v>-</v>
      </c>
      <c r="AW56" s="22" t="str">
        <f t="shared" ca="1" si="298"/>
        <v>-</v>
      </c>
      <c r="AX56" s="22" t="str">
        <f t="shared" ca="1" si="298"/>
        <v>-</v>
      </c>
      <c r="AY56" s="22">
        <f t="shared" ca="1" si="298"/>
        <v>1</v>
      </c>
      <c r="AZ56" s="22">
        <f t="shared" ca="1" si="298"/>
        <v>1</v>
      </c>
      <c r="BA56" s="22" t="str">
        <f t="shared" ca="1" si="298"/>
        <v>-</v>
      </c>
      <c r="BB56" s="22" t="str">
        <f t="shared" ca="1" si="298"/>
        <v>-</v>
      </c>
      <c r="BC56" s="22" t="str">
        <f t="shared" ca="1" si="298"/>
        <v>-</v>
      </c>
      <c r="BD56" s="22" t="str">
        <f t="shared" ca="1" si="298"/>
        <v>-</v>
      </c>
      <c r="BE56" s="22" t="str">
        <f t="shared" ca="1" si="298"/>
        <v>-</v>
      </c>
      <c r="BF56" s="22" t="str">
        <f t="shared" ca="1" si="298"/>
        <v>-</v>
      </c>
      <c r="BG56" s="22" t="str">
        <f t="shared" ca="1" si="298"/>
        <v>-</v>
      </c>
      <c r="BH56" s="22" t="str">
        <f t="shared" ca="1" si="298"/>
        <v>-</v>
      </c>
      <c r="BI56" s="22" t="str">
        <f t="shared" ca="1" si="298"/>
        <v>-</v>
      </c>
      <c r="BJ56" s="22" t="str">
        <f t="shared" ca="1" si="298"/>
        <v>-</v>
      </c>
      <c r="BK56" s="22" t="str">
        <f t="shared" ca="1" si="298"/>
        <v>-</v>
      </c>
      <c r="BL56" s="22" t="str">
        <f t="shared" ca="1" si="298"/>
        <v>-</v>
      </c>
      <c r="BM56" s="22" t="str">
        <f t="shared" ca="1" si="298"/>
        <v>-</v>
      </c>
      <c r="BN56" s="22" t="str">
        <f t="shared" ca="1" si="298"/>
        <v>-</v>
      </c>
      <c r="BO56" s="22" t="str">
        <f t="shared" ca="1" si="298"/>
        <v>-</v>
      </c>
      <c r="BP56" s="22" t="str">
        <f t="shared" ca="1" si="298"/>
        <v>-</v>
      </c>
      <c r="BQ56" s="22" t="str">
        <f t="shared" ca="1" si="298"/>
        <v>-</v>
      </c>
      <c r="BR56" s="22" t="str">
        <f t="shared" ca="1" si="298"/>
        <v>-</v>
      </c>
      <c r="BS56" s="22" t="str">
        <f t="shared" ca="1" si="298"/>
        <v>-</v>
      </c>
      <c r="BT56" s="22" t="str">
        <f t="shared" ca="1" si="298"/>
        <v>-</v>
      </c>
      <c r="BU56" s="22" t="str">
        <f t="shared" ca="1" si="298"/>
        <v>-</v>
      </c>
      <c r="BV56" s="22" t="str">
        <f t="shared" ca="1" si="298"/>
        <v>-</v>
      </c>
      <c r="BW56" s="22" t="str">
        <f t="shared" ca="1" si="298"/>
        <v>-</v>
      </c>
      <c r="BX56" s="5">
        <f t="shared" si="249"/>
        <v>0</v>
      </c>
      <c r="BY56" s="22" t="str">
        <f t="shared" ca="1" si="298"/>
        <v>-</v>
      </c>
      <c r="BZ56" s="22" t="str">
        <f t="shared" ca="1" si="298"/>
        <v>-</v>
      </c>
      <c r="CA56" s="22" t="str">
        <f t="shared" ca="1" si="298"/>
        <v>-</v>
      </c>
      <c r="CB56" s="22" t="str">
        <f t="shared" ca="1" si="298"/>
        <v>-</v>
      </c>
      <c r="CC56" s="22" t="str">
        <f t="shared" ca="1" si="298"/>
        <v>-</v>
      </c>
      <c r="CD56" s="22" t="str">
        <f t="shared" ca="1" si="298"/>
        <v>-</v>
      </c>
      <c r="CE56" s="22" t="str">
        <f t="shared" ca="1" si="298"/>
        <v>-</v>
      </c>
      <c r="CF56" s="22" t="str">
        <f t="shared" ca="1" si="298"/>
        <v>-</v>
      </c>
      <c r="CG56" s="22">
        <f t="shared" ca="1" si="298"/>
        <v>1</v>
      </c>
      <c r="CH56" s="22">
        <f t="shared" ca="1" si="298"/>
        <v>1</v>
      </c>
      <c r="CI56" s="22">
        <f t="shared" ca="1" si="298"/>
        <v>0</v>
      </c>
      <c r="CJ56" s="22" t="str">
        <f t="shared" ca="1" si="298"/>
        <v>-</v>
      </c>
      <c r="CK56" s="22" t="str">
        <f t="shared" ca="1" si="298"/>
        <v>-</v>
      </c>
      <c r="CL56" s="22" t="str">
        <f t="shared" ca="1" si="298"/>
        <v>-</v>
      </c>
      <c r="CM56" s="22" t="str">
        <f t="shared" ca="1" si="298"/>
        <v>-</v>
      </c>
      <c r="CN56" s="22" t="str">
        <f t="shared" ca="1" si="298"/>
        <v>-</v>
      </c>
      <c r="CO56" s="22" t="str">
        <f t="shared" ca="1" si="298"/>
        <v>-</v>
      </c>
      <c r="CP56" s="22" t="str">
        <f t="shared" ca="1" si="298"/>
        <v>-</v>
      </c>
      <c r="CQ56" s="22">
        <f t="shared" ca="1" si="298"/>
        <v>0</v>
      </c>
      <c r="CR56" s="22" t="str">
        <f t="shared" ca="1" si="298"/>
        <v>-</v>
      </c>
      <c r="CS56" s="22" t="str">
        <f t="shared" ca="1" si="298"/>
        <v>-</v>
      </c>
      <c r="CT56" s="22" t="str">
        <f t="shared" ca="1" si="298"/>
        <v>-</v>
      </c>
      <c r="CU56" s="22" t="str">
        <f t="shared" ca="1" si="298"/>
        <v>-</v>
      </c>
      <c r="CV56" s="22" t="str">
        <f t="shared" ca="1" si="298"/>
        <v>-</v>
      </c>
      <c r="CW56" s="22">
        <f t="shared" ca="1" si="298"/>
        <v>0</v>
      </c>
      <c r="CX56" s="195">
        <f t="shared" si="252"/>
        <v>-1</v>
      </c>
      <c r="CY56" s="195">
        <f t="shared" si="252"/>
        <v>-0.5</v>
      </c>
      <c r="CZ56" s="195">
        <f t="shared" si="252"/>
        <v>-0.5</v>
      </c>
      <c r="DA56" s="195">
        <f t="shared" si="252"/>
        <v>-0.5</v>
      </c>
      <c r="DB56" s="194">
        <f t="shared" si="253"/>
        <v>0</v>
      </c>
      <c r="DC56" s="194">
        <f t="shared" si="253"/>
        <v>0</v>
      </c>
      <c r="DD56" s="194">
        <f t="shared" si="253"/>
        <v>0</v>
      </c>
      <c r="DE56" s="194">
        <f t="shared" si="253"/>
        <v>0</v>
      </c>
      <c r="DF56" s="196">
        <f t="shared" si="254"/>
        <v>0</v>
      </c>
      <c r="DG56" s="196">
        <f t="shared" si="254"/>
        <v>0</v>
      </c>
      <c r="DH56" s="196">
        <f t="shared" si="254"/>
        <v>0</v>
      </c>
      <c r="DI56" s="196">
        <f t="shared" si="254"/>
        <v>0</v>
      </c>
      <c r="DJ56" s="195">
        <f t="shared" si="255"/>
        <v>-1</v>
      </c>
      <c r="DK56" s="195">
        <f t="shared" si="255"/>
        <v>-0.5</v>
      </c>
      <c r="DL56" s="195">
        <f t="shared" si="255"/>
        <v>-0.5</v>
      </c>
      <c r="DM56" s="195">
        <f t="shared" si="255"/>
        <v>-0.5</v>
      </c>
      <c r="DN56" s="194">
        <f t="shared" si="256"/>
        <v>0</v>
      </c>
      <c r="DO56" s="194">
        <f t="shared" si="256"/>
        <v>0</v>
      </c>
      <c r="DP56" s="194">
        <f t="shared" si="256"/>
        <v>0</v>
      </c>
      <c r="DQ56" s="194">
        <f t="shared" si="256"/>
        <v>0</v>
      </c>
      <c r="DR56" s="196">
        <f t="shared" si="257"/>
        <v>0</v>
      </c>
      <c r="DS56" s="196">
        <f t="shared" si="257"/>
        <v>0</v>
      </c>
      <c r="DT56" s="196">
        <f t="shared" si="257"/>
        <v>0</v>
      </c>
      <c r="DU56" s="196">
        <f t="shared" si="257"/>
        <v>0</v>
      </c>
      <c r="DV56" s="195">
        <f t="shared" si="258"/>
        <v>-1</v>
      </c>
      <c r="DW56" s="195">
        <f t="shared" si="258"/>
        <v>-0.5</v>
      </c>
      <c r="DX56" s="195">
        <f t="shared" si="258"/>
        <v>-0.5</v>
      </c>
      <c r="DY56" s="195">
        <f t="shared" si="258"/>
        <v>-0.5</v>
      </c>
      <c r="DZ56" s="194">
        <f t="shared" si="259"/>
        <v>0</v>
      </c>
      <c r="EA56" s="194">
        <f t="shared" si="259"/>
        <v>0</v>
      </c>
      <c r="EB56" s="194">
        <f t="shared" si="259"/>
        <v>0</v>
      </c>
      <c r="EC56" s="194">
        <f t="shared" si="259"/>
        <v>0</v>
      </c>
      <c r="ED56" s="196">
        <f t="shared" si="260"/>
        <v>0</v>
      </c>
      <c r="EE56" s="196">
        <f t="shared" si="260"/>
        <v>0</v>
      </c>
      <c r="EF56" s="196">
        <f t="shared" si="260"/>
        <v>0</v>
      </c>
      <c r="EG56" s="196">
        <f t="shared" si="260"/>
        <v>0</v>
      </c>
      <c r="EH56" s="22">
        <f t="shared" ca="1" si="261"/>
        <v>0</v>
      </c>
      <c r="EI56" s="22">
        <f t="shared" ca="1" si="261"/>
        <v>0</v>
      </c>
      <c r="EJ56" s="22">
        <f t="shared" ca="1" si="261"/>
        <v>0</v>
      </c>
      <c r="EK56" s="22">
        <f t="shared" ca="1" si="261"/>
        <v>0</v>
      </c>
      <c r="EL56" s="22" t="str">
        <f t="shared" ca="1" si="261"/>
        <v>-</v>
      </c>
      <c r="EM56" s="22" t="str">
        <f t="shared" ca="1" si="261"/>
        <v>-</v>
      </c>
      <c r="EN56" s="5">
        <f t="shared" si="262"/>
        <v>43</v>
      </c>
      <c r="EO56" s="5">
        <f t="shared" si="262"/>
        <v>43</v>
      </c>
      <c r="EP56" s="22" t="str">
        <f t="shared" ca="1" si="261"/>
        <v>-</v>
      </c>
      <c r="EQ56" s="22" t="str">
        <f t="shared" ca="1" si="261"/>
        <v>-</v>
      </c>
      <c r="ER56" s="22" t="str">
        <f t="shared" ca="1" si="261"/>
        <v>-</v>
      </c>
      <c r="ES56" s="22" t="str">
        <f t="shared" ca="1" si="261"/>
        <v>-</v>
      </c>
      <c r="ET56" s="22" t="str">
        <f t="shared" ca="1" si="261"/>
        <v>-</v>
      </c>
      <c r="EU56" s="22" t="str">
        <f t="shared" ca="1" si="261"/>
        <v>-</v>
      </c>
      <c r="EV56" s="22" t="str">
        <f t="shared" ca="1" si="261"/>
        <v>-</v>
      </c>
      <c r="EW56" s="5">
        <f t="shared" si="263"/>
        <v>0</v>
      </c>
      <c r="EX56" s="22" t="str">
        <f t="shared" ca="1" si="299"/>
        <v>-</v>
      </c>
      <c r="EY56" s="22" t="str">
        <f t="shared" ca="1" si="299"/>
        <v>-</v>
      </c>
      <c r="EZ56" s="22" t="str">
        <f t="shared" ca="1" si="299"/>
        <v>-</v>
      </c>
      <c r="FA56" s="22" t="str">
        <f t="shared" ca="1" si="299"/>
        <v>-</v>
      </c>
      <c r="FB56" s="5" t="b">
        <f t="shared" si="264"/>
        <v>0</v>
      </c>
      <c r="FC56" s="22" t="str">
        <f t="shared" ca="1" si="299"/>
        <v>-</v>
      </c>
      <c r="FD56" s="22">
        <f t="shared" ca="1" si="299"/>
        <v>0</v>
      </c>
      <c r="FE56" s="22" t="str">
        <f t="shared" ca="1" si="299"/>
        <v>-</v>
      </c>
      <c r="FF56" s="22">
        <f t="shared" ca="1" si="299"/>
        <v>1</v>
      </c>
      <c r="FG56" s="22">
        <f t="shared" ca="1" si="299"/>
        <v>0</v>
      </c>
      <c r="FH56" s="22">
        <f t="shared" ca="1" si="299"/>
        <v>1</v>
      </c>
      <c r="FI56" s="22">
        <f t="shared" ca="1" si="299"/>
        <v>1</v>
      </c>
      <c r="FJ56" s="22">
        <f t="shared" ca="1" si="299"/>
        <v>1</v>
      </c>
      <c r="FK56" s="22">
        <f t="shared" ca="1" si="299"/>
        <v>0</v>
      </c>
      <c r="FL56" s="22">
        <f t="shared" ca="1" si="299"/>
        <v>0</v>
      </c>
      <c r="FM56" s="22">
        <f t="shared" ca="1" si="299"/>
        <v>0</v>
      </c>
      <c r="FN56" s="22">
        <f t="shared" ca="1" si="299"/>
        <v>0</v>
      </c>
      <c r="FO56" s="22">
        <f t="shared" ca="1" si="299"/>
        <v>1</v>
      </c>
      <c r="FP56" s="22">
        <f t="shared" ca="1" si="299"/>
        <v>0</v>
      </c>
      <c r="FQ56" s="22">
        <f t="shared" ca="1" si="299"/>
        <v>0</v>
      </c>
      <c r="FR56" s="22">
        <f t="shared" ca="1" si="299"/>
        <v>0</v>
      </c>
      <c r="FS56" s="22">
        <f t="shared" ca="1" si="299"/>
        <v>0</v>
      </c>
      <c r="FT56" s="22">
        <f t="shared" ca="1" si="299"/>
        <v>0</v>
      </c>
      <c r="FU56" s="22">
        <f t="shared" ca="1" si="299"/>
        <v>0</v>
      </c>
      <c r="FV56" s="22">
        <f t="shared" ca="1" si="299"/>
        <v>0</v>
      </c>
      <c r="FW56" s="22">
        <f t="shared" ca="1" si="299"/>
        <v>1</v>
      </c>
      <c r="FX56" s="22">
        <f t="shared" ca="1" si="299"/>
        <v>0</v>
      </c>
      <c r="FY56" s="5">
        <f t="shared" si="265"/>
        <v>0</v>
      </c>
      <c r="FZ56" s="5">
        <f t="shared" si="265"/>
        <v>0</v>
      </c>
      <c r="GA56" s="5">
        <f t="shared" si="265"/>
        <v>0</v>
      </c>
      <c r="GB56" s="5">
        <f t="shared" si="266"/>
        <v>0</v>
      </c>
      <c r="GC56" s="5">
        <f t="shared" si="266"/>
        <v>0</v>
      </c>
      <c r="GD56" s="5">
        <f t="shared" si="266"/>
        <v>0</v>
      </c>
      <c r="GE56" s="22">
        <f t="shared" ca="1" si="299"/>
        <v>0</v>
      </c>
      <c r="GF56" s="22">
        <f t="shared" ca="1" si="299"/>
        <v>0</v>
      </c>
      <c r="GG56" s="22" t="str">
        <f t="shared" ca="1" si="299"/>
        <v>-</v>
      </c>
      <c r="GH56" s="22" t="str">
        <f t="shared" ca="1" si="299"/>
        <v>-</v>
      </c>
      <c r="GI56" s="22" t="str">
        <f t="shared" ca="1" si="299"/>
        <v>-</v>
      </c>
      <c r="GJ56" s="22" t="str">
        <f t="shared" ca="1" si="299"/>
        <v>-</v>
      </c>
      <c r="GK56" s="5" t="b">
        <f t="shared" si="267"/>
        <v>0</v>
      </c>
      <c r="GL56" s="5" t="b">
        <f t="shared" si="267"/>
        <v>1</v>
      </c>
      <c r="GM56" s="5" t="b">
        <f t="shared" si="267"/>
        <v>0</v>
      </c>
      <c r="GN56" s="5">
        <f t="shared" si="268"/>
        <v>0</v>
      </c>
      <c r="GO56" s="22">
        <f t="shared" ca="1" si="299"/>
        <v>1</v>
      </c>
      <c r="GP56" s="22">
        <f t="shared" ca="1" si="299"/>
        <v>2</v>
      </c>
      <c r="GQ56" s="5" t="str">
        <f t="shared" si="269"/>
        <v>-</v>
      </c>
      <c r="GR56" s="5" t="str">
        <f t="shared" si="269"/>
        <v>-</v>
      </c>
      <c r="GS56" s="5" t="str">
        <f t="shared" si="270"/>
        <v>-</v>
      </c>
      <c r="GT56" s="5" t="str">
        <f t="shared" si="270"/>
        <v>-</v>
      </c>
      <c r="GU56" s="5">
        <f t="shared" si="271"/>
        <v>1</v>
      </c>
      <c r="GV56" s="22" t="str">
        <f t="shared" ca="1" si="299"/>
        <v>-</v>
      </c>
      <c r="GW56" s="22" t="str">
        <f t="shared" ca="1" si="299"/>
        <v>-</v>
      </c>
      <c r="GX56" s="295" t="str">
        <f t="array" ref="GX56">IF(OR(GY56:HL56&lt;&gt;"-"),TRUE,"-")</f>
        <v>-</v>
      </c>
      <c r="GY56" s="5" t="str">
        <f>IF($Z56=0,"-",IFERROR(INDEX(CHOOSE($G56,DataAutumn!i.GI, DataWinter!i.GI, DataSpring!i.GI),$H56,7*($Z56-1)+GY$14)*INDEX(GI.LowerScalar,1,GY$14),"-"))</f>
        <v>-</v>
      </c>
      <c r="GZ56" s="5" t="str">
        <f>IF($Z56=0,"-",IFERROR(INDEX(CHOOSE($G56,DataAutumn!i.GI, DataWinter!i.GI, DataSpring!i.GI),$H56,7*($Z56-1)+GZ$14)*INDEX(GI.LowerScalar,1,GZ$14),"-"))</f>
        <v>-</v>
      </c>
      <c r="HA56" s="5" t="str">
        <f>IF($Z56=0,"-",IFERROR(INDEX(CHOOSE($G56,DataAutumn!i.GI, DataWinter!i.GI, DataSpring!i.GI),$H56,7*($Z56-1)+HA$14)*INDEX(GI.LowerScalar,1,HA$14),"-"))</f>
        <v>-</v>
      </c>
      <c r="HB56" s="5" t="str">
        <f>IF($Z56=0,"-",IFERROR(INDEX(CHOOSE($G56,DataAutumn!i.GI, DataWinter!i.GI, DataSpring!i.GI),$H56,7*($Z56-1)+HB$14)*INDEX(GI.LowerScalar,1,HB$14),"-"))</f>
        <v>-</v>
      </c>
      <c r="HC56" s="5" t="str">
        <f>IF($Z56=0,"-",IFERROR(INDEX(CHOOSE($G56,DataAutumn!i.GI, DataWinter!i.GI, DataSpring!i.GI),$H56,7*($Z56-1)+HC$14)*INDEX(GI.LowerScalar,1,HC$14),"-"))</f>
        <v>-</v>
      </c>
      <c r="HD56" s="5" t="str">
        <f>IF($Z56=0,"-",IFERROR(INDEX(CHOOSE($G56,DataAutumn!i.GI, DataWinter!i.GI, DataSpring!i.GI),$H56,7*($Z56-1)+HD$14)*INDEX(GI.LowerScalar,1,HD$14),"-"))</f>
        <v>-</v>
      </c>
      <c r="HE56" s="5" t="str">
        <f>IF($Z56=0,"-",IFERROR(INDEX(CHOOSE($G56,DataAutumn!i.GI, DataWinter!i.GI, DataSpring!i.GI),$H56,7*($Z56-1)+HE$14)*INDEX(GI.LowerScalar,1,HE$14),"-"))</f>
        <v>-</v>
      </c>
      <c r="HF56" s="5" t="str">
        <f>IF($Z56=0,"-",IFERROR(INDEX(CHOOSE($G56,DataAutumn!i.GI, DataWinter!i.GI, DataSpring!i.GI),$H56,7*($Z56-1)+HF$14)*INDEX(GI.LowerScalar,1,HF$14),"-"))</f>
        <v>-</v>
      </c>
      <c r="HG56" s="5" t="str">
        <f>IF($Z56=0,"-",IFERROR(INDEX(CHOOSE($G56,DataAutumn!i.GI, DataWinter!i.GI, DataSpring!i.GI),$H56,7*($Z56-1)+HG$14)*INDEX(GI.LowerScalar,1,HG$14),"-"))</f>
        <v>-</v>
      </c>
      <c r="HH56" s="5" t="str">
        <f>IF($Z56=0,"-",IFERROR(INDEX(CHOOSE($G56,DataAutumn!i.GI, DataWinter!i.GI, DataSpring!i.GI),$H56,7*($Z56-1)+HH$14)*INDEX(GI.LowerScalar,1,HH$14),"-"))</f>
        <v>-</v>
      </c>
      <c r="HI56" s="5" t="str">
        <f>IF($Z56=0,"-",IFERROR(INDEX(CHOOSE($G56,DataAutumn!i.GI, DataWinter!i.GI, DataSpring!i.GI),$H56,7*($Z56-1)+HI$14)*INDEX(GI.LowerScalar,1,HI$14),"-"))</f>
        <v>-</v>
      </c>
      <c r="HJ56" s="5" t="str">
        <f>IF($Z56=0,"-",IFERROR(INDEX(CHOOSE($G56,DataAutumn!i.GI, DataWinter!i.GI, DataSpring!i.GI),$H56,7*($Z56-1)+HJ$14)*INDEX(GI.LowerScalar,1,HJ$14),"-"))</f>
        <v>-</v>
      </c>
      <c r="HK56" s="5" t="str">
        <f>IF($Z56=0,"-",IFERROR(INDEX(CHOOSE($G56,DataAutumn!i.GI, DataWinter!i.GI, DataSpring!i.GI),$H56,7*($Z56-1)+HK$14)*INDEX(GI.LowerScalar,1,HK$14),"-"))</f>
        <v>-</v>
      </c>
      <c r="HL56" s="5" t="str">
        <f>IF($Z56=0,"-",IFERROR(INDEX(CHOOSE($G56,DataAutumn!i.GI, DataWinter!i.GI, DataSpring!i.GI),$H56,7*($Z56-1)+HL$14)*INDEX(GI.LowerScalar,1,HL$14),"-"))</f>
        <v>-</v>
      </c>
      <c r="HM56" s="5" t="b">
        <f t="array" aca="1" ref="HM56" ca="1">IF(OR(HN56:IB56&lt;&gt;"-"),TRUE,"-")</f>
        <v>1</v>
      </c>
      <c r="HN56" s="22">
        <f t="shared" ca="1" si="294"/>
        <v>0</v>
      </c>
      <c r="HO56" s="5" t="str">
        <f>IF($Z56=0,"-",IFERROR(INDEX(CHOOSE($G56,DataAutumn!i.GI, DataWinter!i.GI, DataSpring!i.GI),$H56,7*($Z56-1)+HO$14)*INDEX(GI.UpperScalar,1,HO$14),"-"))</f>
        <v>-</v>
      </c>
      <c r="HP56" s="5" t="str">
        <f>IF($Z56=0,"-",IFERROR(INDEX(CHOOSE($G56,DataAutumn!i.GI, DataWinter!i.GI, DataSpring!i.GI),$H56,7*($Z56-1)+HP$14)*INDEX(GI.UpperScalar,1,HP$14),"-"))</f>
        <v>-</v>
      </c>
      <c r="HQ56" s="5" t="str">
        <f>IF($Z56=0,"-",IFERROR(INDEX(CHOOSE($G56,DataAutumn!i.GI, DataWinter!i.GI, DataSpring!i.GI),$H56,7*($Z56-1)+HQ$14)*INDEX(GI.UpperScalar,1,HQ$14),"-"))</f>
        <v>-</v>
      </c>
      <c r="HR56" s="5" t="str">
        <f>IF($Z56=0,"-",IFERROR(INDEX(CHOOSE($G56,DataAutumn!i.GI, DataWinter!i.GI, DataSpring!i.GI),$H56,7*($Z56-1)+HR$14)*INDEX(GI.UpperScalar,1,HR$14),"-"))</f>
        <v>-</v>
      </c>
      <c r="HS56" s="5" t="str">
        <f>IF($Z56=0,"-",IFERROR(INDEX(CHOOSE($G56,DataAutumn!i.GI, DataWinter!i.GI, DataSpring!i.GI),$H56,7*($Z56-1)+HS$14)*INDEX(GI.UpperScalar,1,HS$14),"-"))</f>
        <v>-</v>
      </c>
      <c r="HT56" s="5" t="str">
        <f>IF($Z56=0,"-",IFERROR(INDEX(CHOOSE($G56,DataAutumn!i.GI, DataWinter!i.GI, DataSpring!i.GI),$H56,7*($Z56-1)+HT$14)*INDEX(GI.UpperScalar,1,HT$14),"-"))</f>
        <v>-</v>
      </c>
      <c r="HU56" s="5" t="str">
        <f>IF($Z56=0,"-",IFERROR(INDEX(CHOOSE($G56,DataAutumn!i.GI, DataWinter!i.GI, DataSpring!i.GI),$H56,7*($Z56-1)+HU$14)*INDEX(GI.UpperScalar,1,HU$14),"-"))</f>
        <v>-</v>
      </c>
      <c r="HV56" s="5" t="str">
        <f>IF($Z56=0,"-",IFERROR(INDEX(CHOOSE($G56,DataAutumn!i.GI, DataWinter!i.GI, DataSpring!i.GI),$H56,7*($Z56-1)+HV$14)*INDEX(GI.UpperScalar,1,HV$14),"-"))</f>
        <v>-</v>
      </c>
      <c r="HW56" s="5" t="str">
        <f>IF($Z56=0,"-",IFERROR(INDEX(CHOOSE($G56,DataAutumn!i.GI, DataWinter!i.GI, DataSpring!i.GI),$H56,7*($Z56-1)+HW$14)*INDEX(GI.UpperScalar,1,HW$14),"-"))</f>
        <v>-</v>
      </c>
      <c r="HX56" s="5" t="str">
        <f>IF($Z56=0,"-",IFERROR(INDEX(CHOOSE($G56,DataAutumn!i.GI, DataWinter!i.GI, DataSpring!i.GI),$H56,7*($Z56-1)+HX$14)*INDEX(GI.UpperScalar,1,HX$14),"-"))</f>
        <v>-</v>
      </c>
      <c r="HY56" s="5" t="str">
        <f>IF($Z56=0,"-",IFERROR(INDEX(CHOOSE($G56,DataAutumn!i.GI, DataWinter!i.GI, DataSpring!i.GI),$H56,7*($Z56-1)+HY$14)*INDEX(GI.UpperScalar,1,HY$14),"-"))</f>
        <v>-</v>
      </c>
      <c r="HZ56" s="5" t="str">
        <f>IF($Z56=0,"-",IFERROR(INDEX(CHOOSE($G56,DataAutumn!i.GI, DataWinter!i.GI, DataSpring!i.GI),$H56,7*($Z56-1)+HZ$14)*INDEX(GI.UpperScalar,1,HZ$14),"-"))</f>
        <v>-</v>
      </c>
      <c r="IA56" s="5" t="str">
        <f>IF($Z56=0,"-",IFERROR(INDEX(CHOOSE($G56,DataAutumn!i.GI, DataWinter!i.GI, DataSpring!i.GI),$H56,7*($Z56-1)+IA$14)*INDEX(GI.UpperScalar,1,IA$14),"-"))</f>
        <v>-</v>
      </c>
      <c r="IB56" s="5" t="str">
        <f>IF($Z56=0,"-",IFERROR(INDEX(CHOOSE($G56,DataAutumn!i.GI, DataWinter!i.GI, DataSpring!i.GI),$H56,7*($Z56-1)+IB$14)*INDEX(GI.UpperScalar,1,IB$14),"-"))</f>
        <v>-</v>
      </c>
      <c r="IC56" s="22" t="str">
        <f t="shared" ca="1" si="106"/>
        <v>-</v>
      </c>
      <c r="ID56" s="22" t="str">
        <f t="shared" ca="1" si="106"/>
        <v>-</v>
      </c>
      <c r="IE56" s="22" t="b">
        <f t="shared" ca="1" si="107"/>
        <v>1</v>
      </c>
      <c r="IF56" s="22">
        <f t="shared" ca="1" si="107"/>
        <v>0</v>
      </c>
      <c r="IG56" s="5" t="str">
        <f t="shared" si="272"/>
        <v>-</v>
      </c>
      <c r="IH56" s="5" t="str">
        <f t="shared" si="272"/>
        <v>-</v>
      </c>
      <c r="II56" s="5" t="str">
        <f t="shared" si="272"/>
        <v>-</v>
      </c>
      <c r="IJ56" s="5" t="str">
        <f t="shared" si="272"/>
        <v>-</v>
      </c>
      <c r="IK56" s="22" t="str">
        <f t="shared" ca="1" si="300"/>
        <v>-</v>
      </c>
      <c r="IL56" s="5">
        <f t="shared" si="273"/>
        <v>0</v>
      </c>
      <c r="IM56" s="22" t="str">
        <f t="shared" ca="1" si="300"/>
        <v>-</v>
      </c>
      <c r="IN56" s="5">
        <f t="shared" si="274"/>
        <v>0</v>
      </c>
      <c r="IO56" s="5" t="str">
        <f t="shared" si="275"/>
        <v>-</v>
      </c>
      <c r="IP56" s="5">
        <f t="shared" si="275"/>
        <v>500</v>
      </c>
      <c r="IQ56" s="5">
        <f t="shared" si="275"/>
        <v>500</v>
      </c>
      <c r="IR56" s="5">
        <f t="shared" si="276"/>
        <v>865</v>
      </c>
      <c r="IS56" s="5" t="str">
        <f t="shared" si="275"/>
        <v>-</v>
      </c>
      <c r="IT56" s="5" t="str">
        <f t="shared" si="277"/>
        <v>-</v>
      </c>
      <c r="IU56" s="22">
        <f t="shared" ca="1" si="300"/>
        <v>1</v>
      </c>
      <c r="IV56" s="22">
        <f t="shared" ca="1" si="300"/>
        <v>0</v>
      </c>
      <c r="IW56" s="22">
        <f t="shared" ca="1" si="300"/>
        <v>1</v>
      </c>
      <c r="IX56" s="22">
        <f t="shared" ca="1" si="300"/>
        <v>1</v>
      </c>
      <c r="IY56" s="22">
        <f t="shared" ca="1" si="300"/>
        <v>0</v>
      </c>
      <c r="IZ56" s="22">
        <f t="shared" ca="1" si="300"/>
        <v>70</v>
      </c>
      <c r="JA56" s="22">
        <f t="shared" ca="1" si="300"/>
        <v>50</v>
      </c>
      <c r="JB56" s="22">
        <f t="shared" ca="1" si="300"/>
        <v>70</v>
      </c>
      <c r="JC56" s="22">
        <f t="shared" ca="1" si="300"/>
        <v>50</v>
      </c>
      <c r="JD56" s="5">
        <f t="shared" si="278"/>
        <v>1</v>
      </c>
      <c r="JE56" s="5">
        <f t="shared" si="279"/>
        <v>1</v>
      </c>
      <c r="JF56" s="5">
        <f t="shared" si="280"/>
        <v>1</v>
      </c>
      <c r="JG56" s="22">
        <f t="shared" ca="1" si="300"/>
        <v>1</v>
      </c>
      <c r="JH56" s="22">
        <f t="shared" ca="1" si="300"/>
        <v>1</v>
      </c>
      <c r="JI56" s="22">
        <f t="shared" ca="1" si="300"/>
        <v>1</v>
      </c>
      <c r="JJ56" s="22">
        <f t="shared" ca="1" si="300"/>
        <v>1</v>
      </c>
      <c r="JK56" s="22">
        <f t="shared" ca="1" si="300"/>
        <v>1</v>
      </c>
      <c r="JL56" s="22">
        <f t="shared" ca="1" si="300"/>
        <v>1</v>
      </c>
      <c r="JM56" s="22">
        <f t="shared" ca="1" si="300"/>
        <v>1</v>
      </c>
      <c r="JN56" s="173" t="b">
        <f t="shared" si="302"/>
        <v>0</v>
      </c>
      <c r="JO56" s="173" t="str">
        <f t="shared" si="281"/>
        <v>-</v>
      </c>
      <c r="JP56" s="173" t="str">
        <f t="shared" si="281"/>
        <v>-</v>
      </c>
      <c r="JQ56" s="173" t="str">
        <f t="shared" si="281"/>
        <v>-</v>
      </c>
      <c r="JR56" s="173" t="str">
        <f t="shared" si="281"/>
        <v>-</v>
      </c>
      <c r="JS56" s="173" t="str">
        <f t="shared" si="281"/>
        <v>-</v>
      </c>
      <c r="JT56" s="173" t="str">
        <f t="shared" si="281"/>
        <v>-</v>
      </c>
      <c r="JU56" s="173" t="str">
        <f t="shared" si="281"/>
        <v>-</v>
      </c>
      <c r="JV56" s="173" t="str">
        <f t="shared" si="281"/>
        <v>-</v>
      </c>
      <c r="JW56" s="173" t="str">
        <f t="shared" si="281"/>
        <v>-</v>
      </c>
      <c r="JX56" s="173" t="str">
        <f t="shared" si="281"/>
        <v>-</v>
      </c>
      <c r="JY56" s="173" t="str">
        <f t="shared" si="281"/>
        <v>-</v>
      </c>
      <c r="JZ56" s="173" t="str">
        <f t="shared" si="281"/>
        <v>-</v>
      </c>
      <c r="KA56" s="173" t="str">
        <f t="shared" si="281"/>
        <v>-</v>
      </c>
      <c r="KB56" s="173" t="str">
        <f t="shared" si="281"/>
        <v>-</v>
      </c>
      <c r="KC56" s="173" t="str">
        <f t="shared" si="281"/>
        <v>-</v>
      </c>
      <c r="KD56" s="173" t="str">
        <f t="shared" si="281"/>
        <v>-</v>
      </c>
      <c r="KE56" s="173" t="str">
        <f t="shared" si="282"/>
        <v>-</v>
      </c>
      <c r="KF56" s="173" t="str">
        <f t="shared" si="282"/>
        <v>-</v>
      </c>
      <c r="KG56" s="173" t="str">
        <f t="shared" si="282"/>
        <v>-</v>
      </c>
      <c r="KH56" s="173" t="str">
        <f t="shared" si="282"/>
        <v>-</v>
      </c>
      <c r="KI56" s="173" t="str">
        <f t="shared" si="282"/>
        <v>-</v>
      </c>
      <c r="KJ56" s="173" t="str">
        <f t="shared" si="282"/>
        <v>-</v>
      </c>
      <c r="KK56" s="173" t="str">
        <f t="shared" si="282"/>
        <v>-</v>
      </c>
      <c r="KL56" s="173" t="str">
        <f t="shared" si="282"/>
        <v>-</v>
      </c>
      <c r="KM56" s="173" t="str">
        <f t="shared" si="282"/>
        <v>-</v>
      </c>
      <c r="KN56" s="173" t="str">
        <f t="shared" si="282"/>
        <v>-</v>
      </c>
      <c r="KO56" s="173" t="str">
        <f t="shared" si="282"/>
        <v>-</v>
      </c>
      <c r="KP56" s="173" t="str">
        <f t="shared" si="282"/>
        <v>-</v>
      </c>
      <c r="KQ56" s="173" t="str">
        <f t="shared" si="282"/>
        <v>-</v>
      </c>
      <c r="KR56" s="173" t="str">
        <f t="shared" si="282"/>
        <v>-</v>
      </c>
      <c r="KS56" s="173" t="str">
        <f t="shared" si="282"/>
        <v>-</v>
      </c>
      <c r="KT56" s="173" t="str">
        <f t="shared" si="282"/>
        <v>-</v>
      </c>
      <c r="KU56" s="173" t="str">
        <f t="shared" si="283"/>
        <v>-</v>
      </c>
      <c r="KV56" s="173" t="str">
        <f t="shared" si="283"/>
        <v>-</v>
      </c>
      <c r="KW56" s="173" t="str">
        <f t="shared" si="283"/>
        <v>-</v>
      </c>
      <c r="KX56" s="173" t="str">
        <f t="shared" si="283"/>
        <v>-</v>
      </c>
      <c r="KY56" s="173" t="str">
        <f t="shared" si="283"/>
        <v>-</v>
      </c>
      <c r="KZ56" s="173" t="str">
        <f t="shared" si="283"/>
        <v>-</v>
      </c>
      <c r="LA56" s="173" t="str">
        <f t="shared" si="283"/>
        <v>-</v>
      </c>
      <c r="LB56" s="173" t="str">
        <f t="shared" si="283"/>
        <v>-</v>
      </c>
      <c r="LC56" s="173" t="str">
        <f t="shared" si="283"/>
        <v>-</v>
      </c>
      <c r="LD56" s="173" t="str">
        <f t="shared" si="283"/>
        <v>-</v>
      </c>
      <c r="LE56" s="173" t="str">
        <f t="shared" si="283"/>
        <v>-</v>
      </c>
      <c r="LF56" s="173" t="str">
        <f t="shared" si="283"/>
        <v>-</v>
      </c>
      <c r="LG56" s="173" t="str">
        <f t="shared" si="283"/>
        <v>-</v>
      </c>
      <c r="LH56" s="173" t="str">
        <f t="shared" si="283"/>
        <v>-</v>
      </c>
      <c r="LI56" s="173" t="str">
        <f t="shared" si="283"/>
        <v>-</v>
      </c>
      <c r="LJ56" s="173" t="str">
        <f t="shared" si="283"/>
        <v>-</v>
      </c>
      <c r="LK56" s="173" t="str">
        <f t="shared" si="284"/>
        <v>-</v>
      </c>
      <c r="LL56" s="173" t="str">
        <f t="shared" si="284"/>
        <v>-</v>
      </c>
      <c r="LM56" s="173" t="str">
        <f t="shared" si="284"/>
        <v>-</v>
      </c>
      <c r="LN56" s="173" t="str">
        <f t="shared" si="284"/>
        <v>-</v>
      </c>
      <c r="LO56" s="173" t="str">
        <f t="shared" si="284"/>
        <v>-</v>
      </c>
      <c r="LP56" s="173" t="str">
        <f t="shared" si="284"/>
        <v>-</v>
      </c>
      <c r="LQ56" s="173" t="str">
        <f t="shared" si="284"/>
        <v>-</v>
      </c>
      <c r="LR56" s="173" t="str">
        <f t="shared" si="284"/>
        <v>-</v>
      </c>
      <c r="LS56" s="173" t="str">
        <f t="shared" si="284"/>
        <v>-</v>
      </c>
      <c r="LT56" s="173" t="str">
        <f t="shared" si="284"/>
        <v>-</v>
      </c>
      <c r="LU56" s="173" t="str">
        <f t="shared" si="284"/>
        <v>-</v>
      </c>
      <c r="LV56" s="173" t="str">
        <f t="shared" si="284"/>
        <v>-</v>
      </c>
      <c r="LW56" s="173" t="str">
        <f t="shared" si="284"/>
        <v>-</v>
      </c>
      <c r="LX56" s="173" t="str">
        <f t="shared" si="284"/>
        <v>-</v>
      </c>
      <c r="LY56" s="173" t="str">
        <f t="shared" si="284"/>
        <v>-</v>
      </c>
      <c r="LZ56" s="173" t="str">
        <f t="shared" si="284"/>
        <v>-</v>
      </c>
      <c r="MA56" s="173" t="str">
        <f t="shared" si="285"/>
        <v>-</v>
      </c>
      <c r="MB56" s="173" t="str">
        <f t="shared" si="285"/>
        <v>-</v>
      </c>
      <c r="MC56" s="173" t="str">
        <f t="shared" si="285"/>
        <v>-</v>
      </c>
      <c r="MD56" s="173" t="str">
        <f t="shared" si="285"/>
        <v>-</v>
      </c>
      <c r="ME56" s="173" t="str">
        <f t="shared" si="285"/>
        <v>-</v>
      </c>
      <c r="MF56" s="173" t="str">
        <f t="shared" si="285"/>
        <v>-</v>
      </c>
      <c r="MG56" s="173" t="str">
        <f t="shared" si="285"/>
        <v>-</v>
      </c>
      <c r="MH56" s="173" t="str">
        <f t="shared" si="285"/>
        <v>-</v>
      </c>
      <c r="MI56" s="173" t="str">
        <f t="shared" si="285"/>
        <v>-</v>
      </c>
      <c r="MJ56" s="173" t="str">
        <f t="shared" si="285"/>
        <v>-</v>
      </c>
      <c r="MK56" s="173" t="str">
        <f t="shared" si="285"/>
        <v>-</v>
      </c>
      <c r="ML56" s="173" t="str">
        <f t="shared" si="285"/>
        <v>-</v>
      </c>
      <c r="MM56" s="173" t="str">
        <f t="shared" si="285"/>
        <v>-</v>
      </c>
      <c r="MN56" s="173" t="str">
        <f t="shared" si="285"/>
        <v>-</v>
      </c>
      <c r="MO56" s="173" t="str">
        <f t="shared" si="285"/>
        <v>-</v>
      </c>
      <c r="MP56" s="173" t="str">
        <f t="shared" si="285"/>
        <v>-</v>
      </c>
      <c r="MQ56" s="173" t="str">
        <f t="shared" si="286"/>
        <v>-</v>
      </c>
      <c r="MR56" s="173" t="str">
        <f t="shared" si="286"/>
        <v>-</v>
      </c>
      <c r="MS56" s="173" t="str">
        <f t="shared" si="286"/>
        <v>-</v>
      </c>
      <c r="MT56" s="173" t="str">
        <f t="shared" si="286"/>
        <v>-</v>
      </c>
      <c r="MU56" s="173" t="str">
        <f t="shared" si="286"/>
        <v>-</v>
      </c>
      <c r="MV56" s="173" t="str">
        <f t="shared" si="286"/>
        <v>-</v>
      </c>
      <c r="MW56" s="173" t="str">
        <f t="shared" si="286"/>
        <v>-</v>
      </c>
      <c r="MX56" s="173" t="str">
        <f t="shared" si="286"/>
        <v>-</v>
      </c>
      <c r="MY56" s="173" t="str">
        <f t="shared" si="286"/>
        <v>-</v>
      </c>
      <c r="MZ56" s="173" t="str">
        <f t="shared" si="286"/>
        <v>-</v>
      </c>
      <c r="NA56" s="173" t="str">
        <f t="shared" si="286"/>
        <v>-</v>
      </c>
      <c r="NB56" s="173" t="str">
        <f t="shared" si="286"/>
        <v>-</v>
      </c>
      <c r="NC56" s="173" t="str">
        <f t="shared" si="286"/>
        <v>-</v>
      </c>
      <c r="ND56" s="173" t="str">
        <f t="shared" si="286"/>
        <v>-</v>
      </c>
      <c r="NE56" s="173" t="str">
        <f t="shared" si="286"/>
        <v>-</v>
      </c>
      <c r="NF56" s="173" t="str">
        <f t="shared" si="286"/>
        <v>-</v>
      </c>
      <c r="NG56" s="173" t="str">
        <f t="shared" si="287"/>
        <v>-</v>
      </c>
      <c r="NH56" s="173" t="str">
        <f t="shared" si="287"/>
        <v>-</v>
      </c>
      <c r="NI56" s="173" t="str">
        <f t="shared" si="287"/>
        <v>-</v>
      </c>
      <c r="NJ56" s="173" t="str">
        <f t="shared" si="287"/>
        <v>-</v>
      </c>
      <c r="NK56" s="173" t="str">
        <f t="shared" si="287"/>
        <v>-</v>
      </c>
      <c r="NL56" s="173" t="str">
        <f t="shared" si="287"/>
        <v>-</v>
      </c>
      <c r="NM56" s="173" t="str">
        <f t="shared" si="287"/>
        <v>-</v>
      </c>
      <c r="NN56" s="173" t="str">
        <f t="shared" si="287"/>
        <v>-</v>
      </c>
      <c r="NO56" s="173" t="str">
        <f t="shared" si="287"/>
        <v>-</v>
      </c>
      <c r="NP56" s="173" t="str">
        <f t="shared" si="287"/>
        <v>-</v>
      </c>
      <c r="NQ56" s="173" t="str">
        <f t="shared" si="287"/>
        <v>-</v>
      </c>
      <c r="NR56" s="173" t="str">
        <f t="shared" si="287"/>
        <v>-</v>
      </c>
      <c r="NS56" s="173" t="str">
        <f t="shared" si="287"/>
        <v>-</v>
      </c>
      <c r="NT56" s="173" t="str">
        <f t="shared" si="287"/>
        <v>-</v>
      </c>
      <c r="NU56" s="173" t="str">
        <f t="shared" si="287"/>
        <v>-</v>
      </c>
      <c r="NV56" s="173" t="str">
        <f t="shared" si="287"/>
        <v>-</v>
      </c>
      <c r="NW56" s="173" t="str">
        <f t="shared" si="288"/>
        <v>-</v>
      </c>
      <c r="NX56" s="173" t="str">
        <f t="shared" si="288"/>
        <v>-</v>
      </c>
      <c r="NY56" s="173" t="str">
        <f t="shared" si="288"/>
        <v>-</v>
      </c>
      <c r="NZ56" s="173" t="str">
        <f t="shared" si="288"/>
        <v>-</v>
      </c>
      <c r="OA56" s="173" t="str">
        <f t="shared" si="288"/>
        <v>-</v>
      </c>
      <c r="OB56" s="173" t="str">
        <f t="shared" si="288"/>
        <v>-</v>
      </c>
      <c r="OC56" s="173" t="str">
        <f t="shared" si="288"/>
        <v>-</v>
      </c>
      <c r="OD56" s="173" t="str">
        <f t="shared" si="288"/>
        <v>-</v>
      </c>
      <c r="OE56" s="22">
        <f t="shared" ca="1" si="300"/>
        <v>0</v>
      </c>
      <c r="OF56" s="22" t="str">
        <f t="shared" ca="1" si="300"/>
        <v>-</v>
      </c>
      <c r="OG56" s="22">
        <f t="shared" ca="1" si="300"/>
        <v>0</v>
      </c>
      <c r="OH56" s="22">
        <f t="shared" ca="1" si="300"/>
        <v>0</v>
      </c>
      <c r="OI56" s="27">
        <v>0</v>
      </c>
    </row>
    <row r="57" spans="1:399" s="303" customFormat="1" outlineLevel="1">
      <c r="A57" s="302">
        <f t="shared" si="301"/>
        <v>52</v>
      </c>
      <c r="B57" s="302">
        <f t="shared" si="297"/>
        <v>46</v>
      </c>
      <c r="C57" s="303">
        <v>5</v>
      </c>
      <c r="D57" s="303" t="b">
        <v>1</v>
      </c>
      <c r="E57" s="303" t="b">
        <v>0</v>
      </c>
      <c r="F57" s="303" t="b">
        <v>1</v>
      </c>
      <c r="G57" s="239">
        <f t="array" ref="G57">MAX(G$49,MOD(G56+1*AND(H57:$AA57=H$49:$AA$49),G$50+1))</f>
        <v>2</v>
      </c>
      <c r="H57" s="239">
        <f t="array" ref="H57">MAX(H$49,MOD(H56+1*AND(I57:$AA57=I$49:$AA$49),H$50+1))</f>
        <v>2</v>
      </c>
      <c r="I57" s="239">
        <f t="array" ref="I57">MAX(I$49,MOD(I56+1*AND(J57:$AA57=J$49:$AA$49),I$50+1))</f>
        <v>1</v>
      </c>
      <c r="J57" s="239">
        <f t="array" ref="J57">MAX(J$49,MOD(J56+1*AND(K57:$AA57=K$49:$AA$49),J$50+1))</f>
        <v>1</v>
      </c>
      <c r="K57" s="239">
        <f t="array" ref="K57">MAX(K$49,MOD(K56+1*AND(L57:$AA57=L$49:$AA$49),K$50+1))</f>
        <v>1</v>
      </c>
      <c r="L57" s="239">
        <f t="array" ref="L57">MAX(L$49,MOD(L56+1*AND(M57:$AA57=M$49:$AA$49),L$50+1))</f>
        <v>1</v>
      </c>
      <c r="M57" s="239">
        <f t="array" ref="M57">MAX(M$49,MOD(M56+1*AND(N57:$AA57=N$49:$AA$49),M$50+1))</f>
        <v>1</v>
      </c>
      <c r="N57" s="239">
        <f t="array" ref="N57">MAX(N$49,MOD(N56+1*AND(O57:$AA57=O$49:$AA$49),N$50+1))</f>
        <v>6</v>
      </c>
      <c r="O57" s="239">
        <f t="array" ref="O57">MAX(O$49,MOD(O56+1*AND(P57:$AA57=P$49:$AA$49),O$50+1))</f>
        <v>1</v>
      </c>
      <c r="P57" s="239">
        <f t="array" ref="P57">MAX(P$49,MOD(P56+1*AND(Q57:$AA57=Q$49:$AA$49),P$50+1))</f>
        <v>1</v>
      </c>
      <c r="Q57" s="239">
        <f t="array" ref="Q57">MAX(Q$49,MOD(Q56+1*AND(R57:$AA57=R$49:$AA$49),Q$50+1))</f>
        <v>1</v>
      </c>
      <c r="R57" s="239">
        <f t="array" ref="R57">MAX(R$49,MOD(R56+1*AND(S57:$AA57=S$49:$AA$49),R$50+1))</f>
        <v>1</v>
      </c>
      <c r="S57" s="239">
        <f t="array" ref="S57">MAX(S$49,MOD(S56+1*AND(T57:$AA57=T$49:$AA$49),S$50+1))</f>
        <v>1</v>
      </c>
      <c r="T57" s="239">
        <f t="array" ref="T57">MAX(T$49,MOD(T56+1*AND(U57:$AA57=U$49:$AA$49),T$50+1))</f>
        <v>1</v>
      </c>
      <c r="U57" s="239">
        <f t="array" ref="U57">MAX(U$49,MOD(U56+1*AND(V57:$AA57=V$49:$AA$49),U$50+1))</f>
        <v>1</v>
      </c>
      <c r="V57" s="239">
        <f t="array" ref="V57">MAX(V$49,MOD(V56+1*AND(W57:$AA57=W$49:$AA$49),V$50+1))</f>
        <v>1</v>
      </c>
      <c r="W57" s="239">
        <f t="array" ref="W57">MAX(W$49,MOD(W56+1*AND(X57:$AA57=X$49:$AA$49),W$50+1))</f>
        <v>1</v>
      </c>
      <c r="X57" s="239">
        <f t="array" ref="X57">MAX(X$49,MOD(X56+1*AND(Y57:$AA57=Y$49:$AA$49),X$50+1))</f>
        <v>1</v>
      </c>
      <c r="Y57" s="239">
        <f t="array" ref="Y57">MAX(Y$49,MOD(Y56+1*AND(Z57:$AA57=Z$49:$AA$49),Y$50+1))</f>
        <v>1</v>
      </c>
      <c r="Z57" s="238"/>
      <c r="AB57" s="303">
        <f>INDEX(CHOOSE($G57,DataAutumn!i.AdultDrys,DataWinter!i.AdultDrys,DataSpring!i.AdultDrys),1,$AD57)</f>
        <v>1</v>
      </c>
      <c r="AC57" s="21">
        <v>0</v>
      </c>
      <c r="AD57" s="5">
        <f t="shared" si="246"/>
        <v>2</v>
      </c>
      <c r="AE57" s="5">
        <f t="shared" si="246"/>
        <v>0</v>
      </c>
      <c r="AF57" s="5">
        <f t="shared" si="246"/>
        <v>2</v>
      </c>
      <c r="AG57" s="5">
        <f t="shared" si="246"/>
        <v>0</v>
      </c>
      <c r="AJ57" s="328" t="str">
        <f t="shared" ca="1" si="290"/>
        <v>00006 Landuse GSM Day169 MWM     NLB000% GI1 WP100% MP100% GP100% EL000% Age213 FlkSt_Hgt_Opt _Opt (F33N11)</v>
      </c>
      <c r="AK57" s="10" t="str">
        <f ca="1">IF(COUNTIF(AJ$5:AJ57,AJ57)=1,"-","Dup")</f>
        <v>-</v>
      </c>
      <c r="AL57" s="22" t="b">
        <f t="shared" ca="1" si="298"/>
        <v>1</v>
      </c>
      <c r="AM57" s="22" t="b">
        <f t="shared" ca="1" si="298"/>
        <v>0</v>
      </c>
      <c r="AN57" s="22" t="str">
        <f t="shared" ca="1" si="298"/>
        <v>-</v>
      </c>
      <c r="AO57" s="22" t="str">
        <f t="shared" ca="1" si="248"/>
        <v>-</v>
      </c>
      <c r="AP57" s="22" t="str">
        <f t="shared" ca="1" si="248"/>
        <v>-</v>
      </c>
      <c r="AQ57" s="22" t="str">
        <f t="shared" ca="1" si="298"/>
        <v>-</v>
      </c>
      <c r="AR57" s="22" t="str">
        <f t="shared" ref="AR57:AS57" ca="1" si="303">OFFSET(AR$5,$B57,0)</f>
        <v>-</v>
      </c>
      <c r="AS57" s="22">
        <f t="shared" ca="1" si="303"/>
        <v>1</v>
      </c>
      <c r="AT57" s="22" t="str">
        <f t="shared" ca="1" si="298"/>
        <v>-</v>
      </c>
      <c r="AU57" s="22" t="str">
        <f t="shared" ref="AU57:BJ63" ca="1" si="304">OFFSET(AU$5,$B57,0)</f>
        <v>-</v>
      </c>
      <c r="AV57" s="22" t="str">
        <f t="shared" ca="1" si="304"/>
        <v>-</v>
      </c>
      <c r="AW57" s="22" t="str">
        <f t="shared" ca="1" si="304"/>
        <v>-</v>
      </c>
      <c r="AX57" s="22" t="str">
        <f t="shared" ca="1" si="304"/>
        <v>-</v>
      </c>
      <c r="AY57" s="22">
        <f t="shared" ca="1" si="304"/>
        <v>1</v>
      </c>
      <c r="AZ57" s="22">
        <f t="shared" ca="1" si="304"/>
        <v>1</v>
      </c>
      <c r="BA57" s="22" t="str">
        <f t="shared" ca="1" si="304"/>
        <v>-</v>
      </c>
      <c r="BB57" s="22" t="str">
        <f t="shared" ca="1" si="304"/>
        <v>-</v>
      </c>
      <c r="BC57" s="22" t="str">
        <f t="shared" ca="1" si="304"/>
        <v>-</v>
      </c>
      <c r="BD57" s="22" t="str">
        <f t="shared" ca="1" si="304"/>
        <v>-</v>
      </c>
      <c r="BE57" s="22" t="str">
        <f t="shared" ca="1" si="304"/>
        <v>-</v>
      </c>
      <c r="BF57" s="22" t="str">
        <f t="shared" ca="1" si="304"/>
        <v>-</v>
      </c>
      <c r="BG57" s="22" t="str">
        <f t="shared" ca="1" si="304"/>
        <v>-</v>
      </c>
      <c r="BH57" s="22" t="str">
        <f t="shared" ca="1" si="304"/>
        <v>-</v>
      </c>
      <c r="BI57" s="22" t="str">
        <f t="shared" ca="1" si="304"/>
        <v>-</v>
      </c>
      <c r="BJ57" s="22" t="str">
        <f t="shared" ca="1" si="304"/>
        <v>-</v>
      </c>
      <c r="BK57" s="22" t="str">
        <f t="shared" ref="BK57:BZ63" ca="1" si="305">OFFSET(BK$5,$B57,0)</f>
        <v>-</v>
      </c>
      <c r="BL57" s="22" t="str">
        <f t="shared" ca="1" si="305"/>
        <v>-</v>
      </c>
      <c r="BM57" s="22" t="str">
        <f t="shared" ca="1" si="305"/>
        <v>-</v>
      </c>
      <c r="BN57" s="22" t="str">
        <f t="shared" ca="1" si="305"/>
        <v>-</v>
      </c>
      <c r="BO57" s="22" t="str">
        <f t="shared" ca="1" si="305"/>
        <v>-</v>
      </c>
      <c r="BP57" s="22" t="str">
        <f t="shared" ca="1" si="305"/>
        <v>-</v>
      </c>
      <c r="BQ57" s="22" t="str">
        <f t="shared" ca="1" si="305"/>
        <v>-</v>
      </c>
      <c r="BR57" s="22" t="str">
        <f t="shared" ca="1" si="305"/>
        <v>-</v>
      </c>
      <c r="BS57" s="22" t="str">
        <f t="shared" ca="1" si="305"/>
        <v>-</v>
      </c>
      <c r="BT57" s="22" t="str">
        <f t="shared" ca="1" si="305"/>
        <v>-</v>
      </c>
      <c r="BU57" s="22" t="str">
        <f t="shared" ca="1" si="305"/>
        <v>-</v>
      </c>
      <c r="BV57" s="22" t="str">
        <f t="shared" ca="1" si="305"/>
        <v>-</v>
      </c>
      <c r="BW57" s="22" t="str">
        <f t="shared" ca="1" si="305"/>
        <v>-</v>
      </c>
      <c r="BX57" s="5">
        <f t="shared" si="249"/>
        <v>0</v>
      </c>
      <c r="BY57" s="22" t="str">
        <f t="shared" ca="1" si="305"/>
        <v>-</v>
      </c>
      <c r="BZ57" s="22" t="str">
        <f t="shared" ca="1" si="305"/>
        <v>-</v>
      </c>
      <c r="CA57" s="22" t="str">
        <f t="shared" ref="CA57:CP63" ca="1" si="306">OFFSET(CA$5,$B57,0)</f>
        <v>-</v>
      </c>
      <c r="CB57" s="22" t="str">
        <f t="shared" ca="1" si="306"/>
        <v>-</v>
      </c>
      <c r="CC57" s="22" t="str">
        <f t="shared" ca="1" si="306"/>
        <v>-</v>
      </c>
      <c r="CD57" s="22" t="str">
        <f t="shared" ca="1" si="306"/>
        <v>-</v>
      </c>
      <c r="CE57" s="22" t="str">
        <f t="shared" ca="1" si="306"/>
        <v>-</v>
      </c>
      <c r="CF57" s="22" t="str">
        <f t="shared" ca="1" si="306"/>
        <v>-</v>
      </c>
      <c r="CG57" s="22">
        <f t="shared" ca="1" si="306"/>
        <v>1</v>
      </c>
      <c r="CH57" s="22">
        <f t="shared" ca="1" si="306"/>
        <v>1</v>
      </c>
      <c r="CI57" s="22">
        <f t="shared" ca="1" si="306"/>
        <v>0</v>
      </c>
      <c r="CJ57" s="22" t="str">
        <f t="shared" ca="1" si="306"/>
        <v>-</v>
      </c>
      <c r="CK57" s="22" t="str">
        <f t="shared" ca="1" si="306"/>
        <v>-</v>
      </c>
      <c r="CL57" s="22" t="str">
        <f t="shared" ca="1" si="306"/>
        <v>-</v>
      </c>
      <c r="CM57" s="22" t="str">
        <f t="shared" ca="1" si="306"/>
        <v>-</v>
      </c>
      <c r="CN57" s="22" t="str">
        <f t="shared" ca="1" si="306"/>
        <v>-</v>
      </c>
      <c r="CO57" s="22" t="str">
        <f t="shared" ca="1" si="306"/>
        <v>-</v>
      </c>
      <c r="CP57" s="22" t="str">
        <f t="shared" ca="1" si="306"/>
        <v>-</v>
      </c>
      <c r="CQ57" s="22">
        <f t="shared" ref="CQ57:CW63" ca="1" si="307">OFFSET(CQ$5,$B57,0)</f>
        <v>0</v>
      </c>
      <c r="CR57" s="22" t="str">
        <f t="shared" ca="1" si="307"/>
        <v>-</v>
      </c>
      <c r="CS57" s="22" t="str">
        <f t="shared" ca="1" si="307"/>
        <v>-</v>
      </c>
      <c r="CT57" s="22" t="str">
        <f t="shared" ca="1" si="307"/>
        <v>-</v>
      </c>
      <c r="CU57" s="22" t="str">
        <f t="shared" ca="1" si="307"/>
        <v>-</v>
      </c>
      <c r="CV57" s="22" t="str">
        <f t="shared" ca="1" si="307"/>
        <v>-</v>
      </c>
      <c r="CW57" s="22">
        <f t="shared" ca="1" si="307"/>
        <v>0</v>
      </c>
      <c r="CX57" s="195">
        <f t="shared" si="252"/>
        <v>-1</v>
      </c>
      <c r="CY57" s="195">
        <f t="shared" si="252"/>
        <v>-0.5</v>
      </c>
      <c r="CZ57" s="195">
        <f t="shared" si="252"/>
        <v>-0.5</v>
      </c>
      <c r="DA57" s="195">
        <f t="shared" si="252"/>
        <v>-0.5</v>
      </c>
      <c r="DB57" s="194">
        <f t="shared" si="253"/>
        <v>0</v>
      </c>
      <c r="DC57" s="194">
        <f t="shared" si="253"/>
        <v>0</v>
      </c>
      <c r="DD57" s="194">
        <f t="shared" si="253"/>
        <v>0</v>
      </c>
      <c r="DE57" s="194">
        <f t="shared" si="253"/>
        <v>0</v>
      </c>
      <c r="DF57" s="196">
        <f t="shared" si="254"/>
        <v>0</v>
      </c>
      <c r="DG57" s="196">
        <f t="shared" si="254"/>
        <v>0</v>
      </c>
      <c r="DH57" s="196">
        <f t="shared" si="254"/>
        <v>0</v>
      </c>
      <c r="DI57" s="196">
        <f t="shared" si="254"/>
        <v>0</v>
      </c>
      <c r="DJ57" s="195">
        <f t="shared" si="255"/>
        <v>-1</v>
      </c>
      <c r="DK57" s="195">
        <f t="shared" si="255"/>
        <v>-0.5</v>
      </c>
      <c r="DL57" s="195">
        <f t="shared" si="255"/>
        <v>-0.5</v>
      </c>
      <c r="DM57" s="195">
        <f t="shared" si="255"/>
        <v>-0.5</v>
      </c>
      <c r="DN57" s="194">
        <f t="shared" si="256"/>
        <v>0</v>
      </c>
      <c r="DO57" s="194">
        <f t="shared" si="256"/>
        <v>0</v>
      </c>
      <c r="DP57" s="194">
        <f t="shared" si="256"/>
        <v>0</v>
      </c>
      <c r="DQ57" s="194">
        <f t="shared" si="256"/>
        <v>0</v>
      </c>
      <c r="DR57" s="196">
        <f t="shared" si="257"/>
        <v>0</v>
      </c>
      <c r="DS57" s="196">
        <f t="shared" si="257"/>
        <v>0</v>
      </c>
      <c r="DT57" s="196">
        <f t="shared" si="257"/>
        <v>0</v>
      </c>
      <c r="DU57" s="196">
        <f t="shared" si="257"/>
        <v>0</v>
      </c>
      <c r="DV57" s="195">
        <f t="shared" si="258"/>
        <v>-1</v>
      </c>
      <c r="DW57" s="195">
        <f t="shared" si="258"/>
        <v>-0.5</v>
      </c>
      <c r="DX57" s="195">
        <f t="shared" si="258"/>
        <v>-0.5</v>
      </c>
      <c r="DY57" s="195">
        <f t="shared" si="258"/>
        <v>-0.5</v>
      </c>
      <c r="DZ57" s="194">
        <f t="shared" si="259"/>
        <v>0</v>
      </c>
      <c r="EA57" s="194">
        <f t="shared" si="259"/>
        <v>0</v>
      </c>
      <c r="EB57" s="194">
        <f t="shared" si="259"/>
        <v>0</v>
      </c>
      <c r="EC57" s="194">
        <f t="shared" si="259"/>
        <v>0</v>
      </c>
      <c r="ED57" s="196">
        <f t="shared" si="260"/>
        <v>0</v>
      </c>
      <c r="EE57" s="196">
        <f t="shared" si="260"/>
        <v>0</v>
      </c>
      <c r="EF57" s="196">
        <f t="shared" si="260"/>
        <v>0</v>
      </c>
      <c r="EG57" s="196">
        <f t="shared" si="260"/>
        <v>0</v>
      </c>
      <c r="EH57" s="22">
        <f t="shared" ca="1" si="261"/>
        <v>0</v>
      </c>
      <c r="EI57" s="22">
        <f t="shared" ca="1" si="261"/>
        <v>0</v>
      </c>
      <c r="EJ57" s="22">
        <f t="shared" ca="1" si="261"/>
        <v>0</v>
      </c>
      <c r="EK57" s="22">
        <f t="shared" ca="1" si="261"/>
        <v>0</v>
      </c>
      <c r="EL57" s="22" t="str">
        <f t="shared" ca="1" si="261"/>
        <v>-</v>
      </c>
      <c r="EM57" s="22" t="str">
        <f t="shared" ca="1" si="261"/>
        <v>-</v>
      </c>
      <c r="EN57" s="5">
        <f t="shared" si="262"/>
        <v>43</v>
      </c>
      <c r="EO57" s="5">
        <f t="shared" si="262"/>
        <v>43</v>
      </c>
      <c r="EP57" s="22" t="str">
        <f t="shared" ca="1" si="261"/>
        <v>-</v>
      </c>
      <c r="EQ57" s="22" t="str">
        <f t="shared" ca="1" si="261"/>
        <v>-</v>
      </c>
      <c r="ER57" s="22" t="str">
        <f t="shared" ca="1" si="261"/>
        <v>-</v>
      </c>
      <c r="ES57" s="22" t="str">
        <f t="shared" ca="1" si="261"/>
        <v>-</v>
      </c>
      <c r="ET57" s="22" t="str">
        <f t="shared" ca="1" si="261"/>
        <v>-</v>
      </c>
      <c r="EU57" s="22" t="str">
        <f t="shared" ca="1" si="261"/>
        <v>-</v>
      </c>
      <c r="EV57" s="22" t="str">
        <f t="shared" ca="1" si="261"/>
        <v>-</v>
      </c>
      <c r="EW57" s="5">
        <f t="shared" si="263"/>
        <v>1</v>
      </c>
      <c r="EX57" s="22" t="str">
        <f t="shared" ca="1" si="299"/>
        <v>-</v>
      </c>
      <c r="EY57" s="22" t="str">
        <f t="shared" ca="1" si="299"/>
        <v>-</v>
      </c>
      <c r="EZ57" s="22" t="str">
        <f t="shared" ca="1" si="299"/>
        <v>-</v>
      </c>
      <c r="FA57" s="22" t="str">
        <f t="shared" ca="1" si="299"/>
        <v>-</v>
      </c>
      <c r="FB57" s="5" t="b">
        <f t="shared" si="264"/>
        <v>0</v>
      </c>
      <c r="FC57" s="22" t="str">
        <f t="shared" ca="1" si="299"/>
        <v>-</v>
      </c>
      <c r="FD57" s="22">
        <f t="shared" ca="1" si="299"/>
        <v>0</v>
      </c>
      <c r="FE57" s="22" t="str">
        <f t="shared" ca="1" si="299"/>
        <v>-</v>
      </c>
      <c r="FF57" s="22">
        <f t="shared" ca="1" si="299"/>
        <v>1</v>
      </c>
      <c r="FG57" s="22">
        <f t="shared" ca="1" si="299"/>
        <v>0</v>
      </c>
      <c r="FH57" s="22">
        <f t="shared" ca="1" si="299"/>
        <v>1</v>
      </c>
      <c r="FI57" s="22">
        <f t="shared" ca="1" si="299"/>
        <v>1</v>
      </c>
      <c r="FJ57" s="22">
        <f t="shared" ca="1" si="299"/>
        <v>1</v>
      </c>
      <c r="FK57" s="22">
        <f t="shared" ca="1" si="299"/>
        <v>0</v>
      </c>
      <c r="FL57" s="22">
        <f t="shared" ca="1" si="299"/>
        <v>0</v>
      </c>
      <c r="FM57" s="22">
        <f t="shared" ca="1" si="299"/>
        <v>0</v>
      </c>
      <c r="FN57" s="22">
        <f t="shared" ca="1" si="299"/>
        <v>0</v>
      </c>
      <c r="FO57" s="22">
        <f t="shared" ca="1" si="299"/>
        <v>1</v>
      </c>
      <c r="FP57" s="22">
        <f t="shared" ca="1" si="299"/>
        <v>0</v>
      </c>
      <c r="FQ57" s="22">
        <f t="shared" ca="1" si="299"/>
        <v>0</v>
      </c>
      <c r="FR57" s="22">
        <f t="shared" ca="1" si="299"/>
        <v>0</v>
      </c>
      <c r="FS57" s="22">
        <f t="shared" ca="1" si="299"/>
        <v>0</v>
      </c>
      <c r="FT57" s="22">
        <f t="shared" ca="1" si="299"/>
        <v>0</v>
      </c>
      <c r="FU57" s="22">
        <f t="shared" ca="1" si="299"/>
        <v>0</v>
      </c>
      <c r="FV57" s="22">
        <f t="shared" ca="1" si="299"/>
        <v>0</v>
      </c>
      <c r="FW57" s="22">
        <f t="shared" ca="1" si="299"/>
        <v>1</v>
      </c>
      <c r="FX57" s="22">
        <f t="shared" ca="1" si="299"/>
        <v>0</v>
      </c>
      <c r="FY57" s="5">
        <f t="shared" si="265"/>
        <v>0</v>
      </c>
      <c r="FZ57" s="5">
        <f t="shared" si="265"/>
        <v>0</v>
      </c>
      <c r="GA57" s="5">
        <f t="shared" si="265"/>
        <v>0</v>
      </c>
      <c r="GB57" s="5">
        <f t="shared" si="266"/>
        <v>0</v>
      </c>
      <c r="GC57" s="5">
        <f t="shared" si="266"/>
        <v>0</v>
      </c>
      <c r="GD57" s="5">
        <f t="shared" si="266"/>
        <v>0</v>
      </c>
      <c r="GE57" s="22">
        <f t="shared" ca="1" si="299"/>
        <v>0</v>
      </c>
      <c r="GF57" s="22">
        <f t="shared" ca="1" si="299"/>
        <v>0</v>
      </c>
      <c r="GG57" s="22" t="str">
        <f t="shared" ca="1" si="299"/>
        <v>-</v>
      </c>
      <c r="GH57" s="22" t="str">
        <f t="shared" ca="1" si="299"/>
        <v>-</v>
      </c>
      <c r="GI57" s="22" t="str">
        <f t="shared" ca="1" si="299"/>
        <v>-</v>
      </c>
      <c r="GJ57" s="22" t="str">
        <f t="shared" ca="1" si="299"/>
        <v>-</v>
      </c>
      <c r="GK57" s="5" t="b">
        <f t="shared" si="267"/>
        <v>0</v>
      </c>
      <c r="GL57" s="5" t="b">
        <f t="shared" si="267"/>
        <v>1</v>
      </c>
      <c r="GM57" s="5" t="b">
        <f t="shared" si="267"/>
        <v>0</v>
      </c>
      <c r="GN57" s="5">
        <f t="shared" si="268"/>
        <v>0</v>
      </c>
      <c r="GO57" s="22">
        <f t="shared" ca="1" si="299"/>
        <v>1</v>
      </c>
      <c r="GP57" s="22">
        <f t="shared" ca="1" si="299"/>
        <v>2</v>
      </c>
      <c r="GQ57" s="5" t="str">
        <f t="shared" si="269"/>
        <v>-</v>
      </c>
      <c r="GR57" s="5" t="str">
        <f t="shared" si="269"/>
        <v>-</v>
      </c>
      <c r="GS57" s="5" t="str">
        <f t="shared" si="270"/>
        <v>-</v>
      </c>
      <c r="GT57" s="5" t="str">
        <f t="shared" si="270"/>
        <v>-</v>
      </c>
      <c r="GU57" s="5">
        <f t="shared" si="271"/>
        <v>1</v>
      </c>
      <c r="GV57" s="22" t="str">
        <f t="shared" ca="1" si="299"/>
        <v>-</v>
      </c>
      <c r="GW57" s="22" t="str">
        <f t="shared" ca="1" si="299"/>
        <v>-</v>
      </c>
      <c r="GX57" s="295" t="str">
        <f t="array" ref="GX57">IF(OR(GY57:HL57&lt;&gt;"-"),TRUE,"-")</f>
        <v>-</v>
      </c>
      <c r="GY57" s="5" t="str">
        <f>IF($Z57=0,"-",IFERROR(INDEX(CHOOSE($G57,DataAutumn!i.GI, DataWinter!i.GI, DataSpring!i.GI),$H57,7*($Z57-1)+GY$14)*INDEX(GI.LowerScalar,1,GY$14),"-"))</f>
        <v>-</v>
      </c>
      <c r="GZ57" s="5" t="str">
        <f>IF($Z57=0,"-",IFERROR(INDEX(CHOOSE($G57,DataAutumn!i.GI, DataWinter!i.GI, DataSpring!i.GI),$H57,7*($Z57-1)+GZ$14)*INDEX(GI.LowerScalar,1,GZ$14),"-"))</f>
        <v>-</v>
      </c>
      <c r="HA57" s="5" t="str">
        <f>IF($Z57=0,"-",IFERROR(INDEX(CHOOSE($G57,DataAutumn!i.GI, DataWinter!i.GI, DataSpring!i.GI),$H57,7*($Z57-1)+HA$14)*INDEX(GI.LowerScalar,1,HA$14),"-"))</f>
        <v>-</v>
      </c>
      <c r="HB57" s="5" t="str">
        <f>IF($Z57=0,"-",IFERROR(INDEX(CHOOSE($G57,DataAutumn!i.GI, DataWinter!i.GI, DataSpring!i.GI),$H57,7*($Z57-1)+HB$14)*INDEX(GI.LowerScalar,1,HB$14),"-"))</f>
        <v>-</v>
      </c>
      <c r="HC57" s="5" t="str">
        <f>IF($Z57=0,"-",IFERROR(INDEX(CHOOSE($G57,DataAutumn!i.GI, DataWinter!i.GI, DataSpring!i.GI),$H57,7*($Z57-1)+HC$14)*INDEX(GI.LowerScalar,1,HC$14),"-"))</f>
        <v>-</v>
      </c>
      <c r="HD57" s="5" t="str">
        <f>IF($Z57=0,"-",IFERROR(INDEX(CHOOSE($G57,DataAutumn!i.GI, DataWinter!i.GI, DataSpring!i.GI),$H57,7*($Z57-1)+HD$14)*INDEX(GI.LowerScalar,1,HD$14),"-"))</f>
        <v>-</v>
      </c>
      <c r="HE57" s="5" t="str">
        <f>IF($Z57=0,"-",IFERROR(INDEX(CHOOSE($G57,DataAutumn!i.GI, DataWinter!i.GI, DataSpring!i.GI),$H57,7*($Z57-1)+HE$14)*INDEX(GI.LowerScalar,1,HE$14),"-"))</f>
        <v>-</v>
      </c>
      <c r="HF57" s="5" t="str">
        <f>IF($Z57=0,"-",IFERROR(INDEX(CHOOSE($G57,DataAutumn!i.GI, DataWinter!i.GI, DataSpring!i.GI),$H57,7*($Z57-1)+HF$14)*INDEX(GI.LowerScalar,1,HF$14),"-"))</f>
        <v>-</v>
      </c>
      <c r="HG57" s="5" t="str">
        <f>IF($Z57=0,"-",IFERROR(INDEX(CHOOSE($G57,DataAutumn!i.GI, DataWinter!i.GI, DataSpring!i.GI),$H57,7*($Z57-1)+HG$14)*INDEX(GI.LowerScalar,1,HG$14),"-"))</f>
        <v>-</v>
      </c>
      <c r="HH57" s="5" t="str">
        <f>IF($Z57=0,"-",IFERROR(INDEX(CHOOSE($G57,DataAutumn!i.GI, DataWinter!i.GI, DataSpring!i.GI),$H57,7*($Z57-1)+HH$14)*INDEX(GI.LowerScalar,1,HH$14),"-"))</f>
        <v>-</v>
      </c>
      <c r="HI57" s="5" t="str">
        <f>IF($Z57=0,"-",IFERROR(INDEX(CHOOSE($G57,DataAutumn!i.GI, DataWinter!i.GI, DataSpring!i.GI),$H57,7*($Z57-1)+HI$14)*INDEX(GI.LowerScalar,1,HI$14),"-"))</f>
        <v>-</v>
      </c>
      <c r="HJ57" s="5" t="str">
        <f>IF($Z57=0,"-",IFERROR(INDEX(CHOOSE($G57,DataAutumn!i.GI, DataWinter!i.GI, DataSpring!i.GI),$H57,7*($Z57-1)+HJ$14)*INDEX(GI.LowerScalar,1,HJ$14),"-"))</f>
        <v>-</v>
      </c>
      <c r="HK57" s="5" t="str">
        <f>IF($Z57=0,"-",IFERROR(INDEX(CHOOSE($G57,DataAutumn!i.GI, DataWinter!i.GI, DataSpring!i.GI),$H57,7*($Z57-1)+HK$14)*INDEX(GI.LowerScalar,1,HK$14),"-"))</f>
        <v>-</v>
      </c>
      <c r="HL57" s="5" t="str">
        <f>IF($Z57=0,"-",IFERROR(INDEX(CHOOSE($G57,DataAutumn!i.GI, DataWinter!i.GI, DataSpring!i.GI),$H57,7*($Z57-1)+HL$14)*INDEX(GI.LowerScalar,1,HL$14),"-"))</f>
        <v>-</v>
      </c>
      <c r="HM57" s="5" t="b">
        <f t="array" aca="1" ref="HM57" ca="1">IF(OR(HN57:IB57&lt;&gt;"-"),TRUE,"-")</f>
        <v>1</v>
      </c>
      <c r="HN57" s="22">
        <f t="shared" ca="1" si="294"/>
        <v>0</v>
      </c>
      <c r="HO57" s="5" t="str">
        <f>IF($Z57=0,"-",IFERROR(INDEX(CHOOSE($G57,DataAutumn!i.GI, DataWinter!i.GI, DataSpring!i.GI),$H57,7*($Z57-1)+HO$14)*INDEX(GI.UpperScalar,1,HO$14),"-"))</f>
        <v>-</v>
      </c>
      <c r="HP57" s="5" t="str">
        <f>IF($Z57=0,"-",IFERROR(INDEX(CHOOSE($G57,DataAutumn!i.GI, DataWinter!i.GI, DataSpring!i.GI),$H57,7*($Z57-1)+HP$14)*INDEX(GI.UpperScalar,1,HP$14),"-"))</f>
        <v>-</v>
      </c>
      <c r="HQ57" s="5" t="str">
        <f>IF($Z57=0,"-",IFERROR(INDEX(CHOOSE($G57,DataAutumn!i.GI, DataWinter!i.GI, DataSpring!i.GI),$H57,7*($Z57-1)+HQ$14)*INDEX(GI.UpperScalar,1,HQ$14),"-"))</f>
        <v>-</v>
      </c>
      <c r="HR57" s="5" t="str">
        <f>IF($Z57=0,"-",IFERROR(INDEX(CHOOSE($G57,DataAutumn!i.GI, DataWinter!i.GI, DataSpring!i.GI),$H57,7*($Z57-1)+HR$14)*INDEX(GI.UpperScalar,1,HR$14),"-"))</f>
        <v>-</v>
      </c>
      <c r="HS57" s="5" t="str">
        <f>IF($Z57=0,"-",IFERROR(INDEX(CHOOSE($G57,DataAutumn!i.GI, DataWinter!i.GI, DataSpring!i.GI),$H57,7*($Z57-1)+HS$14)*INDEX(GI.UpperScalar,1,HS$14),"-"))</f>
        <v>-</v>
      </c>
      <c r="HT57" s="5" t="str">
        <f>IF($Z57=0,"-",IFERROR(INDEX(CHOOSE($G57,DataAutumn!i.GI, DataWinter!i.GI, DataSpring!i.GI),$H57,7*($Z57-1)+HT$14)*INDEX(GI.UpperScalar,1,HT$14),"-"))</f>
        <v>-</v>
      </c>
      <c r="HU57" s="5" t="str">
        <f>IF($Z57=0,"-",IFERROR(INDEX(CHOOSE($G57,DataAutumn!i.GI, DataWinter!i.GI, DataSpring!i.GI),$H57,7*($Z57-1)+HU$14)*INDEX(GI.UpperScalar,1,HU$14),"-"))</f>
        <v>-</v>
      </c>
      <c r="HV57" s="5" t="str">
        <f>IF($Z57=0,"-",IFERROR(INDEX(CHOOSE($G57,DataAutumn!i.GI, DataWinter!i.GI, DataSpring!i.GI),$H57,7*($Z57-1)+HV$14)*INDEX(GI.UpperScalar,1,HV$14),"-"))</f>
        <v>-</v>
      </c>
      <c r="HW57" s="5" t="str">
        <f>IF($Z57=0,"-",IFERROR(INDEX(CHOOSE($G57,DataAutumn!i.GI, DataWinter!i.GI, DataSpring!i.GI),$H57,7*($Z57-1)+HW$14)*INDEX(GI.UpperScalar,1,HW$14),"-"))</f>
        <v>-</v>
      </c>
      <c r="HX57" s="5" t="str">
        <f>IF($Z57=0,"-",IFERROR(INDEX(CHOOSE($G57,DataAutumn!i.GI, DataWinter!i.GI, DataSpring!i.GI),$H57,7*($Z57-1)+HX$14)*INDEX(GI.UpperScalar,1,HX$14),"-"))</f>
        <v>-</v>
      </c>
      <c r="HY57" s="5" t="str">
        <f>IF($Z57=0,"-",IFERROR(INDEX(CHOOSE($G57,DataAutumn!i.GI, DataWinter!i.GI, DataSpring!i.GI),$H57,7*($Z57-1)+HY$14)*INDEX(GI.UpperScalar,1,HY$14),"-"))</f>
        <v>-</v>
      </c>
      <c r="HZ57" s="5" t="str">
        <f>IF($Z57=0,"-",IFERROR(INDEX(CHOOSE($G57,DataAutumn!i.GI, DataWinter!i.GI, DataSpring!i.GI),$H57,7*($Z57-1)+HZ$14)*INDEX(GI.UpperScalar,1,HZ$14),"-"))</f>
        <v>-</v>
      </c>
      <c r="IA57" s="5" t="str">
        <f>IF($Z57=0,"-",IFERROR(INDEX(CHOOSE($G57,DataAutumn!i.GI, DataWinter!i.GI, DataSpring!i.GI),$H57,7*($Z57-1)+IA$14)*INDEX(GI.UpperScalar,1,IA$14),"-"))</f>
        <v>-</v>
      </c>
      <c r="IB57" s="5" t="str">
        <f>IF($Z57=0,"-",IFERROR(INDEX(CHOOSE($G57,DataAutumn!i.GI, DataWinter!i.GI, DataSpring!i.GI),$H57,7*($Z57-1)+IB$14)*INDEX(GI.UpperScalar,1,IB$14),"-"))</f>
        <v>-</v>
      </c>
      <c r="IC57" s="22" t="str">
        <f t="shared" ca="1" si="106"/>
        <v>-</v>
      </c>
      <c r="ID57" s="22" t="str">
        <f t="shared" ca="1" si="106"/>
        <v>-</v>
      </c>
      <c r="IE57" s="22" t="b">
        <f t="shared" ca="1" si="107"/>
        <v>1</v>
      </c>
      <c r="IF57" s="22">
        <f t="shared" ca="1" si="107"/>
        <v>0</v>
      </c>
      <c r="IG57" s="5" t="str">
        <f t="shared" si="272"/>
        <v>-</v>
      </c>
      <c r="IH57" s="5" t="str">
        <f t="shared" si="272"/>
        <v>-</v>
      </c>
      <c r="II57" s="5" t="str">
        <f t="shared" si="272"/>
        <v>-</v>
      </c>
      <c r="IJ57" s="5" t="str">
        <f t="shared" si="272"/>
        <v>-</v>
      </c>
      <c r="IK57" s="22" t="str">
        <f t="shared" ca="1" si="300"/>
        <v>-</v>
      </c>
      <c r="IL57" s="5">
        <f t="shared" si="273"/>
        <v>0</v>
      </c>
      <c r="IM57" s="22" t="str">
        <f t="shared" ca="1" si="300"/>
        <v>-</v>
      </c>
      <c r="IN57" s="5">
        <f t="shared" si="274"/>
        <v>0</v>
      </c>
      <c r="IO57" s="5" t="str">
        <f t="shared" si="275"/>
        <v>-</v>
      </c>
      <c r="IP57" s="5">
        <f t="shared" si="275"/>
        <v>500</v>
      </c>
      <c r="IQ57" s="5">
        <f t="shared" si="275"/>
        <v>500</v>
      </c>
      <c r="IR57" s="5">
        <f t="shared" si="276"/>
        <v>865</v>
      </c>
      <c r="IS57" s="5" t="str">
        <f t="shared" si="275"/>
        <v>-</v>
      </c>
      <c r="IT57" s="5" t="str">
        <f t="shared" si="277"/>
        <v>-</v>
      </c>
      <c r="IU57" s="22">
        <f t="shared" ca="1" si="300"/>
        <v>1</v>
      </c>
      <c r="IV57" s="22">
        <f t="shared" ca="1" si="300"/>
        <v>0</v>
      </c>
      <c r="IW57" s="22">
        <f t="shared" ca="1" si="300"/>
        <v>1</v>
      </c>
      <c r="IX57" s="22">
        <f t="shared" ca="1" si="300"/>
        <v>1</v>
      </c>
      <c r="IY57" s="22">
        <f t="shared" ca="1" si="300"/>
        <v>0</v>
      </c>
      <c r="IZ57" s="22">
        <f t="shared" ca="1" si="300"/>
        <v>70</v>
      </c>
      <c r="JA57" s="22">
        <f t="shared" ca="1" si="300"/>
        <v>50</v>
      </c>
      <c r="JB57" s="22">
        <f t="shared" ca="1" si="300"/>
        <v>70</v>
      </c>
      <c r="JC57" s="22">
        <f t="shared" ca="1" si="300"/>
        <v>50</v>
      </c>
      <c r="JD57" s="5">
        <f t="shared" si="278"/>
        <v>1</v>
      </c>
      <c r="JE57" s="5">
        <f t="shared" si="279"/>
        <v>1</v>
      </c>
      <c r="JF57" s="5">
        <f t="shared" si="280"/>
        <v>1</v>
      </c>
      <c r="JG57" s="22">
        <f t="shared" ca="1" si="300"/>
        <v>1</v>
      </c>
      <c r="JH57" s="22">
        <f t="shared" ca="1" si="300"/>
        <v>1</v>
      </c>
      <c r="JI57" s="22">
        <f t="shared" ca="1" si="300"/>
        <v>1</v>
      </c>
      <c r="JJ57" s="22">
        <f t="shared" ca="1" si="300"/>
        <v>1</v>
      </c>
      <c r="JK57" s="22">
        <f t="shared" ca="1" si="300"/>
        <v>1</v>
      </c>
      <c r="JL57" s="22">
        <f t="shared" ca="1" si="300"/>
        <v>1</v>
      </c>
      <c r="JM57" s="22">
        <f t="shared" ca="1" si="300"/>
        <v>1</v>
      </c>
      <c r="JN57" s="173" t="b">
        <f t="shared" si="302"/>
        <v>0</v>
      </c>
      <c r="JO57" s="173" t="str">
        <f t="shared" si="281"/>
        <v>-</v>
      </c>
      <c r="JP57" s="173" t="str">
        <f t="shared" si="281"/>
        <v>-</v>
      </c>
      <c r="JQ57" s="173" t="str">
        <f t="shared" si="281"/>
        <v>-</v>
      </c>
      <c r="JR57" s="173" t="str">
        <f t="shared" si="281"/>
        <v>-</v>
      </c>
      <c r="JS57" s="173" t="str">
        <f t="shared" si="281"/>
        <v>-</v>
      </c>
      <c r="JT57" s="173" t="str">
        <f t="shared" si="281"/>
        <v>-</v>
      </c>
      <c r="JU57" s="173" t="str">
        <f t="shared" si="281"/>
        <v>-</v>
      </c>
      <c r="JV57" s="173" t="str">
        <f t="shared" si="281"/>
        <v>-</v>
      </c>
      <c r="JW57" s="173" t="str">
        <f t="shared" si="281"/>
        <v>-</v>
      </c>
      <c r="JX57" s="173" t="str">
        <f t="shared" si="281"/>
        <v>-</v>
      </c>
      <c r="JY57" s="173" t="str">
        <f t="shared" si="281"/>
        <v>-</v>
      </c>
      <c r="JZ57" s="173" t="str">
        <f t="shared" si="281"/>
        <v>-</v>
      </c>
      <c r="KA57" s="173" t="str">
        <f t="shared" si="281"/>
        <v>-</v>
      </c>
      <c r="KB57" s="173" t="str">
        <f t="shared" si="281"/>
        <v>-</v>
      </c>
      <c r="KC57" s="173" t="str">
        <f t="shared" si="281"/>
        <v>-</v>
      </c>
      <c r="KD57" s="173" t="str">
        <f t="shared" si="281"/>
        <v>-</v>
      </c>
      <c r="KE57" s="173" t="str">
        <f t="shared" si="282"/>
        <v>-</v>
      </c>
      <c r="KF57" s="173" t="str">
        <f t="shared" si="282"/>
        <v>-</v>
      </c>
      <c r="KG57" s="173" t="str">
        <f t="shared" si="282"/>
        <v>-</v>
      </c>
      <c r="KH57" s="173" t="str">
        <f t="shared" si="282"/>
        <v>-</v>
      </c>
      <c r="KI57" s="173" t="str">
        <f t="shared" si="282"/>
        <v>-</v>
      </c>
      <c r="KJ57" s="173" t="str">
        <f t="shared" si="282"/>
        <v>-</v>
      </c>
      <c r="KK57" s="173" t="str">
        <f t="shared" si="282"/>
        <v>-</v>
      </c>
      <c r="KL57" s="173" t="str">
        <f t="shared" si="282"/>
        <v>-</v>
      </c>
      <c r="KM57" s="173" t="str">
        <f t="shared" si="282"/>
        <v>-</v>
      </c>
      <c r="KN57" s="173" t="str">
        <f t="shared" si="282"/>
        <v>-</v>
      </c>
      <c r="KO57" s="173" t="str">
        <f t="shared" si="282"/>
        <v>-</v>
      </c>
      <c r="KP57" s="173" t="str">
        <f t="shared" si="282"/>
        <v>-</v>
      </c>
      <c r="KQ57" s="173" t="str">
        <f t="shared" si="282"/>
        <v>-</v>
      </c>
      <c r="KR57" s="173" t="str">
        <f t="shared" si="282"/>
        <v>-</v>
      </c>
      <c r="KS57" s="173" t="str">
        <f t="shared" si="282"/>
        <v>-</v>
      </c>
      <c r="KT57" s="173" t="str">
        <f t="shared" si="282"/>
        <v>-</v>
      </c>
      <c r="KU57" s="173" t="str">
        <f t="shared" si="283"/>
        <v>-</v>
      </c>
      <c r="KV57" s="173" t="str">
        <f t="shared" si="283"/>
        <v>-</v>
      </c>
      <c r="KW57" s="173" t="str">
        <f t="shared" si="283"/>
        <v>-</v>
      </c>
      <c r="KX57" s="173" t="str">
        <f t="shared" si="283"/>
        <v>-</v>
      </c>
      <c r="KY57" s="173" t="str">
        <f t="shared" si="283"/>
        <v>-</v>
      </c>
      <c r="KZ57" s="173" t="str">
        <f t="shared" si="283"/>
        <v>-</v>
      </c>
      <c r="LA57" s="173" t="str">
        <f t="shared" si="283"/>
        <v>-</v>
      </c>
      <c r="LB57" s="173" t="str">
        <f t="shared" si="283"/>
        <v>-</v>
      </c>
      <c r="LC57" s="173" t="str">
        <f t="shared" si="283"/>
        <v>-</v>
      </c>
      <c r="LD57" s="173" t="str">
        <f t="shared" si="283"/>
        <v>-</v>
      </c>
      <c r="LE57" s="173" t="str">
        <f t="shared" si="283"/>
        <v>-</v>
      </c>
      <c r="LF57" s="173" t="str">
        <f t="shared" si="283"/>
        <v>-</v>
      </c>
      <c r="LG57" s="173" t="str">
        <f t="shared" si="283"/>
        <v>-</v>
      </c>
      <c r="LH57" s="173" t="str">
        <f t="shared" si="283"/>
        <v>-</v>
      </c>
      <c r="LI57" s="173" t="str">
        <f t="shared" si="283"/>
        <v>-</v>
      </c>
      <c r="LJ57" s="173" t="str">
        <f t="shared" si="283"/>
        <v>-</v>
      </c>
      <c r="LK57" s="173" t="str">
        <f t="shared" si="284"/>
        <v>-</v>
      </c>
      <c r="LL57" s="173" t="str">
        <f t="shared" si="284"/>
        <v>-</v>
      </c>
      <c r="LM57" s="173" t="str">
        <f t="shared" si="284"/>
        <v>-</v>
      </c>
      <c r="LN57" s="173" t="str">
        <f t="shared" si="284"/>
        <v>-</v>
      </c>
      <c r="LO57" s="173" t="str">
        <f t="shared" si="284"/>
        <v>-</v>
      </c>
      <c r="LP57" s="173" t="str">
        <f t="shared" si="284"/>
        <v>-</v>
      </c>
      <c r="LQ57" s="173" t="str">
        <f t="shared" si="284"/>
        <v>-</v>
      </c>
      <c r="LR57" s="173" t="str">
        <f t="shared" si="284"/>
        <v>-</v>
      </c>
      <c r="LS57" s="173" t="str">
        <f t="shared" si="284"/>
        <v>-</v>
      </c>
      <c r="LT57" s="173" t="str">
        <f t="shared" si="284"/>
        <v>-</v>
      </c>
      <c r="LU57" s="173" t="str">
        <f t="shared" si="284"/>
        <v>-</v>
      </c>
      <c r="LV57" s="173" t="str">
        <f t="shared" si="284"/>
        <v>-</v>
      </c>
      <c r="LW57" s="173" t="str">
        <f t="shared" si="284"/>
        <v>-</v>
      </c>
      <c r="LX57" s="173" t="str">
        <f t="shared" si="284"/>
        <v>-</v>
      </c>
      <c r="LY57" s="173" t="str">
        <f t="shared" si="284"/>
        <v>-</v>
      </c>
      <c r="LZ57" s="173" t="str">
        <f t="shared" si="284"/>
        <v>-</v>
      </c>
      <c r="MA57" s="173" t="str">
        <f t="shared" si="285"/>
        <v>-</v>
      </c>
      <c r="MB57" s="173" t="str">
        <f t="shared" si="285"/>
        <v>-</v>
      </c>
      <c r="MC57" s="173" t="str">
        <f t="shared" si="285"/>
        <v>-</v>
      </c>
      <c r="MD57" s="173" t="str">
        <f t="shared" si="285"/>
        <v>-</v>
      </c>
      <c r="ME57" s="173" t="str">
        <f t="shared" si="285"/>
        <v>-</v>
      </c>
      <c r="MF57" s="173" t="str">
        <f t="shared" si="285"/>
        <v>-</v>
      </c>
      <c r="MG57" s="173" t="str">
        <f t="shared" si="285"/>
        <v>-</v>
      </c>
      <c r="MH57" s="173" t="str">
        <f t="shared" si="285"/>
        <v>-</v>
      </c>
      <c r="MI57" s="173" t="str">
        <f t="shared" si="285"/>
        <v>-</v>
      </c>
      <c r="MJ57" s="173" t="str">
        <f t="shared" si="285"/>
        <v>-</v>
      </c>
      <c r="MK57" s="173" t="str">
        <f t="shared" si="285"/>
        <v>-</v>
      </c>
      <c r="ML57" s="173" t="str">
        <f t="shared" si="285"/>
        <v>-</v>
      </c>
      <c r="MM57" s="173" t="str">
        <f t="shared" si="285"/>
        <v>-</v>
      </c>
      <c r="MN57" s="173" t="str">
        <f t="shared" si="285"/>
        <v>-</v>
      </c>
      <c r="MO57" s="173" t="str">
        <f t="shared" si="285"/>
        <v>-</v>
      </c>
      <c r="MP57" s="173" t="str">
        <f t="shared" si="285"/>
        <v>-</v>
      </c>
      <c r="MQ57" s="173" t="str">
        <f t="shared" si="286"/>
        <v>-</v>
      </c>
      <c r="MR57" s="173" t="str">
        <f t="shared" si="286"/>
        <v>-</v>
      </c>
      <c r="MS57" s="173" t="str">
        <f t="shared" si="286"/>
        <v>-</v>
      </c>
      <c r="MT57" s="173" t="str">
        <f t="shared" si="286"/>
        <v>-</v>
      </c>
      <c r="MU57" s="173" t="str">
        <f t="shared" si="286"/>
        <v>-</v>
      </c>
      <c r="MV57" s="173" t="str">
        <f t="shared" si="286"/>
        <v>-</v>
      </c>
      <c r="MW57" s="173" t="str">
        <f t="shared" si="286"/>
        <v>-</v>
      </c>
      <c r="MX57" s="173" t="str">
        <f t="shared" si="286"/>
        <v>-</v>
      </c>
      <c r="MY57" s="173" t="str">
        <f t="shared" si="286"/>
        <v>-</v>
      </c>
      <c r="MZ57" s="173" t="str">
        <f t="shared" si="286"/>
        <v>-</v>
      </c>
      <c r="NA57" s="173" t="str">
        <f t="shared" si="286"/>
        <v>-</v>
      </c>
      <c r="NB57" s="173" t="str">
        <f t="shared" si="286"/>
        <v>-</v>
      </c>
      <c r="NC57" s="173" t="str">
        <f t="shared" si="286"/>
        <v>-</v>
      </c>
      <c r="ND57" s="173" t="str">
        <f t="shared" si="286"/>
        <v>-</v>
      </c>
      <c r="NE57" s="173" t="str">
        <f t="shared" si="286"/>
        <v>-</v>
      </c>
      <c r="NF57" s="173" t="str">
        <f t="shared" si="286"/>
        <v>-</v>
      </c>
      <c r="NG57" s="173" t="str">
        <f t="shared" si="287"/>
        <v>-</v>
      </c>
      <c r="NH57" s="173" t="str">
        <f t="shared" si="287"/>
        <v>-</v>
      </c>
      <c r="NI57" s="173" t="str">
        <f t="shared" si="287"/>
        <v>-</v>
      </c>
      <c r="NJ57" s="173" t="str">
        <f t="shared" si="287"/>
        <v>-</v>
      </c>
      <c r="NK57" s="173" t="str">
        <f t="shared" si="287"/>
        <v>-</v>
      </c>
      <c r="NL57" s="173" t="str">
        <f t="shared" si="287"/>
        <v>-</v>
      </c>
      <c r="NM57" s="173" t="str">
        <f t="shared" si="287"/>
        <v>-</v>
      </c>
      <c r="NN57" s="173" t="str">
        <f t="shared" si="287"/>
        <v>-</v>
      </c>
      <c r="NO57" s="173" t="str">
        <f t="shared" si="287"/>
        <v>-</v>
      </c>
      <c r="NP57" s="173" t="str">
        <f t="shared" si="287"/>
        <v>-</v>
      </c>
      <c r="NQ57" s="173" t="str">
        <f t="shared" si="287"/>
        <v>-</v>
      </c>
      <c r="NR57" s="173" t="str">
        <f t="shared" si="287"/>
        <v>-</v>
      </c>
      <c r="NS57" s="173" t="str">
        <f t="shared" si="287"/>
        <v>-</v>
      </c>
      <c r="NT57" s="173" t="str">
        <f t="shared" si="287"/>
        <v>-</v>
      </c>
      <c r="NU57" s="173" t="str">
        <f t="shared" si="287"/>
        <v>-</v>
      </c>
      <c r="NV57" s="173" t="str">
        <f t="shared" si="287"/>
        <v>-</v>
      </c>
      <c r="NW57" s="173" t="str">
        <f t="shared" si="288"/>
        <v>-</v>
      </c>
      <c r="NX57" s="173" t="str">
        <f t="shared" si="288"/>
        <v>-</v>
      </c>
      <c r="NY57" s="173" t="str">
        <f t="shared" si="288"/>
        <v>-</v>
      </c>
      <c r="NZ57" s="173" t="str">
        <f t="shared" si="288"/>
        <v>-</v>
      </c>
      <c r="OA57" s="173" t="str">
        <f t="shared" si="288"/>
        <v>-</v>
      </c>
      <c r="OB57" s="173" t="str">
        <f t="shared" si="288"/>
        <v>-</v>
      </c>
      <c r="OC57" s="173" t="str">
        <f t="shared" si="288"/>
        <v>-</v>
      </c>
      <c r="OD57" s="173" t="str">
        <f t="shared" si="288"/>
        <v>-</v>
      </c>
      <c r="OE57" s="22">
        <f t="shared" ca="1" si="300"/>
        <v>0</v>
      </c>
      <c r="OF57" s="22" t="str">
        <f t="shared" ca="1" si="300"/>
        <v>-</v>
      </c>
      <c r="OG57" s="22">
        <f t="shared" ca="1" si="300"/>
        <v>0</v>
      </c>
      <c r="OH57" s="22">
        <f t="shared" ca="1" si="300"/>
        <v>0</v>
      </c>
      <c r="OI57" s="27">
        <v>0</v>
      </c>
    </row>
    <row r="58" spans="1:399" s="303" customFormat="1" outlineLevel="1">
      <c r="A58" s="302">
        <f t="shared" si="301"/>
        <v>53</v>
      </c>
      <c r="B58" s="302">
        <f t="shared" si="297"/>
        <v>46</v>
      </c>
      <c r="C58" s="303">
        <v>5</v>
      </c>
      <c r="D58" s="303" t="b">
        <v>1</v>
      </c>
      <c r="E58" s="303" t="b">
        <v>0</v>
      </c>
      <c r="F58" s="303" t="b">
        <v>1</v>
      </c>
      <c r="G58" s="239">
        <f t="array" ref="G58">MAX(G$49,MOD(G57+1*AND(H58:$AA58=H$49:$AA$49),G$50+1))</f>
        <v>2</v>
      </c>
      <c r="H58" s="239">
        <f t="array" ref="H58">MAX(H$49,MOD(H57+1*AND(I58:$AA58=I$49:$AA$49),H$50+1))</f>
        <v>3</v>
      </c>
      <c r="I58" s="239">
        <f t="array" ref="I58">MAX(I$49,MOD(I57+1*AND(J58:$AA58=J$49:$AA$49),I$50+1))</f>
        <v>1</v>
      </c>
      <c r="J58" s="239">
        <f t="array" ref="J58">MAX(J$49,MOD(J57+1*AND(K58:$AA58=K$49:$AA$49),J$50+1))</f>
        <v>1</v>
      </c>
      <c r="K58" s="239">
        <f t="array" ref="K58">MAX(K$49,MOD(K57+1*AND(L58:$AA58=L$49:$AA$49),K$50+1))</f>
        <v>1</v>
      </c>
      <c r="L58" s="239">
        <f t="array" ref="L58">MAX(L$49,MOD(L57+1*AND(M58:$AA58=M$49:$AA$49),L$50+1))</f>
        <v>1</v>
      </c>
      <c r="M58" s="239">
        <f t="array" ref="M58">MAX(M$49,MOD(M57+1*AND(N58:$AA58=N$49:$AA$49),M$50+1))</f>
        <v>1</v>
      </c>
      <c r="N58" s="239">
        <f t="array" ref="N58">MAX(N$49,MOD(N57+1*AND(O58:$AA58=O$49:$AA$49),N$50+1))</f>
        <v>6</v>
      </c>
      <c r="O58" s="239">
        <f t="array" ref="O58">MAX(O$49,MOD(O57+1*AND(P58:$AA58=P$49:$AA$49),O$50+1))</f>
        <v>1</v>
      </c>
      <c r="P58" s="239">
        <f t="array" ref="P58">MAX(P$49,MOD(P57+1*AND(Q58:$AA58=Q$49:$AA$49),P$50+1))</f>
        <v>1</v>
      </c>
      <c r="Q58" s="239">
        <f t="array" ref="Q58">MAX(Q$49,MOD(Q57+1*AND(R58:$AA58=R$49:$AA$49),Q$50+1))</f>
        <v>1</v>
      </c>
      <c r="R58" s="239">
        <f t="array" ref="R58">MAX(R$49,MOD(R57+1*AND(S58:$AA58=S$49:$AA$49),R$50+1))</f>
        <v>1</v>
      </c>
      <c r="S58" s="239">
        <f t="array" ref="S58">MAX(S$49,MOD(S57+1*AND(T58:$AA58=T$49:$AA$49),S$50+1))</f>
        <v>1</v>
      </c>
      <c r="T58" s="239">
        <f t="array" ref="T58">MAX(T$49,MOD(T57+1*AND(U58:$AA58=U$49:$AA$49),T$50+1))</f>
        <v>1</v>
      </c>
      <c r="U58" s="239">
        <f t="array" ref="U58">MAX(U$49,MOD(U57+1*AND(V58:$AA58=V$49:$AA$49),U$50+1))</f>
        <v>1</v>
      </c>
      <c r="V58" s="239">
        <f t="array" ref="V58">MAX(V$49,MOD(V57+1*AND(W58:$AA58=W$49:$AA$49),V$50+1))</f>
        <v>1</v>
      </c>
      <c r="W58" s="239">
        <f t="array" ref="W58">MAX(W$49,MOD(W57+1*AND(X58:$AA58=X$49:$AA$49),W$50+1))</f>
        <v>1</v>
      </c>
      <c r="X58" s="239">
        <f t="array" ref="X58">MAX(X$49,MOD(X57+1*AND(Y58:$AA58=Y$49:$AA$49),X$50+1))</f>
        <v>1</v>
      </c>
      <c r="Y58" s="239">
        <f t="array" ref="Y58">MAX(Y$49,MOD(Y57+1*AND(Z58:$AA58=Z$49:$AA$49),Y$50+1))</f>
        <v>1</v>
      </c>
      <c r="Z58" s="238"/>
      <c r="AB58" s="303">
        <f>INDEX(CHOOSE($G58,DataAutumn!i.AdultDrys,DataWinter!i.AdultDrys,DataSpring!i.AdultDrys),1,$AD58)</f>
        <v>1</v>
      </c>
      <c r="AC58" s="21">
        <v>0</v>
      </c>
      <c r="AD58" s="5">
        <f t="shared" si="246"/>
        <v>3</v>
      </c>
      <c r="AE58" s="5">
        <f t="shared" si="246"/>
        <v>0</v>
      </c>
      <c r="AF58" s="5">
        <f t="shared" si="246"/>
        <v>1</v>
      </c>
      <c r="AG58" s="5">
        <f t="shared" si="246"/>
        <v>1</v>
      </c>
      <c r="AJ58" s="328" t="str">
        <f t="shared" ca="1" si="290"/>
        <v>00007 Landuse GSM Day169 MWM&amp;BBT NLB000% GI1 WP100% MP100% GP100% EL000% Age213 FlkSt_Lmb_6.5y_Opt (F33N11)</v>
      </c>
      <c r="AK58" s="10" t="str">
        <f ca="1">IF(COUNTIF(AJ$5:AJ58,AJ58)=1,"-","Dup")</f>
        <v>-</v>
      </c>
      <c r="AL58" s="22" t="b">
        <f t="shared" ref="AL58:BC63" ca="1" si="308">OFFSET(AL$5,$B58,0)</f>
        <v>1</v>
      </c>
      <c r="AM58" s="22" t="b">
        <f t="shared" ca="1" si="308"/>
        <v>0</v>
      </c>
      <c r="AN58" s="22" t="str">
        <f t="shared" ca="1" si="308"/>
        <v>-</v>
      </c>
      <c r="AO58" s="22" t="str">
        <f t="shared" ca="1" si="248"/>
        <v>-</v>
      </c>
      <c r="AP58" s="22" t="str">
        <f t="shared" ca="1" si="248"/>
        <v>-</v>
      </c>
      <c r="AQ58" s="22" t="str">
        <f t="shared" ca="1" si="308"/>
        <v>-</v>
      </c>
      <c r="AR58" s="22" t="str">
        <f t="shared" ca="1" si="308"/>
        <v>-</v>
      </c>
      <c r="AS58" s="22">
        <f t="shared" ca="1" si="308"/>
        <v>1</v>
      </c>
      <c r="AT58" s="22" t="str">
        <f t="shared" ca="1" si="308"/>
        <v>-</v>
      </c>
      <c r="AU58" s="22" t="str">
        <f t="shared" ca="1" si="308"/>
        <v>-</v>
      </c>
      <c r="AV58" s="22" t="str">
        <f t="shared" ca="1" si="308"/>
        <v>-</v>
      </c>
      <c r="AW58" s="22" t="str">
        <f t="shared" ca="1" si="308"/>
        <v>-</v>
      </c>
      <c r="AX58" s="22" t="str">
        <f t="shared" ca="1" si="308"/>
        <v>-</v>
      </c>
      <c r="AY58" s="22">
        <f t="shared" ca="1" si="308"/>
        <v>1</v>
      </c>
      <c r="AZ58" s="22">
        <f t="shared" ca="1" si="308"/>
        <v>1</v>
      </c>
      <c r="BA58" s="22" t="str">
        <f t="shared" ca="1" si="308"/>
        <v>-</v>
      </c>
      <c r="BB58" s="22" t="str">
        <f t="shared" ca="1" si="308"/>
        <v>-</v>
      </c>
      <c r="BC58" s="22" t="str">
        <f t="shared" ca="1" si="308"/>
        <v>-</v>
      </c>
      <c r="BD58" s="22" t="str">
        <f t="shared" ca="1" si="304"/>
        <v>-</v>
      </c>
      <c r="BE58" s="22" t="str">
        <f t="shared" ca="1" si="304"/>
        <v>-</v>
      </c>
      <c r="BF58" s="22" t="str">
        <f t="shared" ca="1" si="304"/>
        <v>-</v>
      </c>
      <c r="BG58" s="22" t="str">
        <f t="shared" ca="1" si="304"/>
        <v>-</v>
      </c>
      <c r="BH58" s="22" t="str">
        <f t="shared" ca="1" si="304"/>
        <v>-</v>
      </c>
      <c r="BI58" s="22" t="str">
        <f t="shared" ca="1" si="304"/>
        <v>-</v>
      </c>
      <c r="BJ58" s="22" t="str">
        <f t="shared" ca="1" si="304"/>
        <v>-</v>
      </c>
      <c r="BK58" s="22" t="str">
        <f t="shared" ca="1" si="305"/>
        <v>-</v>
      </c>
      <c r="BL58" s="22" t="str">
        <f t="shared" ca="1" si="305"/>
        <v>-</v>
      </c>
      <c r="BM58" s="22" t="str">
        <f t="shared" ca="1" si="305"/>
        <v>-</v>
      </c>
      <c r="BN58" s="22" t="str">
        <f t="shared" ca="1" si="305"/>
        <v>-</v>
      </c>
      <c r="BO58" s="22" t="str">
        <f t="shared" ca="1" si="305"/>
        <v>-</v>
      </c>
      <c r="BP58" s="22" t="str">
        <f t="shared" ca="1" si="305"/>
        <v>-</v>
      </c>
      <c r="BQ58" s="22" t="str">
        <f t="shared" ca="1" si="305"/>
        <v>-</v>
      </c>
      <c r="BR58" s="22" t="str">
        <f t="shared" ca="1" si="305"/>
        <v>-</v>
      </c>
      <c r="BS58" s="22" t="str">
        <f t="shared" ca="1" si="305"/>
        <v>-</v>
      </c>
      <c r="BT58" s="22" t="str">
        <f t="shared" ca="1" si="305"/>
        <v>-</v>
      </c>
      <c r="BU58" s="22" t="str">
        <f t="shared" ca="1" si="305"/>
        <v>-</v>
      </c>
      <c r="BV58" s="22" t="str">
        <f t="shared" ca="1" si="305"/>
        <v>-</v>
      </c>
      <c r="BW58" s="22" t="str">
        <f t="shared" ca="1" si="305"/>
        <v>-</v>
      </c>
      <c r="BX58" s="5">
        <f t="shared" si="249"/>
        <v>0</v>
      </c>
      <c r="BY58" s="22" t="str">
        <f t="shared" ca="1" si="305"/>
        <v>-</v>
      </c>
      <c r="BZ58" s="22" t="str">
        <f t="shared" ca="1" si="305"/>
        <v>-</v>
      </c>
      <c r="CA58" s="22" t="str">
        <f t="shared" ca="1" si="306"/>
        <v>-</v>
      </c>
      <c r="CB58" s="22" t="str">
        <f t="shared" ca="1" si="306"/>
        <v>-</v>
      </c>
      <c r="CC58" s="22" t="str">
        <f t="shared" ca="1" si="306"/>
        <v>-</v>
      </c>
      <c r="CD58" s="22" t="str">
        <f t="shared" ca="1" si="306"/>
        <v>-</v>
      </c>
      <c r="CE58" s="22" t="str">
        <f t="shared" ca="1" si="306"/>
        <v>-</v>
      </c>
      <c r="CF58" s="22" t="str">
        <f t="shared" ca="1" si="306"/>
        <v>-</v>
      </c>
      <c r="CG58" s="22">
        <f t="shared" ca="1" si="306"/>
        <v>1</v>
      </c>
      <c r="CH58" s="22">
        <f t="shared" ca="1" si="306"/>
        <v>1</v>
      </c>
      <c r="CI58" s="22">
        <f t="shared" ca="1" si="306"/>
        <v>0</v>
      </c>
      <c r="CJ58" s="22" t="str">
        <f t="shared" ca="1" si="306"/>
        <v>-</v>
      </c>
      <c r="CK58" s="22" t="str">
        <f t="shared" ca="1" si="306"/>
        <v>-</v>
      </c>
      <c r="CL58" s="22" t="str">
        <f t="shared" ca="1" si="306"/>
        <v>-</v>
      </c>
      <c r="CM58" s="22" t="str">
        <f t="shared" ca="1" si="306"/>
        <v>-</v>
      </c>
      <c r="CN58" s="22" t="str">
        <f t="shared" ca="1" si="306"/>
        <v>-</v>
      </c>
      <c r="CO58" s="22" t="str">
        <f t="shared" ca="1" si="306"/>
        <v>-</v>
      </c>
      <c r="CP58" s="22" t="str">
        <f t="shared" ca="1" si="306"/>
        <v>-</v>
      </c>
      <c r="CQ58" s="22">
        <f t="shared" ca="1" si="307"/>
        <v>0</v>
      </c>
      <c r="CR58" s="22" t="str">
        <f t="shared" ca="1" si="307"/>
        <v>-</v>
      </c>
      <c r="CS58" s="22" t="str">
        <f t="shared" ca="1" si="307"/>
        <v>-</v>
      </c>
      <c r="CT58" s="22" t="str">
        <f t="shared" ca="1" si="307"/>
        <v>-</v>
      </c>
      <c r="CU58" s="22" t="str">
        <f t="shared" ca="1" si="307"/>
        <v>-</v>
      </c>
      <c r="CV58" s="22" t="str">
        <f t="shared" ca="1" si="307"/>
        <v>-</v>
      </c>
      <c r="CW58" s="22">
        <f t="shared" ca="1" si="307"/>
        <v>0</v>
      </c>
      <c r="CX58" s="195">
        <f t="shared" si="252"/>
        <v>-1</v>
      </c>
      <c r="CY58" s="195">
        <f t="shared" si="252"/>
        <v>-0.5</v>
      </c>
      <c r="CZ58" s="195">
        <f t="shared" si="252"/>
        <v>-0.5</v>
      </c>
      <c r="DA58" s="195">
        <f t="shared" si="252"/>
        <v>-0.5</v>
      </c>
      <c r="DB58" s="194">
        <f t="shared" si="253"/>
        <v>0</v>
      </c>
      <c r="DC58" s="194">
        <f t="shared" si="253"/>
        <v>0</v>
      </c>
      <c r="DD58" s="194">
        <f t="shared" si="253"/>
        <v>0</v>
      </c>
      <c r="DE58" s="194">
        <f t="shared" si="253"/>
        <v>0</v>
      </c>
      <c r="DF58" s="196">
        <f t="shared" si="254"/>
        <v>0</v>
      </c>
      <c r="DG58" s="196">
        <f t="shared" si="254"/>
        <v>0</v>
      </c>
      <c r="DH58" s="196">
        <f t="shared" si="254"/>
        <v>0</v>
      </c>
      <c r="DI58" s="196">
        <f t="shared" si="254"/>
        <v>0</v>
      </c>
      <c r="DJ58" s="195">
        <f t="shared" si="255"/>
        <v>-1</v>
      </c>
      <c r="DK58" s="195">
        <f t="shared" si="255"/>
        <v>-0.5</v>
      </c>
      <c r="DL58" s="195">
        <f t="shared" si="255"/>
        <v>-0.5</v>
      </c>
      <c r="DM58" s="195">
        <f t="shared" si="255"/>
        <v>-0.5</v>
      </c>
      <c r="DN58" s="194">
        <f t="shared" si="256"/>
        <v>0</v>
      </c>
      <c r="DO58" s="194">
        <f t="shared" si="256"/>
        <v>0</v>
      </c>
      <c r="DP58" s="194">
        <f t="shared" si="256"/>
        <v>0</v>
      </c>
      <c r="DQ58" s="194">
        <f t="shared" si="256"/>
        <v>0</v>
      </c>
      <c r="DR58" s="196">
        <f t="shared" si="257"/>
        <v>0</v>
      </c>
      <c r="DS58" s="196">
        <f t="shared" si="257"/>
        <v>0</v>
      </c>
      <c r="DT58" s="196">
        <f t="shared" si="257"/>
        <v>0</v>
      </c>
      <c r="DU58" s="196">
        <f t="shared" si="257"/>
        <v>0</v>
      </c>
      <c r="DV58" s="195">
        <f t="shared" si="258"/>
        <v>-1</v>
      </c>
      <c r="DW58" s="195">
        <f t="shared" si="258"/>
        <v>-0.5</v>
      </c>
      <c r="DX58" s="195">
        <f t="shared" si="258"/>
        <v>-0.5</v>
      </c>
      <c r="DY58" s="195">
        <f t="shared" si="258"/>
        <v>-0.5</v>
      </c>
      <c r="DZ58" s="194">
        <f t="shared" si="259"/>
        <v>0</v>
      </c>
      <c r="EA58" s="194">
        <f t="shared" si="259"/>
        <v>0</v>
      </c>
      <c r="EB58" s="194">
        <f t="shared" si="259"/>
        <v>0</v>
      </c>
      <c r="EC58" s="194">
        <f t="shared" si="259"/>
        <v>0</v>
      </c>
      <c r="ED58" s="196">
        <f t="shared" si="260"/>
        <v>0</v>
      </c>
      <c r="EE58" s="196">
        <f t="shared" si="260"/>
        <v>0</v>
      </c>
      <c r="EF58" s="196">
        <f t="shared" si="260"/>
        <v>0</v>
      </c>
      <c r="EG58" s="196">
        <f t="shared" si="260"/>
        <v>0</v>
      </c>
      <c r="EH58" s="22">
        <f t="shared" ca="1" si="261"/>
        <v>0</v>
      </c>
      <c r="EI58" s="22">
        <f t="shared" ca="1" si="261"/>
        <v>0</v>
      </c>
      <c r="EJ58" s="22">
        <f t="shared" ca="1" si="261"/>
        <v>0</v>
      </c>
      <c r="EK58" s="22">
        <f t="shared" ca="1" si="261"/>
        <v>0</v>
      </c>
      <c r="EL58" s="22" t="str">
        <f t="shared" ca="1" si="261"/>
        <v>-</v>
      </c>
      <c r="EM58" s="22" t="str">
        <f t="shared" ca="1" si="261"/>
        <v>-</v>
      </c>
      <c r="EN58" s="5">
        <f t="shared" si="262"/>
        <v>43</v>
      </c>
      <c r="EO58" s="5">
        <f t="shared" si="262"/>
        <v>43</v>
      </c>
      <c r="EP58" s="22" t="str">
        <f t="shared" ca="1" si="261"/>
        <v>-</v>
      </c>
      <c r="EQ58" s="22" t="str">
        <f t="shared" ca="1" si="261"/>
        <v>-</v>
      </c>
      <c r="ER58" s="22" t="str">
        <f t="shared" ca="1" si="261"/>
        <v>-</v>
      </c>
      <c r="ES58" s="22" t="str">
        <f t="shared" ca="1" si="261"/>
        <v>-</v>
      </c>
      <c r="ET58" s="22" t="str">
        <f t="shared" ca="1" si="261"/>
        <v>-</v>
      </c>
      <c r="EU58" s="22" t="str">
        <f t="shared" ca="1" si="261"/>
        <v>-</v>
      </c>
      <c r="EV58" s="22" t="str">
        <f t="shared" ca="1" si="261"/>
        <v>-</v>
      </c>
      <c r="EW58" s="5">
        <f t="shared" si="263"/>
        <v>1</v>
      </c>
      <c r="EX58" s="22" t="str">
        <f t="shared" ca="1" si="299"/>
        <v>-</v>
      </c>
      <c r="EY58" s="22" t="str">
        <f t="shared" ca="1" si="299"/>
        <v>-</v>
      </c>
      <c r="EZ58" s="22" t="str">
        <f t="shared" ca="1" si="299"/>
        <v>-</v>
      </c>
      <c r="FA58" s="22" t="str">
        <f t="shared" ca="1" si="299"/>
        <v>-</v>
      </c>
      <c r="FB58" s="5" t="b">
        <f t="shared" si="264"/>
        <v>1</v>
      </c>
      <c r="FC58" s="22" t="str">
        <f t="shared" ca="1" si="299"/>
        <v>-</v>
      </c>
      <c r="FD58" s="22">
        <f t="shared" ca="1" si="299"/>
        <v>0</v>
      </c>
      <c r="FE58" s="22" t="str">
        <f t="shared" ca="1" si="299"/>
        <v>-</v>
      </c>
      <c r="FF58" s="22">
        <f t="shared" ca="1" si="299"/>
        <v>1</v>
      </c>
      <c r="FG58" s="22">
        <f t="shared" ca="1" si="299"/>
        <v>0</v>
      </c>
      <c r="FH58" s="22">
        <f t="shared" ca="1" si="299"/>
        <v>1</v>
      </c>
      <c r="FI58" s="22">
        <f t="shared" ca="1" si="299"/>
        <v>1</v>
      </c>
      <c r="FJ58" s="22">
        <f t="shared" ca="1" si="299"/>
        <v>1</v>
      </c>
      <c r="FK58" s="22">
        <f t="shared" ca="1" si="299"/>
        <v>0</v>
      </c>
      <c r="FL58" s="22">
        <f t="shared" ca="1" si="299"/>
        <v>0</v>
      </c>
      <c r="FM58" s="22">
        <f t="shared" ca="1" si="299"/>
        <v>0</v>
      </c>
      <c r="FN58" s="22">
        <f t="shared" ca="1" si="299"/>
        <v>0</v>
      </c>
      <c r="FO58" s="22">
        <f t="shared" ca="1" si="299"/>
        <v>1</v>
      </c>
      <c r="FP58" s="22">
        <f t="shared" ca="1" si="299"/>
        <v>0</v>
      </c>
      <c r="FQ58" s="22">
        <f t="shared" ca="1" si="299"/>
        <v>0</v>
      </c>
      <c r="FR58" s="22">
        <f t="shared" ca="1" si="299"/>
        <v>0</v>
      </c>
      <c r="FS58" s="22">
        <f t="shared" ca="1" si="299"/>
        <v>0</v>
      </c>
      <c r="FT58" s="22">
        <f t="shared" ca="1" si="299"/>
        <v>0</v>
      </c>
      <c r="FU58" s="22">
        <f t="shared" ca="1" si="299"/>
        <v>0</v>
      </c>
      <c r="FV58" s="22">
        <f t="shared" ca="1" si="299"/>
        <v>0</v>
      </c>
      <c r="FW58" s="22">
        <f t="shared" ca="1" si="299"/>
        <v>1</v>
      </c>
      <c r="FX58" s="22">
        <f t="shared" ca="1" si="299"/>
        <v>0</v>
      </c>
      <c r="FY58" s="5">
        <f t="shared" si="265"/>
        <v>0</v>
      </c>
      <c r="FZ58" s="5">
        <f t="shared" si="265"/>
        <v>0</v>
      </c>
      <c r="GA58" s="5">
        <f t="shared" si="265"/>
        <v>0</v>
      </c>
      <c r="GB58" s="5">
        <f t="shared" si="266"/>
        <v>0</v>
      </c>
      <c r="GC58" s="5">
        <f t="shared" si="266"/>
        <v>0</v>
      </c>
      <c r="GD58" s="5">
        <f t="shared" si="266"/>
        <v>0</v>
      </c>
      <c r="GE58" s="22">
        <f t="shared" ca="1" si="299"/>
        <v>0</v>
      </c>
      <c r="GF58" s="22">
        <f t="shared" ca="1" si="299"/>
        <v>0</v>
      </c>
      <c r="GG58" s="22" t="str">
        <f t="shared" ca="1" si="299"/>
        <v>-</v>
      </c>
      <c r="GH58" s="22" t="str">
        <f t="shared" ca="1" si="299"/>
        <v>-</v>
      </c>
      <c r="GI58" s="22" t="str">
        <f t="shared" ca="1" si="299"/>
        <v>-</v>
      </c>
      <c r="GJ58" s="22" t="str">
        <f t="shared" ca="1" si="299"/>
        <v>-</v>
      </c>
      <c r="GK58" s="5" t="b">
        <f t="shared" si="267"/>
        <v>0</v>
      </c>
      <c r="GL58" s="5" t="b">
        <f t="shared" si="267"/>
        <v>1</v>
      </c>
      <c r="GM58" s="5" t="b">
        <f t="shared" si="267"/>
        <v>0</v>
      </c>
      <c r="GN58" s="5">
        <f t="shared" si="268"/>
        <v>0</v>
      </c>
      <c r="GO58" s="22">
        <f t="shared" ca="1" si="299"/>
        <v>1</v>
      </c>
      <c r="GP58" s="22">
        <f t="shared" ca="1" si="299"/>
        <v>2</v>
      </c>
      <c r="GQ58" s="5" t="str">
        <f t="shared" si="269"/>
        <v>-</v>
      </c>
      <c r="GR58" s="5" t="str">
        <f t="shared" si="269"/>
        <v>-</v>
      </c>
      <c r="GS58" s="5" t="str">
        <f t="shared" si="270"/>
        <v>-</v>
      </c>
      <c r="GT58" s="5" t="str">
        <f t="shared" si="270"/>
        <v>-</v>
      </c>
      <c r="GU58" s="5">
        <f t="shared" si="271"/>
        <v>1</v>
      </c>
      <c r="GV58" s="22" t="str">
        <f t="shared" ca="1" si="299"/>
        <v>-</v>
      </c>
      <c r="GW58" s="22" t="str">
        <f t="shared" ca="1" si="299"/>
        <v>-</v>
      </c>
      <c r="GX58" s="295" t="str">
        <f t="array" ref="GX58">IF(OR(GY58:HL58&lt;&gt;"-"),TRUE,"-")</f>
        <v>-</v>
      </c>
      <c r="GY58" s="5" t="str">
        <f>IF($Z58=0,"-",IFERROR(INDEX(CHOOSE($G58,DataAutumn!i.GI, DataWinter!i.GI, DataSpring!i.GI),$H58,7*($Z58-1)+GY$14)*INDEX(GI.LowerScalar,1,GY$14),"-"))</f>
        <v>-</v>
      </c>
      <c r="GZ58" s="5" t="str">
        <f>IF($Z58=0,"-",IFERROR(INDEX(CHOOSE($G58,DataAutumn!i.GI, DataWinter!i.GI, DataSpring!i.GI),$H58,7*($Z58-1)+GZ$14)*INDEX(GI.LowerScalar,1,GZ$14),"-"))</f>
        <v>-</v>
      </c>
      <c r="HA58" s="5" t="str">
        <f>IF($Z58=0,"-",IFERROR(INDEX(CHOOSE($G58,DataAutumn!i.GI, DataWinter!i.GI, DataSpring!i.GI),$H58,7*($Z58-1)+HA$14)*INDEX(GI.LowerScalar,1,HA$14),"-"))</f>
        <v>-</v>
      </c>
      <c r="HB58" s="5" t="str">
        <f>IF($Z58=0,"-",IFERROR(INDEX(CHOOSE($G58,DataAutumn!i.GI, DataWinter!i.GI, DataSpring!i.GI),$H58,7*($Z58-1)+HB$14)*INDEX(GI.LowerScalar,1,HB$14),"-"))</f>
        <v>-</v>
      </c>
      <c r="HC58" s="5" t="str">
        <f>IF($Z58=0,"-",IFERROR(INDEX(CHOOSE($G58,DataAutumn!i.GI, DataWinter!i.GI, DataSpring!i.GI),$H58,7*($Z58-1)+HC$14)*INDEX(GI.LowerScalar,1,HC$14),"-"))</f>
        <v>-</v>
      </c>
      <c r="HD58" s="5" t="str">
        <f>IF($Z58=0,"-",IFERROR(INDEX(CHOOSE($G58,DataAutumn!i.GI, DataWinter!i.GI, DataSpring!i.GI),$H58,7*($Z58-1)+HD$14)*INDEX(GI.LowerScalar,1,HD$14),"-"))</f>
        <v>-</v>
      </c>
      <c r="HE58" s="5" t="str">
        <f>IF($Z58=0,"-",IFERROR(INDEX(CHOOSE($G58,DataAutumn!i.GI, DataWinter!i.GI, DataSpring!i.GI),$H58,7*($Z58-1)+HE$14)*INDEX(GI.LowerScalar,1,HE$14),"-"))</f>
        <v>-</v>
      </c>
      <c r="HF58" s="5" t="str">
        <f>IF($Z58=0,"-",IFERROR(INDEX(CHOOSE($G58,DataAutumn!i.GI, DataWinter!i.GI, DataSpring!i.GI),$H58,7*($Z58-1)+HF$14)*INDEX(GI.LowerScalar,1,HF$14),"-"))</f>
        <v>-</v>
      </c>
      <c r="HG58" s="5" t="str">
        <f>IF($Z58=0,"-",IFERROR(INDEX(CHOOSE($G58,DataAutumn!i.GI, DataWinter!i.GI, DataSpring!i.GI),$H58,7*($Z58-1)+HG$14)*INDEX(GI.LowerScalar,1,HG$14),"-"))</f>
        <v>-</v>
      </c>
      <c r="HH58" s="5" t="str">
        <f>IF($Z58=0,"-",IFERROR(INDEX(CHOOSE($G58,DataAutumn!i.GI, DataWinter!i.GI, DataSpring!i.GI),$H58,7*($Z58-1)+HH$14)*INDEX(GI.LowerScalar,1,HH$14),"-"))</f>
        <v>-</v>
      </c>
      <c r="HI58" s="5" t="str">
        <f>IF($Z58=0,"-",IFERROR(INDEX(CHOOSE($G58,DataAutumn!i.GI, DataWinter!i.GI, DataSpring!i.GI),$H58,7*($Z58-1)+HI$14)*INDEX(GI.LowerScalar,1,HI$14),"-"))</f>
        <v>-</v>
      </c>
      <c r="HJ58" s="5" t="str">
        <f>IF($Z58=0,"-",IFERROR(INDEX(CHOOSE($G58,DataAutumn!i.GI, DataWinter!i.GI, DataSpring!i.GI),$H58,7*($Z58-1)+HJ$14)*INDEX(GI.LowerScalar,1,HJ$14),"-"))</f>
        <v>-</v>
      </c>
      <c r="HK58" s="5" t="str">
        <f>IF($Z58=0,"-",IFERROR(INDEX(CHOOSE($G58,DataAutumn!i.GI, DataWinter!i.GI, DataSpring!i.GI),$H58,7*($Z58-1)+HK$14)*INDEX(GI.LowerScalar,1,HK$14),"-"))</f>
        <v>-</v>
      </c>
      <c r="HL58" s="5" t="str">
        <f>IF($Z58=0,"-",IFERROR(INDEX(CHOOSE($G58,DataAutumn!i.GI, DataWinter!i.GI, DataSpring!i.GI),$H58,7*($Z58-1)+HL$14)*INDEX(GI.LowerScalar,1,HL$14),"-"))</f>
        <v>-</v>
      </c>
      <c r="HM58" s="5" t="b">
        <f t="array" aca="1" ref="HM58" ca="1">IF(OR(HN58:IB58&lt;&gt;"-"),TRUE,"-")</f>
        <v>1</v>
      </c>
      <c r="HN58" s="22">
        <f t="shared" ca="1" si="294"/>
        <v>0</v>
      </c>
      <c r="HO58" s="5" t="str">
        <f>IF($Z58=0,"-",IFERROR(INDEX(CHOOSE($G58,DataAutumn!i.GI, DataWinter!i.GI, DataSpring!i.GI),$H58,7*($Z58-1)+HO$14)*INDEX(GI.UpperScalar,1,HO$14),"-"))</f>
        <v>-</v>
      </c>
      <c r="HP58" s="5" t="str">
        <f>IF($Z58=0,"-",IFERROR(INDEX(CHOOSE($G58,DataAutumn!i.GI, DataWinter!i.GI, DataSpring!i.GI),$H58,7*($Z58-1)+HP$14)*INDEX(GI.UpperScalar,1,HP$14),"-"))</f>
        <v>-</v>
      </c>
      <c r="HQ58" s="5" t="str">
        <f>IF($Z58=0,"-",IFERROR(INDEX(CHOOSE($G58,DataAutumn!i.GI, DataWinter!i.GI, DataSpring!i.GI),$H58,7*($Z58-1)+HQ$14)*INDEX(GI.UpperScalar,1,HQ$14),"-"))</f>
        <v>-</v>
      </c>
      <c r="HR58" s="5" t="str">
        <f>IF($Z58=0,"-",IFERROR(INDEX(CHOOSE($G58,DataAutumn!i.GI, DataWinter!i.GI, DataSpring!i.GI),$H58,7*($Z58-1)+HR$14)*INDEX(GI.UpperScalar,1,HR$14),"-"))</f>
        <v>-</v>
      </c>
      <c r="HS58" s="5" t="str">
        <f>IF($Z58=0,"-",IFERROR(INDEX(CHOOSE($G58,DataAutumn!i.GI, DataWinter!i.GI, DataSpring!i.GI),$H58,7*($Z58-1)+HS$14)*INDEX(GI.UpperScalar,1,HS$14),"-"))</f>
        <v>-</v>
      </c>
      <c r="HT58" s="5" t="str">
        <f>IF($Z58=0,"-",IFERROR(INDEX(CHOOSE($G58,DataAutumn!i.GI, DataWinter!i.GI, DataSpring!i.GI),$H58,7*($Z58-1)+HT$14)*INDEX(GI.UpperScalar,1,HT$14),"-"))</f>
        <v>-</v>
      </c>
      <c r="HU58" s="5" t="str">
        <f>IF($Z58=0,"-",IFERROR(INDEX(CHOOSE($G58,DataAutumn!i.GI, DataWinter!i.GI, DataSpring!i.GI),$H58,7*($Z58-1)+HU$14)*INDEX(GI.UpperScalar,1,HU$14),"-"))</f>
        <v>-</v>
      </c>
      <c r="HV58" s="5" t="str">
        <f>IF($Z58=0,"-",IFERROR(INDEX(CHOOSE($G58,DataAutumn!i.GI, DataWinter!i.GI, DataSpring!i.GI),$H58,7*($Z58-1)+HV$14)*INDEX(GI.UpperScalar,1,HV$14),"-"))</f>
        <v>-</v>
      </c>
      <c r="HW58" s="5" t="str">
        <f>IF($Z58=0,"-",IFERROR(INDEX(CHOOSE($G58,DataAutumn!i.GI, DataWinter!i.GI, DataSpring!i.GI),$H58,7*($Z58-1)+HW$14)*INDEX(GI.UpperScalar,1,HW$14),"-"))</f>
        <v>-</v>
      </c>
      <c r="HX58" s="5" t="str">
        <f>IF($Z58=0,"-",IFERROR(INDEX(CHOOSE($G58,DataAutumn!i.GI, DataWinter!i.GI, DataSpring!i.GI),$H58,7*($Z58-1)+HX$14)*INDEX(GI.UpperScalar,1,HX$14),"-"))</f>
        <v>-</v>
      </c>
      <c r="HY58" s="5" t="str">
        <f>IF($Z58=0,"-",IFERROR(INDEX(CHOOSE($G58,DataAutumn!i.GI, DataWinter!i.GI, DataSpring!i.GI),$H58,7*($Z58-1)+HY$14)*INDEX(GI.UpperScalar,1,HY$14),"-"))</f>
        <v>-</v>
      </c>
      <c r="HZ58" s="5" t="str">
        <f>IF($Z58=0,"-",IFERROR(INDEX(CHOOSE($G58,DataAutumn!i.GI, DataWinter!i.GI, DataSpring!i.GI),$H58,7*($Z58-1)+HZ$14)*INDEX(GI.UpperScalar,1,HZ$14),"-"))</f>
        <v>-</v>
      </c>
      <c r="IA58" s="5" t="str">
        <f>IF($Z58=0,"-",IFERROR(INDEX(CHOOSE($G58,DataAutumn!i.GI, DataWinter!i.GI, DataSpring!i.GI),$H58,7*($Z58-1)+IA$14)*INDEX(GI.UpperScalar,1,IA$14),"-"))</f>
        <v>-</v>
      </c>
      <c r="IB58" s="5" t="str">
        <f>IF($Z58=0,"-",IFERROR(INDEX(CHOOSE($G58,DataAutumn!i.GI, DataWinter!i.GI, DataSpring!i.GI),$H58,7*($Z58-1)+IB$14)*INDEX(GI.UpperScalar,1,IB$14),"-"))</f>
        <v>-</v>
      </c>
      <c r="IC58" s="22" t="str">
        <f t="shared" ca="1" si="106"/>
        <v>-</v>
      </c>
      <c r="ID58" s="22" t="str">
        <f t="shared" ca="1" si="106"/>
        <v>-</v>
      </c>
      <c r="IE58" s="22" t="b">
        <f t="shared" ca="1" si="107"/>
        <v>1</v>
      </c>
      <c r="IF58" s="22">
        <f t="shared" ca="1" si="107"/>
        <v>0</v>
      </c>
      <c r="IG58" s="5" t="str">
        <f t="shared" si="272"/>
        <v>-</v>
      </c>
      <c r="IH58" s="5" t="str">
        <f t="shared" si="272"/>
        <v>-</v>
      </c>
      <c r="II58" s="5" t="str">
        <f t="shared" si="272"/>
        <v>-</v>
      </c>
      <c r="IJ58" s="5" t="str">
        <f t="shared" si="272"/>
        <v>-</v>
      </c>
      <c r="IK58" s="22" t="str">
        <f t="shared" ca="1" si="300"/>
        <v>-</v>
      </c>
      <c r="IL58" s="5">
        <f t="shared" si="273"/>
        <v>0</v>
      </c>
      <c r="IM58" s="22" t="str">
        <f t="shared" ca="1" si="300"/>
        <v>-</v>
      </c>
      <c r="IN58" s="5">
        <f t="shared" si="274"/>
        <v>0</v>
      </c>
      <c r="IO58" s="5">
        <f t="shared" si="275"/>
        <v>0.9</v>
      </c>
      <c r="IP58" s="5">
        <f t="shared" si="275"/>
        <v>0</v>
      </c>
      <c r="IQ58" s="5">
        <f t="shared" si="275"/>
        <v>0</v>
      </c>
      <c r="IR58" s="5">
        <f t="shared" si="276"/>
        <v>450</v>
      </c>
      <c r="IS58" s="5" t="str">
        <f t="shared" si="275"/>
        <v>-</v>
      </c>
      <c r="IT58" s="5" t="str">
        <f t="shared" si="277"/>
        <v>-</v>
      </c>
      <c r="IU58" s="22">
        <f t="shared" ca="1" si="300"/>
        <v>1</v>
      </c>
      <c r="IV58" s="22">
        <f t="shared" ca="1" si="300"/>
        <v>0</v>
      </c>
      <c r="IW58" s="22">
        <f t="shared" ca="1" si="300"/>
        <v>1</v>
      </c>
      <c r="IX58" s="22">
        <f t="shared" ca="1" si="300"/>
        <v>1</v>
      </c>
      <c r="IY58" s="22">
        <f t="shared" ca="1" si="300"/>
        <v>0</v>
      </c>
      <c r="IZ58" s="22">
        <f t="shared" ca="1" si="300"/>
        <v>70</v>
      </c>
      <c r="JA58" s="22">
        <f t="shared" ca="1" si="300"/>
        <v>50</v>
      </c>
      <c r="JB58" s="22">
        <f t="shared" ca="1" si="300"/>
        <v>70</v>
      </c>
      <c r="JC58" s="22">
        <f t="shared" ca="1" si="300"/>
        <v>50</v>
      </c>
      <c r="JD58" s="5">
        <f t="shared" si="278"/>
        <v>1</v>
      </c>
      <c r="JE58" s="5">
        <f t="shared" si="279"/>
        <v>1</v>
      </c>
      <c r="JF58" s="5">
        <f t="shared" si="280"/>
        <v>1</v>
      </c>
      <c r="JG58" s="22">
        <f t="shared" ca="1" si="300"/>
        <v>1</v>
      </c>
      <c r="JH58" s="22">
        <f t="shared" ca="1" si="300"/>
        <v>1</v>
      </c>
      <c r="JI58" s="22">
        <f t="shared" ca="1" si="300"/>
        <v>1</v>
      </c>
      <c r="JJ58" s="22">
        <f t="shared" ca="1" si="300"/>
        <v>1</v>
      </c>
      <c r="JK58" s="22">
        <f t="shared" ca="1" si="300"/>
        <v>1</v>
      </c>
      <c r="JL58" s="22">
        <f t="shared" ca="1" si="300"/>
        <v>1</v>
      </c>
      <c r="JM58" s="22">
        <f t="shared" ca="1" si="300"/>
        <v>1</v>
      </c>
      <c r="JN58" s="173" t="b">
        <f t="shared" si="302"/>
        <v>0</v>
      </c>
      <c r="JO58" s="173" t="str">
        <f t="shared" si="281"/>
        <v>-</v>
      </c>
      <c r="JP58" s="173" t="str">
        <f t="shared" si="281"/>
        <v>-</v>
      </c>
      <c r="JQ58" s="173" t="str">
        <f t="shared" si="281"/>
        <v>-</v>
      </c>
      <c r="JR58" s="173" t="str">
        <f t="shared" si="281"/>
        <v>-</v>
      </c>
      <c r="JS58" s="173" t="str">
        <f t="shared" si="281"/>
        <v>-</v>
      </c>
      <c r="JT58" s="173" t="str">
        <f t="shared" si="281"/>
        <v>-</v>
      </c>
      <c r="JU58" s="173" t="str">
        <f t="shared" si="281"/>
        <v>-</v>
      </c>
      <c r="JV58" s="173" t="str">
        <f t="shared" si="281"/>
        <v>-</v>
      </c>
      <c r="JW58" s="173" t="str">
        <f t="shared" si="281"/>
        <v>-</v>
      </c>
      <c r="JX58" s="173" t="str">
        <f t="shared" si="281"/>
        <v>-</v>
      </c>
      <c r="JY58" s="173" t="str">
        <f t="shared" si="281"/>
        <v>-</v>
      </c>
      <c r="JZ58" s="173" t="str">
        <f t="shared" si="281"/>
        <v>-</v>
      </c>
      <c r="KA58" s="173" t="str">
        <f t="shared" si="281"/>
        <v>-</v>
      </c>
      <c r="KB58" s="173" t="str">
        <f t="shared" si="281"/>
        <v>-</v>
      </c>
      <c r="KC58" s="173" t="str">
        <f t="shared" si="281"/>
        <v>-</v>
      </c>
      <c r="KD58" s="173" t="str">
        <f t="shared" si="281"/>
        <v>-</v>
      </c>
      <c r="KE58" s="173" t="str">
        <f t="shared" si="282"/>
        <v>-</v>
      </c>
      <c r="KF58" s="173" t="str">
        <f t="shared" si="282"/>
        <v>-</v>
      </c>
      <c r="KG58" s="173" t="str">
        <f t="shared" si="282"/>
        <v>-</v>
      </c>
      <c r="KH58" s="173" t="str">
        <f t="shared" si="282"/>
        <v>-</v>
      </c>
      <c r="KI58" s="173" t="str">
        <f t="shared" si="282"/>
        <v>-</v>
      </c>
      <c r="KJ58" s="173" t="str">
        <f t="shared" si="282"/>
        <v>-</v>
      </c>
      <c r="KK58" s="173" t="str">
        <f t="shared" si="282"/>
        <v>-</v>
      </c>
      <c r="KL58" s="173" t="str">
        <f t="shared" si="282"/>
        <v>-</v>
      </c>
      <c r="KM58" s="173" t="str">
        <f t="shared" si="282"/>
        <v>-</v>
      </c>
      <c r="KN58" s="173" t="str">
        <f t="shared" si="282"/>
        <v>-</v>
      </c>
      <c r="KO58" s="173" t="str">
        <f t="shared" si="282"/>
        <v>-</v>
      </c>
      <c r="KP58" s="173" t="str">
        <f t="shared" si="282"/>
        <v>-</v>
      </c>
      <c r="KQ58" s="173" t="str">
        <f t="shared" si="282"/>
        <v>-</v>
      </c>
      <c r="KR58" s="173" t="str">
        <f t="shared" si="282"/>
        <v>-</v>
      </c>
      <c r="KS58" s="173" t="str">
        <f t="shared" si="282"/>
        <v>-</v>
      </c>
      <c r="KT58" s="173" t="str">
        <f t="shared" si="282"/>
        <v>-</v>
      </c>
      <c r="KU58" s="173" t="str">
        <f t="shared" si="283"/>
        <v>-</v>
      </c>
      <c r="KV58" s="173" t="str">
        <f t="shared" si="283"/>
        <v>-</v>
      </c>
      <c r="KW58" s="173" t="str">
        <f t="shared" si="283"/>
        <v>-</v>
      </c>
      <c r="KX58" s="173" t="str">
        <f t="shared" si="283"/>
        <v>-</v>
      </c>
      <c r="KY58" s="173" t="str">
        <f t="shared" si="283"/>
        <v>-</v>
      </c>
      <c r="KZ58" s="173" t="str">
        <f t="shared" si="283"/>
        <v>-</v>
      </c>
      <c r="LA58" s="173" t="str">
        <f t="shared" si="283"/>
        <v>-</v>
      </c>
      <c r="LB58" s="173" t="str">
        <f t="shared" si="283"/>
        <v>-</v>
      </c>
      <c r="LC58" s="173" t="str">
        <f t="shared" si="283"/>
        <v>-</v>
      </c>
      <c r="LD58" s="173" t="str">
        <f t="shared" si="283"/>
        <v>-</v>
      </c>
      <c r="LE58" s="173" t="str">
        <f t="shared" si="283"/>
        <v>-</v>
      </c>
      <c r="LF58" s="173" t="str">
        <f t="shared" si="283"/>
        <v>-</v>
      </c>
      <c r="LG58" s="173" t="str">
        <f t="shared" si="283"/>
        <v>-</v>
      </c>
      <c r="LH58" s="173" t="str">
        <f t="shared" si="283"/>
        <v>-</v>
      </c>
      <c r="LI58" s="173" t="str">
        <f t="shared" si="283"/>
        <v>-</v>
      </c>
      <c r="LJ58" s="173" t="str">
        <f t="shared" si="283"/>
        <v>-</v>
      </c>
      <c r="LK58" s="173" t="str">
        <f t="shared" si="284"/>
        <v>-</v>
      </c>
      <c r="LL58" s="173" t="str">
        <f t="shared" si="284"/>
        <v>-</v>
      </c>
      <c r="LM58" s="173" t="str">
        <f t="shared" si="284"/>
        <v>-</v>
      </c>
      <c r="LN58" s="173" t="str">
        <f t="shared" si="284"/>
        <v>-</v>
      </c>
      <c r="LO58" s="173" t="str">
        <f t="shared" si="284"/>
        <v>-</v>
      </c>
      <c r="LP58" s="173" t="str">
        <f t="shared" si="284"/>
        <v>-</v>
      </c>
      <c r="LQ58" s="173" t="str">
        <f t="shared" si="284"/>
        <v>-</v>
      </c>
      <c r="LR58" s="173" t="str">
        <f t="shared" si="284"/>
        <v>-</v>
      </c>
      <c r="LS58" s="173" t="str">
        <f t="shared" si="284"/>
        <v>-</v>
      </c>
      <c r="LT58" s="173" t="str">
        <f t="shared" si="284"/>
        <v>-</v>
      </c>
      <c r="LU58" s="173" t="str">
        <f t="shared" si="284"/>
        <v>-</v>
      </c>
      <c r="LV58" s="173" t="str">
        <f t="shared" si="284"/>
        <v>-</v>
      </c>
      <c r="LW58" s="173" t="str">
        <f t="shared" si="284"/>
        <v>-</v>
      </c>
      <c r="LX58" s="173" t="str">
        <f t="shared" si="284"/>
        <v>-</v>
      </c>
      <c r="LY58" s="173" t="str">
        <f t="shared" si="284"/>
        <v>-</v>
      </c>
      <c r="LZ58" s="173" t="str">
        <f t="shared" si="284"/>
        <v>-</v>
      </c>
      <c r="MA58" s="173" t="str">
        <f t="shared" si="285"/>
        <v>-</v>
      </c>
      <c r="MB58" s="173" t="str">
        <f t="shared" si="285"/>
        <v>-</v>
      </c>
      <c r="MC58" s="173" t="str">
        <f t="shared" si="285"/>
        <v>-</v>
      </c>
      <c r="MD58" s="173" t="str">
        <f t="shared" si="285"/>
        <v>-</v>
      </c>
      <c r="ME58" s="173" t="str">
        <f t="shared" si="285"/>
        <v>-</v>
      </c>
      <c r="MF58" s="173" t="str">
        <f t="shared" si="285"/>
        <v>-</v>
      </c>
      <c r="MG58" s="173" t="str">
        <f t="shared" si="285"/>
        <v>-</v>
      </c>
      <c r="MH58" s="173" t="str">
        <f t="shared" si="285"/>
        <v>-</v>
      </c>
      <c r="MI58" s="173" t="str">
        <f t="shared" si="285"/>
        <v>-</v>
      </c>
      <c r="MJ58" s="173" t="str">
        <f t="shared" si="285"/>
        <v>-</v>
      </c>
      <c r="MK58" s="173" t="str">
        <f t="shared" si="285"/>
        <v>-</v>
      </c>
      <c r="ML58" s="173" t="str">
        <f t="shared" si="285"/>
        <v>-</v>
      </c>
      <c r="MM58" s="173" t="str">
        <f t="shared" si="285"/>
        <v>-</v>
      </c>
      <c r="MN58" s="173" t="str">
        <f t="shared" si="285"/>
        <v>-</v>
      </c>
      <c r="MO58" s="173" t="str">
        <f t="shared" si="285"/>
        <v>-</v>
      </c>
      <c r="MP58" s="173" t="str">
        <f t="shared" si="285"/>
        <v>-</v>
      </c>
      <c r="MQ58" s="173" t="str">
        <f t="shared" si="286"/>
        <v>-</v>
      </c>
      <c r="MR58" s="173" t="str">
        <f t="shared" si="286"/>
        <v>-</v>
      </c>
      <c r="MS58" s="173" t="str">
        <f t="shared" si="286"/>
        <v>-</v>
      </c>
      <c r="MT58" s="173" t="str">
        <f t="shared" si="286"/>
        <v>-</v>
      </c>
      <c r="MU58" s="173" t="str">
        <f t="shared" si="286"/>
        <v>-</v>
      </c>
      <c r="MV58" s="173" t="str">
        <f t="shared" si="286"/>
        <v>-</v>
      </c>
      <c r="MW58" s="173" t="str">
        <f t="shared" si="286"/>
        <v>-</v>
      </c>
      <c r="MX58" s="173" t="str">
        <f t="shared" si="286"/>
        <v>-</v>
      </c>
      <c r="MY58" s="173" t="str">
        <f t="shared" si="286"/>
        <v>-</v>
      </c>
      <c r="MZ58" s="173" t="str">
        <f t="shared" si="286"/>
        <v>-</v>
      </c>
      <c r="NA58" s="173" t="str">
        <f t="shared" si="286"/>
        <v>-</v>
      </c>
      <c r="NB58" s="173" t="str">
        <f t="shared" si="286"/>
        <v>-</v>
      </c>
      <c r="NC58" s="173" t="str">
        <f t="shared" si="286"/>
        <v>-</v>
      </c>
      <c r="ND58" s="173" t="str">
        <f t="shared" si="286"/>
        <v>-</v>
      </c>
      <c r="NE58" s="173" t="str">
        <f t="shared" si="286"/>
        <v>-</v>
      </c>
      <c r="NF58" s="173" t="str">
        <f t="shared" si="286"/>
        <v>-</v>
      </c>
      <c r="NG58" s="173" t="str">
        <f t="shared" si="287"/>
        <v>-</v>
      </c>
      <c r="NH58" s="173" t="str">
        <f t="shared" si="287"/>
        <v>-</v>
      </c>
      <c r="NI58" s="173" t="str">
        <f t="shared" si="287"/>
        <v>-</v>
      </c>
      <c r="NJ58" s="173" t="str">
        <f t="shared" si="287"/>
        <v>-</v>
      </c>
      <c r="NK58" s="173" t="str">
        <f t="shared" si="287"/>
        <v>-</v>
      </c>
      <c r="NL58" s="173" t="str">
        <f t="shared" si="287"/>
        <v>-</v>
      </c>
      <c r="NM58" s="173" t="str">
        <f t="shared" si="287"/>
        <v>-</v>
      </c>
      <c r="NN58" s="173" t="str">
        <f t="shared" si="287"/>
        <v>-</v>
      </c>
      <c r="NO58" s="173" t="str">
        <f t="shared" si="287"/>
        <v>-</v>
      </c>
      <c r="NP58" s="173" t="str">
        <f t="shared" si="287"/>
        <v>-</v>
      </c>
      <c r="NQ58" s="173" t="str">
        <f t="shared" si="287"/>
        <v>-</v>
      </c>
      <c r="NR58" s="173" t="str">
        <f t="shared" si="287"/>
        <v>-</v>
      </c>
      <c r="NS58" s="173" t="str">
        <f t="shared" si="287"/>
        <v>-</v>
      </c>
      <c r="NT58" s="173" t="str">
        <f t="shared" si="287"/>
        <v>-</v>
      </c>
      <c r="NU58" s="173" t="str">
        <f t="shared" si="287"/>
        <v>-</v>
      </c>
      <c r="NV58" s="173" t="str">
        <f t="shared" si="287"/>
        <v>-</v>
      </c>
      <c r="NW58" s="173" t="str">
        <f t="shared" si="288"/>
        <v>-</v>
      </c>
      <c r="NX58" s="173" t="str">
        <f t="shared" si="288"/>
        <v>-</v>
      </c>
      <c r="NY58" s="173" t="str">
        <f t="shared" si="288"/>
        <v>-</v>
      </c>
      <c r="NZ58" s="173" t="str">
        <f t="shared" si="288"/>
        <v>-</v>
      </c>
      <c r="OA58" s="173" t="str">
        <f t="shared" si="288"/>
        <v>-</v>
      </c>
      <c r="OB58" s="173" t="str">
        <f t="shared" si="288"/>
        <v>-</v>
      </c>
      <c r="OC58" s="173" t="str">
        <f t="shared" si="288"/>
        <v>-</v>
      </c>
      <c r="OD58" s="173" t="str">
        <f t="shared" si="288"/>
        <v>-</v>
      </c>
      <c r="OE58" s="22">
        <f t="shared" ca="1" si="300"/>
        <v>0</v>
      </c>
      <c r="OF58" s="22" t="str">
        <f t="shared" ca="1" si="300"/>
        <v>-</v>
      </c>
      <c r="OG58" s="22">
        <f t="shared" ca="1" si="300"/>
        <v>0</v>
      </c>
      <c r="OH58" s="22">
        <f t="shared" ca="1" si="300"/>
        <v>0</v>
      </c>
      <c r="OI58" s="27">
        <v>0</v>
      </c>
    </row>
    <row r="59" spans="1:399" s="303" customFormat="1" outlineLevel="1">
      <c r="A59" s="302">
        <f t="shared" si="301"/>
        <v>54</v>
      </c>
      <c r="B59" s="302">
        <f t="shared" si="297"/>
        <v>46</v>
      </c>
      <c r="C59" s="303">
        <v>5</v>
      </c>
      <c r="D59" s="303" t="b">
        <v>1</v>
      </c>
      <c r="E59" s="303" t="b">
        <v>0</v>
      </c>
      <c r="F59" s="303" t="b">
        <v>1</v>
      </c>
      <c r="G59" s="239">
        <f t="array" ref="G59">MAX(G$49,MOD(G58+1*AND(H59:$AA59=H$49:$AA$49),G$50+1))</f>
        <v>2</v>
      </c>
      <c r="H59" s="239">
        <f t="array" ref="H59">MAX(H$49,MOD(H58+1*AND(I59:$AA59=I$49:$AA$49),H$50+1))</f>
        <v>4</v>
      </c>
      <c r="I59" s="239">
        <f t="array" ref="I59">MAX(I$49,MOD(I58+1*AND(J59:$AA59=J$49:$AA$49),I$50+1))</f>
        <v>1</v>
      </c>
      <c r="J59" s="239">
        <f t="array" ref="J59">MAX(J$49,MOD(J58+1*AND(K59:$AA59=K$49:$AA$49),J$50+1))</f>
        <v>1</v>
      </c>
      <c r="K59" s="239">
        <f t="array" ref="K59">MAX(K$49,MOD(K58+1*AND(L59:$AA59=L$49:$AA$49),K$50+1))</f>
        <v>1</v>
      </c>
      <c r="L59" s="239">
        <f t="array" ref="L59">MAX(L$49,MOD(L58+1*AND(M59:$AA59=M$49:$AA$49),L$50+1))</f>
        <v>1</v>
      </c>
      <c r="M59" s="239">
        <f t="array" ref="M59">MAX(M$49,MOD(M58+1*AND(N59:$AA59=N$49:$AA$49),M$50+1))</f>
        <v>1</v>
      </c>
      <c r="N59" s="239">
        <f t="array" ref="N59">MAX(N$49,MOD(N58+1*AND(O59:$AA59=O$49:$AA$49),N$50+1))</f>
        <v>6</v>
      </c>
      <c r="O59" s="239">
        <f t="array" ref="O59">MAX(O$49,MOD(O58+1*AND(P59:$AA59=P$49:$AA$49),O$50+1))</f>
        <v>1</v>
      </c>
      <c r="P59" s="239">
        <f t="array" ref="P59">MAX(P$49,MOD(P58+1*AND(Q59:$AA59=Q$49:$AA$49),P$50+1))</f>
        <v>1</v>
      </c>
      <c r="Q59" s="239">
        <f t="array" ref="Q59">MAX(Q$49,MOD(Q58+1*AND(R59:$AA59=R$49:$AA$49),Q$50+1))</f>
        <v>1</v>
      </c>
      <c r="R59" s="239">
        <f t="array" ref="R59">MAX(R$49,MOD(R58+1*AND(S59:$AA59=S$49:$AA$49),R$50+1))</f>
        <v>1</v>
      </c>
      <c r="S59" s="239">
        <f t="array" ref="S59">MAX(S$49,MOD(S58+1*AND(T59:$AA59=T$49:$AA$49),S$50+1))</f>
        <v>1</v>
      </c>
      <c r="T59" s="239">
        <f t="array" ref="T59">MAX(T$49,MOD(T58+1*AND(U59:$AA59=U$49:$AA$49),T$50+1))</f>
        <v>1</v>
      </c>
      <c r="U59" s="239">
        <f t="array" ref="U59">MAX(U$49,MOD(U58+1*AND(V59:$AA59=V$49:$AA$49),U$50+1))</f>
        <v>1</v>
      </c>
      <c r="V59" s="239">
        <f t="array" ref="V59">MAX(V$49,MOD(V58+1*AND(W59:$AA59=W$49:$AA$49),V$50+1))</f>
        <v>1</v>
      </c>
      <c r="W59" s="239">
        <f t="array" ref="W59">MAX(W$49,MOD(W58+1*AND(X59:$AA59=X$49:$AA$49),W$50+1))</f>
        <v>1</v>
      </c>
      <c r="X59" s="239">
        <f t="array" ref="X59">MAX(X$49,MOD(X58+1*AND(Y59:$AA59=Y$49:$AA$49),X$50+1))</f>
        <v>1</v>
      </c>
      <c r="Y59" s="239">
        <f t="array" ref="Y59">MAX(Y$49,MOD(Y58+1*AND(Z59:$AA59=Z$49:$AA$49),Y$50+1))</f>
        <v>1</v>
      </c>
      <c r="Z59" s="238"/>
      <c r="AB59" s="303">
        <f>INDEX(CHOOSE($G59,DataAutumn!i.AdultDrys,DataWinter!i.AdultDrys,DataSpring!i.AdultDrys),1,$AD59)</f>
        <v>1</v>
      </c>
      <c r="AC59" s="21">
        <v>0</v>
      </c>
      <c r="AD59" s="5">
        <f t="shared" si="246"/>
        <v>4</v>
      </c>
      <c r="AE59" s="5">
        <f t="shared" si="246"/>
        <v>0</v>
      </c>
      <c r="AF59" s="5">
        <f t="shared" si="246"/>
        <v>1</v>
      </c>
      <c r="AG59" s="5">
        <f t="shared" si="246"/>
        <v>1</v>
      </c>
      <c r="AJ59" s="328" t="str">
        <f t="shared" ca="1" si="290"/>
        <v>00008 Landuse GSM Day169 Mat     NLB000% GI1 WP100% MP100% GP100% EL000% Age213 FlkSt_Lmb_6.5y_Opt (F33N11)</v>
      </c>
      <c r="AK59" s="10" t="str">
        <f ca="1">IF(COUNTIF(AJ$5:AJ59,AJ59)=1,"-","Dup")</f>
        <v>-</v>
      </c>
      <c r="AL59" s="22" t="b">
        <f t="shared" ca="1" si="308"/>
        <v>1</v>
      </c>
      <c r="AM59" s="22" t="b">
        <f t="shared" ca="1" si="308"/>
        <v>0</v>
      </c>
      <c r="AN59" s="22" t="str">
        <f t="shared" ca="1" si="308"/>
        <v>-</v>
      </c>
      <c r="AO59" s="22" t="str">
        <f t="shared" ca="1" si="248"/>
        <v>-</v>
      </c>
      <c r="AP59" s="22" t="str">
        <f t="shared" ca="1" si="248"/>
        <v>-</v>
      </c>
      <c r="AQ59" s="22" t="str">
        <f t="shared" ca="1" si="308"/>
        <v>-</v>
      </c>
      <c r="AR59" s="22" t="str">
        <f t="shared" ca="1" si="308"/>
        <v>-</v>
      </c>
      <c r="AS59" s="22">
        <f t="shared" ca="1" si="308"/>
        <v>1</v>
      </c>
      <c r="AT59" s="22" t="str">
        <f t="shared" ca="1" si="308"/>
        <v>-</v>
      </c>
      <c r="AU59" s="22" t="str">
        <f t="shared" ca="1" si="308"/>
        <v>-</v>
      </c>
      <c r="AV59" s="22" t="str">
        <f t="shared" ca="1" si="308"/>
        <v>-</v>
      </c>
      <c r="AW59" s="22" t="str">
        <f t="shared" ca="1" si="308"/>
        <v>-</v>
      </c>
      <c r="AX59" s="22" t="str">
        <f t="shared" ca="1" si="308"/>
        <v>-</v>
      </c>
      <c r="AY59" s="22">
        <f t="shared" ca="1" si="308"/>
        <v>1</v>
      </c>
      <c r="AZ59" s="22">
        <f t="shared" ca="1" si="308"/>
        <v>1</v>
      </c>
      <c r="BA59" s="22" t="str">
        <f t="shared" ca="1" si="308"/>
        <v>-</v>
      </c>
      <c r="BB59" s="22" t="str">
        <f t="shared" ca="1" si="308"/>
        <v>-</v>
      </c>
      <c r="BC59" s="22" t="str">
        <f t="shared" ca="1" si="308"/>
        <v>-</v>
      </c>
      <c r="BD59" s="22" t="str">
        <f t="shared" ca="1" si="304"/>
        <v>-</v>
      </c>
      <c r="BE59" s="22" t="str">
        <f t="shared" ca="1" si="304"/>
        <v>-</v>
      </c>
      <c r="BF59" s="22" t="str">
        <f t="shared" ca="1" si="304"/>
        <v>-</v>
      </c>
      <c r="BG59" s="22" t="str">
        <f t="shared" ca="1" si="304"/>
        <v>-</v>
      </c>
      <c r="BH59" s="22" t="str">
        <f t="shared" ca="1" si="304"/>
        <v>-</v>
      </c>
      <c r="BI59" s="22" t="str">
        <f t="shared" ca="1" si="304"/>
        <v>-</v>
      </c>
      <c r="BJ59" s="22" t="str">
        <f t="shared" ca="1" si="304"/>
        <v>-</v>
      </c>
      <c r="BK59" s="22" t="str">
        <f t="shared" ca="1" si="305"/>
        <v>-</v>
      </c>
      <c r="BL59" s="22" t="str">
        <f t="shared" ca="1" si="305"/>
        <v>-</v>
      </c>
      <c r="BM59" s="22" t="str">
        <f t="shared" ca="1" si="305"/>
        <v>-</v>
      </c>
      <c r="BN59" s="22" t="str">
        <f t="shared" ca="1" si="305"/>
        <v>-</v>
      </c>
      <c r="BO59" s="22" t="str">
        <f t="shared" ca="1" si="305"/>
        <v>-</v>
      </c>
      <c r="BP59" s="22" t="str">
        <f t="shared" ca="1" si="305"/>
        <v>-</v>
      </c>
      <c r="BQ59" s="22" t="str">
        <f t="shared" ca="1" si="305"/>
        <v>-</v>
      </c>
      <c r="BR59" s="22" t="str">
        <f t="shared" ca="1" si="305"/>
        <v>-</v>
      </c>
      <c r="BS59" s="22" t="str">
        <f t="shared" ca="1" si="305"/>
        <v>-</v>
      </c>
      <c r="BT59" s="22" t="str">
        <f t="shared" ca="1" si="305"/>
        <v>-</v>
      </c>
      <c r="BU59" s="22" t="str">
        <f t="shared" ca="1" si="305"/>
        <v>-</v>
      </c>
      <c r="BV59" s="22" t="str">
        <f t="shared" ca="1" si="305"/>
        <v>-</v>
      </c>
      <c r="BW59" s="22" t="str">
        <f t="shared" ca="1" si="305"/>
        <v>-</v>
      </c>
      <c r="BX59" s="5">
        <f t="shared" si="249"/>
        <v>0</v>
      </c>
      <c r="BY59" s="22" t="str">
        <f t="shared" ca="1" si="305"/>
        <v>-</v>
      </c>
      <c r="BZ59" s="22" t="str">
        <f t="shared" ca="1" si="305"/>
        <v>-</v>
      </c>
      <c r="CA59" s="22" t="str">
        <f t="shared" ca="1" si="306"/>
        <v>-</v>
      </c>
      <c r="CB59" s="22" t="str">
        <f t="shared" ca="1" si="306"/>
        <v>-</v>
      </c>
      <c r="CC59" s="22" t="str">
        <f t="shared" ca="1" si="306"/>
        <v>-</v>
      </c>
      <c r="CD59" s="22" t="str">
        <f t="shared" ca="1" si="306"/>
        <v>-</v>
      </c>
      <c r="CE59" s="22" t="str">
        <f t="shared" ca="1" si="306"/>
        <v>-</v>
      </c>
      <c r="CF59" s="22" t="str">
        <f t="shared" ca="1" si="306"/>
        <v>-</v>
      </c>
      <c r="CG59" s="22">
        <f t="shared" ca="1" si="306"/>
        <v>1</v>
      </c>
      <c r="CH59" s="22">
        <f t="shared" ca="1" si="306"/>
        <v>1</v>
      </c>
      <c r="CI59" s="22">
        <f t="shared" ca="1" si="306"/>
        <v>0</v>
      </c>
      <c r="CJ59" s="22" t="str">
        <f t="shared" ca="1" si="306"/>
        <v>-</v>
      </c>
      <c r="CK59" s="22" t="str">
        <f t="shared" ca="1" si="306"/>
        <v>-</v>
      </c>
      <c r="CL59" s="22" t="str">
        <f t="shared" ca="1" si="306"/>
        <v>-</v>
      </c>
      <c r="CM59" s="22" t="str">
        <f t="shared" ca="1" si="306"/>
        <v>-</v>
      </c>
      <c r="CN59" s="22" t="str">
        <f t="shared" ca="1" si="306"/>
        <v>-</v>
      </c>
      <c r="CO59" s="22" t="str">
        <f t="shared" ca="1" si="306"/>
        <v>-</v>
      </c>
      <c r="CP59" s="22" t="str">
        <f t="shared" ca="1" si="306"/>
        <v>-</v>
      </c>
      <c r="CQ59" s="22">
        <f t="shared" ca="1" si="307"/>
        <v>0</v>
      </c>
      <c r="CR59" s="22" t="str">
        <f t="shared" ca="1" si="307"/>
        <v>-</v>
      </c>
      <c r="CS59" s="22" t="str">
        <f t="shared" ca="1" si="307"/>
        <v>-</v>
      </c>
      <c r="CT59" s="22" t="str">
        <f t="shared" ca="1" si="307"/>
        <v>-</v>
      </c>
      <c r="CU59" s="22" t="str">
        <f t="shared" ca="1" si="307"/>
        <v>-</v>
      </c>
      <c r="CV59" s="22" t="str">
        <f t="shared" ca="1" si="307"/>
        <v>-</v>
      </c>
      <c r="CW59" s="22">
        <f t="shared" ca="1" si="307"/>
        <v>0</v>
      </c>
      <c r="CX59" s="195">
        <f t="shared" si="252"/>
        <v>-1</v>
      </c>
      <c r="CY59" s="195">
        <f t="shared" si="252"/>
        <v>-0.5</v>
      </c>
      <c r="CZ59" s="195">
        <f t="shared" si="252"/>
        <v>-0.5</v>
      </c>
      <c r="DA59" s="195">
        <f t="shared" si="252"/>
        <v>-0.5</v>
      </c>
      <c r="DB59" s="194">
        <f t="shared" si="253"/>
        <v>0</v>
      </c>
      <c r="DC59" s="194">
        <f t="shared" si="253"/>
        <v>0</v>
      </c>
      <c r="DD59" s="194">
        <f t="shared" si="253"/>
        <v>0</v>
      </c>
      <c r="DE59" s="194">
        <f t="shared" si="253"/>
        <v>0</v>
      </c>
      <c r="DF59" s="196">
        <f t="shared" si="254"/>
        <v>0</v>
      </c>
      <c r="DG59" s="196">
        <f t="shared" si="254"/>
        <v>0</v>
      </c>
      <c r="DH59" s="196">
        <f t="shared" si="254"/>
        <v>0</v>
      </c>
      <c r="DI59" s="196">
        <f t="shared" si="254"/>
        <v>0</v>
      </c>
      <c r="DJ59" s="195">
        <f t="shared" si="255"/>
        <v>-1</v>
      </c>
      <c r="DK59" s="195">
        <f t="shared" si="255"/>
        <v>-0.5</v>
      </c>
      <c r="DL59" s="195">
        <f t="shared" si="255"/>
        <v>-0.5</v>
      </c>
      <c r="DM59" s="195">
        <f t="shared" si="255"/>
        <v>-0.5</v>
      </c>
      <c r="DN59" s="194">
        <f t="shared" si="256"/>
        <v>0</v>
      </c>
      <c r="DO59" s="194">
        <f t="shared" si="256"/>
        <v>0</v>
      </c>
      <c r="DP59" s="194">
        <f t="shared" si="256"/>
        <v>0</v>
      </c>
      <c r="DQ59" s="194">
        <f t="shared" si="256"/>
        <v>0</v>
      </c>
      <c r="DR59" s="196">
        <f t="shared" si="257"/>
        <v>0</v>
      </c>
      <c r="DS59" s="196">
        <f t="shared" si="257"/>
        <v>0</v>
      </c>
      <c r="DT59" s="196">
        <f t="shared" si="257"/>
        <v>0</v>
      </c>
      <c r="DU59" s="196">
        <f t="shared" si="257"/>
        <v>0</v>
      </c>
      <c r="DV59" s="195">
        <f t="shared" si="258"/>
        <v>-1</v>
      </c>
      <c r="DW59" s="195">
        <f t="shared" si="258"/>
        <v>-0.5</v>
      </c>
      <c r="DX59" s="195">
        <f t="shared" si="258"/>
        <v>-0.5</v>
      </c>
      <c r="DY59" s="195">
        <f t="shared" si="258"/>
        <v>-0.5</v>
      </c>
      <c r="DZ59" s="194">
        <f t="shared" si="259"/>
        <v>0</v>
      </c>
      <c r="EA59" s="194">
        <f t="shared" si="259"/>
        <v>0</v>
      </c>
      <c r="EB59" s="194">
        <f t="shared" si="259"/>
        <v>0</v>
      </c>
      <c r="EC59" s="194">
        <f t="shared" si="259"/>
        <v>0</v>
      </c>
      <c r="ED59" s="196">
        <f t="shared" si="260"/>
        <v>0</v>
      </c>
      <c r="EE59" s="196">
        <f t="shared" si="260"/>
        <v>0</v>
      </c>
      <c r="EF59" s="196">
        <f t="shared" si="260"/>
        <v>0</v>
      </c>
      <c r="EG59" s="196">
        <f t="shared" si="260"/>
        <v>0</v>
      </c>
      <c r="EH59" s="22">
        <f t="shared" ca="1" si="261"/>
        <v>0</v>
      </c>
      <c r="EI59" s="22">
        <f t="shared" ca="1" si="261"/>
        <v>0</v>
      </c>
      <c r="EJ59" s="22">
        <f t="shared" ca="1" si="261"/>
        <v>0</v>
      </c>
      <c r="EK59" s="22">
        <f t="shared" ca="1" si="261"/>
        <v>0</v>
      </c>
      <c r="EL59" s="22" t="str">
        <f t="shared" ca="1" si="261"/>
        <v>-</v>
      </c>
      <c r="EM59" s="22" t="str">
        <f t="shared" ca="1" si="261"/>
        <v>-</v>
      </c>
      <c r="EN59" s="5">
        <f t="shared" si="262"/>
        <v>43</v>
      </c>
      <c r="EO59" s="5">
        <f t="shared" si="262"/>
        <v>43</v>
      </c>
      <c r="EP59" s="22" t="str">
        <f t="shared" ca="1" si="261"/>
        <v>-</v>
      </c>
      <c r="EQ59" s="22" t="str">
        <f t="shared" ca="1" si="261"/>
        <v>-</v>
      </c>
      <c r="ER59" s="22" t="str">
        <f t="shared" ca="1" si="261"/>
        <v>-</v>
      </c>
      <c r="ES59" s="22" t="str">
        <f t="shared" ca="1" si="261"/>
        <v>-</v>
      </c>
      <c r="ET59" s="22" t="str">
        <f t="shared" ca="1" si="261"/>
        <v>-</v>
      </c>
      <c r="EU59" s="22" t="str">
        <f t="shared" ca="1" si="261"/>
        <v>-</v>
      </c>
      <c r="EV59" s="22" t="str">
        <f t="shared" ca="1" si="261"/>
        <v>-</v>
      </c>
      <c r="EW59" s="5">
        <f t="shared" si="263"/>
        <v>5</v>
      </c>
      <c r="EX59" s="22" t="str">
        <f t="shared" ca="1" si="299"/>
        <v>-</v>
      </c>
      <c r="EY59" s="22" t="str">
        <f t="shared" ca="1" si="299"/>
        <v>-</v>
      </c>
      <c r="EZ59" s="22" t="str">
        <f t="shared" ca="1" si="299"/>
        <v>-</v>
      </c>
      <c r="FA59" s="22" t="str">
        <f t="shared" ca="1" si="299"/>
        <v>-</v>
      </c>
      <c r="FB59" s="5" t="b">
        <f t="shared" si="264"/>
        <v>0</v>
      </c>
      <c r="FC59" s="22" t="str">
        <f t="shared" ca="1" si="299"/>
        <v>-</v>
      </c>
      <c r="FD59" s="22">
        <f t="shared" ca="1" si="299"/>
        <v>0</v>
      </c>
      <c r="FE59" s="22" t="str">
        <f t="shared" ca="1" si="299"/>
        <v>-</v>
      </c>
      <c r="FF59" s="22">
        <f t="shared" ca="1" si="299"/>
        <v>1</v>
      </c>
      <c r="FG59" s="22">
        <f t="shared" ca="1" si="299"/>
        <v>0</v>
      </c>
      <c r="FH59" s="22">
        <f t="shared" ca="1" si="299"/>
        <v>1</v>
      </c>
      <c r="FI59" s="22">
        <f t="shared" ca="1" si="299"/>
        <v>1</v>
      </c>
      <c r="FJ59" s="22">
        <f t="shared" ca="1" si="299"/>
        <v>1</v>
      </c>
      <c r="FK59" s="22">
        <f t="shared" ca="1" si="299"/>
        <v>0</v>
      </c>
      <c r="FL59" s="22">
        <f t="shared" ca="1" si="299"/>
        <v>0</v>
      </c>
      <c r="FM59" s="22">
        <f t="shared" ca="1" si="299"/>
        <v>0</v>
      </c>
      <c r="FN59" s="22">
        <f t="shared" ca="1" si="299"/>
        <v>0</v>
      </c>
      <c r="FO59" s="22">
        <f t="shared" ca="1" si="299"/>
        <v>1</v>
      </c>
      <c r="FP59" s="22">
        <f t="shared" ca="1" si="299"/>
        <v>0</v>
      </c>
      <c r="FQ59" s="22">
        <f t="shared" ca="1" si="299"/>
        <v>0</v>
      </c>
      <c r="FR59" s="22">
        <f t="shared" ca="1" si="299"/>
        <v>0</v>
      </c>
      <c r="FS59" s="22">
        <f t="shared" ca="1" si="299"/>
        <v>0</v>
      </c>
      <c r="FT59" s="22">
        <f t="shared" ca="1" si="299"/>
        <v>0</v>
      </c>
      <c r="FU59" s="22">
        <f t="shared" ca="1" si="299"/>
        <v>0</v>
      </c>
      <c r="FV59" s="22">
        <f t="shared" ca="1" si="299"/>
        <v>0</v>
      </c>
      <c r="FW59" s="22">
        <f t="shared" ca="1" si="299"/>
        <v>1</v>
      </c>
      <c r="FX59" s="22">
        <f t="shared" ca="1" si="299"/>
        <v>0</v>
      </c>
      <c r="FY59" s="5">
        <f t="shared" si="265"/>
        <v>0</v>
      </c>
      <c r="FZ59" s="5">
        <f t="shared" si="265"/>
        <v>0</v>
      </c>
      <c r="GA59" s="5">
        <f t="shared" si="265"/>
        <v>0</v>
      </c>
      <c r="GB59" s="5">
        <f t="shared" si="266"/>
        <v>0</v>
      </c>
      <c r="GC59" s="5">
        <f t="shared" si="266"/>
        <v>0</v>
      </c>
      <c r="GD59" s="5">
        <f t="shared" si="266"/>
        <v>0</v>
      </c>
      <c r="GE59" s="22">
        <f t="shared" ca="1" si="299"/>
        <v>0</v>
      </c>
      <c r="GF59" s="22">
        <f t="shared" ca="1" si="299"/>
        <v>0</v>
      </c>
      <c r="GG59" s="22" t="str">
        <f t="shared" ca="1" si="299"/>
        <v>-</v>
      </c>
      <c r="GH59" s="22" t="str">
        <f t="shared" ca="1" si="299"/>
        <v>-</v>
      </c>
      <c r="GI59" s="22" t="str">
        <f t="shared" ca="1" si="299"/>
        <v>-</v>
      </c>
      <c r="GJ59" s="22" t="str">
        <f t="shared" ca="1" si="299"/>
        <v>-</v>
      </c>
      <c r="GK59" s="5" t="b">
        <f t="shared" si="267"/>
        <v>0</v>
      </c>
      <c r="GL59" s="5" t="b">
        <f t="shared" si="267"/>
        <v>1</v>
      </c>
      <c r="GM59" s="5" t="b">
        <f t="shared" si="267"/>
        <v>0</v>
      </c>
      <c r="GN59" s="5">
        <f t="shared" si="268"/>
        <v>0</v>
      </c>
      <c r="GO59" s="22">
        <f t="shared" ca="1" si="299"/>
        <v>1</v>
      </c>
      <c r="GP59" s="22">
        <f t="shared" ca="1" si="299"/>
        <v>2</v>
      </c>
      <c r="GQ59" s="5" t="str">
        <f t="shared" si="269"/>
        <v>-</v>
      </c>
      <c r="GR59" s="5" t="str">
        <f t="shared" si="269"/>
        <v>-</v>
      </c>
      <c r="GS59" s="5" t="str">
        <f t="shared" si="270"/>
        <v>-</v>
      </c>
      <c r="GT59" s="5" t="str">
        <f t="shared" si="270"/>
        <v>-</v>
      </c>
      <c r="GU59" s="5">
        <f t="shared" si="271"/>
        <v>0</v>
      </c>
      <c r="GV59" s="22" t="str">
        <f t="shared" ca="1" si="299"/>
        <v>-</v>
      </c>
      <c r="GW59" s="22" t="str">
        <f t="shared" ca="1" si="299"/>
        <v>-</v>
      </c>
      <c r="GX59" s="295" t="str">
        <f t="array" ref="GX59">IF(OR(GY59:HL59&lt;&gt;"-"),TRUE,"-")</f>
        <v>-</v>
      </c>
      <c r="GY59" s="5" t="str">
        <f>IF($Z59=0,"-",IFERROR(INDEX(CHOOSE($G59,DataAutumn!i.GI, DataWinter!i.GI, DataSpring!i.GI),$H59,7*($Z59-1)+GY$14)*INDEX(GI.LowerScalar,1,GY$14),"-"))</f>
        <v>-</v>
      </c>
      <c r="GZ59" s="5" t="str">
        <f>IF($Z59=0,"-",IFERROR(INDEX(CHOOSE($G59,DataAutumn!i.GI, DataWinter!i.GI, DataSpring!i.GI),$H59,7*($Z59-1)+GZ$14)*INDEX(GI.LowerScalar,1,GZ$14),"-"))</f>
        <v>-</v>
      </c>
      <c r="HA59" s="5" t="str">
        <f>IF($Z59=0,"-",IFERROR(INDEX(CHOOSE($G59,DataAutumn!i.GI, DataWinter!i.GI, DataSpring!i.GI),$H59,7*($Z59-1)+HA$14)*INDEX(GI.LowerScalar,1,HA$14),"-"))</f>
        <v>-</v>
      </c>
      <c r="HB59" s="5" t="str">
        <f>IF($Z59=0,"-",IFERROR(INDEX(CHOOSE($G59,DataAutumn!i.GI, DataWinter!i.GI, DataSpring!i.GI),$H59,7*($Z59-1)+HB$14)*INDEX(GI.LowerScalar,1,HB$14),"-"))</f>
        <v>-</v>
      </c>
      <c r="HC59" s="5" t="str">
        <f>IF($Z59=0,"-",IFERROR(INDEX(CHOOSE($G59,DataAutumn!i.GI, DataWinter!i.GI, DataSpring!i.GI),$H59,7*($Z59-1)+HC$14)*INDEX(GI.LowerScalar,1,HC$14),"-"))</f>
        <v>-</v>
      </c>
      <c r="HD59" s="5" t="str">
        <f>IF($Z59=0,"-",IFERROR(INDEX(CHOOSE($G59,DataAutumn!i.GI, DataWinter!i.GI, DataSpring!i.GI),$H59,7*($Z59-1)+HD$14)*INDEX(GI.LowerScalar,1,HD$14),"-"))</f>
        <v>-</v>
      </c>
      <c r="HE59" s="5" t="str">
        <f>IF($Z59=0,"-",IFERROR(INDEX(CHOOSE($G59,DataAutumn!i.GI, DataWinter!i.GI, DataSpring!i.GI),$H59,7*($Z59-1)+HE$14)*INDEX(GI.LowerScalar,1,HE$14),"-"))</f>
        <v>-</v>
      </c>
      <c r="HF59" s="5" t="str">
        <f>IF($Z59=0,"-",IFERROR(INDEX(CHOOSE($G59,DataAutumn!i.GI, DataWinter!i.GI, DataSpring!i.GI),$H59,7*($Z59-1)+HF$14)*INDEX(GI.LowerScalar,1,HF$14),"-"))</f>
        <v>-</v>
      </c>
      <c r="HG59" s="5" t="str">
        <f>IF($Z59=0,"-",IFERROR(INDEX(CHOOSE($G59,DataAutumn!i.GI, DataWinter!i.GI, DataSpring!i.GI),$H59,7*($Z59-1)+HG$14)*INDEX(GI.LowerScalar,1,HG$14),"-"))</f>
        <v>-</v>
      </c>
      <c r="HH59" s="5" t="str">
        <f>IF($Z59=0,"-",IFERROR(INDEX(CHOOSE($G59,DataAutumn!i.GI, DataWinter!i.GI, DataSpring!i.GI),$H59,7*($Z59-1)+HH$14)*INDEX(GI.LowerScalar,1,HH$14),"-"))</f>
        <v>-</v>
      </c>
      <c r="HI59" s="5" t="str">
        <f>IF($Z59=0,"-",IFERROR(INDEX(CHOOSE($G59,DataAutumn!i.GI, DataWinter!i.GI, DataSpring!i.GI),$H59,7*($Z59-1)+HI$14)*INDEX(GI.LowerScalar,1,HI$14),"-"))</f>
        <v>-</v>
      </c>
      <c r="HJ59" s="5" t="str">
        <f>IF($Z59=0,"-",IFERROR(INDEX(CHOOSE($G59,DataAutumn!i.GI, DataWinter!i.GI, DataSpring!i.GI),$H59,7*($Z59-1)+HJ$14)*INDEX(GI.LowerScalar,1,HJ$14),"-"))</f>
        <v>-</v>
      </c>
      <c r="HK59" s="5" t="str">
        <f>IF($Z59=0,"-",IFERROR(INDEX(CHOOSE($G59,DataAutumn!i.GI, DataWinter!i.GI, DataSpring!i.GI),$H59,7*($Z59-1)+HK$14)*INDEX(GI.LowerScalar,1,HK$14),"-"))</f>
        <v>-</v>
      </c>
      <c r="HL59" s="5" t="str">
        <f>IF($Z59=0,"-",IFERROR(INDEX(CHOOSE($G59,DataAutumn!i.GI, DataWinter!i.GI, DataSpring!i.GI),$H59,7*($Z59-1)+HL$14)*INDEX(GI.LowerScalar,1,HL$14),"-"))</f>
        <v>-</v>
      </c>
      <c r="HM59" s="5" t="b">
        <f t="array" aca="1" ref="HM59" ca="1">IF(OR(HN59:IB59&lt;&gt;"-"),TRUE,"-")</f>
        <v>1</v>
      </c>
      <c r="HN59" s="22">
        <f t="shared" ca="1" si="294"/>
        <v>0</v>
      </c>
      <c r="HO59" s="5" t="str">
        <f>IF($Z59=0,"-",IFERROR(INDEX(CHOOSE($G59,DataAutumn!i.GI, DataWinter!i.GI, DataSpring!i.GI),$H59,7*($Z59-1)+HO$14)*INDEX(GI.UpperScalar,1,HO$14),"-"))</f>
        <v>-</v>
      </c>
      <c r="HP59" s="5" t="str">
        <f>IF($Z59=0,"-",IFERROR(INDEX(CHOOSE($G59,DataAutumn!i.GI, DataWinter!i.GI, DataSpring!i.GI),$H59,7*($Z59-1)+HP$14)*INDEX(GI.UpperScalar,1,HP$14),"-"))</f>
        <v>-</v>
      </c>
      <c r="HQ59" s="5" t="str">
        <f>IF($Z59=0,"-",IFERROR(INDEX(CHOOSE($G59,DataAutumn!i.GI, DataWinter!i.GI, DataSpring!i.GI),$H59,7*($Z59-1)+HQ$14)*INDEX(GI.UpperScalar,1,HQ$14),"-"))</f>
        <v>-</v>
      </c>
      <c r="HR59" s="5" t="str">
        <f>IF($Z59=0,"-",IFERROR(INDEX(CHOOSE($G59,DataAutumn!i.GI, DataWinter!i.GI, DataSpring!i.GI),$H59,7*($Z59-1)+HR$14)*INDEX(GI.UpperScalar,1,HR$14),"-"))</f>
        <v>-</v>
      </c>
      <c r="HS59" s="5" t="str">
        <f>IF($Z59=0,"-",IFERROR(INDEX(CHOOSE($G59,DataAutumn!i.GI, DataWinter!i.GI, DataSpring!i.GI),$H59,7*($Z59-1)+HS$14)*INDEX(GI.UpperScalar,1,HS$14),"-"))</f>
        <v>-</v>
      </c>
      <c r="HT59" s="5" t="str">
        <f>IF($Z59=0,"-",IFERROR(INDEX(CHOOSE($G59,DataAutumn!i.GI, DataWinter!i.GI, DataSpring!i.GI),$H59,7*($Z59-1)+HT$14)*INDEX(GI.UpperScalar,1,HT$14),"-"))</f>
        <v>-</v>
      </c>
      <c r="HU59" s="5" t="str">
        <f>IF($Z59=0,"-",IFERROR(INDEX(CHOOSE($G59,DataAutumn!i.GI, DataWinter!i.GI, DataSpring!i.GI),$H59,7*($Z59-1)+HU$14)*INDEX(GI.UpperScalar,1,HU$14),"-"))</f>
        <v>-</v>
      </c>
      <c r="HV59" s="5" t="str">
        <f>IF($Z59=0,"-",IFERROR(INDEX(CHOOSE($G59,DataAutumn!i.GI, DataWinter!i.GI, DataSpring!i.GI),$H59,7*($Z59-1)+HV$14)*INDEX(GI.UpperScalar,1,HV$14),"-"))</f>
        <v>-</v>
      </c>
      <c r="HW59" s="5" t="str">
        <f>IF($Z59=0,"-",IFERROR(INDEX(CHOOSE($G59,DataAutumn!i.GI, DataWinter!i.GI, DataSpring!i.GI),$H59,7*($Z59-1)+HW$14)*INDEX(GI.UpperScalar,1,HW$14),"-"))</f>
        <v>-</v>
      </c>
      <c r="HX59" s="5" t="str">
        <f>IF($Z59=0,"-",IFERROR(INDEX(CHOOSE($G59,DataAutumn!i.GI, DataWinter!i.GI, DataSpring!i.GI),$H59,7*($Z59-1)+HX$14)*INDEX(GI.UpperScalar,1,HX$14),"-"))</f>
        <v>-</v>
      </c>
      <c r="HY59" s="5" t="str">
        <f>IF($Z59=0,"-",IFERROR(INDEX(CHOOSE($G59,DataAutumn!i.GI, DataWinter!i.GI, DataSpring!i.GI),$H59,7*($Z59-1)+HY$14)*INDEX(GI.UpperScalar,1,HY$14),"-"))</f>
        <v>-</v>
      </c>
      <c r="HZ59" s="5" t="str">
        <f>IF($Z59=0,"-",IFERROR(INDEX(CHOOSE($G59,DataAutumn!i.GI, DataWinter!i.GI, DataSpring!i.GI),$H59,7*($Z59-1)+HZ$14)*INDEX(GI.UpperScalar,1,HZ$14),"-"))</f>
        <v>-</v>
      </c>
      <c r="IA59" s="5" t="str">
        <f>IF($Z59=0,"-",IFERROR(INDEX(CHOOSE($G59,DataAutumn!i.GI, DataWinter!i.GI, DataSpring!i.GI),$H59,7*($Z59-1)+IA$14)*INDEX(GI.UpperScalar,1,IA$14),"-"))</f>
        <v>-</v>
      </c>
      <c r="IB59" s="5" t="str">
        <f>IF($Z59=0,"-",IFERROR(INDEX(CHOOSE($G59,DataAutumn!i.GI, DataWinter!i.GI, DataSpring!i.GI),$H59,7*($Z59-1)+IB$14)*INDEX(GI.UpperScalar,1,IB$14),"-"))</f>
        <v>-</v>
      </c>
      <c r="IC59" s="22" t="str">
        <f t="shared" ca="1" si="106"/>
        <v>-</v>
      </c>
      <c r="ID59" s="22" t="str">
        <f t="shared" ca="1" si="106"/>
        <v>-</v>
      </c>
      <c r="IE59" s="22" t="b">
        <f t="shared" ca="1" si="107"/>
        <v>1</v>
      </c>
      <c r="IF59" s="22">
        <f t="shared" ca="1" si="107"/>
        <v>0</v>
      </c>
      <c r="IG59" s="5" t="str">
        <f t="shared" si="272"/>
        <v>-</v>
      </c>
      <c r="IH59" s="5" t="str">
        <f t="shared" si="272"/>
        <v>-</v>
      </c>
      <c r="II59" s="5" t="str">
        <f t="shared" si="272"/>
        <v>-</v>
      </c>
      <c r="IJ59" s="5" t="str">
        <f t="shared" si="272"/>
        <v>-</v>
      </c>
      <c r="IK59" s="22" t="str">
        <f t="shared" ca="1" si="300"/>
        <v>-</v>
      </c>
      <c r="IL59" s="5">
        <f t="shared" si="273"/>
        <v>0</v>
      </c>
      <c r="IM59" s="22" t="str">
        <f t="shared" ca="1" si="300"/>
        <v>-</v>
      </c>
      <c r="IN59" s="5">
        <f t="shared" si="274"/>
        <v>0</v>
      </c>
      <c r="IO59" s="5">
        <f t="shared" si="275"/>
        <v>0.9</v>
      </c>
      <c r="IP59" s="5">
        <f t="shared" si="275"/>
        <v>0</v>
      </c>
      <c r="IQ59" s="5">
        <f t="shared" si="275"/>
        <v>0</v>
      </c>
      <c r="IR59" s="5">
        <f t="shared" si="276"/>
        <v>450</v>
      </c>
      <c r="IS59" s="5" t="str">
        <f t="shared" si="275"/>
        <v>-</v>
      </c>
      <c r="IT59" s="5" t="str">
        <f t="shared" si="277"/>
        <v>-</v>
      </c>
      <c r="IU59" s="22">
        <f t="shared" ca="1" si="300"/>
        <v>1</v>
      </c>
      <c r="IV59" s="22">
        <f t="shared" ca="1" si="300"/>
        <v>0</v>
      </c>
      <c r="IW59" s="22">
        <f t="shared" ca="1" si="300"/>
        <v>1</v>
      </c>
      <c r="IX59" s="22">
        <f t="shared" ca="1" si="300"/>
        <v>1</v>
      </c>
      <c r="IY59" s="22">
        <f t="shared" ca="1" si="300"/>
        <v>0</v>
      </c>
      <c r="IZ59" s="22">
        <f t="shared" ca="1" si="300"/>
        <v>70</v>
      </c>
      <c r="JA59" s="22">
        <f t="shared" ca="1" si="300"/>
        <v>50</v>
      </c>
      <c r="JB59" s="22">
        <f t="shared" ca="1" si="300"/>
        <v>70</v>
      </c>
      <c r="JC59" s="22">
        <f t="shared" ca="1" si="300"/>
        <v>50</v>
      </c>
      <c r="JD59" s="5">
        <f t="shared" si="278"/>
        <v>1</v>
      </c>
      <c r="JE59" s="5">
        <f t="shared" si="279"/>
        <v>1</v>
      </c>
      <c r="JF59" s="5">
        <f t="shared" si="280"/>
        <v>1</v>
      </c>
      <c r="JG59" s="22">
        <f t="shared" ca="1" si="300"/>
        <v>1</v>
      </c>
      <c r="JH59" s="22">
        <f t="shared" ca="1" si="300"/>
        <v>1</v>
      </c>
      <c r="JI59" s="22">
        <f t="shared" ca="1" si="300"/>
        <v>1</v>
      </c>
      <c r="JJ59" s="22">
        <f t="shared" ca="1" si="300"/>
        <v>1</v>
      </c>
      <c r="JK59" s="22">
        <f t="shared" ca="1" si="300"/>
        <v>1</v>
      </c>
      <c r="JL59" s="22">
        <f t="shared" ca="1" si="300"/>
        <v>1</v>
      </c>
      <c r="JM59" s="22">
        <f t="shared" ca="1" si="300"/>
        <v>1</v>
      </c>
      <c r="JN59" s="173" t="b">
        <f t="shared" si="302"/>
        <v>0</v>
      </c>
      <c r="JO59" s="173" t="str">
        <f t="shared" si="281"/>
        <v>-</v>
      </c>
      <c r="JP59" s="173" t="str">
        <f t="shared" si="281"/>
        <v>-</v>
      </c>
      <c r="JQ59" s="173" t="str">
        <f t="shared" si="281"/>
        <v>-</v>
      </c>
      <c r="JR59" s="173" t="str">
        <f t="shared" si="281"/>
        <v>-</v>
      </c>
      <c r="JS59" s="173" t="str">
        <f t="shared" si="281"/>
        <v>-</v>
      </c>
      <c r="JT59" s="173" t="str">
        <f t="shared" si="281"/>
        <v>-</v>
      </c>
      <c r="JU59" s="173" t="str">
        <f t="shared" si="281"/>
        <v>-</v>
      </c>
      <c r="JV59" s="173" t="str">
        <f t="shared" si="281"/>
        <v>-</v>
      </c>
      <c r="JW59" s="173" t="str">
        <f t="shared" si="281"/>
        <v>-</v>
      </c>
      <c r="JX59" s="173" t="str">
        <f t="shared" si="281"/>
        <v>-</v>
      </c>
      <c r="JY59" s="173" t="str">
        <f t="shared" si="281"/>
        <v>-</v>
      </c>
      <c r="JZ59" s="173" t="str">
        <f t="shared" si="281"/>
        <v>-</v>
      </c>
      <c r="KA59" s="173" t="str">
        <f t="shared" si="281"/>
        <v>-</v>
      </c>
      <c r="KB59" s="173" t="str">
        <f t="shared" si="281"/>
        <v>-</v>
      </c>
      <c r="KC59" s="173" t="str">
        <f t="shared" si="281"/>
        <v>-</v>
      </c>
      <c r="KD59" s="173" t="str">
        <f t="shared" si="281"/>
        <v>-</v>
      </c>
      <c r="KE59" s="173" t="str">
        <f t="shared" si="282"/>
        <v>-</v>
      </c>
      <c r="KF59" s="173" t="str">
        <f t="shared" si="282"/>
        <v>-</v>
      </c>
      <c r="KG59" s="173" t="str">
        <f t="shared" si="282"/>
        <v>-</v>
      </c>
      <c r="KH59" s="173" t="str">
        <f t="shared" si="282"/>
        <v>-</v>
      </c>
      <c r="KI59" s="173" t="str">
        <f t="shared" si="282"/>
        <v>-</v>
      </c>
      <c r="KJ59" s="173" t="str">
        <f t="shared" si="282"/>
        <v>-</v>
      </c>
      <c r="KK59" s="173" t="str">
        <f t="shared" si="282"/>
        <v>-</v>
      </c>
      <c r="KL59" s="173" t="str">
        <f t="shared" si="282"/>
        <v>-</v>
      </c>
      <c r="KM59" s="173" t="str">
        <f t="shared" si="282"/>
        <v>-</v>
      </c>
      <c r="KN59" s="173" t="str">
        <f t="shared" si="282"/>
        <v>-</v>
      </c>
      <c r="KO59" s="173" t="str">
        <f t="shared" si="282"/>
        <v>-</v>
      </c>
      <c r="KP59" s="173" t="str">
        <f t="shared" si="282"/>
        <v>-</v>
      </c>
      <c r="KQ59" s="173" t="str">
        <f t="shared" si="282"/>
        <v>-</v>
      </c>
      <c r="KR59" s="173" t="str">
        <f t="shared" si="282"/>
        <v>-</v>
      </c>
      <c r="KS59" s="173" t="str">
        <f t="shared" si="282"/>
        <v>-</v>
      </c>
      <c r="KT59" s="173" t="str">
        <f t="shared" si="282"/>
        <v>-</v>
      </c>
      <c r="KU59" s="173" t="str">
        <f t="shared" si="283"/>
        <v>-</v>
      </c>
      <c r="KV59" s="173" t="str">
        <f t="shared" si="283"/>
        <v>-</v>
      </c>
      <c r="KW59" s="173" t="str">
        <f t="shared" si="283"/>
        <v>-</v>
      </c>
      <c r="KX59" s="173" t="str">
        <f t="shared" si="283"/>
        <v>-</v>
      </c>
      <c r="KY59" s="173" t="str">
        <f t="shared" si="283"/>
        <v>-</v>
      </c>
      <c r="KZ59" s="173" t="str">
        <f t="shared" si="283"/>
        <v>-</v>
      </c>
      <c r="LA59" s="173" t="str">
        <f t="shared" si="283"/>
        <v>-</v>
      </c>
      <c r="LB59" s="173" t="str">
        <f t="shared" si="283"/>
        <v>-</v>
      </c>
      <c r="LC59" s="173" t="str">
        <f t="shared" si="283"/>
        <v>-</v>
      </c>
      <c r="LD59" s="173" t="str">
        <f t="shared" si="283"/>
        <v>-</v>
      </c>
      <c r="LE59" s="173" t="str">
        <f t="shared" si="283"/>
        <v>-</v>
      </c>
      <c r="LF59" s="173" t="str">
        <f t="shared" si="283"/>
        <v>-</v>
      </c>
      <c r="LG59" s="173" t="str">
        <f t="shared" si="283"/>
        <v>-</v>
      </c>
      <c r="LH59" s="173" t="str">
        <f t="shared" si="283"/>
        <v>-</v>
      </c>
      <c r="LI59" s="173" t="str">
        <f t="shared" si="283"/>
        <v>-</v>
      </c>
      <c r="LJ59" s="173" t="str">
        <f t="shared" si="283"/>
        <v>-</v>
      </c>
      <c r="LK59" s="173" t="str">
        <f t="shared" si="284"/>
        <v>-</v>
      </c>
      <c r="LL59" s="173" t="str">
        <f t="shared" si="284"/>
        <v>-</v>
      </c>
      <c r="LM59" s="173" t="str">
        <f t="shared" si="284"/>
        <v>-</v>
      </c>
      <c r="LN59" s="173" t="str">
        <f t="shared" si="284"/>
        <v>-</v>
      </c>
      <c r="LO59" s="173" t="str">
        <f t="shared" si="284"/>
        <v>-</v>
      </c>
      <c r="LP59" s="173" t="str">
        <f t="shared" si="284"/>
        <v>-</v>
      </c>
      <c r="LQ59" s="173" t="str">
        <f t="shared" si="284"/>
        <v>-</v>
      </c>
      <c r="LR59" s="173" t="str">
        <f t="shared" si="284"/>
        <v>-</v>
      </c>
      <c r="LS59" s="173" t="str">
        <f t="shared" si="284"/>
        <v>-</v>
      </c>
      <c r="LT59" s="173" t="str">
        <f t="shared" si="284"/>
        <v>-</v>
      </c>
      <c r="LU59" s="173" t="str">
        <f t="shared" si="284"/>
        <v>-</v>
      </c>
      <c r="LV59" s="173" t="str">
        <f t="shared" si="284"/>
        <v>-</v>
      </c>
      <c r="LW59" s="173" t="str">
        <f t="shared" si="284"/>
        <v>-</v>
      </c>
      <c r="LX59" s="173" t="str">
        <f t="shared" si="284"/>
        <v>-</v>
      </c>
      <c r="LY59" s="173" t="str">
        <f t="shared" si="284"/>
        <v>-</v>
      </c>
      <c r="LZ59" s="173" t="str">
        <f t="shared" si="284"/>
        <v>-</v>
      </c>
      <c r="MA59" s="173" t="str">
        <f t="shared" si="285"/>
        <v>-</v>
      </c>
      <c r="MB59" s="173" t="str">
        <f t="shared" si="285"/>
        <v>-</v>
      </c>
      <c r="MC59" s="173" t="str">
        <f t="shared" si="285"/>
        <v>-</v>
      </c>
      <c r="MD59" s="173" t="str">
        <f t="shared" si="285"/>
        <v>-</v>
      </c>
      <c r="ME59" s="173" t="str">
        <f t="shared" si="285"/>
        <v>-</v>
      </c>
      <c r="MF59" s="173" t="str">
        <f t="shared" si="285"/>
        <v>-</v>
      </c>
      <c r="MG59" s="173" t="str">
        <f t="shared" si="285"/>
        <v>-</v>
      </c>
      <c r="MH59" s="173" t="str">
        <f t="shared" si="285"/>
        <v>-</v>
      </c>
      <c r="MI59" s="173" t="str">
        <f t="shared" si="285"/>
        <v>-</v>
      </c>
      <c r="MJ59" s="173" t="str">
        <f t="shared" si="285"/>
        <v>-</v>
      </c>
      <c r="MK59" s="173" t="str">
        <f t="shared" si="285"/>
        <v>-</v>
      </c>
      <c r="ML59" s="173" t="str">
        <f t="shared" si="285"/>
        <v>-</v>
      </c>
      <c r="MM59" s="173" t="str">
        <f t="shared" si="285"/>
        <v>-</v>
      </c>
      <c r="MN59" s="173" t="str">
        <f t="shared" si="285"/>
        <v>-</v>
      </c>
      <c r="MO59" s="173" t="str">
        <f t="shared" si="285"/>
        <v>-</v>
      </c>
      <c r="MP59" s="173" t="str">
        <f t="shared" si="285"/>
        <v>-</v>
      </c>
      <c r="MQ59" s="173" t="str">
        <f t="shared" si="286"/>
        <v>-</v>
      </c>
      <c r="MR59" s="173" t="str">
        <f t="shared" si="286"/>
        <v>-</v>
      </c>
      <c r="MS59" s="173" t="str">
        <f t="shared" si="286"/>
        <v>-</v>
      </c>
      <c r="MT59" s="173" t="str">
        <f t="shared" si="286"/>
        <v>-</v>
      </c>
      <c r="MU59" s="173" t="str">
        <f t="shared" si="286"/>
        <v>-</v>
      </c>
      <c r="MV59" s="173" t="str">
        <f t="shared" si="286"/>
        <v>-</v>
      </c>
      <c r="MW59" s="173" t="str">
        <f t="shared" si="286"/>
        <v>-</v>
      </c>
      <c r="MX59" s="173" t="str">
        <f t="shared" si="286"/>
        <v>-</v>
      </c>
      <c r="MY59" s="173" t="str">
        <f t="shared" si="286"/>
        <v>-</v>
      </c>
      <c r="MZ59" s="173" t="str">
        <f t="shared" si="286"/>
        <v>-</v>
      </c>
      <c r="NA59" s="173" t="str">
        <f t="shared" si="286"/>
        <v>-</v>
      </c>
      <c r="NB59" s="173" t="str">
        <f t="shared" si="286"/>
        <v>-</v>
      </c>
      <c r="NC59" s="173" t="str">
        <f t="shared" si="286"/>
        <v>-</v>
      </c>
      <c r="ND59" s="173" t="str">
        <f t="shared" si="286"/>
        <v>-</v>
      </c>
      <c r="NE59" s="173" t="str">
        <f t="shared" si="286"/>
        <v>-</v>
      </c>
      <c r="NF59" s="173" t="str">
        <f t="shared" si="286"/>
        <v>-</v>
      </c>
      <c r="NG59" s="173" t="str">
        <f t="shared" si="287"/>
        <v>-</v>
      </c>
      <c r="NH59" s="173" t="str">
        <f t="shared" si="287"/>
        <v>-</v>
      </c>
      <c r="NI59" s="173" t="str">
        <f t="shared" si="287"/>
        <v>-</v>
      </c>
      <c r="NJ59" s="173" t="str">
        <f t="shared" si="287"/>
        <v>-</v>
      </c>
      <c r="NK59" s="173" t="str">
        <f t="shared" si="287"/>
        <v>-</v>
      </c>
      <c r="NL59" s="173" t="str">
        <f t="shared" si="287"/>
        <v>-</v>
      </c>
      <c r="NM59" s="173" t="str">
        <f t="shared" si="287"/>
        <v>-</v>
      </c>
      <c r="NN59" s="173" t="str">
        <f t="shared" si="287"/>
        <v>-</v>
      </c>
      <c r="NO59" s="173" t="str">
        <f t="shared" si="287"/>
        <v>-</v>
      </c>
      <c r="NP59" s="173" t="str">
        <f t="shared" si="287"/>
        <v>-</v>
      </c>
      <c r="NQ59" s="173" t="str">
        <f t="shared" si="287"/>
        <v>-</v>
      </c>
      <c r="NR59" s="173" t="str">
        <f t="shared" si="287"/>
        <v>-</v>
      </c>
      <c r="NS59" s="173" t="str">
        <f t="shared" si="287"/>
        <v>-</v>
      </c>
      <c r="NT59" s="173" t="str">
        <f t="shared" si="287"/>
        <v>-</v>
      </c>
      <c r="NU59" s="173" t="str">
        <f t="shared" si="287"/>
        <v>-</v>
      </c>
      <c r="NV59" s="173" t="str">
        <f t="shared" si="287"/>
        <v>-</v>
      </c>
      <c r="NW59" s="173" t="str">
        <f t="shared" si="288"/>
        <v>-</v>
      </c>
      <c r="NX59" s="173" t="str">
        <f t="shared" si="288"/>
        <v>-</v>
      </c>
      <c r="NY59" s="173" t="str">
        <f t="shared" si="288"/>
        <v>-</v>
      </c>
      <c r="NZ59" s="173" t="str">
        <f t="shared" si="288"/>
        <v>-</v>
      </c>
      <c r="OA59" s="173" t="str">
        <f t="shared" si="288"/>
        <v>-</v>
      </c>
      <c r="OB59" s="173" t="str">
        <f t="shared" si="288"/>
        <v>-</v>
      </c>
      <c r="OC59" s="173" t="str">
        <f t="shared" si="288"/>
        <v>-</v>
      </c>
      <c r="OD59" s="173" t="str">
        <f t="shared" si="288"/>
        <v>-</v>
      </c>
      <c r="OE59" s="22">
        <f t="shared" ca="1" si="300"/>
        <v>0</v>
      </c>
      <c r="OF59" s="22" t="str">
        <f t="shared" ca="1" si="300"/>
        <v>-</v>
      </c>
      <c r="OG59" s="22">
        <f t="shared" ca="1" si="300"/>
        <v>0</v>
      </c>
      <c r="OH59" s="22">
        <f t="shared" ca="1" si="300"/>
        <v>0</v>
      </c>
      <c r="OI59" s="27">
        <v>0</v>
      </c>
    </row>
    <row r="60" spans="1:399" s="303" customFormat="1" outlineLevel="1">
      <c r="A60" s="302">
        <f t="shared" si="301"/>
        <v>55</v>
      </c>
      <c r="B60" s="302">
        <f t="shared" si="297"/>
        <v>46</v>
      </c>
      <c r="C60" s="303">
        <v>5</v>
      </c>
      <c r="D60" s="303" t="b">
        <v>1</v>
      </c>
      <c r="E60" s="303" t="b">
        <v>0</v>
      </c>
      <c r="F60" s="303" t="b">
        <v>1</v>
      </c>
      <c r="G60" s="239">
        <f t="array" ref="G60">MAX(G$49,MOD(G59+1*AND(H60:$AA60=H$49:$AA$49),G$50+1))</f>
        <v>3</v>
      </c>
      <c r="H60" s="239">
        <f t="array" ref="H60">MAX(H$49,MOD(H59+1*AND(I60:$AA60=I$49:$AA$49),H$50+1))</f>
        <v>1</v>
      </c>
      <c r="I60" s="239">
        <f t="array" ref="I60">MAX(I$49,MOD(I59+1*AND(J60:$AA60=J$49:$AA$49),I$50+1))</f>
        <v>1</v>
      </c>
      <c r="J60" s="239">
        <f t="array" ref="J60">MAX(J$49,MOD(J59+1*AND(K60:$AA60=K$49:$AA$49),J$50+1))</f>
        <v>1</v>
      </c>
      <c r="K60" s="239">
        <f t="array" ref="K60">MAX(K$49,MOD(K59+1*AND(L60:$AA60=L$49:$AA$49),K$50+1))</f>
        <v>1</v>
      </c>
      <c r="L60" s="239">
        <f t="array" ref="L60">MAX(L$49,MOD(L59+1*AND(M60:$AA60=M$49:$AA$49),L$50+1))</f>
        <v>1</v>
      </c>
      <c r="M60" s="239">
        <f t="array" ref="M60">MAX(M$49,MOD(M59+1*AND(N60:$AA60=N$49:$AA$49),M$50+1))</f>
        <v>1</v>
      </c>
      <c r="N60" s="239">
        <f t="array" ref="N60">MAX(N$49,MOD(N59+1*AND(O60:$AA60=O$49:$AA$49),N$50+1))</f>
        <v>6</v>
      </c>
      <c r="O60" s="239">
        <f t="array" ref="O60">MAX(O$49,MOD(O59+1*AND(P60:$AA60=P$49:$AA$49),O$50+1))</f>
        <v>1</v>
      </c>
      <c r="P60" s="239">
        <f t="array" ref="P60">MAX(P$49,MOD(P59+1*AND(Q60:$AA60=Q$49:$AA$49),P$50+1))</f>
        <v>1</v>
      </c>
      <c r="Q60" s="239">
        <f t="array" ref="Q60">MAX(Q$49,MOD(Q59+1*AND(R60:$AA60=R$49:$AA$49),Q$50+1))</f>
        <v>1</v>
      </c>
      <c r="R60" s="239">
        <f t="array" ref="R60">MAX(R$49,MOD(R59+1*AND(S60:$AA60=S$49:$AA$49),R$50+1))</f>
        <v>1</v>
      </c>
      <c r="S60" s="239">
        <f t="array" ref="S60">MAX(S$49,MOD(S59+1*AND(T60:$AA60=T$49:$AA$49),S$50+1))</f>
        <v>1</v>
      </c>
      <c r="T60" s="239">
        <f t="array" ref="T60">MAX(T$49,MOD(T59+1*AND(U60:$AA60=U$49:$AA$49),T$50+1))</f>
        <v>1</v>
      </c>
      <c r="U60" s="239">
        <f t="array" ref="U60">MAX(U$49,MOD(U59+1*AND(V60:$AA60=V$49:$AA$49),U$50+1))</f>
        <v>1</v>
      </c>
      <c r="V60" s="239">
        <f t="array" ref="V60">MAX(V$49,MOD(V59+1*AND(W60:$AA60=W$49:$AA$49),V$50+1))</f>
        <v>1</v>
      </c>
      <c r="W60" s="239">
        <f t="array" ref="W60">MAX(W$49,MOD(W59+1*AND(X60:$AA60=X$49:$AA$49),W$50+1))</f>
        <v>1</v>
      </c>
      <c r="X60" s="239">
        <f t="array" ref="X60">MAX(X$49,MOD(X59+1*AND(Y60:$AA60=Y$49:$AA$49),X$50+1))</f>
        <v>1</v>
      </c>
      <c r="Y60" s="239">
        <f t="array" ref="Y60">MAX(Y$49,MOD(Y59+1*AND(Z60:$AA60=Z$49:$AA$49),Y$50+1))</f>
        <v>1</v>
      </c>
      <c r="Z60" s="238"/>
      <c r="AB60" s="303">
        <f>INDEX(CHOOSE($G60,DataAutumn!i.AdultDrys,DataWinter!i.AdultDrys,DataSpring!i.AdultDrys),1,$AD60)</f>
        <v>1</v>
      </c>
      <c r="AC60" s="21">
        <v>0</v>
      </c>
      <c r="AD60" s="5">
        <f t="shared" si="246"/>
        <v>1</v>
      </c>
      <c r="AE60" s="5">
        <f t="shared" si="246"/>
        <v>0</v>
      </c>
      <c r="AF60" s="5">
        <f t="shared" si="246"/>
        <v>2</v>
      </c>
      <c r="AG60" s="5">
        <f t="shared" si="246"/>
        <v>0</v>
      </c>
      <c r="AJ60" s="328" t="str">
        <f t="shared" ca="1" si="290"/>
        <v>00009 Landuse GSM Day204 FWM     NLB000% GI1 WP100% MP100% GP100% EL000% Age213 FlkSt_Hgt_Opt _Opt (F33N11)</v>
      </c>
      <c r="AK60" s="10" t="str">
        <f ca="1">IF(COUNTIF(AJ$5:AJ60,AJ60)=1,"-","Dup")</f>
        <v>-</v>
      </c>
      <c r="AL60" s="22" t="b">
        <f t="shared" ca="1" si="308"/>
        <v>1</v>
      </c>
      <c r="AM60" s="22" t="b">
        <f t="shared" ca="1" si="308"/>
        <v>0</v>
      </c>
      <c r="AN60" s="22" t="str">
        <f t="shared" ca="1" si="308"/>
        <v>-</v>
      </c>
      <c r="AO60" s="22" t="str">
        <f t="shared" ca="1" si="248"/>
        <v>-</v>
      </c>
      <c r="AP60" s="22" t="str">
        <f t="shared" ca="1" si="248"/>
        <v>-</v>
      </c>
      <c r="AQ60" s="22" t="str">
        <f t="shared" ca="1" si="308"/>
        <v>-</v>
      </c>
      <c r="AR60" s="22" t="str">
        <f t="shared" ca="1" si="308"/>
        <v>-</v>
      </c>
      <c r="AS60" s="22">
        <f t="shared" ca="1" si="308"/>
        <v>1</v>
      </c>
      <c r="AT60" s="22" t="str">
        <f t="shared" ca="1" si="308"/>
        <v>-</v>
      </c>
      <c r="AU60" s="22" t="str">
        <f t="shared" ca="1" si="308"/>
        <v>-</v>
      </c>
      <c r="AV60" s="22" t="str">
        <f t="shared" ca="1" si="308"/>
        <v>-</v>
      </c>
      <c r="AW60" s="22" t="str">
        <f t="shared" ca="1" si="308"/>
        <v>-</v>
      </c>
      <c r="AX60" s="22" t="str">
        <f t="shared" ca="1" si="308"/>
        <v>-</v>
      </c>
      <c r="AY60" s="22">
        <f t="shared" ca="1" si="308"/>
        <v>1</v>
      </c>
      <c r="AZ60" s="22">
        <f t="shared" ca="1" si="308"/>
        <v>1</v>
      </c>
      <c r="BA60" s="22" t="str">
        <f t="shared" ca="1" si="308"/>
        <v>-</v>
      </c>
      <c r="BB60" s="22" t="str">
        <f t="shared" ca="1" si="308"/>
        <v>-</v>
      </c>
      <c r="BC60" s="22" t="str">
        <f t="shared" ca="1" si="308"/>
        <v>-</v>
      </c>
      <c r="BD60" s="22" t="str">
        <f t="shared" ca="1" si="304"/>
        <v>-</v>
      </c>
      <c r="BE60" s="22" t="str">
        <f t="shared" ca="1" si="304"/>
        <v>-</v>
      </c>
      <c r="BF60" s="22" t="str">
        <f t="shared" ca="1" si="304"/>
        <v>-</v>
      </c>
      <c r="BG60" s="22" t="str">
        <f t="shared" ca="1" si="304"/>
        <v>-</v>
      </c>
      <c r="BH60" s="22" t="str">
        <f t="shared" ca="1" si="304"/>
        <v>-</v>
      </c>
      <c r="BI60" s="22" t="str">
        <f t="shared" ca="1" si="304"/>
        <v>-</v>
      </c>
      <c r="BJ60" s="22" t="str">
        <f t="shared" ca="1" si="304"/>
        <v>-</v>
      </c>
      <c r="BK60" s="22" t="str">
        <f t="shared" ca="1" si="305"/>
        <v>-</v>
      </c>
      <c r="BL60" s="22" t="str">
        <f t="shared" ca="1" si="305"/>
        <v>-</v>
      </c>
      <c r="BM60" s="22" t="str">
        <f t="shared" ca="1" si="305"/>
        <v>-</v>
      </c>
      <c r="BN60" s="22" t="str">
        <f t="shared" ca="1" si="305"/>
        <v>-</v>
      </c>
      <c r="BO60" s="22" t="str">
        <f t="shared" ca="1" si="305"/>
        <v>-</v>
      </c>
      <c r="BP60" s="22" t="str">
        <f t="shared" ca="1" si="305"/>
        <v>-</v>
      </c>
      <c r="BQ60" s="22" t="str">
        <f t="shared" ca="1" si="305"/>
        <v>-</v>
      </c>
      <c r="BR60" s="22" t="str">
        <f t="shared" ca="1" si="305"/>
        <v>-</v>
      </c>
      <c r="BS60" s="22" t="str">
        <f t="shared" ca="1" si="305"/>
        <v>-</v>
      </c>
      <c r="BT60" s="22" t="str">
        <f t="shared" ca="1" si="305"/>
        <v>-</v>
      </c>
      <c r="BU60" s="22" t="str">
        <f t="shared" ca="1" si="305"/>
        <v>-</v>
      </c>
      <c r="BV60" s="22" t="str">
        <f t="shared" ca="1" si="305"/>
        <v>-</v>
      </c>
      <c r="BW60" s="22" t="str">
        <f t="shared" ca="1" si="305"/>
        <v>-</v>
      </c>
      <c r="BX60" s="5">
        <f t="shared" si="249"/>
        <v>0</v>
      </c>
      <c r="BY60" s="22" t="str">
        <f t="shared" ca="1" si="305"/>
        <v>-</v>
      </c>
      <c r="BZ60" s="22" t="str">
        <f t="shared" ca="1" si="305"/>
        <v>-</v>
      </c>
      <c r="CA60" s="22" t="str">
        <f t="shared" ca="1" si="306"/>
        <v>-</v>
      </c>
      <c r="CB60" s="22" t="str">
        <f t="shared" ca="1" si="306"/>
        <v>-</v>
      </c>
      <c r="CC60" s="22" t="str">
        <f t="shared" ca="1" si="306"/>
        <v>-</v>
      </c>
      <c r="CD60" s="22" t="str">
        <f t="shared" ca="1" si="306"/>
        <v>-</v>
      </c>
      <c r="CE60" s="22" t="str">
        <f t="shared" ca="1" si="306"/>
        <v>-</v>
      </c>
      <c r="CF60" s="22" t="str">
        <f t="shared" ca="1" si="306"/>
        <v>-</v>
      </c>
      <c r="CG60" s="22">
        <f t="shared" ca="1" si="306"/>
        <v>1</v>
      </c>
      <c r="CH60" s="22">
        <f t="shared" ca="1" si="306"/>
        <v>1</v>
      </c>
      <c r="CI60" s="22">
        <f t="shared" ca="1" si="306"/>
        <v>0</v>
      </c>
      <c r="CJ60" s="22" t="str">
        <f t="shared" ca="1" si="306"/>
        <v>-</v>
      </c>
      <c r="CK60" s="22" t="str">
        <f t="shared" ca="1" si="306"/>
        <v>-</v>
      </c>
      <c r="CL60" s="22" t="str">
        <f t="shared" ca="1" si="306"/>
        <v>-</v>
      </c>
      <c r="CM60" s="22" t="str">
        <f t="shared" ca="1" si="306"/>
        <v>-</v>
      </c>
      <c r="CN60" s="22" t="str">
        <f t="shared" ca="1" si="306"/>
        <v>-</v>
      </c>
      <c r="CO60" s="22" t="str">
        <f t="shared" ca="1" si="306"/>
        <v>-</v>
      </c>
      <c r="CP60" s="22" t="str">
        <f t="shared" ca="1" si="306"/>
        <v>-</v>
      </c>
      <c r="CQ60" s="22">
        <f t="shared" ca="1" si="307"/>
        <v>0</v>
      </c>
      <c r="CR60" s="22" t="str">
        <f t="shared" ca="1" si="307"/>
        <v>-</v>
      </c>
      <c r="CS60" s="22" t="str">
        <f t="shared" ca="1" si="307"/>
        <v>-</v>
      </c>
      <c r="CT60" s="22" t="str">
        <f t="shared" ca="1" si="307"/>
        <v>-</v>
      </c>
      <c r="CU60" s="22" t="str">
        <f t="shared" ca="1" si="307"/>
        <v>-</v>
      </c>
      <c r="CV60" s="22" t="str">
        <f t="shared" ca="1" si="307"/>
        <v>-</v>
      </c>
      <c r="CW60" s="22">
        <f t="shared" ca="1" si="307"/>
        <v>0</v>
      </c>
      <c r="CX60" s="195">
        <f t="shared" si="252"/>
        <v>-1</v>
      </c>
      <c r="CY60" s="195">
        <f t="shared" si="252"/>
        <v>-0.5</v>
      </c>
      <c r="CZ60" s="195">
        <f t="shared" si="252"/>
        <v>-0.5</v>
      </c>
      <c r="DA60" s="195">
        <f t="shared" si="252"/>
        <v>-0.5</v>
      </c>
      <c r="DB60" s="194">
        <f t="shared" si="253"/>
        <v>0</v>
      </c>
      <c r="DC60" s="194">
        <f t="shared" si="253"/>
        <v>0</v>
      </c>
      <c r="DD60" s="194">
        <f t="shared" si="253"/>
        <v>0</v>
      </c>
      <c r="DE60" s="194">
        <f t="shared" si="253"/>
        <v>0</v>
      </c>
      <c r="DF60" s="196">
        <f t="shared" si="254"/>
        <v>0</v>
      </c>
      <c r="DG60" s="196">
        <f t="shared" si="254"/>
        <v>0</v>
      </c>
      <c r="DH60" s="196">
        <f t="shared" si="254"/>
        <v>0</v>
      </c>
      <c r="DI60" s="196">
        <f t="shared" si="254"/>
        <v>0</v>
      </c>
      <c r="DJ60" s="195">
        <f t="shared" si="255"/>
        <v>-1</v>
      </c>
      <c r="DK60" s="195">
        <f t="shared" si="255"/>
        <v>-0.5</v>
      </c>
      <c r="DL60" s="195">
        <f t="shared" si="255"/>
        <v>-0.5</v>
      </c>
      <c r="DM60" s="195">
        <f t="shared" si="255"/>
        <v>-0.5</v>
      </c>
      <c r="DN60" s="194">
        <f t="shared" si="256"/>
        <v>0</v>
      </c>
      <c r="DO60" s="194">
        <f t="shared" si="256"/>
        <v>0</v>
      </c>
      <c r="DP60" s="194">
        <f t="shared" si="256"/>
        <v>0</v>
      </c>
      <c r="DQ60" s="194">
        <f t="shared" si="256"/>
        <v>0</v>
      </c>
      <c r="DR60" s="196">
        <f t="shared" si="257"/>
        <v>0</v>
      </c>
      <c r="DS60" s="196">
        <f t="shared" si="257"/>
        <v>0</v>
      </c>
      <c r="DT60" s="196">
        <f t="shared" si="257"/>
        <v>0</v>
      </c>
      <c r="DU60" s="196">
        <f t="shared" si="257"/>
        <v>0</v>
      </c>
      <c r="DV60" s="195">
        <f t="shared" si="258"/>
        <v>-1</v>
      </c>
      <c r="DW60" s="195">
        <f t="shared" si="258"/>
        <v>-0.5</v>
      </c>
      <c r="DX60" s="195">
        <f t="shared" si="258"/>
        <v>-0.5</v>
      </c>
      <c r="DY60" s="195">
        <f t="shared" si="258"/>
        <v>-0.5</v>
      </c>
      <c r="DZ60" s="194">
        <f t="shared" si="259"/>
        <v>0</v>
      </c>
      <c r="EA60" s="194">
        <f t="shared" si="259"/>
        <v>0</v>
      </c>
      <c r="EB60" s="194">
        <f t="shared" si="259"/>
        <v>0</v>
      </c>
      <c r="EC60" s="194">
        <f t="shared" si="259"/>
        <v>0</v>
      </c>
      <c r="ED60" s="196">
        <f t="shared" si="260"/>
        <v>0</v>
      </c>
      <c r="EE60" s="196">
        <f t="shared" si="260"/>
        <v>0</v>
      </c>
      <c r="EF60" s="196">
        <f t="shared" si="260"/>
        <v>0</v>
      </c>
      <c r="EG60" s="196">
        <f t="shared" si="260"/>
        <v>0</v>
      </c>
      <c r="EH60" s="22">
        <f t="shared" ca="1" si="261"/>
        <v>0</v>
      </c>
      <c r="EI60" s="22">
        <f t="shared" ca="1" si="261"/>
        <v>0</v>
      </c>
      <c r="EJ60" s="22">
        <f t="shared" ca="1" si="261"/>
        <v>0</v>
      </c>
      <c r="EK60" s="22">
        <f t="shared" ca="1" si="261"/>
        <v>0</v>
      </c>
      <c r="EL60" s="22" t="str">
        <f t="shared" ca="1" si="261"/>
        <v>-</v>
      </c>
      <c r="EM60" s="22" t="str">
        <f t="shared" ca="1" si="261"/>
        <v>-</v>
      </c>
      <c r="EN60" s="5">
        <f t="shared" si="262"/>
        <v>67</v>
      </c>
      <c r="EO60" s="5">
        <f t="shared" si="262"/>
        <v>67</v>
      </c>
      <c r="EP60" s="22" t="str">
        <f t="shared" ca="1" si="261"/>
        <v>-</v>
      </c>
      <c r="EQ60" s="22" t="str">
        <f t="shared" ca="1" si="261"/>
        <v>-</v>
      </c>
      <c r="ER60" s="22" t="str">
        <f t="shared" ca="1" si="261"/>
        <v>-</v>
      </c>
      <c r="ES60" s="22" t="str">
        <f t="shared" ca="1" si="261"/>
        <v>-</v>
      </c>
      <c r="ET60" s="22" t="str">
        <f t="shared" ca="1" si="261"/>
        <v>-</v>
      </c>
      <c r="EU60" s="22" t="str">
        <f t="shared" ca="1" si="261"/>
        <v>-</v>
      </c>
      <c r="EV60" s="22" t="str">
        <f t="shared" ca="1" si="261"/>
        <v>-</v>
      </c>
      <c r="EW60" s="5">
        <f t="shared" si="263"/>
        <v>0</v>
      </c>
      <c r="EX60" s="22" t="str">
        <f t="shared" ca="1" si="299"/>
        <v>-</v>
      </c>
      <c r="EY60" s="22" t="str">
        <f t="shared" ca="1" si="299"/>
        <v>-</v>
      </c>
      <c r="EZ60" s="22" t="str">
        <f t="shared" ca="1" si="299"/>
        <v>-</v>
      </c>
      <c r="FA60" s="22" t="str">
        <f t="shared" ref="FA60:FP63" ca="1" si="309">OFFSET(FA$5,$B60,0)</f>
        <v>-</v>
      </c>
      <c r="FB60" s="5" t="b">
        <f t="shared" si="264"/>
        <v>0</v>
      </c>
      <c r="FC60" s="22" t="str">
        <f t="shared" ca="1" si="309"/>
        <v>-</v>
      </c>
      <c r="FD60" s="22">
        <f t="shared" ca="1" si="309"/>
        <v>0</v>
      </c>
      <c r="FE60" s="22" t="str">
        <f t="shared" ca="1" si="309"/>
        <v>-</v>
      </c>
      <c r="FF60" s="22">
        <f t="shared" ca="1" si="309"/>
        <v>1</v>
      </c>
      <c r="FG60" s="22">
        <f t="shared" ca="1" si="309"/>
        <v>0</v>
      </c>
      <c r="FH60" s="22">
        <f t="shared" ca="1" si="309"/>
        <v>1</v>
      </c>
      <c r="FI60" s="22">
        <f t="shared" ca="1" si="309"/>
        <v>1</v>
      </c>
      <c r="FJ60" s="22">
        <f t="shared" ca="1" si="309"/>
        <v>1</v>
      </c>
      <c r="FK60" s="22">
        <f t="shared" ca="1" si="309"/>
        <v>0</v>
      </c>
      <c r="FL60" s="22">
        <f t="shared" ca="1" si="309"/>
        <v>0</v>
      </c>
      <c r="FM60" s="22">
        <f t="shared" ca="1" si="309"/>
        <v>0</v>
      </c>
      <c r="FN60" s="22">
        <f t="shared" ca="1" si="309"/>
        <v>0</v>
      </c>
      <c r="FO60" s="22">
        <f t="shared" ca="1" si="309"/>
        <v>1</v>
      </c>
      <c r="FP60" s="22">
        <f t="shared" ca="1" si="309"/>
        <v>0</v>
      </c>
      <c r="FQ60" s="22">
        <f t="shared" ref="FQ60:GF63" ca="1" si="310">OFFSET(FQ$5,$B60,0)</f>
        <v>0</v>
      </c>
      <c r="FR60" s="22">
        <f t="shared" ca="1" si="310"/>
        <v>0</v>
      </c>
      <c r="FS60" s="22">
        <f t="shared" ca="1" si="310"/>
        <v>0</v>
      </c>
      <c r="FT60" s="22">
        <f t="shared" ca="1" si="310"/>
        <v>0</v>
      </c>
      <c r="FU60" s="22">
        <f t="shared" ca="1" si="310"/>
        <v>0</v>
      </c>
      <c r="FV60" s="22">
        <f t="shared" ca="1" si="310"/>
        <v>0</v>
      </c>
      <c r="FW60" s="22">
        <f t="shared" ca="1" si="310"/>
        <v>1</v>
      </c>
      <c r="FX60" s="22">
        <f t="shared" ca="1" si="310"/>
        <v>0</v>
      </c>
      <c r="FY60" s="5">
        <f t="shared" si="265"/>
        <v>0</v>
      </c>
      <c r="FZ60" s="5">
        <f t="shared" si="265"/>
        <v>0</v>
      </c>
      <c r="GA60" s="5">
        <f t="shared" si="265"/>
        <v>0</v>
      </c>
      <c r="GB60" s="5">
        <f t="shared" si="266"/>
        <v>0</v>
      </c>
      <c r="GC60" s="5">
        <f t="shared" si="266"/>
        <v>0</v>
      </c>
      <c r="GD60" s="5">
        <f t="shared" si="266"/>
        <v>0</v>
      </c>
      <c r="GE60" s="22">
        <f t="shared" ca="1" si="310"/>
        <v>0</v>
      </c>
      <c r="GF60" s="22">
        <f t="shared" ca="1" si="310"/>
        <v>0</v>
      </c>
      <c r="GG60" s="22" t="str">
        <f t="shared" ref="GG60:GV63" ca="1" si="311">OFFSET(GG$5,$B60,0)</f>
        <v>-</v>
      </c>
      <c r="GH60" s="22" t="str">
        <f t="shared" ca="1" si="311"/>
        <v>-</v>
      </c>
      <c r="GI60" s="22" t="str">
        <f t="shared" ca="1" si="311"/>
        <v>-</v>
      </c>
      <c r="GJ60" s="22" t="str">
        <f t="shared" ca="1" si="311"/>
        <v>-</v>
      </c>
      <c r="GK60" s="5" t="b">
        <f t="shared" si="267"/>
        <v>0</v>
      </c>
      <c r="GL60" s="5" t="b">
        <f t="shared" si="267"/>
        <v>0</v>
      </c>
      <c r="GM60" s="5" t="b">
        <f t="shared" si="267"/>
        <v>1</v>
      </c>
      <c r="GN60" s="5">
        <f t="shared" si="268"/>
        <v>0</v>
      </c>
      <c r="GO60" s="22">
        <f t="shared" ca="1" si="311"/>
        <v>1</v>
      </c>
      <c r="GP60" s="22">
        <f t="shared" ca="1" si="311"/>
        <v>2</v>
      </c>
      <c r="GQ60" s="5" t="str">
        <f t="shared" si="269"/>
        <v>-</v>
      </c>
      <c r="GR60" s="5" t="str">
        <f t="shared" si="269"/>
        <v>-</v>
      </c>
      <c r="GS60" s="5" t="str">
        <f t="shared" si="270"/>
        <v>-</v>
      </c>
      <c r="GT60" s="5" t="str">
        <f t="shared" si="270"/>
        <v>-</v>
      </c>
      <c r="GU60" s="5">
        <f t="shared" si="271"/>
        <v>1</v>
      </c>
      <c r="GV60" s="22" t="str">
        <f t="shared" ca="1" si="311"/>
        <v>-</v>
      </c>
      <c r="GW60" s="22" t="str">
        <f t="shared" ref="GW60:GW63" ca="1" si="312">OFFSET(GW$5,$B60,0)</f>
        <v>-</v>
      </c>
      <c r="GX60" s="295" t="str">
        <f t="array" ref="GX60">IF(OR(GY60:HL60&lt;&gt;"-"),TRUE,"-")</f>
        <v>-</v>
      </c>
      <c r="GY60" s="5" t="str">
        <f>IF($Z60=0,"-",IFERROR(INDEX(CHOOSE($G60,DataAutumn!i.GI, DataWinter!i.GI, DataSpring!i.GI),$H60,7*($Z60-1)+GY$14)*INDEX(GI.LowerScalar,1,GY$14),"-"))</f>
        <v>-</v>
      </c>
      <c r="GZ60" s="5" t="str">
        <f>IF($Z60=0,"-",IFERROR(INDEX(CHOOSE($G60,DataAutumn!i.GI, DataWinter!i.GI, DataSpring!i.GI),$H60,7*($Z60-1)+GZ$14)*INDEX(GI.LowerScalar,1,GZ$14),"-"))</f>
        <v>-</v>
      </c>
      <c r="HA60" s="5" t="str">
        <f>IF($Z60=0,"-",IFERROR(INDEX(CHOOSE($G60,DataAutumn!i.GI, DataWinter!i.GI, DataSpring!i.GI),$H60,7*($Z60-1)+HA$14)*INDEX(GI.LowerScalar,1,HA$14),"-"))</f>
        <v>-</v>
      </c>
      <c r="HB60" s="5" t="str">
        <f>IF($Z60=0,"-",IFERROR(INDEX(CHOOSE($G60,DataAutumn!i.GI, DataWinter!i.GI, DataSpring!i.GI),$H60,7*($Z60-1)+HB$14)*INDEX(GI.LowerScalar,1,HB$14),"-"))</f>
        <v>-</v>
      </c>
      <c r="HC60" s="5" t="str">
        <f>IF($Z60=0,"-",IFERROR(INDEX(CHOOSE($G60,DataAutumn!i.GI, DataWinter!i.GI, DataSpring!i.GI),$H60,7*($Z60-1)+HC$14)*INDEX(GI.LowerScalar,1,HC$14),"-"))</f>
        <v>-</v>
      </c>
      <c r="HD60" s="5" t="str">
        <f>IF($Z60=0,"-",IFERROR(INDEX(CHOOSE($G60,DataAutumn!i.GI, DataWinter!i.GI, DataSpring!i.GI),$H60,7*($Z60-1)+HD$14)*INDEX(GI.LowerScalar,1,HD$14),"-"))</f>
        <v>-</v>
      </c>
      <c r="HE60" s="5" t="str">
        <f>IF($Z60=0,"-",IFERROR(INDEX(CHOOSE($G60,DataAutumn!i.GI, DataWinter!i.GI, DataSpring!i.GI),$H60,7*($Z60-1)+HE$14)*INDEX(GI.LowerScalar,1,HE$14),"-"))</f>
        <v>-</v>
      </c>
      <c r="HF60" s="5" t="str">
        <f>IF($Z60=0,"-",IFERROR(INDEX(CHOOSE($G60,DataAutumn!i.GI, DataWinter!i.GI, DataSpring!i.GI),$H60,7*($Z60-1)+HF$14)*INDEX(GI.LowerScalar,1,HF$14),"-"))</f>
        <v>-</v>
      </c>
      <c r="HG60" s="5" t="str">
        <f>IF($Z60=0,"-",IFERROR(INDEX(CHOOSE($G60,DataAutumn!i.GI, DataWinter!i.GI, DataSpring!i.GI),$H60,7*($Z60-1)+HG$14)*INDEX(GI.LowerScalar,1,HG$14),"-"))</f>
        <v>-</v>
      </c>
      <c r="HH60" s="5" t="str">
        <f>IF($Z60=0,"-",IFERROR(INDEX(CHOOSE($G60,DataAutumn!i.GI, DataWinter!i.GI, DataSpring!i.GI),$H60,7*($Z60-1)+HH$14)*INDEX(GI.LowerScalar,1,HH$14),"-"))</f>
        <v>-</v>
      </c>
      <c r="HI60" s="5" t="str">
        <f>IF($Z60=0,"-",IFERROR(INDEX(CHOOSE($G60,DataAutumn!i.GI, DataWinter!i.GI, DataSpring!i.GI),$H60,7*($Z60-1)+HI$14)*INDEX(GI.LowerScalar,1,HI$14),"-"))</f>
        <v>-</v>
      </c>
      <c r="HJ60" s="5" t="str">
        <f>IF($Z60=0,"-",IFERROR(INDEX(CHOOSE($G60,DataAutumn!i.GI, DataWinter!i.GI, DataSpring!i.GI),$H60,7*($Z60-1)+HJ$14)*INDEX(GI.LowerScalar,1,HJ$14),"-"))</f>
        <v>-</v>
      </c>
      <c r="HK60" s="5" t="str">
        <f>IF($Z60=0,"-",IFERROR(INDEX(CHOOSE($G60,DataAutumn!i.GI, DataWinter!i.GI, DataSpring!i.GI),$H60,7*($Z60-1)+HK$14)*INDEX(GI.LowerScalar,1,HK$14),"-"))</f>
        <v>-</v>
      </c>
      <c r="HL60" s="5" t="str">
        <f>IF($Z60=0,"-",IFERROR(INDEX(CHOOSE($G60,DataAutumn!i.GI, DataWinter!i.GI, DataSpring!i.GI),$H60,7*($Z60-1)+HL$14)*INDEX(GI.LowerScalar,1,HL$14),"-"))</f>
        <v>-</v>
      </c>
      <c r="HM60" s="5" t="b">
        <f t="array" aca="1" ref="HM60" ca="1">IF(OR(HN60:IB60&lt;&gt;"-"),TRUE,"-")</f>
        <v>1</v>
      </c>
      <c r="HN60" s="22">
        <f t="shared" ca="1" si="294"/>
        <v>0</v>
      </c>
      <c r="HO60" s="5" t="str">
        <f>IF($Z60=0,"-",IFERROR(INDEX(CHOOSE($G60,DataAutumn!i.GI, DataWinter!i.GI, DataSpring!i.GI),$H60,7*($Z60-1)+HO$14)*INDEX(GI.UpperScalar,1,HO$14),"-"))</f>
        <v>-</v>
      </c>
      <c r="HP60" s="5" t="str">
        <f>IF($Z60=0,"-",IFERROR(INDEX(CHOOSE($G60,DataAutumn!i.GI, DataWinter!i.GI, DataSpring!i.GI),$H60,7*($Z60-1)+HP$14)*INDEX(GI.UpperScalar,1,HP$14),"-"))</f>
        <v>-</v>
      </c>
      <c r="HQ60" s="5" t="str">
        <f>IF($Z60=0,"-",IFERROR(INDEX(CHOOSE($G60,DataAutumn!i.GI, DataWinter!i.GI, DataSpring!i.GI),$H60,7*($Z60-1)+HQ$14)*INDEX(GI.UpperScalar,1,HQ$14),"-"))</f>
        <v>-</v>
      </c>
      <c r="HR60" s="5" t="str">
        <f>IF($Z60=0,"-",IFERROR(INDEX(CHOOSE($G60,DataAutumn!i.GI, DataWinter!i.GI, DataSpring!i.GI),$H60,7*($Z60-1)+HR$14)*INDEX(GI.UpperScalar,1,HR$14),"-"))</f>
        <v>-</v>
      </c>
      <c r="HS60" s="5" t="str">
        <f>IF($Z60=0,"-",IFERROR(INDEX(CHOOSE($G60,DataAutumn!i.GI, DataWinter!i.GI, DataSpring!i.GI),$H60,7*($Z60-1)+HS$14)*INDEX(GI.UpperScalar,1,HS$14),"-"))</f>
        <v>-</v>
      </c>
      <c r="HT60" s="5" t="str">
        <f>IF($Z60=0,"-",IFERROR(INDEX(CHOOSE($G60,DataAutumn!i.GI, DataWinter!i.GI, DataSpring!i.GI),$H60,7*($Z60-1)+HT$14)*INDEX(GI.UpperScalar,1,HT$14),"-"))</f>
        <v>-</v>
      </c>
      <c r="HU60" s="5" t="str">
        <f>IF($Z60=0,"-",IFERROR(INDEX(CHOOSE($G60,DataAutumn!i.GI, DataWinter!i.GI, DataSpring!i.GI),$H60,7*($Z60-1)+HU$14)*INDEX(GI.UpperScalar,1,HU$14),"-"))</f>
        <v>-</v>
      </c>
      <c r="HV60" s="5" t="str">
        <f>IF($Z60=0,"-",IFERROR(INDEX(CHOOSE($G60,DataAutumn!i.GI, DataWinter!i.GI, DataSpring!i.GI),$H60,7*($Z60-1)+HV$14)*INDEX(GI.UpperScalar,1,HV$14),"-"))</f>
        <v>-</v>
      </c>
      <c r="HW60" s="5" t="str">
        <f>IF($Z60=0,"-",IFERROR(INDEX(CHOOSE($G60,DataAutumn!i.GI, DataWinter!i.GI, DataSpring!i.GI),$H60,7*($Z60-1)+HW$14)*INDEX(GI.UpperScalar,1,HW$14),"-"))</f>
        <v>-</v>
      </c>
      <c r="HX60" s="5" t="str">
        <f>IF($Z60=0,"-",IFERROR(INDEX(CHOOSE($G60,DataAutumn!i.GI, DataWinter!i.GI, DataSpring!i.GI),$H60,7*($Z60-1)+HX$14)*INDEX(GI.UpperScalar,1,HX$14),"-"))</f>
        <v>-</v>
      </c>
      <c r="HY60" s="5" t="str">
        <f>IF($Z60=0,"-",IFERROR(INDEX(CHOOSE($G60,DataAutumn!i.GI, DataWinter!i.GI, DataSpring!i.GI),$H60,7*($Z60-1)+HY$14)*INDEX(GI.UpperScalar,1,HY$14),"-"))</f>
        <v>-</v>
      </c>
      <c r="HZ60" s="5" t="str">
        <f>IF($Z60=0,"-",IFERROR(INDEX(CHOOSE($G60,DataAutumn!i.GI, DataWinter!i.GI, DataSpring!i.GI),$H60,7*($Z60-1)+HZ$14)*INDEX(GI.UpperScalar,1,HZ$14),"-"))</f>
        <v>-</v>
      </c>
      <c r="IA60" s="5" t="str">
        <f>IF($Z60=0,"-",IFERROR(INDEX(CHOOSE($G60,DataAutumn!i.GI, DataWinter!i.GI, DataSpring!i.GI),$H60,7*($Z60-1)+IA$14)*INDEX(GI.UpperScalar,1,IA$14),"-"))</f>
        <v>-</v>
      </c>
      <c r="IB60" s="5" t="str">
        <f>IF($Z60=0,"-",IFERROR(INDEX(CHOOSE($G60,DataAutumn!i.GI, DataWinter!i.GI, DataSpring!i.GI),$H60,7*($Z60-1)+IB$14)*INDEX(GI.UpperScalar,1,IB$14),"-"))</f>
        <v>-</v>
      </c>
      <c r="IC60" s="22" t="str">
        <f t="shared" ca="1" si="106"/>
        <v>-</v>
      </c>
      <c r="ID60" s="22" t="str">
        <f t="shared" ca="1" si="106"/>
        <v>-</v>
      </c>
      <c r="IE60" s="22" t="b">
        <f t="shared" ca="1" si="107"/>
        <v>1</v>
      </c>
      <c r="IF60" s="22">
        <f t="shared" ca="1" si="107"/>
        <v>0</v>
      </c>
      <c r="IG60" s="5" t="str">
        <f t="shared" si="272"/>
        <v>-</v>
      </c>
      <c r="IH60" s="5" t="str">
        <f t="shared" si="272"/>
        <v>-</v>
      </c>
      <c r="II60" s="5" t="str">
        <f t="shared" si="272"/>
        <v>-</v>
      </c>
      <c r="IJ60" s="5" t="str">
        <f t="shared" si="272"/>
        <v>-</v>
      </c>
      <c r="IK60" s="22" t="str">
        <f t="shared" ca="1" si="300"/>
        <v>-</v>
      </c>
      <c r="IL60" s="5">
        <f t="shared" si="273"/>
        <v>0</v>
      </c>
      <c r="IM60" s="22" t="str">
        <f t="shared" ca="1" si="300"/>
        <v>-</v>
      </c>
      <c r="IN60" s="5">
        <f t="shared" si="274"/>
        <v>0</v>
      </c>
      <c r="IO60" s="5" t="str">
        <f t="shared" si="275"/>
        <v>-</v>
      </c>
      <c r="IP60" s="5">
        <f t="shared" si="275"/>
        <v>500</v>
      </c>
      <c r="IQ60" s="5">
        <f t="shared" si="275"/>
        <v>500</v>
      </c>
      <c r="IR60" s="5">
        <f t="shared" si="276"/>
        <v>865</v>
      </c>
      <c r="IS60" s="5" t="str">
        <f t="shared" si="275"/>
        <v>-</v>
      </c>
      <c r="IT60" s="5" t="str">
        <f t="shared" si="277"/>
        <v>-</v>
      </c>
      <c r="IU60" s="22">
        <f t="shared" ca="1" si="300"/>
        <v>1</v>
      </c>
      <c r="IV60" s="22">
        <f t="shared" ca="1" si="300"/>
        <v>0</v>
      </c>
      <c r="IW60" s="22">
        <f t="shared" ca="1" si="300"/>
        <v>1</v>
      </c>
      <c r="IX60" s="22">
        <f t="shared" ca="1" si="300"/>
        <v>1</v>
      </c>
      <c r="IY60" s="22">
        <f t="shared" ca="1" si="300"/>
        <v>0</v>
      </c>
      <c r="IZ60" s="22">
        <f t="shared" ca="1" si="300"/>
        <v>70</v>
      </c>
      <c r="JA60" s="22">
        <f t="shared" ca="1" si="300"/>
        <v>50</v>
      </c>
      <c r="JB60" s="22">
        <f t="shared" ca="1" si="300"/>
        <v>70</v>
      </c>
      <c r="JC60" s="22">
        <f t="shared" ca="1" si="300"/>
        <v>50</v>
      </c>
      <c r="JD60" s="5">
        <f t="shared" si="278"/>
        <v>1</v>
      </c>
      <c r="JE60" s="5">
        <f t="shared" si="279"/>
        <v>1</v>
      </c>
      <c r="JF60" s="5">
        <f t="shared" si="280"/>
        <v>1</v>
      </c>
      <c r="JG60" s="22">
        <f t="shared" ca="1" si="300"/>
        <v>1</v>
      </c>
      <c r="JH60" s="22">
        <f t="shared" ca="1" si="300"/>
        <v>1</v>
      </c>
      <c r="JI60" s="22">
        <f t="shared" ca="1" si="300"/>
        <v>1</v>
      </c>
      <c r="JJ60" s="22">
        <f t="shared" ca="1" si="300"/>
        <v>1</v>
      </c>
      <c r="JK60" s="22">
        <f t="shared" ca="1" si="300"/>
        <v>1</v>
      </c>
      <c r="JL60" s="22">
        <f t="shared" ca="1" si="300"/>
        <v>1</v>
      </c>
      <c r="JM60" s="22">
        <f t="shared" ca="1" si="300"/>
        <v>1</v>
      </c>
      <c r="JN60" s="173" t="b">
        <f t="shared" si="302"/>
        <v>0</v>
      </c>
      <c r="JO60" s="173" t="str">
        <f t="shared" si="281"/>
        <v>-</v>
      </c>
      <c r="JP60" s="173" t="str">
        <f t="shared" si="281"/>
        <v>-</v>
      </c>
      <c r="JQ60" s="173" t="str">
        <f t="shared" si="281"/>
        <v>-</v>
      </c>
      <c r="JR60" s="173" t="str">
        <f t="shared" si="281"/>
        <v>-</v>
      </c>
      <c r="JS60" s="173" t="str">
        <f t="shared" si="281"/>
        <v>-</v>
      </c>
      <c r="JT60" s="173" t="str">
        <f t="shared" si="281"/>
        <v>-</v>
      </c>
      <c r="JU60" s="173" t="str">
        <f t="shared" si="281"/>
        <v>-</v>
      </c>
      <c r="JV60" s="173" t="str">
        <f t="shared" si="281"/>
        <v>-</v>
      </c>
      <c r="JW60" s="173" t="str">
        <f t="shared" si="281"/>
        <v>-</v>
      </c>
      <c r="JX60" s="173" t="str">
        <f t="shared" si="281"/>
        <v>-</v>
      </c>
      <c r="JY60" s="173" t="str">
        <f t="shared" si="281"/>
        <v>-</v>
      </c>
      <c r="JZ60" s="173" t="str">
        <f t="shared" si="281"/>
        <v>-</v>
      </c>
      <c r="KA60" s="173" t="str">
        <f t="shared" si="281"/>
        <v>-</v>
      </c>
      <c r="KB60" s="173" t="str">
        <f t="shared" si="281"/>
        <v>-</v>
      </c>
      <c r="KC60" s="173" t="str">
        <f t="shared" si="281"/>
        <v>-</v>
      </c>
      <c r="KD60" s="173" t="str">
        <f t="shared" si="281"/>
        <v>-</v>
      </c>
      <c r="KE60" s="173" t="str">
        <f t="shared" si="282"/>
        <v>-</v>
      </c>
      <c r="KF60" s="173" t="str">
        <f t="shared" si="282"/>
        <v>-</v>
      </c>
      <c r="KG60" s="173" t="str">
        <f t="shared" si="282"/>
        <v>-</v>
      </c>
      <c r="KH60" s="173" t="str">
        <f t="shared" si="282"/>
        <v>-</v>
      </c>
      <c r="KI60" s="173" t="str">
        <f t="shared" si="282"/>
        <v>-</v>
      </c>
      <c r="KJ60" s="173" t="str">
        <f t="shared" si="282"/>
        <v>-</v>
      </c>
      <c r="KK60" s="173" t="str">
        <f t="shared" si="282"/>
        <v>-</v>
      </c>
      <c r="KL60" s="173" t="str">
        <f t="shared" si="282"/>
        <v>-</v>
      </c>
      <c r="KM60" s="173" t="str">
        <f t="shared" si="282"/>
        <v>-</v>
      </c>
      <c r="KN60" s="173" t="str">
        <f t="shared" si="282"/>
        <v>-</v>
      </c>
      <c r="KO60" s="173" t="str">
        <f t="shared" si="282"/>
        <v>-</v>
      </c>
      <c r="KP60" s="173" t="str">
        <f t="shared" si="282"/>
        <v>-</v>
      </c>
      <c r="KQ60" s="173" t="str">
        <f t="shared" si="282"/>
        <v>-</v>
      </c>
      <c r="KR60" s="173" t="str">
        <f t="shared" si="282"/>
        <v>-</v>
      </c>
      <c r="KS60" s="173" t="str">
        <f t="shared" si="282"/>
        <v>-</v>
      </c>
      <c r="KT60" s="173" t="str">
        <f t="shared" si="282"/>
        <v>-</v>
      </c>
      <c r="KU60" s="173" t="str">
        <f t="shared" si="283"/>
        <v>-</v>
      </c>
      <c r="KV60" s="173" t="str">
        <f t="shared" si="283"/>
        <v>-</v>
      </c>
      <c r="KW60" s="173" t="str">
        <f t="shared" si="283"/>
        <v>-</v>
      </c>
      <c r="KX60" s="173" t="str">
        <f t="shared" si="283"/>
        <v>-</v>
      </c>
      <c r="KY60" s="173" t="str">
        <f t="shared" si="283"/>
        <v>-</v>
      </c>
      <c r="KZ60" s="173" t="str">
        <f t="shared" si="283"/>
        <v>-</v>
      </c>
      <c r="LA60" s="173" t="str">
        <f t="shared" si="283"/>
        <v>-</v>
      </c>
      <c r="LB60" s="173" t="str">
        <f t="shared" si="283"/>
        <v>-</v>
      </c>
      <c r="LC60" s="173" t="str">
        <f t="shared" si="283"/>
        <v>-</v>
      </c>
      <c r="LD60" s="173" t="str">
        <f t="shared" si="283"/>
        <v>-</v>
      </c>
      <c r="LE60" s="173" t="str">
        <f t="shared" si="283"/>
        <v>-</v>
      </c>
      <c r="LF60" s="173" t="str">
        <f t="shared" si="283"/>
        <v>-</v>
      </c>
      <c r="LG60" s="173" t="str">
        <f t="shared" si="283"/>
        <v>-</v>
      </c>
      <c r="LH60" s="173" t="str">
        <f t="shared" si="283"/>
        <v>-</v>
      </c>
      <c r="LI60" s="173" t="str">
        <f t="shared" si="283"/>
        <v>-</v>
      </c>
      <c r="LJ60" s="173" t="str">
        <f t="shared" si="283"/>
        <v>-</v>
      </c>
      <c r="LK60" s="173" t="str">
        <f t="shared" si="284"/>
        <v>-</v>
      </c>
      <c r="LL60" s="173" t="str">
        <f t="shared" si="284"/>
        <v>-</v>
      </c>
      <c r="LM60" s="173" t="str">
        <f t="shared" si="284"/>
        <v>-</v>
      </c>
      <c r="LN60" s="173" t="str">
        <f t="shared" si="284"/>
        <v>-</v>
      </c>
      <c r="LO60" s="173" t="str">
        <f t="shared" si="284"/>
        <v>-</v>
      </c>
      <c r="LP60" s="173" t="str">
        <f t="shared" si="284"/>
        <v>-</v>
      </c>
      <c r="LQ60" s="173" t="str">
        <f t="shared" si="284"/>
        <v>-</v>
      </c>
      <c r="LR60" s="173" t="str">
        <f t="shared" si="284"/>
        <v>-</v>
      </c>
      <c r="LS60" s="173" t="str">
        <f t="shared" si="284"/>
        <v>-</v>
      </c>
      <c r="LT60" s="173" t="str">
        <f t="shared" si="284"/>
        <v>-</v>
      </c>
      <c r="LU60" s="173" t="str">
        <f t="shared" si="284"/>
        <v>-</v>
      </c>
      <c r="LV60" s="173" t="str">
        <f t="shared" si="284"/>
        <v>-</v>
      </c>
      <c r="LW60" s="173" t="str">
        <f t="shared" si="284"/>
        <v>-</v>
      </c>
      <c r="LX60" s="173" t="str">
        <f t="shared" si="284"/>
        <v>-</v>
      </c>
      <c r="LY60" s="173" t="str">
        <f t="shared" si="284"/>
        <v>-</v>
      </c>
      <c r="LZ60" s="173" t="str">
        <f t="shared" si="284"/>
        <v>-</v>
      </c>
      <c r="MA60" s="173" t="str">
        <f t="shared" si="285"/>
        <v>-</v>
      </c>
      <c r="MB60" s="173" t="str">
        <f t="shared" si="285"/>
        <v>-</v>
      </c>
      <c r="MC60" s="173" t="str">
        <f t="shared" si="285"/>
        <v>-</v>
      </c>
      <c r="MD60" s="173" t="str">
        <f t="shared" si="285"/>
        <v>-</v>
      </c>
      <c r="ME60" s="173" t="str">
        <f t="shared" si="285"/>
        <v>-</v>
      </c>
      <c r="MF60" s="173" t="str">
        <f t="shared" si="285"/>
        <v>-</v>
      </c>
      <c r="MG60" s="173" t="str">
        <f t="shared" si="285"/>
        <v>-</v>
      </c>
      <c r="MH60" s="173" t="str">
        <f t="shared" si="285"/>
        <v>-</v>
      </c>
      <c r="MI60" s="173" t="str">
        <f t="shared" si="285"/>
        <v>-</v>
      </c>
      <c r="MJ60" s="173" t="str">
        <f t="shared" si="285"/>
        <v>-</v>
      </c>
      <c r="MK60" s="173" t="str">
        <f t="shared" si="285"/>
        <v>-</v>
      </c>
      <c r="ML60" s="173" t="str">
        <f t="shared" si="285"/>
        <v>-</v>
      </c>
      <c r="MM60" s="173" t="str">
        <f t="shared" si="285"/>
        <v>-</v>
      </c>
      <c r="MN60" s="173" t="str">
        <f t="shared" si="285"/>
        <v>-</v>
      </c>
      <c r="MO60" s="173" t="str">
        <f t="shared" si="285"/>
        <v>-</v>
      </c>
      <c r="MP60" s="173" t="str">
        <f t="shared" si="285"/>
        <v>-</v>
      </c>
      <c r="MQ60" s="173" t="str">
        <f t="shared" si="286"/>
        <v>-</v>
      </c>
      <c r="MR60" s="173" t="str">
        <f t="shared" si="286"/>
        <v>-</v>
      </c>
      <c r="MS60" s="173" t="str">
        <f t="shared" si="286"/>
        <v>-</v>
      </c>
      <c r="MT60" s="173" t="str">
        <f t="shared" si="286"/>
        <v>-</v>
      </c>
      <c r="MU60" s="173" t="str">
        <f t="shared" si="286"/>
        <v>-</v>
      </c>
      <c r="MV60" s="173" t="str">
        <f t="shared" si="286"/>
        <v>-</v>
      </c>
      <c r="MW60" s="173" t="str">
        <f t="shared" si="286"/>
        <v>-</v>
      </c>
      <c r="MX60" s="173" t="str">
        <f t="shared" si="286"/>
        <v>-</v>
      </c>
      <c r="MY60" s="173" t="str">
        <f t="shared" si="286"/>
        <v>-</v>
      </c>
      <c r="MZ60" s="173" t="str">
        <f t="shared" si="286"/>
        <v>-</v>
      </c>
      <c r="NA60" s="173" t="str">
        <f t="shared" si="286"/>
        <v>-</v>
      </c>
      <c r="NB60" s="173" t="str">
        <f t="shared" si="286"/>
        <v>-</v>
      </c>
      <c r="NC60" s="173" t="str">
        <f t="shared" si="286"/>
        <v>-</v>
      </c>
      <c r="ND60" s="173" t="str">
        <f t="shared" si="286"/>
        <v>-</v>
      </c>
      <c r="NE60" s="173" t="str">
        <f t="shared" si="286"/>
        <v>-</v>
      </c>
      <c r="NF60" s="173" t="str">
        <f t="shared" si="286"/>
        <v>-</v>
      </c>
      <c r="NG60" s="173" t="str">
        <f t="shared" si="287"/>
        <v>-</v>
      </c>
      <c r="NH60" s="173" t="str">
        <f t="shared" si="287"/>
        <v>-</v>
      </c>
      <c r="NI60" s="173" t="str">
        <f t="shared" si="287"/>
        <v>-</v>
      </c>
      <c r="NJ60" s="173" t="str">
        <f t="shared" si="287"/>
        <v>-</v>
      </c>
      <c r="NK60" s="173" t="str">
        <f t="shared" si="287"/>
        <v>-</v>
      </c>
      <c r="NL60" s="173" t="str">
        <f t="shared" si="287"/>
        <v>-</v>
      </c>
      <c r="NM60" s="173" t="str">
        <f t="shared" si="287"/>
        <v>-</v>
      </c>
      <c r="NN60" s="173" t="str">
        <f t="shared" si="287"/>
        <v>-</v>
      </c>
      <c r="NO60" s="173" t="str">
        <f t="shared" si="287"/>
        <v>-</v>
      </c>
      <c r="NP60" s="173" t="str">
        <f t="shared" si="287"/>
        <v>-</v>
      </c>
      <c r="NQ60" s="173" t="str">
        <f t="shared" si="287"/>
        <v>-</v>
      </c>
      <c r="NR60" s="173" t="str">
        <f t="shared" si="287"/>
        <v>-</v>
      </c>
      <c r="NS60" s="173" t="str">
        <f t="shared" si="287"/>
        <v>-</v>
      </c>
      <c r="NT60" s="173" t="str">
        <f t="shared" si="287"/>
        <v>-</v>
      </c>
      <c r="NU60" s="173" t="str">
        <f t="shared" si="287"/>
        <v>-</v>
      </c>
      <c r="NV60" s="173" t="str">
        <f t="shared" si="287"/>
        <v>-</v>
      </c>
      <c r="NW60" s="173" t="str">
        <f t="shared" si="288"/>
        <v>-</v>
      </c>
      <c r="NX60" s="173" t="str">
        <f t="shared" si="288"/>
        <v>-</v>
      </c>
      <c r="NY60" s="173" t="str">
        <f t="shared" si="288"/>
        <v>-</v>
      </c>
      <c r="NZ60" s="173" t="str">
        <f t="shared" si="288"/>
        <v>-</v>
      </c>
      <c r="OA60" s="173" t="str">
        <f t="shared" si="288"/>
        <v>-</v>
      </c>
      <c r="OB60" s="173" t="str">
        <f t="shared" si="288"/>
        <v>-</v>
      </c>
      <c r="OC60" s="173" t="str">
        <f t="shared" si="288"/>
        <v>-</v>
      </c>
      <c r="OD60" s="173" t="str">
        <f t="shared" si="288"/>
        <v>-</v>
      </c>
      <c r="OE60" s="22">
        <f t="shared" ca="1" si="300"/>
        <v>0</v>
      </c>
      <c r="OF60" s="22" t="str">
        <f t="shared" ca="1" si="300"/>
        <v>-</v>
      </c>
      <c r="OG60" s="22">
        <f t="shared" ca="1" si="300"/>
        <v>0</v>
      </c>
      <c r="OH60" s="22">
        <f t="shared" ca="1" si="300"/>
        <v>0</v>
      </c>
      <c r="OI60" s="27">
        <v>0</v>
      </c>
    </row>
    <row r="61" spans="1:399" s="303" customFormat="1" outlineLevel="1">
      <c r="A61" s="302">
        <f t="shared" si="301"/>
        <v>56</v>
      </c>
      <c r="B61" s="302">
        <f t="shared" si="297"/>
        <v>46</v>
      </c>
      <c r="C61" s="303">
        <v>5</v>
      </c>
      <c r="D61" s="303" t="b">
        <v>1</v>
      </c>
      <c r="E61" s="303" t="b">
        <v>0</v>
      </c>
      <c r="F61" s="303" t="b">
        <v>1</v>
      </c>
      <c r="G61" s="239">
        <f t="array" ref="G61">MAX(G$49,MOD(G60+1*AND(H61:$AA61=H$49:$AA$49),G$50+1))</f>
        <v>3</v>
      </c>
      <c r="H61" s="239">
        <f t="array" ref="H61">MAX(H$49,MOD(H60+1*AND(I61:$AA61=I$49:$AA$49),H$50+1))</f>
        <v>2</v>
      </c>
      <c r="I61" s="239">
        <f t="array" ref="I61">MAX(I$49,MOD(I60+1*AND(J61:$AA61=J$49:$AA$49),I$50+1))</f>
        <v>1</v>
      </c>
      <c r="J61" s="239">
        <f t="array" ref="J61">MAX(J$49,MOD(J60+1*AND(K61:$AA61=K$49:$AA$49),J$50+1))</f>
        <v>1</v>
      </c>
      <c r="K61" s="239">
        <f t="array" ref="K61">MAX(K$49,MOD(K60+1*AND(L61:$AA61=L$49:$AA$49),K$50+1))</f>
        <v>1</v>
      </c>
      <c r="L61" s="239">
        <f t="array" ref="L61">MAX(L$49,MOD(L60+1*AND(M61:$AA61=M$49:$AA$49),L$50+1))</f>
        <v>1</v>
      </c>
      <c r="M61" s="239">
        <f t="array" ref="M61">MAX(M$49,MOD(M60+1*AND(N61:$AA61=N$49:$AA$49),M$50+1))</f>
        <v>1</v>
      </c>
      <c r="N61" s="239">
        <f t="array" ref="N61">MAX(N$49,MOD(N60+1*AND(O61:$AA61=O$49:$AA$49),N$50+1))</f>
        <v>6</v>
      </c>
      <c r="O61" s="239">
        <f t="array" ref="O61">MAX(O$49,MOD(O60+1*AND(P61:$AA61=P$49:$AA$49),O$50+1))</f>
        <v>1</v>
      </c>
      <c r="P61" s="239">
        <f t="array" ref="P61">MAX(P$49,MOD(P60+1*AND(Q61:$AA61=Q$49:$AA$49),P$50+1))</f>
        <v>1</v>
      </c>
      <c r="Q61" s="239">
        <f t="array" ref="Q61">MAX(Q$49,MOD(Q60+1*AND(R61:$AA61=R$49:$AA$49),Q$50+1))</f>
        <v>1</v>
      </c>
      <c r="R61" s="239">
        <f t="array" ref="R61">MAX(R$49,MOD(R60+1*AND(S61:$AA61=S$49:$AA$49),R$50+1))</f>
        <v>1</v>
      </c>
      <c r="S61" s="239">
        <f t="array" ref="S61">MAX(S$49,MOD(S60+1*AND(T61:$AA61=T$49:$AA$49),S$50+1))</f>
        <v>1</v>
      </c>
      <c r="T61" s="239">
        <f t="array" ref="T61">MAX(T$49,MOD(T60+1*AND(U61:$AA61=U$49:$AA$49),T$50+1))</f>
        <v>1</v>
      </c>
      <c r="U61" s="239">
        <f t="array" ref="U61">MAX(U$49,MOD(U60+1*AND(V61:$AA61=V$49:$AA$49),U$50+1))</f>
        <v>1</v>
      </c>
      <c r="V61" s="239">
        <f t="array" ref="V61">MAX(V$49,MOD(V60+1*AND(W61:$AA61=W$49:$AA$49),V$50+1))</f>
        <v>1</v>
      </c>
      <c r="W61" s="239">
        <f t="array" ref="W61">MAX(W$49,MOD(W60+1*AND(X61:$AA61=X$49:$AA$49),W$50+1))</f>
        <v>1</v>
      </c>
      <c r="X61" s="239">
        <f t="array" ref="X61">MAX(X$49,MOD(X60+1*AND(Y61:$AA61=Y$49:$AA$49),X$50+1))</f>
        <v>1</v>
      </c>
      <c r="Y61" s="239">
        <f t="array" ref="Y61">MAX(Y$49,MOD(Y60+1*AND(Z61:$AA61=Z$49:$AA$49),Y$50+1))</f>
        <v>1</v>
      </c>
      <c r="Z61" s="238"/>
      <c r="AB61" s="303">
        <f>INDEX(CHOOSE($G61,DataAutumn!i.AdultDrys,DataWinter!i.AdultDrys,DataSpring!i.AdultDrys),1,$AD61)</f>
        <v>1</v>
      </c>
      <c r="AC61" s="21">
        <v>0</v>
      </c>
      <c r="AD61" s="5">
        <f t="shared" si="246"/>
        <v>2</v>
      </c>
      <c r="AE61" s="5">
        <f t="shared" si="246"/>
        <v>0</v>
      </c>
      <c r="AF61" s="5">
        <f t="shared" si="246"/>
        <v>2</v>
      </c>
      <c r="AG61" s="5">
        <f t="shared" si="246"/>
        <v>0</v>
      </c>
      <c r="AJ61" s="328" t="str">
        <f t="shared" ca="1" si="290"/>
        <v>00010 Landuse GSM Day204 MWM     NLB000% GI1 WP100% MP100% GP100% EL000% Age213 FlkSt_Hgt_Opt _Opt (F33N11)</v>
      </c>
      <c r="AK61" s="10" t="str">
        <f ca="1">IF(COUNTIF(AJ$5:AJ61,AJ61)=1,"-","Dup")</f>
        <v>-</v>
      </c>
      <c r="AL61" s="22" t="b">
        <f t="shared" ca="1" si="308"/>
        <v>1</v>
      </c>
      <c r="AM61" s="22" t="b">
        <f t="shared" ca="1" si="308"/>
        <v>0</v>
      </c>
      <c r="AN61" s="22" t="str">
        <f t="shared" ca="1" si="308"/>
        <v>-</v>
      </c>
      <c r="AO61" s="22" t="str">
        <f t="shared" ca="1" si="248"/>
        <v>-</v>
      </c>
      <c r="AP61" s="22" t="str">
        <f t="shared" ca="1" si="248"/>
        <v>-</v>
      </c>
      <c r="AQ61" s="22" t="str">
        <f t="shared" ca="1" si="308"/>
        <v>-</v>
      </c>
      <c r="AR61" s="22" t="str">
        <f t="shared" ca="1" si="308"/>
        <v>-</v>
      </c>
      <c r="AS61" s="22">
        <f t="shared" ca="1" si="308"/>
        <v>1</v>
      </c>
      <c r="AT61" s="22" t="str">
        <f t="shared" ca="1" si="308"/>
        <v>-</v>
      </c>
      <c r="AU61" s="22" t="str">
        <f t="shared" ca="1" si="308"/>
        <v>-</v>
      </c>
      <c r="AV61" s="22" t="str">
        <f t="shared" ca="1" si="308"/>
        <v>-</v>
      </c>
      <c r="AW61" s="22" t="str">
        <f t="shared" ca="1" si="308"/>
        <v>-</v>
      </c>
      <c r="AX61" s="22" t="str">
        <f t="shared" ca="1" si="308"/>
        <v>-</v>
      </c>
      <c r="AY61" s="22">
        <f t="shared" ca="1" si="308"/>
        <v>1</v>
      </c>
      <c r="AZ61" s="22">
        <f t="shared" ca="1" si="308"/>
        <v>1</v>
      </c>
      <c r="BA61" s="22" t="str">
        <f t="shared" ca="1" si="308"/>
        <v>-</v>
      </c>
      <c r="BB61" s="22" t="str">
        <f t="shared" ca="1" si="308"/>
        <v>-</v>
      </c>
      <c r="BC61" s="22" t="str">
        <f t="shared" ca="1" si="308"/>
        <v>-</v>
      </c>
      <c r="BD61" s="22" t="str">
        <f t="shared" ca="1" si="304"/>
        <v>-</v>
      </c>
      <c r="BE61" s="22" t="str">
        <f t="shared" ca="1" si="304"/>
        <v>-</v>
      </c>
      <c r="BF61" s="22" t="str">
        <f t="shared" ca="1" si="304"/>
        <v>-</v>
      </c>
      <c r="BG61" s="22" t="str">
        <f t="shared" ca="1" si="304"/>
        <v>-</v>
      </c>
      <c r="BH61" s="22" t="str">
        <f t="shared" ca="1" si="304"/>
        <v>-</v>
      </c>
      <c r="BI61" s="22" t="str">
        <f t="shared" ca="1" si="304"/>
        <v>-</v>
      </c>
      <c r="BJ61" s="22" t="str">
        <f t="shared" ca="1" si="304"/>
        <v>-</v>
      </c>
      <c r="BK61" s="22" t="str">
        <f t="shared" ca="1" si="305"/>
        <v>-</v>
      </c>
      <c r="BL61" s="22" t="str">
        <f t="shared" ca="1" si="305"/>
        <v>-</v>
      </c>
      <c r="BM61" s="22" t="str">
        <f t="shared" ca="1" si="305"/>
        <v>-</v>
      </c>
      <c r="BN61" s="22" t="str">
        <f t="shared" ca="1" si="305"/>
        <v>-</v>
      </c>
      <c r="BO61" s="22" t="str">
        <f t="shared" ca="1" si="305"/>
        <v>-</v>
      </c>
      <c r="BP61" s="22" t="str">
        <f t="shared" ca="1" si="305"/>
        <v>-</v>
      </c>
      <c r="BQ61" s="22" t="str">
        <f t="shared" ca="1" si="305"/>
        <v>-</v>
      </c>
      <c r="BR61" s="22" t="str">
        <f t="shared" ca="1" si="305"/>
        <v>-</v>
      </c>
      <c r="BS61" s="22" t="str">
        <f t="shared" ca="1" si="305"/>
        <v>-</v>
      </c>
      <c r="BT61" s="22" t="str">
        <f t="shared" ca="1" si="305"/>
        <v>-</v>
      </c>
      <c r="BU61" s="22" t="str">
        <f t="shared" ca="1" si="305"/>
        <v>-</v>
      </c>
      <c r="BV61" s="22" t="str">
        <f t="shared" ca="1" si="305"/>
        <v>-</v>
      </c>
      <c r="BW61" s="22" t="str">
        <f t="shared" ca="1" si="305"/>
        <v>-</v>
      </c>
      <c r="BX61" s="5">
        <f t="shared" si="249"/>
        <v>0</v>
      </c>
      <c r="BY61" s="22" t="str">
        <f t="shared" ca="1" si="305"/>
        <v>-</v>
      </c>
      <c r="BZ61" s="22" t="str">
        <f t="shared" ca="1" si="305"/>
        <v>-</v>
      </c>
      <c r="CA61" s="22" t="str">
        <f t="shared" ca="1" si="306"/>
        <v>-</v>
      </c>
      <c r="CB61" s="22" t="str">
        <f t="shared" ca="1" si="306"/>
        <v>-</v>
      </c>
      <c r="CC61" s="22" t="str">
        <f t="shared" ca="1" si="306"/>
        <v>-</v>
      </c>
      <c r="CD61" s="22" t="str">
        <f t="shared" ca="1" si="306"/>
        <v>-</v>
      </c>
      <c r="CE61" s="22" t="str">
        <f t="shared" ca="1" si="306"/>
        <v>-</v>
      </c>
      <c r="CF61" s="22" t="str">
        <f t="shared" ca="1" si="306"/>
        <v>-</v>
      </c>
      <c r="CG61" s="22">
        <f t="shared" ca="1" si="306"/>
        <v>1</v>
      </c>
      <c r="CH61" s="22">
        <f t="shared" ca="1" si="306"/>
        <v>1</v>
      </c>
      <c r="CI61" s="22">
        <f t="shared" ca="1" si="306"/>
        <v>0</v>
      </c>
      <c r="CJ61" s="22" t="str">
        <f t="shared" ca="1" si="306"/>
        <v>-</v>
      </c>
      <c r="CK61" s="22" t="str">
        <f t="shared" ca="1" si="306"/>
        <v>-</v>
      </c>
      <c r="CL61" s="22" t="str">
        <f t="shared" ca="1" si="306"/>
        <v>-</v>
      </c>
      <c r="CM61" s="22" t="str">
        <f t="shared" ca="1" si="306"/>
        <v>-</v>
      </c>
      <c r="CN61" s="22" t="str">
        <f t="shared" ca="1" si="306"/>
        <v>-</v>
      </c>
      <c r="CO61" s="22" t="str">
        <f t="shared" ca="1" si="306"/>
        <v>-</v>
      </c>
      <c r="CP61" s="22" t="str">
        <f t="shared" ca="1" si="306"/>
        <v>-</v>
      </c>
      <c r="CQ61" s="22">
        <f t="shared" ca="1" si="307"/>
        <v>0</v>
      </c>
      <c r="CR61" s="22" t="str">
        <f t="shared" ca="1" si="307"/>
        <v>-</v>
      </c>
      <c r="CS61" s="22" t="str">
        <f t="shared" ca="1" si="307"/>
        <v>-</v>
      </c>
      <c r="CT61" s="22" t="str">
        <f t="shared" ca="1" si="307"/>
        <v>-</v>
      </c>
      <c r="CU61" s="22" t="str">
        <f t="shared" ca="1" si="307"/>
        <v>-</v>
      </c>
      <c r="CV61" s="22" t="str">
        <f t="shared" ca="1" si="307"/>
        <v>-</v>
      </c>
      <c r="CW61" s="22">
        <f t="shared" ca="1" si="307"/>
        <v>0</v>
      </c>
      <c r="CX61" s="195">
        <f t="shared" si="252"/>
        <v>-1</v>
      </c>
      <c r="CY61" s="195">
        <f t="shared" si="252"/>
        <v>-0.5</v>
      </c>
      <c r="CZ61" s="195">
        <f t="shared" si="252"/>
        <v>-0.5</v>
      </c>
      <c r="DA61" s="195">
        <f t="shared" si="252"/>
        <v>-0.5</v>
      </c>
      <c r="DB61" s="194">
        <f t="shared" si="253"/>
        <v>0</v>
      </c>
      <c r="DC61" s="194">
        <f t="shared" si="253"/>
        <v>0</v>
      </c>
      <c r="DD61" s="194">
        <f t="shared" si="253"/>
        <v>0</v>
      </c>
      <c r="DE61" s="194">
        <f t="shared" si="253"/>
        <v>0</v>
      </c>
      <c r="DF61" s="196">
        <f t="shared" si="254"/>
        <v>0</v>
      </c>
      <c r="DG61" s="196">
        <f t="shared" si="254"/>
        <v>0</v>
      </c>
      <c r="DH61" s="196">
        <f t="shared" si="254"/>
        <v>0</v>
      </c>
      <c r="DI61" s="196">
        <f t="shared" si="254"/>
        <v>0</v>
      </c>
      <c r="DJ61" s="195">
        <f t="shared" si="255"/>
        <v>-1</v>
      </c>
      <c r="DK61" s="195">
        <f t="shared" si="255"/>
        <v>-0.5</v>
      </c>
      <c r="DL61" s="195">
        <f t="shared" si="255"/>
        <v>-0.5</v>
      </c>
      <c r="DM61" s="195">
        <f t="shared" si="255"/>
        <v>-0.5</v>
      </c>
      <c r="DN61" s="194">
        <f t="shared" si="256"/>
        <v>0</v>
      </c>
      <c r="DO61" s="194">
        <f t="shared" si="256"/>
        <v>0</v>
      </c>
      <c r="DP61" s="194">
        <f t="shared" si="256"/>
        <v>0</v>
      </c>
      <c r="DQ61" s="194">
        <f t="shared" si="256"/>
        <v>0</v>
      </c>
      <c r="DR61" s="196">
        <f t="shared" si="257"/>
        <v>0</v>
      </c>
      <c r="DS61" s="196">
        <f t="shared" si="257"/>
        <v>0</v>
      </c>
      <c r="DT61" s="196">
        <f t="shared" si="257"/>
        <v>0</v>
      </c>
      <c r="DU61" s="196">
        <f t="shared" si="257"/>
        <v>0</v>
      </c>
      <c r="DV61" s="195">
        <f t="shared" si="258"/>
        <v>-1</v>
      </c>
      <c r="DW61" s="195">
        <f t="shared" si="258"/>
        <v>-0.5</v>
      </c>
      <c r="DX61" s="195">
        <f t="shared" si="258"/>
        <v>-0.5</v>
      </c>
      <c r="DY61" s="195">
        <f t="shared" si="258"/>
        <v>-0.5</v>
      </c>
      <c r="DZ61" s="194">
        <f t="shared" si="259"/>
        <v>0</v>
      </c>
      <c r="EA61" s="194">
        <f t="shared" si="259"/>
        <v>0</v>
      </c>
      <c r="EB61" s="194">
        <f t="shared" si="259"/>
        <v>0</v>
      </c>
      <c r="EC61" s="194">
        <f t="shared" si="259"/>
        <v>0</v>
      </c>
      <c r="ED61" s="196">
        <f t="shared" si="260"/>
        <v>0</v>
      </c>
      <c r="EE61" s="196">
        <f t="shared" si="260"/>
        <v>0</v>
      </c>
      <c r="EF61" s="196">
        <f t="shared" si="260"/>
        <v>0</v>
      </c>
      <c r="EG61" s="196">
        <f t="shared" si="260"/>
        <v>0</v>
      </c>
      <c r="EH61" s="22">
        <f t="shared" ca="1" si="261"/>
        <v>0</v>
      </c>
      <c r="EI61" s="22">
        <f t="shared" ca="1" si="261"/>
        <v>0</v>
      </c>
      <c r="EJ61" s="22">
        <f t="shared" ca="1" si="261"/>
        <v>0</v>
      </c>
      <c r="EK61" s="22">
        <f t="shared" ca="1" si="261"/>
        <v>0</v>
      </c>
      <c r="EL61" s="22" t="str">
        <f t="shared" ca="1" si="261"/>
        <v>-</v>
      </c>
      <c r="EM61" s="22" t="str">
        <f t="shared" ca="1" si="261"/>
        <v>-</v>
      </c>
      <c r="EN61" s="5">
        <f t="shared" si="262"/>
        <v>67</v>
      </c>
      <c r="EO61" s="5">
        <f t="shared" si="262"/>
        <v>67</v>
      </c>
      <c r="EP61" s="22" t="str">
        <f t="shared" ca="1" si="261"/>
        <v>-</v>
      </c>
      <c r="EQ61" s="22" t="str">
        <f t="shared" ca="1" si="261"/>
        <v>-</v>
      </c>
      <c r="ER61" s="22" t="str">
        <f t="shared" ca="1" si="261"/>
        <v>-</v>
      </c>
      <c r="ES61" s="22" t="str">
        <f t="shared" ca="1" si="261"/>
        <v>-</v>
      </c>
      <c r="ET61" s="22" t="str">
        <f t="shared" ca="1" si="261"/>
        <v>-</v>
      </c>
      <c r="EU61" s="22" t="str">
        <f t="shared" ca="1" si="261"/>
        <v>-</v>
      </c>
      <c r="EV61" s="22" t="str">
        <f t="shared" ca="1" si="261"/>
        <v>-</v>
      </c>
      <c r="EW61" s="5">
        <f t="shared" si="263"/>
        <v>1</v>
      </c>
      <c r="EX61" s="22" t="str">
        <f t="shared" ref="EX61:FM63" ca="1" si="313">OFFSET(EX$5,$B61,0)</f>
        <v>-</v>
      </c>
      <c r="EY61" s="22" t="str">
        <f t="shared" ca="1" si="313"/>
        <v>-</v>
      </c>
      <c r="EZ61" s="22" t="str">
        <f t="shared" ca="1" si="313"/>
        <v>-</v>
      </c>
      <c r="FA61" s="22" t="str">
        <f t="shared" ca="1" si="313"/>
        <v>-</v>
      </c>
      <c r="FB61" s="5" t="b">
        <f t="shared" si="264"/>
        <v>0</v>
      </c>
      <c r="FC61" s="22" t="str">
        <f t="shared" ca="1" si="313"/>
        <v>-</v>
      </c>
      <c r="FD61" s="22">
        <f t="shared" ca="1" si="313"/>
        <v>0</v>
      </c>
      <c r="FE61" s="22" t="str">
        <f t="shared" ca="1" si="313"/>
        <v>-</v>
      </c>
      <c r="FF61" s="22">
        <f t="shared" ca="1" si="313"/>
        <v>1</v>
      </c>
      <c r="FG61" s="22">
        <f t="shared" ca="1" si="313"/>
        <v>0</v>
      </c>
      <c r="FH61" s="22">
        <f t="shared" ca="1" si="313"/>
        <v>1</v>
      </c>
      <c r="FI61" s="22">
        <f t="shared" ca="1" si="313"/>
        <v>1</v>
      </c>
      <c r="FJ61" s="22">
        <f t="shared" ca="1" si="313"/>
        <v>1</v>
      </c>
      <c r="FK61" s="22">
        <f t="shared" ca="1" si="313"/>
        <v>0</v>
      </c>
      <c r="FL61" s="22">
        <f t="shared" ca="1" si="313"/>
        <v>0</v>
      </c>
      <c r="FM61" s="22">
        <f t="shared" ca="1" si="313"/>
        <v>0</v>
      </c>
      <c r="FN61" s="22">
        <f t="shared" ca="1" si="309"/>
        <v>0</v>
      </c>
      <c r="FO61" s="22">
        <f t="shared" ca="1" si="309"/>
        <v>1</v>
      </c>
      <c r="FP61" s="22">
        <f t="shared" ca="1" si="309"/>
        <v>0</v>
      </c>
      <c r="FQ61" s="22">
        <f t="shared" ca="1" si="310"/>
        <v>0</v>
      </c>
      <c r="FR61" s="22">
        <f t="shared" ca="1" si="310"/>
        <v>0</v>
      </c>
      <c r="FS61" s="22">
        <f t="shared" ca="1" si="310"/>
        <v>0</v>
      </c>
      <c r="FT61" s="22">
        <f t="shared" ca="1" si="310"/>
        <v>0</v>
      </c>
      <c r="FU61" s="22">
        <f t="shared" ca="1" si="310"/>
        <v>0</v>
      </c>
      <c r="FV61" s="22">
        <f t="shared" ca="1" si="310"/>
        <v>0</v>
      </c>
      <c r="FW61" s="22">
        <f t="shared" ca="1" si="310"/>
        <v>1</v>
      </c>
      <c r="FX61" s="22">
        <f t="shared" ca="1" si="310"/>
        <v>0</v>
      </c>
      <c r="FY61" s="5">
        <f t="shared" si="265"/>
        <v>0</v>
      </c>
      <c r="FZ61" s="5">
        <f t="shared" si="265"/>
        <v>0</v>
      </c>
      <c r="GA61" s="5">
        <f t="shared" si="265"/>
        <v>0</v>
      </c>
      <c r="GB61" s="5">
        <f t="shared" si="266"/>
        <v>0</v>
      </c>
      <c r="GC61" s="5">
        <f t="shared" si="266"/>
        <v>0</v>
      </c>
      <c r="GD61" s="5">
        <f t="shared" si="266"/>
        <v>0</v>
      </c>
      <c r="GE61" s="22">
        <f t="shared" ca="1" si="310"/>
        <v>0</v>
      </c>
      <c r="GF61" s="22">
        <f t="shared" ca="1" si="310"/>
        <v>0</v>
      </c>
      <c r="GG61" s="22" t="str">
        <f t="shared" ca="1" si="311"/>
        <v>-</v>
      </c>
      <c r="GH61" s="22" t="str">
        <f t="shared" ca="1" si="311"/>
        <v>-</v>
      </c>
      <c r="GI61" s="22" t="str">
        <f t="shared" ca="1" si="311"/>
        <v>-</v>
      </c>
      <c r="GJ61" s="22" t="str">
        <f t="shared" ca="1" si="311"/>
        <v>-</v>
      </c>
      <c r="GK61" s="5" t="b">
        <f t="shared" si="267"/>
        <v>0</v>
      </c>
      <c r="GL61" s="5" t="b">
        <f t="shared" si="267"/>
        <v>0</v>
      </c>
      <c r="GM61" s="5" t="b">
        <f t="shared" si="267"/>
        <v>1</v>
      </c>
      <c r="GN61" s="5">
        <f t="shared" si="268"/>
        <v>0</v>
      </c>
      <c r="GO61" s="22">
        <f t="shared" ca="1" si="311"/>
        <v>1</v>
      </c>
      <c r="GP61" s="22">
        <f t="shared" ca="1" si="311"/>
        <v>2</v>
      </c>
      <c r="GQ61" s="5" t="str">
        <f t="shared" si="269"/>
        <v>-</v>
      </c>
      <c r="GR61" s="5" t="str">
        <f t="shared" si="269"/>
        <v>-</v>
      </c>
      <c r="GS61" s="5" t="str">
        <f t="shared" si="270"/>
        <v>-</v>
      </c>
      <c r="GT61" s="5" t="str">
        <f t="shared" si="270"/>
        <v>-</v>
      </c>
      <c r="GU61" s="5">
        <f t="shared" si="271"/>
        <v>1</v>
      </c>
      <c r="GV61" s="22" t="str">
        <f t="shared" ca="1" si="311"/>
        <v>-</v>
      </c>
      <c r="GW61" s="22" t="str">
        <f t="shared" ca="1" si="312"/>
        <v>-</v>
      </c>
      <c r="GX61" s="295" t="str">
        <f t="array" ref="GX61">IF(OR(GY61:HL61&lt;&gt;"-"),TRUE,"-")</f>
        <v>-</v>
      </c>
      <c r="GY61" s="5" t="str">
        <f>IF($Z61=0,"-",IFERROR(INDEX(CHOOSE($G61,DataAutumn!i.GI, DataWinter!i.GI, DataSpring!i.GI),$H61,7*($Z61-1)+GY$14)*INDEX(GI.LowerScalar,1,GY$14),"-"))</f>
        <v>-</v>
      </c>
      <c r="GZ61" s="5" t="str">
        <f>IF($Z61=0,"-",IFERROR(INDEX(CHOOSE($G61,DataAutumn!i.GI, DataWinter!i.GI, DataSpring!i.GI),$H61,7*($Z61-1)+GZ$14)*INDEX(GI.LowerScalar,1,GZ$14),"-"))</f>
        <v>-</v>
      </c>
      <c r="HA61" s="5" t="str">
        <f>IF($Z61=0,"-",IFERROR(INDEX(CHOOSE($G61,DataAutumn!i.GI, DataWinter!i.GI, DataSpring!i.GI),$H61,7*($Z61-1)+HA$14)*INDEX(GI.LowerScalar,1,HA$14),"-"))</f>
        <v>-</v>
      </c>
      <c r="HB61" s="5" t="str">
        <f>IF($Z61=0,"-",IFERROR(INDEX(CHOOSE($G61,DataAutumn!i.GI, DataWinter!i.GI, DataSpring!i.GI),$H61,7*($Z61-1)+HB$14)*INDEX(GI.LowerScalar,1,HB$14),"-"))</f>
        <v>-</v>
      </c>
      <c r="HC61" s="5" t="str">
        <f>IF($Z61=0,"-",IFERROR(INDEX(CHOOSE($G61,DataAutumn!i.GI, DataWinter!i.GI, DataSpring!i.GI),$H61,7*($Z61-1)+HC$14)*INDEX(GI.LowerScalar,1,HC$14),"-"))</f>
        <v>-</v>
      </c>
      <c r="HD61" s="5" t="str">
        <f>IF($Z61=0,"-",IFERROR(INDEX(CHOOSE($G61,DataAutumn!i.GI, DataWinter!i.GI, DataSpring!i.GI),$H61,7*($Z61-1)+HD$14)*INDEX(GI.LowerScalar,1,HD$14),"-"))</f>
        <v>-</v>
      </c>
      <c r="HE61" s="5" t="str">
        <f>IF($Z61=0,"-",IFERROR(INDEX(CHOOSE($G61,DataAutumn!i.GI, DataWinter!i.GI, DataSpring!i.GI),$H61,7*($Z61-1)+HE$14)*INDEX(GI.LowerScalar,1,HE$14),"-"))</f>
        <v>-</v>
      </c>
      <c r="HF61" s="5" t="str">
        <f>IF($Z61=0,"-",IFERROR(INDEX(CHOOSE($G61,DataAutumn!i.GI, DataWinter!i.GI, DataSpring!i.GI),$H61,7*($Z61-1)+HF$14)*INDEX(GI.LowerScalar,1,HF$14),"-"))</f>
        <v>-</v>
      </c>
      <c r="HG61" s="5" t="str">
        <f>IF($Z61=0,"-",IFERROR(INDEX(CHOOSE($G61,DataAutumn!i.GI, DataWinter!i.GI, DataSpring!i.GI),$H61,7*($Z61-1)+HG$14)*INDEX(GI.LowerScalar,1,HG$14),"-"))</f>
        <v>-</v>
      </c>
      <c r="HH61" s="5" t="str">
        <f>IF($Z61=0,"-",IFERROR(INDEX(CHOOSE($G61,DataAutumn!i.GI, DataWinter!i.GI, DataSpring!i.GI),$H61,7*($Z61-1)+HH$14)*INDEX(GI.LowerScalar,1,HH$14),"-"))</f>
        <v>-</v>
      </c>
      <c r="HI61" s="5" t="str">
        <f>IF($Z61=0,"-",IFERROR(INDEX(CHOOSE($G61,DataAutumn!i.GI, DataWinter!i.GI, DataSpring!i.GI),$H61,7*($Z61-1)+HI$14)*INDEX(GI.LowerScalar,1,HI$14),"-"))</f>
        <v>-</v>
      </c>
      <c r="HJ61" s="5" t="str">
        <f>IF($Z61=0,"-",IFERROR(INDEX(CHOOSE($G61,DataAutumn!i.GI, DataWinter!i.GI, DataSpring!i.GI),$H61,7*($Z61-1)+HJ$14)*INDEX(GI.LowerScalar,1,HJ$14),"-"))</f>
        <v>-</v>
      </c>
      <c r="HK61" s="5" t="str">
        <f>IF($Z61=0,"-",IFERROR(INDEX(CHOOSE($G61,DataAutumn!i.GI, DataWinter!i.GI, DataSpring!i.GI),$H61,7*($Z61-1)+HK$14)*INDEX(GI.LowerScalar,1,HK$14),"-"))</f>
        <v>-</v>
      </c>
      <c r="HL61" s="5" t="str">
        <f>IF($Z61=0,"-",IFERROR(INDEX(CHOOSE($G61,DataAutumn!i.GI, DataWinter!i.GI, DataSpring!i.GI),$H61,7*($Z61-1)+HL$14)*INDEX(GI.LowerScalar,1,HL$14),"-"))</f>
        <v>-</v>
      </c>
      <c r="HM61" s="5" t="b">
        <f t="array" aca="1" ref="HM61" ca="1">IF(OR(HN61:IB61&lt;&gt;"-"),TRUE,"-")</f>
        <v>1</v>
      </c>
      <c r="HN61" s="22">
        <f t="shared" ca="1" si="294"/>
        <v>0</v>
      </c>
      <c r="HO61" s="5" t="str">
        <f>IF($Z61=0,"-",IFERROR(INDEX(CHOOSE($G61,DataAutumn!i.GI, DataWinter!i.GI, DataSpring!i.GI),$H61,7*($Z61-1)+HO$14)*INDEX(GI.UpperScalar,1,HO$14),"-"))</f>
        <v>-</v>
      </c>
      <c r="HP61" s="5" t="str">
        <f>IF($Z61=0,"-",IFERROR(INDEX(CHOOSE($G61,DataAutumn!i.GI, DataWinter!i.GI, DataSpring!i.GI),$H61,7*($Z61-1)+HP$14)*INDEX(GI.UpperScalar,1,HP$14),"-"))</f>
        <v>-</v>
      </c>
      <c r="HQ61" s="5" t="str">
        <f>IF($Z61=0,"-",IFERROR(INDEX(CHOOSE($G61,DataAutumn!i.GI, DataWinter!i.GI, DataSpring!i.GI),$H61,7*($Z61-1)+HQ$14)*INDEX(GI.UpperScalar,1,HQ$14),"-"))</f>
        <v>-</v>
      </c>
      <c r="HR61" s="5" t="str">
        <f>IF($Z61=0,"-",IFERROR(INDEX(CHOOSE($G61,DataAutumn!i.GI, DataWinter!i.GI, DataSpring!i.GI),$H61,7*($Z61-1)+HR$14)*INDEX(GI.UpperScalar,1,HR$14),"-"))</f>
        <v>-</v>
      </c>
      <c r="HS61" s="5" t="str">
        <f>IF($Z61=0,"-",IFERROR(INDEX(CHOOSE($G61,DataAutumn!i.GI, DataWinter!i.GI, DataSpring!i.GI),$H61,7*($Z61-1)+HS$14)*INDEX(GI.UpperScalar,1,HS$14),"-"))</f>
        <v>-</v>
      </c>
      <c r="HT61" s="5" t="str">
        <f>IF($Z61=0,"-",IFERROR(INDEX(CHOOSE($G61,DataAutumn!i.GI, DataWinter!i.GI, DataSpring!i.GI),$H61,7*($Z61-1)+HT$14)*INDEX(GI.UpperScalar,1,HT$14),"-"))</f>
        <v>-</v>
      </c>
      <c r="HU61" s="5" t="str">
        <f>IF($Z61=0,"-",IFERROR(INDEX(CHOOSE($G61,DataAutumn!i.GI, DataWinter!i.GI, DataSpring!i.GI),$H61,7*($Z61-1)+HU$14)*INDEX(GI.UpperScalar,1,HU$14),"-"))</f>
        <v>-</v>
      </c>
      <c r="HV61" s="5" t="str">
        <f>IF($Z61=0,"-",IFERROR(INDEX(CHOOSE($G61,DataAutumn!i.GI, DataWinter!i.GI, DataSpring!i.GI),$H61,7*($Z61-1)+HV$14)*INDEX(GI.UpperScalar,1,HV$14),"-"))</f>
        <v>-</v>
      </c>
      <c r="HW61" s="5" t="str">
        <f>IF($Z61=0,"-",IFERROR(INDEX(CHOOSE($G61,DataAutumn!i.GI, DataWinter!i.GI, DataSpring!i.GI),$H61,7*($Z61-1)+HW$14)*INDEX(GI.UpperScalar,1,HW$14),"-"))</f>
        <v>-</v>
      </c>
      <c r="HX61" s="5" t="str">
        <f>IF($Z61=0,"-",IFERROR(INDEX(CHOOSE($G61,DataAutumn!i.GI, DataWinter!i.GI, DataSpring!i.GI),$H61,7*($Z61-1)+HX$14)*INDEX(GI.UpperScalar,1,HX$14),"-"))</f>
        <v>-</v>
      </c>
      <c r="HY61" s="5" t="str">
        <f>IF($Z61=0,"-",IFERROR(INDEX(CHOOSE($G61,DataAutumn!i.GI, DataWinter!i.GI, DataSpring!i.GI),$H61,7*($Z61-1)+HY$14)*INDEX(GI.UpperScalar,1,HY$14),"-"))</f>
        <v>-</v>
      </c>
      <c r="HZ61" s="5" t="str">
        <f>IF($Z61=0,"-",IFERROR(INDEX(CHOOSE($G61,DataAutumn!i.GI, DataWinter!i.GI, DataSpring!i.GI),$H61,7*($Z61-1)+HZ$14)*INDEX(GI.UpperScalar,1,HZ$14),"-"))</f>
        <v>-</v>
      </c>
      <c r="IA61" s="5" t="str">
        <f>IF($Z61=0,"-",IFERROR(INDEX(CHOOSE($G61,DataAutumn!i.GI, DataWinter!i.GI, DataSpring!i.GI),$H61,7*($Z61-1)+IA$14)*INDEX(GI.UpperScalar,1,IA$14),"-"))</f>
        <v>-</v>
      </c>
      <c r="IB61" s="5" t="str">
        <f>IF($Z61=0,"-",IFERROR(INDEX(CHOOSE($G61,DataAutumn!i.GI, DataWinter!i.GI, DataSpring!i.GI),$H61,7*($Z61-1)+IB$14)*INDEX(GI.UpperScalar,1,IB$14),"-"))</f>
        <v>-</v>
      </c>
      <c r="IC61" s="22" t="str">
        <f t="shared" ca="1" si="106"/>
        <v>-</v>
      </c>
      <c r="ID61" s="22" t="str">
        <f t="shared" ca="1" si="106"/>
        <v>-</v>
      </c>
      <c r="IE61" s="22" t="b">
        <f t="shared" ca="1" si="107"/>
        <v>1</v>
      </c>
      <c r="IF61" s="22">
        <f t="shared" ca="1" si="107"/>
        <v>0</v>
      </c>
      <c r="IG61" s="5" t="str">
        <f t="shared" si="272"/>
        <v>-</v>
      </c>
      <c r="IH61" s="5" t="str">
        <f t="shared" si="272"/>
        <v>-</v>
      </c>
      <c r="II61" s="5" t="str">
        <f t="shared" si="272"/>
        <v>-</v>
      </c>
      <c r="IJ61" s="5" t="str">
        <f t="shared" si="272"/>
        <v>-</v>
      </c>
      <c r="IK61" s="22" t="str">
        <f t="shared" ca="1" si="300"/>
        <v>-</v>
      </c>
      <c r="IL61" s="5">
        <f t="shared" si="273"/>
        <v>0</v>
      </c>
      <c r="IM61" s="22" t="str">
        <f t="shared" ca="1" si="300"/>
        <v>-</v>
      </c>
      <c r="IN61" s="5">
        <f t="shared" si="274"/>
        <v>0</v>
      </c>
      <c r="IO61" s="5" t="str">
        <f t="shared" si="275"/>
        <v>-</v>
      </c>
      <c r="IP61" s="5">
        <f t="shared" si="275"/>
        <v>500</v>
      </c>
      <c r="IQ61" s="5">
        <f t="shared" si="275"/>
        <v>500</v>
      </c>
      <c r="IR61" s="5">
        <f t="shared" si="276"/>
        <v>865</v>
      </c>
      <c r="IS61" s="5" t="str">
        <f t="shared" si="275"/>
        <v>-</v>
      </c>
      <c r="IT61" s="5" t="str">
        <f t="shared" si="277"/>
        <v>-</v>
      </c>
      <c r="IU61" s="22">
        <f t="shared" ca="1" si="300"/>
        <v>1</v>
      </c>
      <c r="IV61" s="22">
        <f t="shared" ca="1" si="300"/>
        <v>0</v>
      </c>
      <c r="IW61" s="22">
        <f t="shared" ca="1" si="300"/>
        <v>1</v>
      </c>
      <c r="IX61" s="22">
        <f t="shared" ca="1" si="300"/>
        <v>1</v>
      </c>
      <c r="IY61" s="22">
        <f t="shared" ca="1" si="300"/>
        <v>0</v>
      </c>
      <c r="IZ61" s="22">
        <f t="shared" ca="1" si="300"/>
        <v>70</v>
      </c>
      <c r="JA61" s="22">
        <f t="shared" ca="1" si="300"/>
        <v>50</v>
      </c>
      <c r="JB61" s="22">
        <f t="shared" ca="1" si="300"/>
        <v>70</v>
      </c>
      <c r="JC61" s="22">
        <f t="shared" ca="1" si="300"/>
        <v>50</v>
      </c>
      <c r="JD61" s="5">
        <f t="shared" si="278"/>
        <v>1</v>
      </c>
      <c r="JE61" s="5">
        <f t="shared" si="279"/>
        <v>1</v>
      </c>
      <c r="JF61" s="5">
        <f t="shared" si="280"/>
        <v>1</v>
      </c>
      <c r="JG61" s="22">
        <f t="shared" ca="1" si="300"/>
        <v>1</v>
      </c>
      <c r="JH61" s="22">
        <f t="shared" ca="1" si="300"/>
        <v>1</v>
      </c>
      <c r="JI61" s="22">
        <f t="shared" ca="1" si="300"/>
        <v>1</v>
      </c>
      <c r="JJ61" s="22">
        <f t="shared" ca="1" si="300"/>
        <v>1</v>
      </c>
      <c r="JK61" s="22">
        <f t="shared" ca="1" si="300"/>
        <v>1</v>
      </c>
      <c r="JL61" s="22">
        <f t="shared" ca="1" si="300"/>
        <v>1</v>
      </c>
      <c r="JM61" s="22">
        <f t="shared" ca="1" si="300"/>
        <v>1</v>
      </c>
      <c r="JN61" s="173" t="b">
        <f t="shared" si="302"/>
        <v>0</v>
      </c>
      <c r="JO61" s="173" t="str">
        <f t="shared" si="281"/>
        <v>-</v>
      </c>
      <c r="JP61" s="173" t="str">
        <f t="shared" si="281"/>
        <v>-</v>
      </c>
      <c r="JQ61" s="173" t="str">
        <f t="shared" si="281"/>
        <v>-</v>
      </c>
      <c r="JR61" s="173" t="str">
        <f t="shared" si="281"/>
        <v>-</v>
      </c>
      <c r="JS61" s="173" t="str">
        <f t="shared" si="281"/>
        <v>-</v>
      </c>
      <c r="JT61" s="173" t="str">
        <f t="shared" si="281"/>
        <v>-</v>
      </c>
      <c r="JU61" s="173" t="str">
        <f t="shared" si="281"/>
        <v>-</v>
      </c>
      <c r="JV61" s="173" t="str">
        <f t="shared" si="281"/>
        <v>-</v>
      </c>
      <c r="JW61" s="173" t="str">
        <f t="shared" si="281"/>
        <v>-</v>
      </c>
      <c r="JX61" s="173" t="str">
        <f t="shared" si="281"/>
        <v>-</v>
      </c>
      <c r="JY61" s="173" t="str">
        <f t="shared" si="281"/>
        <v>-</v>
      </c>
      <c r="JZ61" s="173" t="str">
        <f t="shared" si="281"/>
        <v>-</v>
      </c>
      <c r="KA61" s="173" t="str">
        <f t="shared" si="281"/>
        <v>-</v>
      </c>
      <c r="KB61" s="173" t="str">
        <f t="shared" si="281"/>
        <v>-</v>
      </c>
      <c r="KC61" s="173" t="str">
        <f t="shared" si="281"/>
        <v>-</v>
      </c>
      <c r="KD61" s="173" t="str">
        <f t="shared" si="281"/>
        <v>-</v>
      </c>
      <c r="KE61" s="173" t="str">
        <f t="shared" si="282"/>
        <v>-</v>
      </c>
      <c r="KF61" s="173" t="str">
        <f t="shared" si="282"/>
        <v>-</v>
      </c>
      <c r="KG61" s="173" t="str">
        <f t="shared" si="282"/>
        <v>-</v>
      </c>
      <c r="KH61" s="173" t="str">
        <f t="shared" si="282"/>
        <v>-</v>
      </c>
      <c r="KI61" s="173" t="str">
        <f t="shared" si="282"/>
        <v>-</v>
      </c>
      <c r="KJ61" s="173" t="str">
        <f t="shared" si="282"/>
        <v>-</v>
      </c>
      <c r="KK61" s="173" t="str">
        <f t="shared" si="282"/>
        <v>-</v>
      </c>
      <c r="KL61" s="173" t="str">
        <f t="shared" si="282"/>
        <v>-</v>
      </c>
      <c r="KM61" s="173" t="str">
        <f t="shared" si="282"/>
        <v>-</v>
      </c>
      <c r="KN61" s="173" t="str">
        <f t="shared" si="282"/>
        <v>-</v>
      </c>
      <c r="KO61" s="173" t="str">
        <f t="shared" si="282"/>
        <v>-</v>
      </c>
      <c r="KP61" s="173" t="str">
        <f t="shared" si="282"/>
        <v>-</v>
      </c>
      <c r="KQ61" s="173" t="str">
        <f t="shared" si="282"/>
        <v>-</v>
      </c>
      <c r="KR61" s="173" t="str">
        <f t="shared" si="282"/>
        <v>-</v>
      </c>
      <c r="KS61" s="173" t="str">
        <f t="shared" si="282"/>
        <v>-</v>
      </c>
      <c r="KT61" s="173" t="str">
        <f t="shared" si="282"/>
        <v>-</v>
      </c>
      <c r="KU61" s="173" t="str">
        <f t="shared" si="283"/>
        <v>-</v>
      </c>
      <c r="KV61" s="173" t="str">
        <f t="shared" si="283"/>
        <v>-</v>
      </c>
      <c r="KW61" s="173" t="str">
        <f t="shared" si="283"/>
        <v>-</v>
      </c>
      <c r="KX61" s="173" t="str">
        <f t="shared" si="283"/>
        <v>-</v>
      </c>
      <c r="KY61" s="173" t="str">
        <f t="shared" si="283"/>
        <v>-</v>
      </c>
      <c r="KZ61" s="173" t="str">
        <f t="shared" si="283"/>
        <v>-</v>
      </c>
      <c r="LA61" s="173" t="str">
        <f t="shared" si="283"/>
        <v>-</v>
      </c>
      <c r="LB61" s="173" t="str">
        <f t="shared" si="283"/>
        <v>-</v>
      </c>
      <c r="LC61" s="173" t="str">
        <f t="shared" si="283"/>
        <v>-</v>
      </c>
      <c r="LD61" s="173" t="str">
        <f t="shared" si="283"/>
        <v>-</v>
      </c>
      <c r="LE61" s="173" t="str">
        <f t="shared" si="283"/>
        <v>-</v>
      </c>
      <c r="LF61" s="173" t="str">
        <f t="shared" si="283"/>
        <v>-</v>
      </c>
      <c r="LG61" s="173" t="str">
        <f t="shared" si="283"/>
        <v>-</v>
      </c>
      <c r="LH61" s="173" t="str">
        <f t="shared" si="283"/>
        <v>-</v>
      </c>
      <c r="LI61" s="173" t="str">
        <f t="shared" si="283"/>
        <v>-</v>
      </c>
      <c r="LJ61" s="173" t="str">
        <f t="shared" si="283"/>
        <v>-</v>
      </c>
      <c r="LK61" s="173" t="str">
        <f t="shared" si="284"/>
        <v>-</v>
      </c>
      <c r="LL61" s="173" t="str">
        <f t="shared" si="284"/>
        <v>-</v>
      </c>
      <c r="LM61" s="173" t="str">
        <f t="shared" si="284"/>
        <v>-</v>
      </c>
      <c r="LN61" s="173" t="str">
        <f t="shared" si="284"/>
        <v>-</v>
      </c>
      <c r="LO61" s="173" t="str">
        <f t="shared" si="284"/>
        <v>-</v>
      </c>
      <c r="LP61" s="173" t="str">
        <f t="shared" si="284"/>
        <v>-</v>
      </c>
      <c r="LQ61" s="173" t="str">
        <f t="shared" si="284"/>
        <v>-</v>
      </c>
      <c r="LR61" s="173" t="str">
        <f t="shared" si="284"/>
        <v>-</v>
      </c>
      <c r="LS61" s="173" t="str">
        <f t="shared" si="284"/>
        <v>-</v>
      </c>
      <c r="LT61" s="173" t="str">
        <f t="shared" si="284"/>
        <v>-</v>
      </c>
      <c r="LU61" s="173" t="str">
        <f t="shared" si="284"/>
        <v>-</v>
      </c>
      <c r="LV61" s="173" t="str">
        <f t="shared" si="284"/>
        <v>-</v>
      </c>
      <c r="LW61" s="173" t="str">
        <f t="shared" si="284"/>
        <v>-</v>
      </c>
      <c r="LX61" s="173" t="str">
        <f t="shared" si="284"/>
        <v>-</v>
      </c>
      <c r="LY61" s="173" t="str">
        <f t="shared" si="284"/>
        <v>-</v>
      </c>
      <c r="LZ61" s="173" t="str">
        <f t="shared" si="284"/>
        <v>-</v>
      </c>
      <c r="MA61" s="173" t="str">
        <f t="shared" si="285"/>
        <v>-</v>
      </c>
      <c r="MB61" s="173" t="str">
        <f t="shared" si="285"/>
        <v>-</v>
      </c>
      <c r="MC61" s="173" t="str">
        <f t="shared" si="285"/>
        <v>-</v>
      </c>
      <c r="MD61" s="173" t="str">
        <f t="shared" si="285"/>
        <v>-</v>
      </c>
      <c r="ME61" s="173" t="str">
        <f t="shared" si="285"/>
        <v>-</v>
      </c>
      <c r="MF61" s="173" t="str">
        <f t="shared" si="285"/>
        <v>-</v>
      </c>
      <c r="MG61" s="173" t="str">
        <f t="shared" si="285"/>
        <v>-</v>
      </c>
      <c r="MH61" s="173" t="str">
        <f t="shared" si="285"/>
        <v>-</v>
      </c>
      <c r="MI61" s="173" t="str">
        <f t="shared" si="285"/>
        <v>-</v>
      </c>
      <c r="MJ61" s="173" t="str">
        <f t="shared" si="285"/>
        <v>-</v>
      </c>
      <c r="MK61" s="173" t="str">
        <f t="shared" si="285"/>
        <v>-</v>
      </c>
      <c r="ML61" s="173" t="str">
        <f t="shared" si="285"/>
        <v>-</v>
      </c>
      <c r="MM61" s="173" t="str">
        <f t="shared" si="285"/>
        <v>-</v>
      </c>
      <c r="MN61" s="173" t="str">
        <f t="shared" si="285"/>
        <v>-</v>
      </c>
      <c r="MO61" s="173" t="str">
        <f t="shared" si="285"/>
        <v>-</v>
      </c>
      <c r="MP61" s="173" t="str">
        <f t="shared" si="285"/>
        <v>-</v>
      </c>
      <c r="MQ61" s="173" t="str">
        <f t="shared" si="286"/>
        <v>-</v>
      </c>
      <c r="MR61" s="173" t="str">
        <f t="shared" si="286"/>
        <v>-</v>
      </c>
      <c r="MS61" s="173" t="str">
        <f t="shared" si="286"/>
        <v>-</v>
      </c>
      <c r="MT61" s="173" t="str">
        <f t="shared" si="286"/>
        <v>-</v>
      </c>
      <c r="MU61" s="173" t="str">
        <f t="shared" si="286"/>
        <v>-</v>
      </c>
      <c r="MV61" s="173" t="str">
        <f t="shared" si="286"/>
        <v>-</v>
      </c>
      <c r="MW61" s="173" t="str">
        <f t="shared" si="286"/>
        <v>-</v>
      </c>
      <c r="MX61" s="173" t="str">
        <f t="shared" si="286"/>
        <v>-</v>
      </c>
      <c r="MY61" s="173" t="str">
        <f t="shared" si="286"/>
        <v>-</v>
      </c>
      <c r="MZ61" s="173" t="str">
        <f t="shared" si="286"/>
        <v>-</v>
      </c>
      <c r="NA61" s="173" t="str">
        <f t="shared" si="286"/>
        <v>-</v>
      </c>
      <c r="NB61" s="173" t="str">
        <f t="shared" si="286"/>
        <v>-</v>
      </c>
      <c r="NC61" s="173" t="str">
        <f t="shared" si="286"/>
        <v>-</v>
      </c>
      <c r="ND61" s="173" t="str">
        <f t="shared" si="286"/>
        <v>-</v>
      </c>
      <c r="NE61" s="173" t="str">
        <f t="shared" si="286"/>
        <v>-</v>
      </c>
      <c r="NF61" s="173" t="str">
        <f t="shared" si="286"/>
        <v>-</v>
      </c>
      <c r="NG61" s="173" t="str">
        <f t="shared" si="287"/>
        <v>-</v>
      </c>
      <c r="NH61" s="173" t="str">
        <f t="shared" si="287"/>
        <v>-</v>
      </c>
      <c r="NI61" s="173" t="str">
        <f t="shared" si="287"/>
        <v>-</v>
      </c>
      <c r="NJ61" s="173" t="str">
        <f t="shared" si="287"/>
        <v>-</v>
      </c>
      <c r="NK61" s="173" t="str">
        <f t="shared" si="287"/>
        <v>-</v>
      </c>
      <c r="NL61" s="173" t="str">
        <f t="shared" si="287"/>
        <v>-</v>
      </c>
      <c r="NM61" s="173" t="str">
        <f t="shared" si="287"/>
        <v>-</v>
      </c>
      <c r="NN61" s="173" t="str">
        <f t="shared" si="287"/>
        <v>-</v>
      </c>
      <c r="NO61" s="173" t="str">
        <f t="shared" si="287"/>
        <v>-</v>
      </c>
      <c r="NP61" s="173" t="str">
        <f t="shared" si="287"/>
        <v>-</v>
      </c>
      <c r="NQ61" s="173" t="str">
        <f t="shared" si="287"/>
        <v>-</v>
      </c>
      <c r="NR61" s="173" t="str">
        <f t="shared" si="287"/>
        <v>-</v>
      </c>
      <c r="NS61" s="173" t="str">
        <f t="shared" si="287"/>
        <v>-</v>
      </c>
      <c r="NT61" s="173" t="str">
        <f t="shared" si="287"/>
        <v>-</v>
      </c>
      <c r="NU61" s="173" t="str">
        <f t="shared" si="287"/>
        <v>-</v>
      </c>
      <c r="NV61" s="173" t="str">
        <f t="shared" si="287"/>
        <v>-</v>
      </c>
      <c r="NW61" s="173" t="str">
        <f t="shared" si="288"/>
        <v>-</v>
      </c>
      <c r="NX61" s="173" t="str">
        <f t="shared" si="288"/>
        <v>-</v>
      </c>
      <c r="NY61" s="173" t="str">
        <f t="shared" si="288"/>
        <v>-</v>
      </c>
      <c r="NZ61" s="173" t="str">
        <f t="shared" si="288"/>
        <v>-</v>
      </c>
      <c r="OA61" s="173" t="str">
        <f t="shared" si="288"/>
        <v>-</v>
      </c>
      <c r="OB61" s="173" t="str">
        <f t="shared" si="288"/>
        <v>-</v>
      </c>
      <c r="OC61" s="173" t="str">
        <f t="shared" si="288"/>
        <v>-</v>
      </c>
      <c r="OD61" s="173" t="str">
        <f t="shared" si="288"/>
        <v>-</v>
      </c>
      <c r="OE61" s="22">
        <f t="shared" ca="1" si="300"/>
        <v>0</v>
      </c>
      <c r="OF61" s="22" t="str">
        <f t="shared" ca="1" si="300"/>
        <v>-</v>
      </c>
      <c r="OG61" s="22">
        <f t="shared" ca="1" si="300"/>
        <v>0</v>
      </c>
      <c r="OH61" s="22">
        <f t="shared" ca="1" si="300"/>
        <v>0</v>
      </c>
      <c r="OI61" s="27">
        <v>0</v>
      </c>
    </row>
    <row r="62" spans="1:399" s="303" customFormat="1" outlineLevel="1">
      <c r="A62" s="302">
        <f t="shared" si="301"/>
        <v>57</v>
      </c>
      <c r="B62" s="302">
        <f t="shared" si="297"/>
        <v>46</v>
      </c>
      <c r="C62" s="303">
        <v>5</v>
      </c>
      <c r="D62" s="303" t="b">
        <v>1</v>
      </c>
      <c r="E62" s="303" t="b">
        <v>0</v>
      </c>
      <c r="F62" s="303" t="b">
        <v>1</v>
      </c>
      <c r="G62" s="239">
        <f t="array" ref="G62">MAX(G$49,MOD(G61+1*AND(H62:$AA62=H$49:$AA$49),G$50+1))</f>
        <v>3</v>
      </c>
      <c r="H62" s="239">
        <f t="array" ref="H62">MAX(H$49,MOD(H61+1*AND(I62:$AA62=I$49:$AA$49),H$50+1))</f>
        <v>3</v>
      </c>
      <c r="I62" s="239">
        <f t="array" ref="I62">MAX(I$49,MOD(I61+1*AND(J62:$AA62=J$49:$AA$49),I$50+1))</f>
        <v>1</v>
      </c>
      <c r="J62" s="239">
        <f t="array" ref="J62">MAX(J$49,MOD(J61+1*AND(K62:$AA62=K$49:$AA$49),J$50+1))</f>
        <v>1</v>
      </c>
      <c r="K62" s="239">
        <f t="array" ref="K62">MAX(K$49,MOD(K61+1*AND(L62:$AA62=L$49:$AA$49),K$50+1))</f>
        <v>1</v>
      </c>
      <c r="L62" s="239">
        <f t="array" ref="L62">MAX(L$49,MOD(L61+1*AND(M62:$AA62=M$49:$AA$49),L$50+1))</f>
        <v>1</v>
      </c>
      <c r="M62" s="239">
        <f t="array" ref="M62">MAX(M$49,MOD(M61+1*AND(N62:$AA62=N$49:$AA$49),M$50+1))</f>
        <v>1</v>
      </c>
      <c r="N62" s="239">
        <f t="array" ref="N62">MAX(N$49,MOD(N61+1*AND(O62:$AA62=O$49:$AA$49),N$50+1))</f>
        <v>6</v>
      </c>
      <c r="O62" s="239">
        <f t="array" ref="O62">MAX(O$49,MOD(O61+1*AND(P62:$AA62=P$49:$AA$49),O$50+1))</f>
        <v>1</v>
      </c>
      <c r="P62" s="239">
        <f t="array" ref="P62">MAX(P$49,MOD(P61+1*AND(Q62:$AA62=Q$49:$AA$49),P$50+1))</f>
        <v>1</v>
      </c>
      <c r="Q62" s="239">
        <f t="array" ref="Q62">MAX(Q$49,MOD(Q61+1*AND(R62:$AA62=R$49:$AA$49),Q$50+1))</f>
        <v>1</v>
      </c>
      <c r="R62" s="239">
        <f t="array" ref="R62">MAX(R$49,MOD(R61+1*AND(S62:$AA62=S$49:$AA$49),R$50+1))</f>
        <v>1</v>
      </c>
      <c r="S62" s="239">
        <f t="array" ref="S62">MAX(S$49,MOD(S61+1*AND(T62:$AA62=T$49:$AA$49),S$50+1))</f>
        <v>1</v>
      </c>
      <c r="T62" s="239">
        <f t="array" ref="T62">MAX(T$49,MOD(T61+1*AND(U62:$AA62=U$49:$AA$49),T$50+1))</f>
        <v>1</v>
      </c>
      <c r="U62" s="239">
        <f t="array" ref="U62">MAX(U$49,MOD(U61+1*AND(V62:$AA62=V$49:$AA$49),U$50+1))</f>
        <v>1</v>
      </c>
      <c r="V62" s="239">
        <f t="array" ref="V62">MAX(V$49,MOD(V61+1*AND(W62:$AA62=W$49:$AA$49),V$50+1))</f>
        <v>1</v>
      </c>
      <c r="W62" s="239">
        <f t="array" ref="W62">MAX(W$49,MOD(W61+1*AND(X62:$AA62=X$49:$AA$49),W$50+1))</f>
        <v>1</v>
      </c>
      <c r="X62" s="239">
        <f t="array" ref="X62">MAX(X$49,MOD(X61+1*AND(Y62:$AA62=Y$49:$AA$49),X$50+1))</f>
        <v>1</v>
      </c>
      <c r="Y62" s="239">
        <f t="array" ref="Y62">MAX(Y$49,MOD(Y61+1*AND(Z62:$AA62=Z$49:$AA$49),Y$50+1))</f>
        <v>1</v>
      </c>
      <c r="Z62" s="238"/>
      <c r="AB62" s="303">
        <f>INDEX(CHOOSE($G62,DataAutumn!i.AdultDrys,DataWinter!i.AdultDrys,DataSpring!i.AdultDrys),1,$AD62)</f>
        <v>1</v>
      </c>
      <c r="AC62" s="21">
        <v>0</v>
      </c>
      <c r="AD62" s="5">
        <f t="shared" si="246"/>
        <v>3</v>
      </c>
      <c r="AE62" s="5">
        <f t="shared" si="246"/>
        <v>0</v>
      </c>
      <c r="AF62" s="5">
        <f t="shared" si="246"/>
        <v>1</v>
      </c>
      <c r="AG62" s="5">
        <f t="shared" si="246"/>
        <v>1</v>
      </c>
      <c r="AJ62" s="328" t="str">
        <f t="shared" ca="1" si="290"/>
        <v>00011 Landuse GSM Day204 MWM&amp;BBT NLB000% GI1 WP100% MP100% GP100% EL000% Age213 FlkSt_Lmb_6.5y_Opt (F33N11)</v>
      </c>
      <c r="AK62" s="10" t="str">
        <f ca="1">IF(COUNTIF(AJ$5:AJ62,AJ62)=1,"-","Dup")</f>
        <v>-</v>
      </c>
      <c r="AL62" s="22" t="b">
        <f t="shared" ca="1" si="308"/>
        <v>1</v>
      </c>
      <c r="AM62" s="22" t="b">
        <f t="shared" ca="1" si="308"/>
        <v>0</v>
      </c>
      <c r="AN62" s="22" t="str">
        <f t="shared" ca="1" si="308"/>
        <v>-</v>
      </c>
      <c r="AO62" s="22" t="str">
        <f t="shared" ca="1" si="248"/>
        <v>-</v>
      </c>
      <c r="AP62" s="22" t="str">
        <f t="shared" ca="1" si="248"/>
        <v>-</v>
      </c>
      <c r="AQ62" s="22" t="str">
        <f t="shared" ca="1" si="308"/>
        <v>-</v>
      </c>
      <c r="AR62" s="22" t="str">
        <f t="shared" ca="1" si="308"/>
        <v>-</v>
      </c>
      <c r="AS62" s="22">
        <f t="shared" ca="1" si="308"/>
        <v>1</v>
      </c>
      <c r="AT62" s="22" t="str">
        <f t="shared" ca="1" si="308"/>
        <v>-</v>
      </c>
      <c r="AU62" s="22" t="str">
        <f t="shared" ca="1" si="308"/>
        <v>-</v>
      </c>
      <c r="AV62" s="22" t="str">
        <f t="shared" ca="1" si="308"/>
        <v>-</v>
      </c>
      <c r="AW62" s="22" t="str">
        <f t="shared" ca="1" si="308"/>
        <v>-</v>
      </c>
      <c r="AX62" s="22" t="str">
        <f t="shared" ca="1" si="308"/>
        <v>-</v>
      </c>
      <c r="AY62" s="22">
        <f t="shared" ca="1" si="308"/>
        <v>1</v>
      </c>
      <c r="AZ62" s="22">
        <f t="shared" ca="1" si="308"/>
        <v>1</v>
      </c>
      <c r="BA62" s="22" t="str">
        <f t="shared" ca="1" si="308"/>
        <v>-</v>
      </c>
      <c r="BB62" s="22" t="str">
        <f t="shared" ca="1" si="308"/>
        <v>-</v>
      </c>
      <c r="BC62" s="22" t="str">
        <f t="shared" ca="1" si="308"/>
        <v>-</v>
      </c>
      <c r="BD62" s="22" t="str">
        <f t="shared" ca="1" si="304"/>
        <v>-</v>
      </c>
      <c r="BE62" s="22" t="str">
        <f t="shared" ca="1" si="304"/>
        <v>-</v>
      </c>
      <c r="BF62" s="22" t="str">
        <f t="shared" ca="1" si="304"/>
        <v>-</v>
      </c>
      <c r="BG62" s="22" t="str">
        <f t="shared" ca="1" si="304"/>
        <v>-</v>
      </c>
      <c r="BH62" s="22" t="str">
        <f t="shared" ca="1" si="304"/>
        <v>-</v>
      </c>
      <c r="BI62" s="22" t="str">
        <f t="shared" ca="1" si="304"/>
        <v>-</v>
      </c>
      <c r="BJ62" s="22" t="str">
        <f t="shared" ca="1" si="304"/>
        <v>-</v>
      </c>
      <c r="BK62" s="22" t="str">
        <f t="shared" ca="1" si="305"/>
        <v>-</v>
      </c>
      <c r="BL62" s="22" t="str">
        <f t="shared" ca="1" si="305"/>
        <v>-</v>
      </c>
      <c r="BM62" s="22" t="str">
        <f t="shared" ca="1" si="305"/>
        <v>-</v>
      </c>
      <c r="BN62" s="22" t="str">
        <f t="shared" ca="1" si="305"/>
        <v>-</v>
      </c>
      <c r="BO62" s="22" t="str">
        <f t="shared" ca="1" si="305"/>
        <v>-</v>
      </c>
      <c r="BP62" s="22" t="str">
        <f t="shared" ca="1" si="305"/>
        <v>-</v>
      </c>
      <c r="BQ62" s="22" t="str">
        <f t="shared" ca="1" si="305"/>
        <v>-</v>
      </c>
      <c r="BR62" s="22" t="str">
        <f t="shared" ca="1" si="305"/>
        <v>-</v>
      </c>
      <c r="BS62" s="22" t="str">
        <f t="shared" ca="1" si="305"/>
        <v>-</v>
      </c>
      <c r="BT62" s="22" t="str">
        <f t="shared" ca="1" si="305"/>
        <v>-</v>
      </c>
      <c r="BU62" s="22" t="str">
        <f t="shared" ca="1" si="305"/>
        <v>-</v>
      </c>
      <c r="BV62" s="22" t="str">
        <f t="shared" ca="1" si="305"/>
        <v>-</v>
      </c>
      <c r="BW62" s="22" t="str">
        <f t="shared" ca="1" si="305"/>
        <v>-</v>
      </c>
      <c r="BX62" s="5">
        <f t="shared" si="249"/>
        <v>0</v>
      </c>
      <c r="BY62" s="22" t="str">
        <f t="shared" ca="1" si="305"/>
        <v>-</v>
      </c>
      <c r="BZ62" s="22" t="str">
        <f t="shared" ca="1" si="305"/>
        <v>-</v>
      </c>
      <c r="CA62" s="22" t="str">
        <f t="shared" ca="1" si="306"/>
        <v>-</v>
      </c>
      <c r="CB62" s="22" t="str">
        <f t="shared" ca="1" si="306"/>
        <v>-</v>
      </c>
      <c r="CC62" s="22" t="str">
        <f t="shared" ca="1" si="306"/>
        <v>-</v>
      </c>
      <c r="CD62" s="22" t="str">
        <f t="shared" ca="1" si="306"/>
        <v>-</v>
      </c>
      <c r="CE62" s="22" t="str">
        <f t="shared" ca="1" si="306"/>
        <v>-</v>
      </c>
      <c r="CF62" s="22" t="str">
        <f t="shared" ca="1" si="306"/>
        <v>-</v>
      </c>
      <c r="CG62" s="22">
        <f t="shared" ca="1" si="306"/>
        <v>1</v>
      </c>
      <c r="CH62" s="22">
        <f t="shared" ca="1" si="306"/>
        <v>1</v>
      </c>
      <c r="CI62" s="22">
        <f t="shared" ca="1" si="306"/>
        <v>0</v>
      </c>
      <c r="CJ62" s="22" t="str">
        <f t="shared" ca="1" si="306"/>
        <v>-</v>
      </c>
      <c r="CK62" s="22" t="str">
        <f t="shared" ca="1" si="306"/>
        <v>-</v>
      </c>
      <c r="CL62" s="22" t="str">
        <f t="shared" ca="1" si="306"/>
        <v>-</v>
      </c>
      <c r="CM62" s="22" t="str">
        <f t="shared" ca="1" si="306"/>
        <v>-</v>
      </c>
      <c r="CN62" s="22" t="str">
        <f t="shared" ca="1" si="306"/>
        <v>-</v>
      </c>
      <c r="CO62" s="22" t="str">
        <f t="shared" ca="1" si="306"/>
        <v>-</v>
      </c>
      <c r="CP62" s="22" t="str">
        <f t="shared" ca="1" si="306"/>
        <v>-</v>
      </c>
      <c r="CQ62" s="22">
        <f t="shared" ca="1" si="307"/>
        <v>0</v>
      </c>
      <c r="CR62" s="22" t="str">
        <f t="shared" ca="1" si="307"/>
        <v>-</v>
      </c>
      <c r="CS62" s="22" t="str">
        <f t="shared" ca="1" si="307"/>
        <v>-</v>
      </c>
      <c r="CT62" s="22" t="str">
        <f t="shared" ca="1" si="307"/>
        <v>-</v>
      </c>
      <c r="CU62" s="22" t="str">
        <f t="shared" ca="1" si="307"/>
        <v>-</v>
      </c>
      <c r="CV62" s="22" t="str">
        <f t="shared" ca="1" si="307"/>
        <v>-</v>
      </c>
      <c r="CW62" s="22">
        <f t="shared" ca="1" si="307"/>
        <v>0</v>
      </c>
      <c r="CX62" s="195">
        <f t="shared" si="252"/>
        <v>-1</v>
      </c>
      <c r="CY62" s="195">
        <f t="shared" si="252"/>
        <v>-0.5</v>
      </c>
      <c r="CZ62" s="195">
        <f t="shared" si="252"/>
        <v>-0.5</v>
      </c>
      <c r="DA62" s="195">
        <f t="shared" si="252"/>
        <v>-0.5</v>
      </c>
      <c r="DB62" s="194">
        <f t="shared" si="253"/>
        <v>0</v>
      </c>
      <c r="DC62" s="194">
        <f t="shared" si="253"/>
        <v>0</v>
      </c>
      <c r="DD62" s="194">
        <f t="shared" si="253"/>
        <v>0</v>
      </c>
      <c r="DE62" s="194">
        <f t="shared" si="253"/>
        <v>0</v>
      </c>
      <c r="DF62" s="196">
        <f t="shared" si="254"/>
        <v>0</v>
      </c>
      <c r="DG62" s="196">
        <f t="shared" si="254"/>
        <v>0</v>
      </c>
      <c r="DH62" s="196">
        <f t="shared" si="254"/>
        <v>0</v>
      </c>
      <c r="DI62" s="196">
        <f t="shared" si="254"/>
        <v>0</v>
      </c>
      <c r="DJ62" s="195">
        <f t="shared" si="255"/>
        <v>-1</v>
      </c>
      <c r="DK62" s="195">
        <f t="shared" si="255"/>
        <v>-0.5</v>
      </c>
      <c r="DL62" s="195">
        <f t="shared" si="255"/>
        <v>-0.5</v>
      </c>
      <c r="DM62" s="195">
        <f t="shared" si="255"/>
        <v>-0.5</v>
      </c>
      <c r="DN62" s="194">
        <f t="shared" si="256"/>
        <v>0</v>
      </c>
      <c r="DO62" s="194">
        <f t="shared" si="256"/>
        <v>0</v>
      </c>
      <c r="DP62" s="194">
        <f t="shared" si="256"/>
        <v>0</v>
      </c>
      <c r="DQ62" s="194">
        <f t="shared" si="256"/>
        <v>0</v>
      </c>
      <c r="DR62" s="196">
        <f t="shared" si="257"/>
        <v>0</v>
      </c>
      <c r="DS62" s="196">
        <f t="shared" si="257"/>
        <v>0</v>
      </c>
      <c r="DT62" s="196">
        <f t="shared" si="257"/>
        <v>0</v>
      </c>
      <c r="DU62" s="196">
        <f t="shared" si="257"/>
        <v>0</v>
      </c>
      <c r="DV62" s="195">
        <f t="shared" si="258"/>
        <v>-1</v>
      </c>
      <c r="DW62" s="195">
        <f t="shared" si="258"/>
        <v>-0.5</v>
      </c>
      <c r="DX62" s="195">
        <f t="shared" si="258"/>
        <v>-0.5</v>
      </c>
      <c r="DY62" s="195">
        <f t="shared" si="258"/>
        <v>-0.5</v>
      </c>
      <c r="DZ62" s="194">
        <f t="shared" si="259"/>
        <v>0</v>
      </c>
      <c r="EA62" s="194">
        <f t="shared" si="259"/>
        <v>0</v>
      </c>
      <c r="EB62" s="194">
        <f t="shared" si="259"/>
        <v>0</v>
      </c>
      <c r="EC62" s="194">
        <f t="shared" si="259"/>
        <v>0</v>
      </c>
      <c r="ED62" s="196">
        <f t="shared" si="260"/>
        <v>0</v>
      </c>
      <c r="EE62" s="196">
        <f t="shared" si="260"/>
        <v>0</v>
      </c>
      <c r="EF62" s="196">
        <f t="shared" si="260"/>
        <v>0</v>
      </c>
      <c r="EG62" s="196">
        <f t="shared" si="260"/>
        <v>0</v>
      </c>
      <c r="EH62" s="22">
        <f t="shared" ca="1" si="261"/>
        <v>0</v>
      </c>
      <c r="EI62" s="22">
        <f t="shared" ca="1" si="261"/>
        <v>0</v>
      </c>
      <c r="EJ62" s="22">
        <f t="shared" ca="1" si="261"/>
        <v>0</v>
      </c>
      <c r="EK62" s="22">
        <f t="shared" ca="1" si="261"/>
        <v>0</v>
      </c>
      <c r="EL62" s="22" t="str">
        <f t="shared" ca="1" si="261"/>
        <v>-</v>
      </c>
      <c r="EM62" s="22" t="str">
        <f t="shared" ca="1" si="261"/>
        <v>-</v>
      </c>
      <c r="EN62" s="5">
        <f t="shared" si="262"/>
        <v>67</v>
      </c>
      <c r="EO62" s="5">
        <f t="shared" si="262"/>
        <v>67</v>
      </c>
      <c r="EP62" s="22" t="str">
        <f t="shared" ca="1" si="261"/>
        <v>-</v>
      </c>
      <c r="EQ62" s="22" t="str">
        <f t="shared" ca="1" si="261"/>
        <v>-</v>
      </c>
      <c r="ER62" s="22" t="str">
        <f t="shared" ca="1" si="261"/>
        <v>-</v>
      </c>
      <c r="ES62" s="22" t="str">
        <f t="shared" ca="1" si="261"/>
        <v>-</v>
      </c>
      <c r="ET62" s="22" t="str">
        <f t="shared" ca="1" si="261"/>
        <v>-</v>
      </c>
      <c r="EU62" s="22" t="str">
        <f t="shared" ca="1" si="261"/>
        <v>-</v>
      </c>
      <c r="EV62" s="22" t="str">
        <f t="shared" ca="1" si="261"/>
        <v>-</v>
      </c>
      <c r="EW62" s="5">
        <f t="shared" si="263"/>
        <v>1</v>
      </c>
      <c r="EX62" s="22" t="str">
        <f t="shared" ca="1" si="313"/>
        <v>-</v>
      </c>
      <c r="EY62" s="22" t="str">
        <f t="shared" ca="1" si="313"/>
        <v>-</v>
      </c>
      <c r="EZ62" s="22" t="str">
        <f t="shared" ca="1" si="313"/>
        <v>-</v>
      </c>
      <c r="FA62" s="22" t="str">
        <f t="shared" ca="1" si="313"/>
        <v>-</v>
      </c>
      <c r="FB62" s="5" t="b">
        <f t="shared" si="264"/>
        <v>1</v>
      </c>
      <c r="FC62" s="22" t="str">
        <f t="shared" ca="1" si="313"/>
        <v>-</v>
      </c>
      <c r="FD62" s="22">
        <f t="shared" ca="1" si="313"/>
        <v>0</v>
      </c>
      <c r="FE62" s="22" t="str">
        <f t="shared" ca="1" si="313"/>
        <v>-</v>
      </c>
      <c r="FF62" s="22">
        <f t="shared" ca="1" si="313"/>
        <v>1</v>
      </c>
      <c r="FG62" s="22">
        <f t="shared" ca="1" si="313"/>
        <v>0</v>
      </c>
      <c r="FH62" s="22">
        <f t="shared" ca="1" si="313"/>
        <v>1</v>
      </c>
      <c r="FI62" s="22">
        <f t="shared" ca="1" si="313"/>
        <v>1</v>
      </c>
      <c r="FJ62" s="22">
        <f t="shared" ca="1" si="313"/>
        <v>1</v>
      </c>
      <c r="FK62" s="22">
        <f t="shared" ca="1" si="313"/>
        <v>0</v>
      </c>
      <c r="FL62" s="22">
        <f t="shared" ca="1" si="313"/>
        <v>0</v>
      </c>
      <c r="FM62" s="22">
        <f t="shared" ca="1" si="313"/>
        <v>0</v>
      </c>
      <c r="FN62" s="22">
        <f t="shared" ca="1" si="309"/>
        <v>0</v>
      </c>
      <c r="FO62" s="22">
        <f t="shared" ca="1" si="309"/>
        <v>1</v>
      </c>
      <c r="FP62" s="22">
        <f t="shared" ca="1" si="309"/>
        <v>0</v>
      </c>
      <c r="FQ62" s="22">
        <f t="shared" ca="1" si="310"/>
        <v>0</v>
      </c>
      <c r="FR62" s="22">
        <f t="shared" ca="1" si="310"/>
        <v>0</v>
      </c>
      <c r="FS62" s="22">
        <f t="shared" ca="1" si="310"/>
        <v>0</v>
      </c>
      <c r="FT62" s="22">
        <f t="shared" ca="1" si="310"/>
        <v>0</v>
      </c>
      <c r="FU62" s="22">
        <f t="shared" ca="1" si="310"/>
        <v>0</v>
      </c>
      <c r="FV62" s="22">
        <f t="shared" ca="1" si="310"/>
        <v>0</v>
      </c>
      <c r="FW62" s="22">
        <f t="shared" ca="1" si="310"/>
        <v>1</v>
      </c>
      <c r="FX62" s="22">
        <f t="shared" ca="1" si="310"/>
        <v>0</v>
      </c>
      <c r="FY62" s="5">
        <f t="shared" si="265"/>
        <v>0</v>
      </c>
      <c r="FZ62" s="5">
        <f t="shared" si="265"/>
        <v>0</v>
      </c>
      <c r="GA62" s="5">
        <f t="shared" si="265"/>
        <v>0</v>
      </c>
      <c r="GB62" s="5">
        <f t="shared" si="266"/>
        <v>0</v>
      </c>
      <c r="GC62" s="5">
        <f t="shared" si="266"/>
        <v>0</v>
      </c>
      <c r="GD62" s="5">
        <f t="shared" si="266"/>
        <v>0</v>
      </c>
      <c r="GE62" s="22">
        <f t="shared" ca="1" si="310"/>
        <v>0</v>
      </c>
      <c r="GF62" s="22">
        <f t="shared" ca="1" si="310"/>
        <v>0</v>
      </c>
      <c r="GG62" s="22" t="str">
        <f t="shared" ca="1" si="311"/>
        <v>-</v>
      </c>
      <c r="GH62" s="22" t="str">
        <f t="shared" ca="1" si="311"/>
        <v>-</v>
      </c>
      <c r="GI62" s="22" t="str">
        <f t="shared" ca="1" si="311"/>
        <v>-</v>
      </c>
      <c r="GJ62" s="22" t="str">
        <f t="shared" ca="1" si="311"/>
        <v>-</v>
      </c>
      <c r="GK62" s="5" t="b">
        <f t="shared" si="267"/>
        <v>0</v>
      </c>
      <c r="GL62" s="5" t="b">
        <f t="shared" si="267"/>
        <v>0</v>
      </c>
      <c r="GM62" s="5" t="b">
        <f t="shared" si="267"/>
        <v>1</v>
      </c>
      <c r="GN62" s="5">
        <f t="shared" si="268"/>
        <v>0</v>
      </c>
      <c r="GO62" s="22">
        <f t="shared" ca="1" si="311"/>
        <v>1</v>
      </c>
      <c r="GP62" s="22">
        <f t="shared" ca="1" si="311"/>
        <v>2</v>
      </c>
      <c r="GQ62" s="5" t="str">
        <f t="shared" si="269"/>
        <v>-</v>
      </c>
      <c r="GR62" s="5" t="str">
        <f t="shared" si="269"/>
        <v>-</v>
      </c>
      <c r="GS62" s="5" t="str">
        <f t="shared" si="270"/>
        <v>-</v>
      </c>
      <c r="GT62" s="5" t="str">
        <f t="shared" si="270"/>
        <v>-</v>
      </c>
      <c r="GU62" s="5">
        <f t="shared" si="271"/>
        <v>1</v>
      </c>
      <c r="GV62" s="22" t="str">
        <f t="shared" ca="1" si="311"/>
        <v>-</v>
      </c>
      <c r="GW62" s="22" t="str">
        <f t="shared" ca="1" si="312"/>
        <v>-</v>
      </c>
      <c r="GX62" s="295" t="str">
        <f t="array" ref="GX62">IF(OR(GY62:HL62&lt;&gt;"-"),TRUE,"-")</f>
        <v>-</v>
      </c>
      <c r="GY62" s="5" t="str">
        <f>IF($Z62=0,"-",IFERROR(INDEX(CHOOSE($G62,DataAutumn!i.GI, DataWinter!i.GI, DataSpring!i.GI),$H62,7*($Z62-1)+GY$14)*INDEX(GI.LowerScalar,1,GY$14),"-"))</f>
        <v>-</v>
      </c>
      <c r="GZ62" s="5" t="str">
        <f>IF($Z62=0,"-",IFERROR(INDEX(CHOOSE($G62,DataAutumn!i.GI, DataWinter!i.GI, DataSpring!i.GI),$H62,7*($Z62-1)+GZ$14)*INDEX(GI.LowerScalar,1,GZ$14),"-"))</f>
        <v>-</v>
      </c>
      <c r="HA62" s="5" t="str">
        <f>IF($Z62=0,"-",IFERROR(INDEX(CHOOSE($G62,DataAutumn!i.GI, DataWinter!i.GI, DataSpring!i.GI),$H62,7*($Z62-1)+HA$14)*INDEX(GI.LowerScalar,1,HA$14),"-"))</f>
        <v>-</v>
      </c>
      <c r="HB62" s="5" t="str">
        <f>IF($Z62=0,"-",IFERROR(INDEX(CHOOSE($G62,DataAutumn!i.GI, DataWinter!i.GI, DataSpring!i.GI),$H62,7*($Z62-1)+HB$14)*INDEX(GI.LowerScalar,1,HB$14),"-"))</f>
        <v>-</v>
      </c>
      <c r="HC62" s="5" t="str">
        <f>IF($Z62=0,"-",IFERROR(INDEX(CHOOSE($G62,DataAutumn!i.GI, DataWinter!i.GI, DataSpring!i.GI),$H62,7*($Z62-1)+HC$14)*INDEX(GI.LowerScalar,1,HC$14),"-"))</f>
        <v>-</v>
      </c>
      <c r="HD62" s="5" t="str">
        <f>IF($Z62=0,"-",IFERROR(INDEX(CHOOSE($G62,DataAutumn!i.GI, DataWinter!i.GI, DataSpring!i.GI),$H62,7*($Z62-1)+HD$14)*INDEX(GI.LowerScalar,1,HD$14),"-"))</f>
        <v>-</v>
      </c>
      <c r="HE62" s="5" t="str">
        <f>IF($Z62=0,"-",IFERROR(INDEX(CHOOSE($G62,DataAutumn!i.GI, DataWinter!i.GI, DataSpring!i.GI),$H62,7*($Z62-1)+HE$14)*INDEX(GI.LowerScalar,1,HE$14),"-"))</f>
        <v>-</v>
      </c>
      <c r="HF62" s="5" t="str">
        <f>IF($Z62=0,"-",IFERROR(INDEX(CHOOSE($G62,DataAutumn!i.GI, DataWinter!i.GI, DataSpring!i.GI),$H62,7*($Z62-1)+HF$14)*INDEX(GI.LowerScalar,1,HF$14),"-"))</f>
        <v>-</v>
      </c>
      <c r="HG62" s="5" t="str">
        <f>IF($Z62=0,"-",IFERROR(INDEX(CHOOSE($G62,DataAutumn!i.GI, DataWinter!i.GI, DataSpring!i.GI),$H62,7*($Z62-1)+HG$14)*INDEX(GI.LowerScalar,1,HG$14),"-"))</f>
        <v>-</v>
      </c>
      <c r="HH62" s="5" t="str">
        <f>IF($Z62=0,"-",IFERROR(INDEX(CHOOSE($G62,DataAutumn!i.GI, DataWinter!i.GI, DataSpring!i.GI),$H62,7*($Z62-1)+HH$14)*INDEX(GI.LowerScalar,1,HH$14),"-"))</f>
        <v>-</v>
      </c>
      <c r="HI62" s="5" t="str">
        <f>IF($Z62=0,"-",IFERROR(INDEX(CHOOSE($G62,DataAutumn!i.GI, DataWinter!i.GI, DataSpring!i.GI),$H62,7*($Z62-1)+HI$14)*INDEX(GI.LowerScalar,1,HI$14),"-"))</f>
        <v>-</v>
      </c>
      <c r="HJ62" s="5" t="str">
        <f>IF($Z62=0,"-",IFERROR(INDEX(CHOOSE($G62,DataAutumn!i.GI, DataWinter!i.GI, DataSpring!i.GI),$H62,7*($Z62-1)+HJ$14)*INDEX(GI.LowerScalar,1,HJ$14),"-"))</f>
        <v>-</v>
      </c>
      <c r="HK62" s="5" t="str">
        <f>IF($Z62=0,"-",IFERROR(INDEX(CHOOSE($G62,DataAutumn!i.GI, DataWinter!i.GI, DataSpring!i.GI),$H62,7*($Z62-1)+HK$14)*INDEX(GI.LowerScalar,1,HK$14),"-"))</f>
        <v>-</v>
      </c>
      <c r="HL62" s="5" t="str">
        <f>IF($Z62=0,"-",IFERROR(INDEX(CHOOSE($G62,DataAutumn!i.GI, DataWinter!i.GI, DataSpring!i.GI),$H62,7*($Z62-1)+HL$14)*INDEX(GI.LowerScalar,1,HL$14),"-"))</f>
        <v>-</v>
      </c>
      <c r="HM62" s="5" t="b">
        <f t="array" aca="1" ref="HM62" ca="1">IF(OR(HN62:IB62&lt;&gt;"-"),TRUE,"-")</f>
        <v>1</v>
      </c>
      <c r="HN62" s="22">
        <f t="shared" ca="1" si="294"/>
        <v>0</v>
      </c>
      <c r="HO62" s="5" t="str">
        <f>IF($Z62=0,"-",IFERROR(INDEX(CHOOSE($G62,DataAutumn!i.GI, DataWinter!i.GI, DataSpring!i.GI),$H62,7*($Z62-1)+HO$14)*INDEX(GI.UpperScalar,1,HO$14),"-"))</f>
        <v>-</v>
      </c>
      <c r="HP62" s="5" t="str">
        <f>IF($Z62=0,"-",IFERROR(INDEX(CHOOSE($G62,DataAutumn!i.GI, DataWinter!i.GI, DataSpring!i.GI),$H62,7*($Z62-1)+HP$14)*INDEX(GI.UpperScalar,1,HP$14),"-"))</f>
        <v>-</v>
      </c>
      <c r="HQ62" s="5" t="str">
        <f>IF($Z62=0,"-",IFERROR(INDEX(CHOOSE($G62,DataAutumn!i.GI, DataWinter!i.GI, DataSpring!i.GI),$H62,7*($Z62-1)+HQ$14)*INDEX(GI.UpperScalar,1,HQ$14),"-"))</f>
        <v>-</v>
      </c>
      <c r="HR62" s="5" t="str">
        <f>IF($Z62=0,"-",IFERROR(INDEX(CHOOSE($G62,DataAutumn!i.GI, DataWinter!i.GI, DataSpring!i.GI),$H62,7*($Z62-1)+HR$14)*INDEX(GI.UpperScalar,1,HR$14),"-"))</f>
        <v>-</v>
      </c>
      <c r="HS62" s="5" t="str">
        <f>IF($Z62=0,"-",IFERROR(INDEX(CHOOSE($G62,DataAutumn!i.GI, DataWinter!i.GI, DataSpring!i.GI),$H62,7*($Z62-1)+HS$14)*INDEX(GI.UpperScalar,1,HS$14),"-"))</f>
        <v>-</v>
      </c>
      <c r="HT62" s="5" t="str">
        <f>IF($Z62=0,"-",IFERROR(INDEX(CHOOSE($G62,DataAutumn!i.GI, DataWinter!i.GI, DataSpring!i.GI),$H62,7*($Z62-1)+HT$14)*INDEX(GI.UpperScalar,1,HT$14),"-"))</f>
        <v>-</v>
      </c>
      <c r="HU62" s="5" t="str">
        <f>IF($Z62=0,"-",IFERROR(INDEX(CHOOSE($G62,DataAutumn!i.GI, DataWinter!i.GI, DataSpring!i.GI),$H62,7*($Z62-1)+HU$14)*INDEX(GI.UpperScalar,1,HU$14),"-"))</f>
        <v>-</v>
      </c>
      <c r="HV62" s="5" t="str">
        <f>IF($Z62=0,"-",IFERROR(INDEX(CHOOSE($G62,DataAutumn!i.GI, DataWinter!i.GI, DataSpring!i.GI),$H62,7*($Z62-1)+HV$14)*INDEX(GI.UpperScalar,1,HV$14),"-"))</f>
        <v>-</v>
      </c>
      <c r="HW62" s="5" t="str">
        <f>IF($Z62=0,"-",IFERROR(INDEX(CHOOSE($G62,DataAutumn!i.GI, DataWinter!i.GI, DataSpring!i.GI),$H62,7*($Z62-1)+HW$14)*INDEX(GI.UpperScalar,1,HW$14),"-"))</f>
        <v>-</v>
      </c>
      <c r="HX62" s="5" t="str">
        <f>IF($Z62=0,"-",IFERROR(INDEX(CHOOSE($G62,DataAutumn!i.GI, DataWinter!i.GI, DataSpring!i.GI),$H62,7*($Z62-1)+HX$14)*INDEX(GI.UpperScalar,1,HX$14),"-"))</f>
        <v>-</v>
      </c>
      <c r="HY62" s="5" t="str">
        <f>IF($Z62=0,"-",IFERROR(INDEX(CHOOSE($G62,DataAutumn!i.GI, DataWinter!i.GI, DataSpring!i.GI),$H62,7*($Z62-1)+HY$14)*INDEX(GI.UpperScalar,1,HY$14),"-"))</f>
        <v>-</v>
      </c>
      <c r="HZ62" s="5" t="str">
        <f>IF($Z62=0,"-",IFERROR(INDEX(CHOOSE($G62,DataAutumn!i.GI, DataWinter!i.GI, DataSpring!i.GI),$H62,7*($Z62-1)+HZ$14)*INDEX(GI.UpperScalar,1,HZ$14),"-"))</f>
        <v>-</v>
      </c>
      <c r="IA62" s="5" t="str">
        <f>IF($Z62=0,"-",IFERROR(INDEX(CHOOSE($G62,DataAutumn!i.GI, DataWinter!i.GI, DataSpring!i.GI),$H62,7*($Z62-1)+IA$14)*INDEX(GI.UpperScalar,1,IA$14),"-"))</f>
        <v>-</v>
      </c>
      <c r="IB62" s="5" t="str">
        <f>IF($Z62=0,"-",IFERROR(INDEX(CHOOSE($G62,DataAutumn!i.GI, DataWinter!i.GI, DataSpring!i.GI),$H62,7*($Z62-1)+IB$14)*INDEX(GI.UpperScalar,1,IB$14),"-"))</f>
        <v>-</v>
      </c>
      <c r="IC62" s="22" t="str">
        <f t="shared" ca="1" si="106"/>
        <v>-</v>
      </c>
      <c r="ID62" s="22" t="str">
        <f t="shared" ca="1" si="106"/>
        <v>-</v>
      </c>
      <c r="IE62" s="22" t="b">
        <f t="shared" ca="1" si="107"/>
        <v>1</v>
      </c>
      <c r="IF62" s="22">
        <f t="shared" ca="1" si="107"/>
        <v>0</v>
      </c>
      <c r="IG62" s="5" t="str">
        <f t="shared" si="272"/>
        <v>-</v>
      </c>
      <c r="IH62" s="5" t="str">
        <f t="shared" si="272"/>
        <v>-</v>
      </c>
      <c r="II62" s="5" t="str">
        <f t="shared" si="272"/>
        <v>-</v>
      </c>
      <c r="IJ62" s="5" t="str">
        <f t="shared" si="272"/>
        <v>-</v>
      </c>
      <c r="IK62" s="22" t="str">
        <f t="shared" ca="1" si="300"/>
        <v>-</v>
      </c>
      <c r="IL62" s="5">
        <f t="shared" si="273"/>
        <v>0</v>
      </c>
      <c r="IM62" s="22" t="str">
        <f t="shared" ca="1" si="300"/>
        <v>-</v>
      </c>
      <c r="IN62" s="5">
        <f t="shared" si="274"/>
        <v>0</v>
      </c>
      <c r="IO62" s="5">
        <f t="shared" si="275"/>
        <v>0.9</v>
      </c>
      <c r="IP62" s="5">
        <f t="shared" si="275"/>
        <v>0</v>
      </c>
      <c r="IQ62" s="5">
        <f t="shared" si="275"/>
        <v>0</v>
      </c>
      <c r="IR62" s="5">
        <f t="shared" si="276"/>
        <v>450</v>
      </c>
      <c r="IS62" s="5" t="str">
        <f t="shared" si="275"/>
        <v>-</v>
      </c>
      <c r="IT62" s="5" t="str">
        <f t="shared" si="277"/>
        <v>-</v>
      </c>
      <c r="IU62" s="22">
        <f t="shared" ca="1" si="300"/>
        <v>1</v>
      </c>
      <c r="IV62" s="22">
        <f t="shared" ca="1" si="300"/>
        <v>0</v>
      </c>
      <c r="IW62" s="22">
        <f t="shared" ca="1" si="300"/>
        <v>1</v>
      </c>
      <c r="IX62" s="22">
        <f t="shared" ca="1" si="300"/>
        <v>1</v>
      </c>
      <c r="IY62" s="22">
        <f t="shared" ca="1" si="300"/>
        <v>0</v>
      </c>
      <c r="IZ62" s="22">
        <f t="shared" ca="1" si="300"/>
        <v>70</v>
      </c>
      <c r="JA62" s="22">
        <f t="shared" ca="1" si="300"/>
        <v>50</v>
      </c>
      <c r="JB62" s="22">
        <f t="shared" ca="1" si="300"/>
        <v>70</v>
      </c>
      <c r="JC62" s="22">
        <f t="shared" ca="1" si="300"/>
        <v>50</v>
      </c>
      <c r="JD62" s="5">
        <f t="shared" si="278"/>
        <v>1</v>
      </c>
      <c r="JE62" s="5">
        <f t="shared" si="279"/>
        <v>1</v>
      </c>
      <c r="JF62" s="5">
        <f t="shared" si="280"/>
        <v>1</v>
      </c>
      <c r="JG62" s="22">
        <f t="shared" ca="1" si="300"/>
        <v>1</v>
      </c>
      <c r="JH62" s="22">
        <f t="shared" ca="1" si="300"/>
        <v>1</v>
      </c>
      <c r="JI62" s="22">
        <f t="shared" ca="1" si="300"/>
        <v>1</v>
      </c>
      <c r="JJ62" s="22">
        <f t="shared" ca="1" si="300"/>
        <v>1</v>
      </c>
      <c r="JK62" s="22">
        <f t="shared" ca="1" si="300"/>
        <v>1</v>
      </c>
      <c r="JL62" s="22">
        <f t="shared" ca="1" si="300"/>
        <v>1</v>
      </c>
      <c r="JM62" s="22">
        <f t="shared" ca="1" si="300"/>
        <v>1</v>
      </c>
      <c r="JN62" s="173" t="b">
        <f t="shared" si="302"/>
        <v>0</v>
      </c>
      <c r="JO62" s="173" t="str">
        <f t="shared" si="281"/>
        <v>-</v>
      </c>
      <c r="JP62" s="173" t="str">
        <f t="shared" si="281"/>
        <v>-</v>
      </c>
      <c r="JQ62" s="173" t="str">
        <f t="shared" si="281"/>
        <v>-</v>
      </c>
      <c r="JR62" s="173" t="str">
        <f t="shared" si="281"/>
        <v>-</v>
      </c>
      <c r="JS62" s="173" t="str">
        <f t="shared" si="281"/>
        <v>-</v>
      </c>
      <c r="JT62" s="173" t="str">
        <f t="shared" si="281"/>
        <v>-</v>
      </c>
      <c r="JU62" s="173" t="str">
        <f t="shared" si="281"/>
        <v>-</v>
      </c>
      <c r="JV62" s="173" t="str">
        <f t="shared" si="281"/>
        <v>-</v>
      </c>
      <c r="JW62" s="173" t="str">
        <f t="shared" si="281"/>
        <v>-</v>
      </c>
      <c r="JX62" s="173" t="str">
        <f t="shared" si="281"/>
        <v>-</v>
      </c>
      <c r="JY62" s="173" t="str">
        <f t="shared" si="281"/>
        <v>-</v>
      </c>
      <c r="JZ62" s="173" t="str">
        <f t="shared" si="281"/>
        <v>-</v>
      </c>
      <c r="KA62" s="173" t="str">
        <f t="shared" si="281"/>
        <v>-</v>
      </c>
      <c r="KB62" s="173" t="str">
        <f t="shared" si="281"/>
        <v>-</v>
      </c>
      <c r="KC62" s="173" t="str">
        <f t="shared" si="281"/>
        <v>-</v>
      </c>
      <c r="KD62" s="173" t="str">
        <f t="shared" si="281"/>
        <v>-</v>
      </c>
      <c r="KE62" s="173" t="str">
        <f t="shared" si="282"/>
        <v>-</v>
      </c>
      <c r="KF62" s="173" t="str">
        <f t="shared" si="282"/>
        <v>-</v>
      </c>
      <c r="KG62" s="173" t="str">
        <f t="shared" si="282"/>
        <v>-</v>
      </c>
      <c r="KH62" s="173" t="str">
        <f t="shared" si="282"/>
        <v>-</v>
      </c>
      <c r="KI62" s="173" t="str">
        <f t="shared" si="282"/>
        <v>-</v>
      </c>
      <c r="KJ62" s="173" t="str">
        <f t="shared" si="282"/>
        <v>-</v>
      </c>
      <c r="KK62" s="173" t="str">
        <f t="shared" si="282"/>
        <v>-</v>
      </c>
      <c r="KL62" s="173" t="str">
        <f t="shared" si="282"/>
        <v>-</v>
      </c>
      <c r="KM62" s="173" t="str">
        <f t="shared" si="282"/>
        <v>-</v>
      </c>
      <c r="KN62" s="173" t="str">
        <f t="shared" si="282"/>
        <v>-</v>
      </c>
      <c r="KO62" s="173" t="str">
        <f t="shared" si="282"/>
        <v>-</v>
      </c>
      <c r="KP62" s="173" t="str">
        <f t="shared" si="282"/>
        <v>-</v>
      </c>
      <c r="KQ62" s="173" t="str">
        <f t="shared" si="282"/>
        <v>-</v>
      </c>
      <c r="KR62" s="173" t="str">
        <f t="shared" si="282"/>
        <v>-</v>
      </c>
      <c r="KS62" s="173" t="str">
        <f t="shared" si="282"/>
        <v>-</v>
      </c>
      <c r="KT62" s="173" t="str">
        <f t="shared" si="282"/>
        <v>-</v>
      </c>
      <c r="KU62" s="173" t="str">
        <f t="shared" si="283"/>
        <v>-</v>
      </c>
      <c r="KV62" s="173" t="str">
        <f t="shared" si="283"/>
        <v>-</v>
      </c>
      <c r="KW62" s="173" t="str">
        <f t="shared" si="283"/>
        <v>-</v>
      </c>
      <c r="KX62" s="173" t="str">
        <f t="shared" si="283"/>
        <v>-</v>
      </c>
      <c r="KY62" s="173" t="str">
        <f t="shared" si="283"/>
        <v>-</v>
      </c>
      <c r="KZ62" s="173" t="str">
        <f t="shared" si="283"/>
        <v>-</v>
      </c>
      <c r="LA62" s="173" t="str">
        <f t="shared" si="283"/>
        <v>-</v>
      </c>
      <c r="LB62" s="173" t="str">
        <f t="shared" si="283"/>
        <v>-</v>
      </c>
      <c r="LC62" s="173" t="str">
        <f t="shared" si="283"/>
        <v>-</v>
      </c>
      <c r="LD62" s="173" t="str">
        <f t="shared" si="283"/>
        <v>-</v>
      </c>
      <c r="LE62" s="173" t="str">
        <f t="shared" si="283"/>
        <v>-</v>
      </c>
      <c r="LF62" s="173" t="str">
        <f t="shared" si="283"/>
        <v>-</v>
      </c>
      <c r="LG62" s="173" t="str">
        <f t="shared" si="283"/>
        <v>-</v>
      </c>
      <c r="LH62" s="173" t="str">
        <f t="shared" si="283"/>
        <v>-</v>
      </c>
      <c r="LI62" s="173" t="str">
        <f t="shared" si="283"/>
        <v>-</v>
      </c>
      <c r="LJ62" s="173" t="str">
        <f t="shared" si="283"/>
        <v>-</v>
      </c>
      <c r="LK62" s="173" t="str">
        <f t="shared" si="284"/>
        <v>-</v>
      </c>
      <c r="LL62" s="173" t="str">
        <f t="shared" si="284"/>
        <v>-</v>
      </c>
      <c r="LM62" s="173" t="str">
        <f t="shared" si="284"/>
        <v>-</v>
      </c>
      <c r="LN62" s="173" t="str">
        <f t="shared" si="284"/>
        <v>-</v>
      </c>
      <c r="LO62" s="173" t="str">
        <f t="shared" si="284"/>
        <v>-</v>
      </c>
      <c r="LP62" s="173" t="str">
        <f t="shared" si="284"/>
        <v>-</v>
      </c>
      <c r="LQ62" s="173" t="str">
        <f t="shared" si="284"/>
        <v>-</v>
      </c>
      <c r="LR62" s="173" t="str">
        <f t="shared" si="284"/>
        <v>-</v>
      </c>
      <c r="LS62" s="173" t="str">
        <f t="shared" si="284"/>
        <v>-</v>
      </c>
      <c r="LT62" s="173" t="str">
        <f t="shared" si="284"/>
        <v>-</v>
      </c>
      <c r="LU62" s="173" t="str">
        <f t="shared" si="284"/>
        <v>-</v>
      </c>
      <c r="LV62" s="173" t="str">
        <f t="shared" si="284"/>
        <v>-</v>
      </c>
      <c r="LW62" s="173" t="str">
        <f t="shared" si="284"/>
        <v>-</v>
      </c>
      <c r="LX62" s="173" t="str">
        <f t="shared" si="284"/>
        <v>-</v>
      </c>
      <c r="LY62" s="173" t="str">
        <f t="shared" si="284"/>
        <v>-</v>
      </c>
      <c r="LZ62" s="173" t="str">
        <f t="shared" si="284"/>
        <v>-</v>
      </c>
      <c r="MA62" s="173" t="str">
        <f t="shared" si="285"/>
        <v>-</v>
      </c>
      <c r="MB62" s="173" t="str">
        <f t="shared" si="285"/>
        <v>-</v>
      </c>
      <c r="MC62" s="173" t="str">
        <f t="shared" si="285"/>
        <v>-</v>
      </c>
      <c r="MD62" s="173" t="str">
        <f t="shared" si="285"/>
        <v>-</v>
      </c>
      <c r="ME62" s="173" t="str">
        <f t="shared" si="285"/>
        <v>-</v>
      </c>
      <c r="MF62" s="173" t="str">
        <f t="shared" si="285"/>
        <v>-</v>
      </c>
      <c r="MG62" s="173" t="str">
        <f t="shared" si="285"/>
        <v>-</v>
      </c>
      <c r="MH62" s="173" t="str">
        <f t="shared" si="285"/>
        <v>-</v>
      </c>
      <c r="MI62" s="173" t="str">
        <f t="shared" si="285"/>
        <v>-</v>
      </c>
      <c r="MJ62" s="173" t="str">
        <f t="shared" si="285"/>
        <v>-</v>
      </c>
      <c r="MK62" s="173" t="str">
        <f t="shared" si="285"/>
        <v>-</v>
      </c>
      <c r="ML62" s="173" t="str">
        <f t="shared" si="285"/>
        <v>-</v>
      </c>
      <c r="MM62" s="173" t="str">
        <f t="shared" si="285"/>
        <v>-</v>
      </c>
      <c r="MN62" s="173" t="str">
        <f t="shared" si="285"/>
        <v>-</v>
      </c>
      <c r="MO62" s="173" t="str">
        <f t="shared" si="285"/>
        <v>-</v>
      </c>
      <c r="MP62" s="173" t="str">
        <f t="shared" si="285"/>
        <v>-</v>
      </c>
      <c r="MQ62" s="173" t="str">
        <f t="shared" si="286"/>
        <v>-</v>
      </c>
      <c r="MR62" s="173" t="str">
        <f t="shared" si="286"/>
        <v>-</v>
      </c>
      <c r="MS62" s="173" t="str">
        <f t="shared" si="286"/>
        <v>-</v>
      </c>
      <c r="MT62" s="173" t="str">
        <f t="shared" si="286"/>
        <v>-</v>
      </c>
      <c r="MU62" s="173" t="str">
        <f t="shared" si="286"/>
        <v>-</v>
      </c>
      <c r="MV62" s="173" t="str">
        <f t="shared" si="286"/>
        <v>-</v>
      </c>
      <c r="MW62" s="173" t="str">
        <f t="shared" si="286"/>
        <v>-</v>
      </c>
      <c r="MX62" s="173" t="str">
        <f t="shared" si="286"/>
        <v>-</v>
      </c>
      <c r="MY62" s="173" t="str">
        <f t="shared" si="286"/>
        <v>-</v>
      </c>
      <c r="MZ62" s="173" t="str">
        <f t="shared" si="286"/>
        <v>-</v>
      </c>
      <c r="NA62" s="173" t="str">
        <f t="shared" si="286"/>
        <v>-</v>
      </c>
      <c r="NB62" s="173" t="str">
        <f t="shared" si="286"/>
        <v>-</v>
      </c>
      <c r="NC62" s="173" t="str">
        <f t="shared" si="286"/>
        <v>-</v>
      </c>
      <c r="ND62" s="173" t="str">
        <f t="shared" si="286"/>
        <v>-</v>
      </c>
      <c r="NE62" s="173" t="str">
        <f t="shared" si="286"/>
        <v>-</v>
      </c>
      <c r="NF62" s="173" t="str">
        <f t="shared" si="286"/>
        <v>-</v>
      </c>
      <c r="NG62" s="173" t="str">
        <f t="shared" si="287"/>
        <v>-</v>
      </c>
      <c r="NH62" s="173" t="str">
        <f t="shared" si="287"/>
        <v>-</v>
      </c>
      <c r="NI62" s="173" t="str">
        <f t="shared" si="287"/>
        <v>-</v>
      </c>
      <c r="NJ62" s="173" t="str">
        <f t="shared" si="287"/>
        <v>-</v>
      </c>
      <c r="NK62" s="173" t="str">
        <f t="shared" si="287"/>
        <v>-</v>
      </c>
      <c r="NL62" s="173" t="str">
        <f t="shared" si="287"/>
        <v>-</v>
      </c>
      <c r="NM62" s="173" t="str">
        <f t="shared" si="287"/>
        <v>-</v>
      </c>
      <c r="NN62" s="173" t="str">
        <f t="shared" si="287"/>
        <v>-</v>
      </c>
      <c r="NO62" s="173" t="str">
        <f t="shared" si="287"/>
        <v>-</v>
      </c>
      <c r="NP62" s="173" t="str">
        <f t="shared" si="287"/>
        <v>-</v>
      </c>
      <c r="NQ62" s="173" t="str">
        <f t="shared" si="287"/>
        <v>-</v>
      </c>
      <c r="NR62" s="173" t="str">
        <f t="shared" si="287"/>
        <v>-</v>
      </c>
      <c r="NS62" s="173" t="str">
        <f t="shared" si="287"/>
        <v>-</v>
      </c>
      <c r="NT62" s="173" t="str">
        <f t="shared" si="287"/>
        <v>-</v>
      </c>
      <c r="NU62" s="173" t="str">
        <f t="shared" si="287"/>
        <v>-</v>
      </c>
      <c r="NV62" s="173" t="str">
        <f t="shared" si="287"/>
        <v>-</v>
      </c>
      <c r="NW62" s="173" t="str">
        <f t="shared" si="288"/>
        <v>-</v>
      </c>
      <c r="NX62" s="173" t="str">
        <f t="shared" si="288"/>
        <v>-</v>
      </c>
      <c r="NY62" s="173" t="str">
        <f t="shared" si="288"/>
        <v>-</v>
      </c>
      <c r="NZ62" s="173" t="str">
        <f t="shared" si="288"/>
        <v>-</v>
      </c>
      <c r="OA62" s="173" t="str">
        <f t="shared" si="288"/>
        <v>-</v>
      </c>
      <c r="OB62" s="173" t="str">
        <f t="shared" si="288"/>
        <v>-</v>
      </c>
      <c r="OC62" s="173" t="str">
        <f t="shared" si="288"/>
        <v>-</v>
      </c>
      <c r="OD62" s="173" t="str">
        <f t="shared" si="288"/>
        <v>-</v>
      </c>
      <c r="OE62" s="22">
        <f t="shared" ca="1" si="300"/>
        <v>0</v>
      </c>
      <c r="OF62" s="22" t="str">
        <f t="shared" ca="1" si="300"/>
        <v>-</v>
      </c>
      <c r="OG62" s="22">
        <f t="shared" ca="1" si="300"/>
        <v>0</v>
      </c>
      <c r="OH62" s="22">
        <f t="shared" ca="1" si="300"/>
        <v>0</v>
      </c>
      <c r="OI62" s="27">
        <v>0</v>
      </c>
    </row>
    <row r="63" spans="1:399" s="303" customFormat="1" outlineLevel="1">
      <c r="A63" s="293">
        <f t="shared" si="301"/>
        <v>58</v>
      </c>
      <c r="B63" s="293">
        <f t="shared" si="297"/>
        <v>46</v>
      </c>
      <c r="C63" s="303">
        <v>5</v>
      </c>
      <c r="D63" s="294" t="b">
        <v>1</v>
      </c>
      <c r="E63" s="294" t="b">
        <v>0</v>
      </c>
      <c r="F63" s="294" t="b">
        <v>1</v>
      </c>
      <c r="G63" s="239">
        <f t="array" ref="G63">MAX(G$49,MOD(G62+1*AND(H63:$AA63=H$49:$AA$49),G$50+1))</f>
        <v>3</v>
      </c>
      <c r="H63" s="239">
        <f t="array" ref="H63">MAX(H$49,MOD(H62+1*AND(I63:$AA63=I$49:$AA$49),H$50+1))</f>
        <v>4</v>
      </c>
      <c r="I63" s="239">
        <f t="array" ref="I63">MAX(I$49,MOD(I62+1*AND(J63:$AA63=J$49:$AA$49),I$50+1))</f>
        <v>1</v>
      </c>
      <c r="J63" s="239">
        <f t="array" ref="J63">MAX(J$49,MOD(J62+1*AND(K63:$AA63=K$49:$AA$49),J$50+1))</f>
        <v>1</v>
      </c>
      <c r="K63" s="239">
        <f t="array" ref="K63">MAX(K$49,MOD(K62+1*AND(L63:$AA63=L$49:$AA$49),K$50+1))</f>
        <v>1</v>
      </c>
      <c r="L63" s="239">
        <f t="array" ref="L63">MAX(L$49,MOD(L62+1*AND(M63:$AA63=M$49:$AA$49),L$50+1))</f>
        <v>1</v>
      </c>
      <c r="M63" s="239">
        <f t="array" ref="M63">MAX(M$49,MOD(M62+1*AND(N63:$AA63=N$49:$AA$49),M$50+1))</f>
        <v>1</v>
      </c>
      <c r="N63" s="239">
        <f t="array" ref="N63">MAX(N$49,MOD(N62+1*AND(O63:$AA63=O$49:$AA$49),N$50+1))</f>
        <v>6</v>
      </c>
      <c r="O63" s="239">
        <f t="array" ref="O63">MAX(O$49,MOD(O62+1*AND(P63:$AA63=P$49:$AA$49),O$50+1))</f>
        <v>1</v>
      </c>
      <c r="P63" s="239">
        <f t="array" ref="P63">MAX(P$49,MOD(P62+1*AND(Q63:$AA63=Q$49:$AA$49),P$50+1))</f>
        <v>1</v>
      </c>
      <c r="Q63" s="239">
        <f t="array" ref="Q63">MAX(Q$49,MOD(Q62+1*AND(R63:$AA63=R$49:$AA$49),Q$50+1))</f>
        <v>1</v>
      </c>
      <c r="R63" s="239">
        <f t="array" ref="R63">MAX(R$49,MOD(R62+1*AND(S63:$AA63=S$49:$AA$49),R$50+1))</f>
        <v>1</v>
      </c>
      <c r="S63" s="239">
        <f t="array" ref="S63">MAX(S$49,MOD(S62+1*AND(T63:$AA63=T$49:$AA$49),S$50+1))</f>
        <v>1</v>
      </c>
      <c r="T63" s="239">
        <f t="array" ref="T63">MAX(T$49,MOD(T62+1*AND(U63:$AA63=U$49:$AA$49),T$50+1))</f>
        <v>1</v>
      </c>
      <c r="U63" s="239">
        <f t="array" ref="U63">MAX(U$49,MOD(U62+1*AND(V63:$AA63=V$49:$AA$49),U$50+1))</f>
        <v>1</v>
      </c>
      <c r="V63" s="239">
        <f t="array" ref="V63">MAX(V$49,MOD(V62+1*AND(W63:$AA63=W$49:$AA$49),V$50+1))</f>
        <v>1</v>
      </c>
      <c r="W63" s="239">
        <f t="array" ref="W63">MAX(W$49,MOD(W62+1*AND(X63:$AA63=X$49:$AA$49),W$50+1))</f>
        <v>1</v>
      </c>
      <c r="X63" s="239">
        <f t="array" ref="X63">MAX(X$49,MOD(X62+1*AND(Y63:$AA63=Y$49:$AA$49),X$50+1))</f>
        <v>1</v>
      </c>
      <c r="Y63" s="239">
        <f t="array" ref="Y63">MAX(Y$49,MOD(Y62+1*AND(Z63:$AA63=Z$49:$AA$49),Y$50+1))</f>
        <v>1</v>
      </c>
      <c r="Z63" s="238"/>
      <c r="AB63" s="303">
        <f>INDEX(CHOOSE($G63,DataAutumn!i.AdultDrys,DataWinter!i.AdultDrys,DataSpring!i.AdultDrys),1,$AD63)</f>
        <v>1</v>
      </c>
      <c r="AC63" s="21">
        <v>0</v>
      </c>
      <c r="AD63" s="5">
        <f t="shared" si="246"/>
        <v>4</v>
      </c>
      <c r="AE63" s="5">
        <f t="shared" si="246"/>
        <v>0</v>
      </c>
      <c r="AF63" s="5">
        <f t="shared" si="246"/>
        <v>1</v>
      </c>
      <c r="AG63" s="5">
        <f t="shared" si="246"/>
        <v>1</v>
      </c>
      <c r="AH63" s="294"/>
      <c r="AI63" s="294"/>
      <c r="AJ63" s="334" t="str">
        <f t="shared" ca="1" si="290"/>
        <v>00012 Landuse GSM Day204 Mat     NLB000% GI1 WP100% MP100% GP100% EL000% Age213 FlkSt_Lmb_6.5y_Opt (F33N11)</v>
      </c>
      <c r="AK63" s="296" t="str">
        <f ca="1">IF(COUNTIF(AJ$5:AJ63,AJ63)=1,"-","Dup")</f>
        <v>-</v>
      </c>
      <c r="AL63" s="297" t="b">
        <f t="shared" ca="1" si="308"/>
        <v>1</v>
      </c>
      <c r="AM63" s="297" t="b">
        <f t="shared" ca="1" si="308"/>
        <v>0</v>
      </c>
      <c r="AN63" s="297" t="str">
        <f t="shared" ca="1" si="308"/>
        <v>-</v>
      </c>
      <c r="AO63" s="297" t="str">
        <f t="shared" ca="1" si="248"/>
        <v>-</v>
      </c>
      <c r="AP63" s="297" t="str">
        <f t="shared" ca="1" si="248"/>
        <v>-</v>
      </c>
      <c r="AQ63" s="297" t="str">
        <f t="shared" ca="1" si="308"/>
        <v>-</v>
      </c>
      <c r="AR63" s="297" t="str">
        <f t="shared" ca="1" si="308"/>
        <v>-</v>
      </c>
      <c r="AS63" s="297">
        <f t="shared" ca="1" si="308"/>
        <v>1</v>
      </c>
      <c r="AT63" s="297" t="str">
        <f t="shared" ca="1" si="308"/>
        <v>-</v>
      </c>
      <c r="AU63" s="297" t="str">
        <f t="shared" ca="1" si="308"/>
        <v>-</v>
      </c>
      <c r="AV63" s="297" t="str">
        <f t="shared" ca="1" si="308"/>
        <v>-</v>
      </c>
      <c r="AW63" s="297" t="str">
        <f t="shared" ca="1" si="308"/>
        <v>-</v>
      </c>
      <c r="AX63" s="297" t="str">
        <f t="shared" ca="1" si="308"/>
        <v>-</v>
      </c>
      <c r="AY63" s="297">
        <f t="shared" ca="1" si="308"/>
        <v>1</v>
      </c>
      <c r="AZ63" s="297">
        <f t="shared" ca="1" si="308"/>
        <v>1</v>
      </c>
      <c r="BA63" s="297" t="str">
        <f t="shared" ca="1" si="308"/>
        <v>-</v>
      </c>
      <c r="BB63" s="297" t="str">
        <f t="shared" ca="1" si="308"/>
        <v>-</v>
      </c>
      <c r="BC63" s="297" t="str">
        <f t="shared" ca="1" si="308"/>
        <v>-</v>
      </c>
      <c r="BD63" s="297" t="str">
        <f t="shared" ca="1" si="304"/>
        <v>-</v>
      </c>
      <c r="BE63" s="297" t="str">
        <f t="shared" ca="1" si="304"/>
        <v>-</v>
      </c>
      <c r="BF63" s="297" t="str">
        <f t="shared" ca="1" si="304"/>
        <v>-</v>
      </c>
      <c r="BG63" s="297" t="str">
        <f t="shared" ca="1" si="304"/>
        <v>-</v>
      </c>
      <c r="BH63" s="297" t="str">
        <f t="shared" ca="1" si="304"/>
        <v>-</v>
      </c>
      <c r="BI63" s="297" t="str">
        <f t="shared" ca="1" si="304"/>
        <v>-</v>
      </c>
      <c r="BJ63" s="297" t="str">
        <f t="shared" ca="1" si="304"/>
        <v>-</v>
      </c>
      <c r="BK63" s="297" t="str">
        <f t="shared" ca="1" si="305"/>
        <v>-</v>
      </c>
      <c r="BL63" s="297" t="str">
        <f t="shared" ca="1" si="305"/>
        <v>-</v>
      </c>
      <c r="BM63" s="297" t="str">
        <f t="shared" ca="1" si="305"/>
        <v>-</v>
      </c>
      <c r="BN63" s="297" t="str">
        <f t="shared" ca="1" si="305"/>
        <v>-</v>
      </c>
      <c r="BO63" s="297" t="str">
        <f t="shared" ca="1" si="305"/>
        <v>-</v>
      </c>
      <c r="BP63" s="297" t="str">
        <f t="shared" ca="1" si="305"/>
        <v>-</v>
      </c>
      <c r="BQ63" s="297" t="str">
        <f t="shared" ca="1" si="305"/>
        <v>-</v>
      </c>
      <c r="BR63" s="297" t="str">
        <f t="shared" ca="1" si="305"/>
        <v>-</v>
      </c>
      <c r="BS63" s="297" t="str">
        <f t="shared" ca="1" si="305"/>
        <v>-</v>
      </c>
      <c r="BT63" s="297" t="str">
        <f t="shared" ca="1" si="305"/>
        <v>-</v>
      </c>
      <c r="BU63" s="297" t="str">
        <f t="shared" ca="1" si="305"/>
        <v>-</v>
      </c>
      <c r="BV63" s="297" t="str">
        <f t="shared" ca="1" si="305"/>
        <v>-</v>
      </c>
      <c r="BW63" s="297" t="str">
        <f t="shared" ca="1" si="305"/>
        <v>-</v>
      </c>
      <c r="BX63" s="5">
        <f t="shared" si="249"/>
        <v>0</v>
      </c>
      <c r="BY63" s="297" t="str">
        <f t="shared" ca="1" si="305"/>
        <v>-</v>
      </c>
      <c r="BZ63" s="297" t="str">
        <f t="shared" ca="1" si="305"/>
        <v>-</v>
      </c>
      <c r="CA63" s="297" t="str">
        <f t="shared" ca="1" si="306"/>
        <v>-</v>
      </c>
      <c r="CB63" s="297" t="str">
        <f t="shared" ca="1" si="306"/>
        <v>-</v>
      </c>
      <c r="CC63" s="297" t="str">
        <f t="shared" ca="1" si="306"/>
        <v>-</v>
      </c>
      <c r="CD63" s="297" t="str">
        <f t="shared" ca="1" si="306"/>
        <v>-</v>
      </c>
      <c r="CE63" s="297" t="str">
        <f t="shared" ca="1" si="306"/>
        <v>-</v>
      </c>
      <c r="CF63" s="297" t="str">
        <f t="shared" ca="1" si="306"/>
        <v>-</v>
      </c>
      <c r="CG63" s="297">
        <f t="shared" ca="1" si="306"/>
        <v>1</v>
      </c>
      <c r="CH63" s="297">
        <f t="shared" ca="1" si="306"/>
        <v>1</v>
      </c>
      <c r="CI63" s="297">
        <f t="shared" ca="1" si="306"/>
        <v>0</v>
      </c>
      <c r="CJ63" s="297" t="str">
        <f t="shared" ca="1" si="306"/>
        <v>-</v>
      </c>
      <c r="CK63" s="297" t="str">
        <f t="shared" ca="1" si="306"/>
        <v>-</v>
      </c>
      <c r="CL63" s="297" t="str">
        <f t="shared" ca="1" si="306"/>
        <v>-</v>
      </c>
      <c r="CM63" s="297" t="str">
        <f t="shared" ca="1" si="306"/>
        <v>-</v>
      </c>
      <c r="CN63" s="297" t="str">
        <f t="shared" ca="1" si="306"/>
        <v>-</v>
      </c>
      <c r="CO63" s="297" t="str">
        <f t="shared" ca="1" si="306"/>
        <v>-</v>
      </c>
      <c r="CP63" s="297" t="str">
        <f t="shared" ca="1" si="306"/>
        <v>-</v>
      </c>
      <c r="CQ63" s="297">
        <f t="shared" ca="1" si="307"/>
        <v>0</v>
      </c>
      <c r="CR63" s="297" t="str">
        <f t="shared" ca="1" si="307"/>
        <v>-</v>
      </c>
      <c r="CS63" s="297" t="str">
        <f t="shared" ca="1" si="307"/>
        <v>-</v>
      </c>
      <c r="CT63" s="297" t="str">
        <f t="shared" ca="1" si="307"/>
        <v>-</v>
      </c>
      <c r="CU63" s="297" t="str">
        <f t="shared" ca="1" si="307"/>
        <v>-</v>
      </c>
      <c r="CV63" s="297" t="str">
        <f t="shared" ca="1" si="307"/>
        <v>-</v>
      </c>
      <c r="CW63" s="297">
        <f t="shared" ca="1" si="307"/>
        <v>0</v>
      </c>
      <c r="CX63" s="298">
        <f t="shared" si="252"/>
        <v>-1</v>
      </c>
      <c r="CY63" s="298">
        <f t="shared" si="252"/>
        <v>-0.5</v>
      </c>
      <c r="CZ63" s="298">
        <f t="shared" si="252"/>
        <v>-0.5</v>
      </c>
      <c r="DA63" s="298">
        <f t="shared" si="252"/>
        <v>-0.5</v>
      </c>
      <c r="DB63" s="299">
        <f t="shared" si="253"/>
        <v>0</v>
      </c>
      <c r="DC63" s="299">
        <f t="shared" si="253"/>
        <v>0</v>
      </c>
      <c r="DD63" s="299">
        <f t="shared" si="253"/>
        <v>0</v>
      </c>
      <c r="DE63" s="299">
        <f t="shared" si="253"/>
        <v>0</v>
      </c>
      <c r="DF63" s="300">
        <f t="shared" si="254"/>
        <v>0</v>
      </c>
      <c r="DG63" s="300">
        <f t="shared" si="254"/>
        <v>0</v>
      </c>
      <c r="DH63" s="300">
        <f t="shared" si="254"/>
        <v>0</v>
      </c>
      <c r="DI63" s="300">
        <f t="shared" si="254"/>
        <v>0</v>
      </c>
      <c r="DJ63" s="298">
        <f t="shared" si="255"/>
        <v>-1</v>
      </c>
      <c r="DK63" s="298">
        <f t="shared" si="255"/>
        <v>-0.5</v>
      </c>
      <c r="DL63" s="298">
        <f t="shared" si="255"/>
        <v>-0.5</v>
      </c>
      <c r="DM63" s="298">
        <f t="shared" si="255"/>
        <v>-0.5</v>
      </c>
      <c r="DN63" s="299">
        <f t="shared" si="256"/>
        <v>0</v>
      </c>
      <c r="DO63" s="299">
        <f t="shared" si="256"/>
        <v>0</v>
      </c>
      <c r="DP63" s="299">
        <f t="shared" si="256"/>
        <v>0</v>
      </c>
      <c r="DQ63" s="299">
        <f t="shared" si="256"/>
        <v>0</v>
      </c>
      <c r="DR63" s="300">
        <f t="shared" si="257"/>
        <v>0</v>
      </c>
      <c r="DS63" s="300">
        <f t="shared" si="257"/>
        <v>0</v>
      </c>
      <c r="DT63" s="300">
        <f t="shared" si="257"/>
        <v>0</v>
      </c>
      <c r="DU63" s="300">
        <f t="shared" si="257"/>
        <v>0</v>
      </c>
      <c r="DV63" s="298">
        <f t="shared" si="258"/>
        <v>-1</v>
      </c>
      <c r="DW63" s="298">
        <f t="shared" si="258"/>
        <v>-0.5</v>
      </c>
      <c r="DX63" s="298">
        <f t="shared" si="258"/>
        <v>-0.5</v>
      </c>
      <c r="DY63" s="298">
        <f t="shared" si="258"/>
        <v>-0.5</v>
      </c>
      <c r="DZ63" s="299">
        <f t="shared" si="259"/>
        <v>0</v>
      </c>
      <c r="EA63" s="299">
        <f t="shared" si="259"/>
        <v>0</v>
      </c>
      <c r="EB63" s="299">
        <f t="shared" si="259"/>
        <v>0</v>
      </c>
      <c r="EC63" s="299">
        <f t="shared" si="259"/>
        <v>0</v>
      </c>
      <c r="ED63" s="300">
        <f t="shared" si="260"/>
        <v>0</v>
      </c>
      <c r="EE63" s="300">
        <f t="shared" si="260"/>
        <v>0</v>
      </c>
      <c r="EF63" s="300">
        <f t="shared" si="260"/>
        <v>0</v>
      </c>
      <c r="EG63" s="300">
        <f t="shared" si="260"/>
        <v>0</v>
      </c>
      <c r="EH63" s="297">
        <f t="shared" ca="1" si="261"/>
        <v>0</v>
      </c>
      <c r="EI63" s="297">
        <f t="shared" ca="1" si="261"/>
        <v>0</v>
      </c>
      <c r="EJ63" s="297">
        <f t="shared" ca="1" si="261"/>
        <v>0</v>
      </c>
      <c r="EK63" s="297">
        <f t="shared" ca="1" si="261"/>
        <v>0</v>
      </c>
      <c r="EL63" s="297" t="str">
        <f t="shared" ca="1" si="261"/>
        <v>-</v>
      </c>
      <c r="EM63" s="297" t="str">
        <f t="shared" ca="1" si="261"/>
        <v>-</v>
      </c>
      <c r="EN63" s="295">
        <f t="shared" si="262"/>
        <v>67</v>
      </c>
      <c r="EO63" s="295">
        <f t="shared" si="262"/>
        <v>67</v>
      </c>
      <c r="EP63" s="297" t="str">
        <f t="shared" ca="1" si="261"/>
        <v>-</v>
      </c>
      <c r="EQ63" s="297" t="str">
        <f t="shared" ca="1" si="261"/>
        <v>-</v>
      </c>
      <c r="ER63" s="297" t="str">
        <f t="shared" ca="1" si="261"/>
        <v>-</v>
      </c>
      <c r="ES63" s="297" t="str">
        <f t="shared" ca="1" si="261"/>
        <v>-</v>
      </c>
      <c r="ET63" s="297" t="str">
        <f t="shared" ca="1" si="261"/>
        <v>-</v>
      </c>
      <c r="EU63" s="297" t="str">
        <f t="shared" ca="1" si="261"/>
        <v>-</v>
      </c>
      <c r="EV63" s="297" t="str">
        <f t="shared" ca="1" si="261"/>
        <v>-</v>
      </c>
      <c r="EW63" s="295">
        <f t="shared" si="263"/>
        <v>5</v>
      </c>
      <c r="EX63" s="297" t="str">
        <f t="shared" ca="1" si="313"/>
        <v>-</v>
      </c>
      <c r="EY63" s="297" t="str">
        <f t="shared" ca="1" si="313"/>
        <v>-</v>
      </c>
      <c r="EZ63" s="297" t="str">
        <f t="shared" ca="1" si="313"/>
        <v>-</v>
      </c>
      <c r="FA63" s="297" t="str">
        <f t="shared" ca="1" si="313"/>
        <v>-</v>
      </c>
      <c r="FB63" s="295" t="b">
        <f t="shared" si="264"/>
        <v>0</v>
      </c>
      <c r="FC63" s="297" t="str">
        <f t="shared" ca="1" si="313"/>
        <v>-</v>
      </c>
      <c r="FD63" s="297">
        <f t="shared" ca="1" si="313"/>
        <v>0</v>
      </c>
      <c r="FE63" s="297" t="str">
        <f t="shared" ca="1" si="313"/>
        <v>-</v>
      </c>
      <c r="FF63" s="297">
        <f t="shared" ca="1" si="313"/>
        <v>1</v>
      </c>
      <c r="FG63" s="297">
        <f t="shared" ca="1" si="313"/>
        <v>0</v>
      </c>
      <c r="FH63" s="297">
        <f t="shared" ca="1" si="313"/>
        <v>1</v>
      </c>
      <c r="FI63" s="297">
        <f t="shared" ca="1" si="313"/>
        <v>1</v>
      </c>
      <c r="FJ63" s="297">
        <f t="shared" ca="1" si="313"/>
        <v>1</v>
      </c>
      <c r="FK63" s="297">
        <f t="shared" ca="1" si="313"/>
        <v>0</v>
      </c>
      <c r="FL63" s="297">
        <f t="shared" ca="1" si="313"/>
        <v>0</v>
      </c>
      <c r="FM63" s="297">
        <f t="shared" ca="1" si="313"/>
        <v>0</v>
      </c>
      <c r="FN63" s="297">
        <f t="shared" ca="1" si="309"/>
        <v>0</v>
      </c>
      <c r="FO63" s="297">
        <f t="shared" ca="1" si="309"/>
        <v>1</v>
      </c>
      <c r="FP63" s="297">
        <f t="shared" ca="1" si="309"/>
        <v>0</v>
      </c>
      <c r="FQ63" s="297">
        <f t="shared" ca="1" si="310"/>
        <v>0</v>
      </c>
      <c r="FR63" s="297">
        <f t="shared" ca="1" si="310"/>
        <v>0</v>
      </c>
      <c r="FS63" s="297">
        <f t="shared" ca="1" si="310"/>
        <v>0</v>
      </c>
      <c r="FT63" s="297">
        <f t="shared" ca="1" si="310"/>
        <v>0</v>
      </c>
      <c r="FU63" s="297">
        <f t="shared" ca="1" si="310"/>
        <v>0</v>
      </c>
      <c r="FV63" s="297">
        <f t="shared" ca="1" si="310"/>
        <v>0</v>
      </c>
      <c r="FW63" s="297">
        <f t="shared" ca="1" si="310"/>
        <v>1</v>
      </c>
      <c r="FX63" s="297">
        <f t="shared" ca="1" si="310"/>
        <v>0</v>
      </c>
      <c r="FY63" s="295">
        <f t="shared" si="265"/>
        <v>0</v>
      </c>
      <c r="FZ63" s="295">
        <f t="shared" si="265"/>
        <v>0</v>
      </c>
      <c r="GA63" s="295">
        <f t="shared" si="265"/>
        <v>0</v>
      </c>
      <c r="GB63" s="295">
        <f t="shared" si="266"/>
        <v>0</v>
      </c>
      <c r="GC63" s="295">
        <f t="shared" si="266"/>
        <v>0</v>
      </c>
      <c r="GD63" s="295">
        <f t="shared" si="266"/>
        <v>0</v>
      </c>
      <c r="GE63" s="297">
        <f t="shared" ca="1" si="310"/>
        <v>0</v>
      </c>
      <c r="GF63" s="297">
        <f t="shared" ca="1" si="310"/>
        <v>0</v>
      </c>
      <c r="GG63" s="297" t="str">
        <f t="shared" ca="1" si="311"/>
        <v>-</v>
      </c>
      <c r="GH63" s="297" t="str">
        <f t="shared" ca="1" si="311"/>
        <v>-</v>
      </c>
      <c r="GI63" s="297" t="str">
        <f t="shared" ca="1" si="311"/>
        <v>-</v>
      </c>
      <c r="GJ63" s="297" t="str">
        <f t="shared" ca="1" si="311"/>
        <v>-</v>
      </c>
      <c r="GK63" s="295" t="b">
        <f t="shared" si="267"/>
        <v>0</v>
      </c>
      <c r="GL63" s="295" t="b">
        <f t="shared" si="267"/>
        <v>0</v>
      </c>
      <c r="GM63" s="295" t="b">
        <f t="shared" si="267"/>
        <v>1</v>
      </c>
      <c r="GN63" s="295">
        <f t="shared" si="268"/>
        <v>0</v>
      </c>
      <c r="GO63" s="297">
        <f t="shared" ca="1" si="311"/>
        <v>1</v>
      </c>
      <c r="GP63" s="297">
        <f t="shared" ca="1" si="311"/>
        <v>2</v>
      </c>
      <c r="GQ63" s="295" t="str">
        <f t="shared" si="269"/>
        <v>-</v>
      </c>
      <c r="GR63" s="295" t="str">
        <f t="shared" si="269"/>
        <v>-</v>
      </c>
      <c r="GS63" s="295" t="str">
        <f t="shared" si="270"/>
        <v>-</v>
      </c>
      <c r="GT63" s="295" t="str">
        <f t="shared" si="270"/>
        <v>-</v>
      </c>
      <c r="GU63" s="295">
        <f t="shared" si="271"/>
        <v>0</v>
      </c>
      <c r="GV63" s="297" t="str">
        <f t="shared" ca="1" si="311"/>
        <v>-</v>
      </c>
      <c r="GW63" s="297" t="str">
        <f t="shared" ca="1" si="312"/>
        <v>-</v>
      </c>
      <c r="GX63" s="295" t="str">
        <f t="array" ref="GX63">IF(OR(GY63:HL63&lt;&gt;"-"),TRUE,"-")</f>
        <v>-</v>
      </c>
      <c r="GY63" s="5" t="str">
        <f>IF($Z63=0,"-",IFERROR(INDEX(CHOOSE($G63,DataAutumn!i.GI, DataWinter!i.GI, DataSpring!i.GI),$H63,7*($Z63-1)+GY$14)*INDEX(GI.LowerScalar,1,GY$14),"-"))</f>
        <v>-</v>
      </c>
      <c r="GZ63" s="5" t="str">
        <f>IF($Z63=0,"-",IFERROR(INDEX(CHOOSE($G63,DataAutumn!i.GI, DataWinter!i.GI, DataSpring!i.GI),$H63,7*($Z63-1)+GZ$14)*INDEX(GI.LowerScalar,1,GZ$14),"-"))</f>
        <v>-</v>
      </c>
      <c r="HA63" s="5" t="str">
        <f>IF($Z63=0,"-",IFERROR(INDEX(CHOOSE($G63,DataAutumn!i.GI, DataWinter!i.GI, DataSpring!i.GI),$H63,7*($Z63-1)+HA$14)*INDEX(GI.LowerScalar,1,HA$14),"-"))</f>
        <v>-</v>
      </c>
      <c r="HB63" s="5" t="str">
        <f>IF($Z63=0,"-",IFERROR(INDEX(CHOOSE($G63,DataAutumn!i.GI, DataWinter!i.GI, DataSpring!i.GI),$H63,7*($Z63-1)+HB$14)*INDEX(GI.LowerScalar,1,HB$14),"-"))</f>
        <v>-</v>
      </c>
      <c r="HC63" s="5" t="str">
        <f>IF($Z63=0,"-",IFERROR(INDEX(CHOOSE($G63,DataAutumn!i.GI, DataWinter!i.GI, DataSpring!i.GI),$H63,7*($Z63-1)+HC$14)*INDEX(GI.LowerScalar,1,HC$14),"-"))</f>
        <v>-</v>
      </c>
      <c r="HD63" s="5" t="str">
        <f>IF($Z63=0,"-",IFERROR(INDEX(CHOOSE($G63,DataAutumn!i.GI, DataWinter!i.GI, DataSpring!i.GI),$H63,7*($Z63-1)+HD$14)*INDEX(GI.LowerScalar,1,HD$14),"-"))</f>
        <v>-</v>
      </c>
      <c r="HE63" s="5" t="str">
        <f>IF($Z63=0,"-",IFERROR(INDEX(CHOOSE($G63,DataAutumn!i.GI, DataWinter!i.GI, DataSpring!i.GI),$H63,7*($Z63-1)+HE$14)*INDEX(GI.LowerScalar,1,HE$14),"-"))</f>
        <v>-</v>
      </c>
      <c r="HF63" s="5" t="str">
        <f>IF($Z63=0,"-",IFERROR(INDEX(CHOOSE($G63,DataAutumn!i.GI, DataWinter!i.GI, DataSpring!i.GI),$H63,7*($Z63-1)+HF$14)*INDEX(GI.LowerScalar,1,HF$14),"-"))</f>
        <v>-</v>
      </c>
      <c r="HG63" s="5" t="str">
        <f>IF($Z63=0,"-",IFERROR(INDEX(CHOOSE($G63,DataAutumn!i.GI, DataWinter!i.GI, DataSpring!i.GI),$H63,7*($Z63-1)+HG$14)*INDEX(GI.LowerScalar,1,HG$14),"-"))</f>
        <v>-</v>
      </c>
      <c r="HH63" s="5" t="str">
        <f>IF($Z63=0,"-",IFERROR(INDEX(CHOOSE($G63,DataAutumn!i.GI, DataWinter!i.GI, DataSpring!i.GI),$H63,7*($Z63-1)+HH$14)*INDEX(GI.LowerScalar,1,HH$14),"-"))</f>
        <v>-</v>
      </c>
      <c r="HI63" s="5" t="str">
        <f>IF($Z63=0,"-",IFERROR(INDEX(CHOOSE($G63,DataAutumn!i.GI, DataWinter!i.GI, DataSpring!i.GI),$H63,7*($Z63-1)+HI$14)*INDEX(GI.LowerScalar,1,HI$14),"-"))</f>
        <v>-</v>
      </c>
      <c r="HJ63" s="5" t="str">
        <f>IF($Z63=0,"-",IFERROR(INDEX(CHOOSE($G63,DataAutumn!i.GI, DataWinter!i.GI, DataSpring!i.GI),$H63,7*($Z63-1)+HJ$14)*INDEX(GI.LowerScalar,1,HJ$14),"-"))</f>
        <v>-</v>
      </c>
      <c r="HK63" s="5" t="str">
        <f>IF($Z63=0,"-",IFERROR(INDEX(CHOOSE($G63,DataAutumn!i.GI, DataWinter!i.GI, DataSpring!i.GI),$H63,7*($Z63-1)+HK$14)*INDEX(GI.LowerScalar,1,HK$14),"-"))</f>
        <v>-</v>
      </c>
      <c r="HL63" s="5" t="str">
        <f>IF($Z63=0,"-",IFERROR(INDEX(CHOOSE($G63,DataAutumn!i.GI, DataWinter!i.GI, DataSpring!i.GI),$H63,7*($Z63-1)+HL$14)*INDEX(GI.LowerScalar,1,HL$14),"-"))</f>
        <v>-</v>
      </c>
      <c r="HM63" s="5" t="b">
        <f t="array" aca="1" ref="HM63" ca="1">IF(OR(HN63:IB63&lt;&gt;"-"),TRUE,"-")</f>
        <v>1</v>
      </c>
      <c r="HN63" s="22">
        <f t="shared" ca="1" si="294"/>
        <v>0</v>
      </c>
      <c r="HO63" s="5" t="str">
        <f>IF($Z63=0,"-",IFERROR(INDEX(CHOOSE($G63,DataAutumn!i.GI, DataWinter!i.GI, DataSpring!i.GI),$H63,7*($Z63-1)+HO$14)*INDEX(GI.UpperScalar,1,HO$14),"-"))</f>
        <v>-</v>
      </c>
      <c r="HP63" s="5" t="str">
        <f>IF($Z63=0,"-",IFERROR(INDEX(CHOOSE($G63,DataAutumn!i.GI, DataWinter!i.GI, DataSpring!i.GI),$H63,7*($Z63-1)+HP$14)*INDEX(GI.UpperScalar,1,HP$14),"-"))</f>
        <v>-</v>
      </c>
      <c r="HQ63" s="5" t="str">
        <f>IF($Z63=0,"-",IFERROR(INDEX(CHOOSE($G63,DataAutumn!i.GI, DataWinter!i.GI, DataSpring!i.GI),$H63,7*($Z63-1)+HQ$14)*INDEX(GI.UpperScalar,1,HQ$14),"-"))</f>
        <v>-</v>
      </c>
      <c r="HR63" s="5" t="str">
        <f>IF($Z63=0,"-",IFERROR(INDEX(CHOOSE($G63,DataAutumn!i.GI, DataWinter!i.GI, DataSpring!i.GI),$H63,7*($Z63-1)+HR$14)*INDEX(GI.UpperScalar,1,HR$14),"-"))</f>
        <v>-</v>
      </c>
      <c r="HS63" s="5" t="str">
        <f>IF($Z63=0,"-",IFERROR(INDEX(CHOOSE($G63,DataAutumn!i.GI, DataWinter!i.GI, DataSpring!i.GI),$H63,7*($Z63-1)+HS$14)*INDEX(GI.UpperScalar,1,HS$14),"-"))</f>
        <v>-</v>
      </c>
      <c r="HT63" s="5" t="str">
        <f>IF($Z63=0,"-",IFERROR(INDEX(CHOOSE($G63,DataAutumn!i.GI, DataWinter!i.GI, DataSpring!i.GI),$H63,7*($Z63-1)+HT$14)*INDEX(GI.UpperScalar,1,HT$14),"-"))</f>
        <v>-</v>
      </c>
      <c r="HU63" s="5" t="str">
        <f>IF($Z63=0,"-",IFERROR(INDEX(CHOOSE($G63,DataAutumn!i.GI, DataWinter!i.GI, DataSpring!i.GI),$H63,7*($Z63-1)+HU$14)*INDEX(GI.UpperScalar,1,HU$14),"-"))</f>
        <v>-</v>
      </c>
      <c r="HV63" s="5" t="str">
        <f>IF($Z63=0,"-",IFERROR(INDEX(CHOOSE($G63,DataAutumn!i.GI, DataWinter!i.GI, DataSpring!i.GI),$H63,7*($Z63-1)+HV$14)*INDEX(GI.UpperScalar,1,HV$14),"-"))</f>
        <v>-</v>
      </c>
      <c r="HW63" s="5" t="str">
        <f>IF($Z63=0,"-",IFERROR(INDEX(CHOOSE($G63,DataAutumn!i.GI, DataWinter!i.GI, DataSpring!i.GI),$H63,7*($Z63-1)+HW$14)*INDEX(GI.UpperScalar,1,HW$14),"-"))</f>
        <v>-</v>
      </c>
      <c r="HX63" s="5" t="str">
        <f>IF($Z63=0,"-",IFERROR(INDEX(CHOOSE($G63,DataAutumn!i.GI, DataWinter!i.GI, DataSpring!i.GI),$H63,7*($Z63-1)+HX$14)*INDEX(GI.UpperScalar,1,HX$14),"-"))</f>
        <v>-</v>
      </c>
      <c r="HY63" s="5" t="str">
        <f>IF($Z63=0,"-",IFERROR(INDEX(CHOOSE($G63,DataAutumn!i.GI, DataWinter!i.GI, DataSpring!i.GI),$H63,7*($Z63-1)+HY$14)*INDEX(GI.UpperScalar,1,HY$14),"-"))</f>
        <v>-</v>
      </c>
      <c r="HZ63" s="5" t="str">
        <f>IF($Z63=0,"-",IFERROR(INDEX(CHOOSE($G63,DataAutumn!i.GI, DataWinter!i.GI, DataSpring!i.GI),$H63,7*($Z63-1)+HZ$14)*INDEX(GI.UpperScalar,1,HZ$14),"-"))</f>
        <v>-</v>
      </c>
      <c r="IA63" s="5" t="str">
        <f>IF($Z63=0,"-",IFERROR(INDEX(CHOOSE($G63,DataAutumn!i.GI, DataWinter!i.GI, DataSpring!i.GI),$H63,7*($Z63-1)+IA$14)*INDEX(GI.UpperScalar,1,IA$14),"-"))</f>
        <v>-</v>
      </c>
      <c r="IB63" s="5" t="str">
        <f>IF($Z63=0,"-",IFERROR(INDEX(CHOOSE($G63,DataAutumn!i.GI, DataWinter!i.GI, DataSpring!i.GI),$H63,7*($Z63-1)+IB$14)*INDEX(GI.UpperScalar,1,IB$14),"-"))</f>
        <v>-</v>
      </c>
      <c r="IC63" s="22" t="str">
        <f t="shared" ca="1" si="106"/>
        <v>-</v>
      </c>
      <c r="ID63" s="22" t="str">
        <f t="shared" ca="1" si="106"/>
        <v>-</v>
      </c>
      <c r="IE63" s="22" t="b">
        <f t="shared" ca="1" si="107"/>
        <v>1</v>
      </c>
      <c r="IF63" s="22">
        <f t="shared" ca="1" si="107"/>
        <v>0</v>
      </c>
      <c r="IG63" s="5" t="str">
        <f t="shared" si="272"/>
        <v>-</v>
      </c>
      <c r="IH63" s="5" t="str">
        <f t="shared" si="272"/>
        <v>-</v>
      </c>
      <c r="II63" s="5" t="str">
        <f t="shared" si="272"/>
        <v>-</v>
      </c>
      <c r="IJ63" s="5" t="str">
        <f t="shared" si="272"/>
        <v>-</v>
      </c>
      <c r="IK63" s="22" t="str">
        <f t="shared" ca="1" si="300"/>
        <v>-</v>
      </c>
      <c r="IL63" s="5">
        <f t="shared" si="273"/>
        <v>0</v>
      </c>
      <c r="IM63" s="22" t="str">
        <f t="shared" ca="1" si="300"/>
        <v>-</v>
      </c>
      <c r="IN63" s="5">
        <f t="shared" si="274"/>
        <v>0</v>
      </c>
      <c r="IO63" s="5">
        <f t="shared" si="275"/>
        <v>0.9</v>
      </c>
      <c r="IP63" s="5">
        <f t="shared" si="275"/>
        <v>0</v>
      </c>
      <c r="IQ63" s="5">
        <f t="shared" si="275"/>
        <v>0</v>
      </c>
      <c r="IR63" s="5">
        <f t="shared" si="276"/>
        <v>450</v>
      </c>
      <c r="IS63" s="5" t="str">
        <f t="shared" si="275"/>
        <v>-</v>
      </c>
      <c r="IT63" s="5" t="str">
        <f t="shared" si="277"/>
        <v>-</v>
      </c>
      <c r="IU63" s="22">
        <f t="shared" ca="1" si="300"/>
        <v>1</v>
      </c>
      <c r="IV63" s="22">
        <f t="shared" ca="1" si="300"/>
        <v>0</v>
      </c>
      <c r="IW63" s="22">
        <f t="shared" ca="1" si="300"/>
        <v>1</v>
      </c>
      <c r="IX63" s="22">
        <f t="shared" ca="1" si="300"/>
        <v>1</v>
      </c>
      <c r="IY63" s="22">
        <f t="shared" ca="1" si="300"/>
        <v>0</v>
      </c>
      <c r="IZ63" s="22">
        <f t="shared" ca="1" si="300"/>
        <v>70</v>
      </c>
      <c r="JA63" s="22">
        <f t="shared" ca="1" si="300"/>
        <v>50</v>
      </c>
      <c r="JB63" s="22">
        <f t="shared" ca="1" si="300"/>
        <v>70</v>
      </c>
      <c r="JC63" s="22">
        <f t="shared" ca="1" si="300"/>
        <v>50</v>
      </c>
      <c r="JD63" s="5">
        <f t="shared" si="278"/>
        <v>1</v>
      </c>
      <c r="JE63" s="5">
        <f t="shared" si="279"/>
        <v>1</v>
      </c>
      <c r="JF63" s="5">
        <f t="shared" si="280"/>
        <v>1</v>
      </c>
      <c r="JG63" s="22">
        <f t="shared" ca="1" si="300"/>
        <v>1</v>
      </c>
      <c r="JH63" s="22">
        <f t="shared" ca="1" si="300"/>
        <v>1</v>
      </c>
      <c r="JI63" s="22">
        <f t="shared" ca="1" si="300"/>
        <v>1</v>
      </c>
      <c r="JJ63" s="22">
        <f t="shared" ca="1" si="300"/>
        <v>1</v>
      </c>
      <c r="JK63" s="22">
        <f t="shared" ca="1" si="300"/>
        <v>1</v>
      </c>
      <c r="JL63" s="22">
        <f t="shared" ca="1" si="300"/>
        <v>1</v>
      </c>
      <c r="JM63" s="22">
        <f t="shared" ca="1" si="300"/>
        <v>1</v>
      </c>
      <c r="JN63" s="173" t="b">
        <f t="shared" si="302"/>
        <v>0</v>
      </c>
      <c r="JO63" s="173" t="str">
        <f t="shared" si="281"/>
        <v>-</v>
      </c>
      <c r="JP63" s="173" t="str">
        <f t="shared" si="281"/>
        <v>-</v>
      </c>
      <c r="JQ63" s="173" t="str">
        <f t="shared" si="281"/>
        <v>-</v>
      </c>
      <c r="JR63" s="173" t="str">
        <f t="shared" si="281"/>
        <v>-</v>
      </c>
      <c r="JS63" s="173" t="str">
        <f t="shared" si="281"/>
        <v>-</v>
      </c>
      <c r="JT63" s="173" t="str">
        <f t="shared" si="281"/>
        <v>-</v>
      </c>
      <c r="JU63" s="173" t="str">
        <f t="shared" si="281"/>
        <v>-</v>
      </c>
      <c r="JV63" s="173" t="str">
        <f t="shared" si="281"/>
        <v>-</v>
      </c>
      <c r="JW63" s="173" t="str">
        <f t="shared" si="281"/>
        <v>-</v>
      </c>
      <c r="JX63" s="173" t="str">
        <f t="shared" si="281"/>
        <v>-</v>
      </c>
      <c r="JY63" s="173" t="str">
        <f t="shared" si="281"/>
        <v>-</v>
      </c>
      <c r="JZ63" s="173" t="str">
        <f t="shared" si="281"/>
        <v>-</v>
      </c>
      <c r="KA63" s="173" t="str">
        <f t="shared" si="281"/>
        <v>-</v>
      </c>
      <c r="KB63" s="173" t="str">
        <f t="shared" si="281"/>
        <v>-</v>
      </c>
      <c r="KC63" s="173" t="str">
        <f t="shared" si="281"/>
        <v>-</v>
      </c>
      <c r="KD63" s="173" t="str">
        <f t="shared" si="281"/>
        <v>-</v>
      </c>
      <c r="KE63" s="173" t="str">
        <f t="shared" si="282"/>
        <v>-</v>
      </c>
      <c r="KF63" s="173" t="str">
        <f t="shared" si="282"/>
        <v>-</v>
      </c>
      <c r="KG63" s="173" t="str">
        <f t="shared" si="282"/>
        <v>-</v>
      </c>
      <c r="KH63" s="173" t="str">
        <f t="shared" si="282"/>
        <v>-</v>
      </c>
      <c r="KI63" s="173" t="str">
        <f t="shared" si="282"/>
        <v>-</v>
      </c>
      <c r="KJ63" s="173" t="str">
        <f t="shared" si="282"/>
        <v>-</v>
      </c>
      <c r="KK63" s="173" t="str">
        <f t="shared" si="282"/>
        <v>-</v>
      </c>
      <c r="KL63" s="173" t="str">
        <f t="shared" si="282"/>
        <v>-</v>
      </c>
      <c r="KM63" s="173" t="str">
        <f t="shared" si="282"/>
        <v>-</v>
      </c>
      <c r="KN63" s="173" t="str">
        <f t="shared" si="282"/>
        <v>-</v>
      </c>
      <c r="KO63" s="173" t="str">
        <f t="shared" si="282"/>
        <v>-</v>
      </c>
      <c r="KP63" s="173" t="str">
        <f t="shared" si="282"/>
        <v>-</v>
      </c>
      <c r="KQ63" s="173" t="str">
        <f t="shared" si="282"/>
        <v>-</v>
      </c>
      <c r="KR63" s="173" t="str">
        <f t="shared" si="282"/>
        <v>-</v>
      </c>
      <c r="KS63" s="173" t="str">
        <f t="shared" si="282"/>
        <v>-</v>
      </c>
      <c r="KT63" s="173" t="str">
        <f t="shared" si="282"/>
        <v>-</v>
      </c>
      <c r="KU63" s="173" t="str">
        <f t="shared" si="283"/>
        <v>-</v>
      </c>
      <c r="KV63" s="173" t="str">
        <f t="shared" si="283"/>
        <v>-</v>
      </c>
      <c r="KW63" s="173" t="str">
        <f t="shared" si="283"/>
        <v>-</v>
      </c>
      <c r="KX63" s="173" t="str">
        <f t="shared" si="283"/>
        <v>-</v>
      </c>
      <c r="KY63" s="173" t="str">
        <f t="shared" si="283"/>
        <v>-</v>
      </c>
      <c r="KZ63" s="173" t="str">
        <f t="shared" si="283"/>
        <v>-</v>
      </c>
      <c r="LA63" s="173" t="str">
        <f t="shared" si="283"/>
        <v>-</v>
      </c>
      <c r="LB63" s="173" t="str">
        <f t="shared" si="283"/>
        <v>-</v>
      </c>
      <c r="LC63" s="173" t="str">
        <f t="shared" si="283"/>
        <v>-</v>
      </c>
      <c r="LD63" s="173" t="str">
        <f t="shared" si="283"/>
        <v>-</v>
      </c>
      <c r="LE63" s="173" t="str">
        <f t="shared" si="283"/>
        <v>-</v>
      </c>
      <c r="LF63" s="173" t="str">
        <f t="shared" si="283"/>
        <v>-</v>
      </c>
      <c r="LG63" s="173" t="str">
        <f t="shared" si="283"/>
        <v>-</v>
      </c>
      <c r="LH63" s="173" t="str">
        <f t="shared" si="283"/>
        <v>-</v>
      </c>
      <c r="LI63" s="173" t="str">
        <f t="shared" si="283"/>
        <v>-</v>
      </c>
      <c r="LJ63" s="173" t="str">
        <f t="shared" si="283"/>
        <v>-</v>
      </c>
      <c r="LK63" s="173" t="str">
        <f t="shared" si="284"/>
        <v>-</v>
      </c>
      <c r="LL63" s="173" t="str">
        <f t="shared" si="284"/>
        <v>-</v>
      </c>
      <c r="LM63" s="173" t="str">
        <f t="shared" si="284"/>
        <v>-</v>
      </c>
      <c r="LN63" s="173" t="str">
        <f t="shared" si="284"/>
        <v>-</v>
      </c>
      <c r="LO63" s="173" t="str">
        <f t="shared" si="284"/>
        <v>-</v>
      </c>
      <c r="LP63" s="173" t="str">
        <f t="shared" si="284"/>
        <v>-</v>
      </c>
      <c r="LQ63" s="173" t="str">
        <f t="shared" si="284"/>
        <v>-</v>
      </c>
      <c r="LR63" s="173" t="str">
        <f t="shared" si="284"/>
        <v>-</v>
      </c>
      <c r="LS63" s="173" t="str">
        <f t="shared" si="284"/>
        <v>-</v>
      </c>
      <c r="LT63" s="173" t="str">
        <f t="shared" si="284"/>
        <v>-</v>
      </c>
      <c r="LU63" s="173" t="str">
        <f t="shared" si="284"/>
        <v>-</v>
      </c>
      <c r="LV63" s="173" t="str">
        <f t="shared" si="284"/>
        <v>-</v>
      </c>
      <c r="LW63" s="173" t="str">
        <f t="shared" si="284"/>
        <v>-</v>
      </c>
      <c r="LX63" s="173" t="str">
        <f t="shared" si="284"/>
        <v>-</v>
      </c>
      <c r="LY63" s="173" t="str">
        <f t="shared" si="284"/>
        <v>-</v>
      </c>
      <c r="LZ63" s="173" t="str">
        <f t="shared" si="284"/>
        <v>-</v>
      </c>
      <c r="MA63" s="173" t="str">
        <f t="shared" si="285"/>
        <v>-</v>
      </c>
      <c r="MB63" s="173" t="str">
        <f t="shared" si="285"/>
        <v>-</v>
      </c>
      <c r="MC63" s="173" t="str">
        <f t="shared" si="285"/>
        <v>-</v>
      </c>
      <c r="MD63" s="173" t="str">
        <f t="shared" si="285"/>
        <v>-</v>
      </c>
      <c r="ME63" s="173" t="str">
        <f t="shared" si="285"/>
        <v>-</v>
      </c>
      <c r="MF63" s="173" t="str">
        <f t="shared" si="285"/>
        <v>-</v>
      </c>
      <c r="MG63" s="173" t="str">
        <f t="shared" si="285"/>
        <v>-</v>
      </c>
      <c r="MH63" s="173" t="str">
        <f t="shared" si="285"/>
        <v>-</v>
      </c>
      <c r="MI63" s="173" t="str">
        <f t="shared" si="285"/>
        <v>-</v>
      </c>
      <c r="MJ63" s="173" t="str">
        <f t="shared" si="285"/>
        <v>-</v>
      </c>
      <c r="MK63" s="173" t="str">
        <f t="shared" si="285"/>
        <v>-</v>
      </c>
      <c r="ML63" s="173" t="str">
        <f t="shared" si="285"/>
        <v>-</v>
      </c>
      <c r="MM63" s="173" t="str">
        <f t="shared" si="285"/>
        <v>-</v>
      </c>
      <c r="MN63" s="173" t="str">
        <f t="shared" si="285"/>
        <v>-</v>
      </c>
      <c r="MO63" s="173" t="str">
        <f t="shared" si="285"/>
        <v>-</v>
      </c>
      <c r="MP63" s="173" t="str">
        <f t="shared" si="285"/>
        <v>-</v>
      </c>
      <c r="MQ63" s="173" t="str">
        <f t="shared" si="286"/>
        <v>-</v>
      </c>
      <c r="MR63" s="173" t="str">
        <f t="shared" si="286"/>
        <v>-</v>
      </c>
      <c r="MS63" s="173" t="str">
        <f t="shared" si="286"/>
        <v>-</v>
      </c>
      <c r="MT63" s="173" t="str">
        <f t="shared" si="286"/>
        <v>-</v>
      </c>
      <c r="MU63" s="173" t="str">
        <f t="shared" si="286"/>
        <v>-</v>
      </c>
      <c r="MV63" s="173" t="str">
        <f t="shared" si="286"/>
        <v>-</v>
      </c>
      <c r="MW63" s="173" t="str">
        <f t="shared" si="286"/>
        <v>-</v>
      </c>
      <c r="MX63" s="173" t="str">
        <f t="shared" si="286"/>
        <v>-</v>
      </c>
      <c r="MY63" s="173" t="str">
        <f t="shared" si="286"/>
        <v>-</v>
      </c>
      <c r="MZ63" s="173" t="str">
        <f t="shared" si="286"/>
        <v>-</v>
      </c>
      <c r="NA63" s="173" t="str">
        <f t="shared" si="286"/>
        <v>-</v>
      </c>
      <c r="NB63" s="173" t="str">
        <f t="shared" si="286"/>
        <v>-</v>
      </c>
      <c r="NC63" s="173" t="str">
        <f t="shared" si="286"/>
        <v>-</v>
      </c>
      <c r="ND63" s="173" t="str">
        <f t="shared" si="286"/>
        <v>-</v>
      </c>
      <c r="NE63" s="173" t="str">
        <f t="shared" si="286"/>
        <v>-</v>
      </c>
      <c r="NF63" s="173" t="str">
        <f t="shared" si="286"/>
        <v>-</v>
      </c>
      <c r="NG63" s="173" t="str">
        <f t="shared" si="287"/>
        <v>-</v>
      </c>
      <c r="NH63" s="173" t="str">
        <f t="shared" si="287"/>
        <v>-</v>
      </c>
      <c r="NI63" s="173" t="str">
        <f t="shared" si="287"/>
        <v>-</v>
      </c>
      <c r="NJ63" s="173" t="str">
        <f t="shared" si="287"/>
        <v>-</v>
      </c>
      <c r="NK63" s="173" t="str">
        <f t="shared" si="287"/>
        <v>-</v>
      </c>
      <c r="NL63" s="173" t="str">
        <f t="shared" si="287"/>
        <v>-</v>
      </c>
      <c r="NM63" s="173" t="str">
        <f t="shared" si="287"/>
        <v>-</v>
      </c>
      <c r="NN63" s="173" t="str">
        <f t="shared" si="287"/>
        <v>-</v>
      </c>
      <c r="NO63" s="173" t="str">
        <f t="shared" si="287"/>
        <v>-</v>
      </c>
      <c r="NP63" s="173" t="str">
        <f t="shared" si="287"/>
        <v>-</v>
      </c>
      <c r="NQ63" s="173" t="str">
        <f t="shared" si="287"/>
        <v>-</v>
      </c>
      <c r="NR63" s="173" t="str">
        <f t="shared" si="287"/>
        <v>-</v>
      </c>
      <c r="NS63" s="173" t="str">
        <f t="shared" si="287"/>
        <v>-</v>
      </c>
      <c r="NT63" s="173" t="str">
        <f t="shared" si="287"/>
        <v>-</v>
      </c>
      <c r="NU63" s="173" t="str">
        <f t="shared" si="287"/>
        <v>-</v>
      </c>
      <c r="NV63" s="173" t="str">
        <f t="shared" si="287"/>
        <v>-</v>
      </c>
      <c r="NW63" s="173" t="str">
        <f t="shared" si="288"/>
        <v>-</v>
      </c>
      <c r="NX63" s="173" t="str">
        <f t="shared" si="288"/>
        <v>-</v>
      </c>
      <c r="NY63" s="173" t="str">
        <f t="shared" si="288"/>
        <v>-</v>
      </c>
      <c r="NZ63" s="173" t="str">
        <f t="shared" si="288"/>
        <v>-</v>
      </c>
      <c r="OA63" s="173" t="str">
        <f t="shared" si="288"/>
        <v>-</v>
      </c>
      <c r="OB63" s="173" t="str">
        <f t="shared" si="288"/>
        <v>-</v>
      </c>
      <c r="OC63" s="173" t="str">
        <f t="shared" si="288"/>
        <v>-</v>
      </c>
      <c r="OD63" s="173" t="str">
        <f t="shared" si="288"/>
        <v>-</v>
      </c>
      <c r="OE63" s="22">
        <f t="shared" ca="1" si="300"/>
        <v>0</v>
      </c>
      <c r="OF63" s="22" t="str">
        <f t="shared" ca="1" si="300"/>
        <v>-</v>
      </c>
      <c r="OG63" s="22">
        <f t="shared" ca="1" si="300"/>
        <v>0</v>
      </c>
      <c r="OH63" s="22">
        <f t="shared" ca="1" si="300"/>
        <v>0</v>
      </c>
      <c r="OI63" s="27">
        <v>0</v>
      </c>
    </row>
    <row r="64" spans="1:399" s="303" customFormat="1" outlineLevel="1">
      <c r="A64" s="302">
        <f t="shared" si="301"/>
        <v>59</v>
      </c>
      <c r="B64" s="302"/>
      <c r="D64" s="303" t="b">
        <v>0</v>
      </c>
      <c r="G64" s="302"/>
      <c r="H64" s="302"/>
      <c r="I64" s="302"/>
      <c r="J64" s="302"/>
      <c r="K64" s="302"/>
      <c r="L64" s="302"/>
      <c r="M64" s="302"/>
      <c r="N64" s="302"/>
      <c r="O64" s="302"/>
      <c r="P64" s="302"/>
      <c r="Q64" s="302"/>
      <c r="R64" s="302"/>
      <c r="S64" s="302"/>
      <c r="T64" s="302"/>
      <c r="U64" s="302"/>
      <c r="V64" s="302"/>
      <c r="W64" s="302"/>
      <c r="X64" s="302"/>
      <c r="Y64" s="302"/>
      <c r="Z64" s="32"/>
      <c r="AH64" s="309"/>
      <c r="AI64" s="309"/>
      <c r="AJ64" s="332" t="str">
        <f ca="1">"blank "&amp;TEXT(RAND(),"0.000")</f>
        <v>blank 0.299</v>
      </c>
      <c r="AK64" s="10" t="str">
        <f ca="1">IF(COUNTIF(AJ$5:AJ64,AJ64)=1,"-","Dup")</f>
        <v>-</v>
      </c>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c r="FH64" s="16"/>
      <c r="FI64" s="16"/>
      <c r="FJ64" s="16"/>
      <c r="FK64" s="16"/>
      <c r="FL64" s="16"/>
      <c r="FM64" s="16"/>
      <c r="FN64" s="16"/>
      <c r="FO64" s="16"/>
      <c r="FP64" s="16"/>
      <c r="FQ64" s="16"/>
      <c r="FR64" s="16"/>
      <c r="FS64" s="16"/>
      <c r="FT64" s="16"/>
      <c r="FU64" s="16"/>
      <c r="FV64" s="16"/>
      <c r="FW64" s="16"/>
      <c r="FX64" s="16"/>
      <c r="FY64" s="16"/>
      <c r="FZ64" s="16"/>
      <c r="GA64" s="16"/>
      <c r="GB64" s="16"/>
      <c r="GC64" s="16"/>
      <c r="GD64" s="16"/>
      <c r="GE64" s="16"/>
      <c r="GF64" s="16"/>
      <c r="GG64" s="16"/>
      <c r="GH64" s="16"/>
      <c r="GI64" s="16"/>
      <c r="GJ64" s="16"/>
      <c r="GK64" s="16"/>
      <c r="GL64" s="16"/>
      <c r="GM64" s="16"/>
      <c r="GN64" s="16"/>
      <c r="GO64" s="16"/>
      <c r="GP64" s="16"/>
      <c r="GQ64" s="16"/>
      <c r="GR64" s="16"/>
      <c r="GS64" s="16"/>
      <c r="GT64" s="16"/>
      <c r="GU64" s="16"/>
      <c r="GV64" s="16"/>
      <c r="GW64" s="16"/>
      <c r="GX64" s="16"/>
      <c r="GY64" s="16"/>
      <c r="GZ64" s="16"/>
      <c r="HA64" s="16"/>
      <c r="HB64" s="16"/>
      <c r="HC64" s="16"/>
      <c r="HD64" s="16"/>
      <c r="HE64" s="16"/>
      <c r="HF64" s="16"/>
      <c r="HG64" s="16"/>
      <c r="HH64" s="16"/>
      <c r="HI64" s="16"/>
      <c r="HJ64" s="16"/>
      <c r="HK64" s="16"/>
      <c r="HL64" s="16"/>
      <c r="HM64" s="16"/>
      <c r="HN64" s="16"/>
      <c r="HO64" s="16"/>
      <c r="HP64" s="16"/>
      <c r="HQ64" s="16"/>
      <c r="HR64" s="16"/>
      <c r="HS64" s="16"/>
      <c r="HT64" s="16"/>
      <c r="HU64" s="16"/>
      <c r="HV64" s="16"/>
      <c r="HW64" s="16"/>
      <c r="HX64" s="16"/>
      <c r="HY64" s="16"/>
      <c r="HZ64" s="16"/>
      <c r="IA64" s="16"/>
      <c r="IB64" s="16"/>
      <c r="IC64" s="16"/>
      <c r="ID64" s="16"/>
      <c r="IE64" s="16"/>
      <c r="IF64" s="16"/>
      <c r="IG64" s="16"/>
      <c r="IH64" s="16"/>
      <c r="II64" s="16"/>
      <c r="IJ64" s="16"/>
      <c r="IK64" s="16"/>
      <c r="IL64" s="16"/>
      <c r="IM64" s="16"/>
      <c r="IN64" s="16"/>
      <c r="IO64" s="16"/>
      <c r="IP64" s="16"/>
      <c r="IQ64" s="16"/>
      <c r="IR64" s="16"/>
      <c r="IS64" s="16"/>
      <c r="IT64" s="16"/>
      <c r="IU64" s="16"/>
      <c r="IV64" s="16"/>
      <c r="IW64" s="16"/>
      <c r="IX64" s="16"/>
      <c r="IY64" s="16"/>
      <c r="IZ64" s="16"/>
      <c r="JA64" s="16"/>
      <c r="JB64" s="16"/>
      <c r="JC64" s="16"/>
      <c r="JD64" s="16"/>
      <c r="JE64" s="16"/>
      <c r="JF64" s="16"/>
      <c r="JG64" s="16"/>
      <c r="JH64" s="16"/>
      <c r="JI64" s="16"/>
      <c r="JJ64" s="16"/>
      <c r="JK64" s="16"/>
      <c r="JL64" s="16"/>
      <c r="JM64" s="16"/>
      <c r="JN64" s="16"/>
      <c r="JO64" s="16"/>
      <c r="JP64" s="16"/>
      <c r="JQ64" s="16"/>
      <c r="JR64" s="16"/>
      <c r="JS64" s="16"/>
      <c r="JT64" s="16"/>
      <c r="JU64" s="16"/>
      <c r="JV64" s="16"/>
      <c r="JW64" s="16"/>
      <c r="JX64" s="16"/>
      <c r="JY64" s="16"/>
      <c r="JZ64" s="16"/>
      <c r="KA64" s="16"/>
      <c r="KB64" s="16"/>
      <c r="KC64" s="16"/>
      <c r="KD64" s="16"/>
      <c r="KE64" s="16"/>
      <c r="KF64" s="16"/>
      <c r="KG64" s="16"/>
      <c r="KH64" s="16"/>
      <c r="KI64" s="16"/>
      <c r="KJ64" s="16"/>
      <c r="KK64" s="16"/>
      <c r="KL64" s="16"/>
      <c r="KM64" s="16"/>
      <c r="KN64" s="16"/>
      <c r="KO64" s="16"/>
      <c r="KP64" s="16"/>
      <c r="KQ64" s="16"/>
      <c r="KR64" s="16"/>
      <c r="KS64" s="16"/>
      <c r="KT64" s="16"/>
      <c r="KU64" s="16"/>
      <c r="KV64" s="16"/>
      <c r="KW64" s="16"/>
      <c r="KX64" s="16"/>
      <c r="KY64" s="16"/>
      <c r="KZ64" s="16"/>
      <c r="LA64" s="16"/>
      <c r="LB64" s="16"/>
      <c r="LC64" s="16"/>
      <c r="LD64" s="16"/>
      <c r="LE64" s="16"/>
      <c r="LF64" s="16"/>
      <c r="LG64" s="16"/>
      <c r="LH64" s="16"/>
      <c r="LI64" s="16"/>
      <c r="LJ64" s="16"/>
      <c r="LK64" s="16"/>
      <c r="LL64" s="16"/>
      <c r="LM64" s="16"/>
      <c r="LN64" s="16"/>
      <c r="LO64" s="16"/>
      <c r="LP64" s="16"/>
      <c r="LQ64" s="16"/>
      <c r="LR64" s="16"/>
      <c r="LS64" s="16"/>
      <c r="LT64" s="16"/>
      <c r="LU64" s="16"/>
      <c r="LV64" s="16"/>
      <c r="LW64" s="16"/>
      <c r="LX64" s="16"/>
      <c r="LY64" s="16"/>
      <c r="LZ64" s="16"/>
      <c r="MA64" s="16"/>
      <c r="MB64" s="16"/>
      <c r="MC64" s="16"/>
      <c r="MD64" s="16"/>
      <c r="ME64" s="16"/>
      <c r="MF64" s="16"/>
      <c r="MG64" s="16"/>
      <c r="MH64" s="16"/>
      <c r="MI64" s="16"/>
      <c r="MJ64" s="16"/>
      <c r="MK64" s="16"/>
      <c r="ML64" s="16"/>
      <c r="MM64" s="16"/>
      <c r="MN64" s="16"/>
      <c r="MO64" s="16"/>
      <c r="MP64" s="16"/>
      <c r="MQ64" s="16"/>
      <c r="MR64" s="16"/>
      <c r="MS64" s="16"/>
      <c r="MT64" s="16"/>
      <c r="MU64" s="16"/>
      <c r="MV64" s="16"/>
      <c r="MW64" s="16"/>
      <c r="MX64" s="16"/>
      <c r="MY64" s="16"/>
      <c r="MZ64" s="16"/>
      <c r="NA64" s="16"/>
      <c r="NB64" s="16"/>
      <c r="NC64" s="16"/>
      <c r="ND64" s="16"/>
      <c r="NE64" s="16"/>
      <c r="NF64" s="16"/>
      <c r="NG64" s="16"/>
      <c r="NH64" s="16"/>
      <c r="NI64" s="16"/>
      <c r="NJ64" s="16"/>
      <c r="NK64" s="16"/>
      <c r="NL64" s="16"/>
      <c r="NM64" s="16"/>
      <c r="NN64" s="16"/>
      <c r="NO64" s="16"/>
      <c r="NP64" s="16"/>
      <c r="NQ64" s="16"/>
      <c r="NR64" s="16"/>
      <c r="NS64" s="16"/>
      <c r="NT64" s="16"/>
      <c r="NU64" s="16"/>
      <c r="NV64" s="16"/>
      <c r="NW64" s="16"/>
      <c r="NX64" s="16"/>
      <c r="NY64" s="16"/>
      <c r="NZ64" s="16"/>
      <c r="OA64" s="16"/>
      <c r="OB64" s="16"/>
      <c r="OC64" s="16"/>
      <c r="OD64" s="16"/>
      <c r="OE64" s="16"/>
      <c r="OF64" s="16"/>
      <c r="OG64" s="16"/>
      <c r="OH64" s="16"/>
      <c r="OI64" s="27">
        <v>0</v>
      </c>
    </row>
    <row r="65" spans="1:399" outlineLevel="1">
      <c r="A65" s="24">
        <f t="shared" si="22"/>
        <v>60</v>
      </c>
      <c r="B65" s="24"/>
      <c r="D65" t="b">
        <v>0</v>
      </c>
      <c r="E65" s="15"/>
      <c r="F65" s="15"/>
      <c r="AJ65" s="330" t="s">
        <v>867</v>
      </c>
      <c r="AK65" s="10" t="str">
        <f ca="1">IF(COUNTIF(AJ$5:AJ65,AJ65)=1,"-","Dup")</f>
        <v>-</v>
      </c>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c r="FH65" s="16"/>
      <c r="FI65" s="16"/>
      <c r="FJ65" s="16"/>
      <c r="FK65" s="16"/>
      <c r="FL65" s="16"/>
      <c r="FM65" s="16"/>
      <c r="FN65" s="16"/>
      <c r="FO65" s="16"/>
      <c r="FP65" s="16"/>
      <c r="FQ65" s="16"/>
      <c r="FR65" s="16"/>
      <c r="FS65" s="16"/>
      <c r="FT65" s="16"/>
      <c r="FU65" s="16"/>
      <c r="FV65" s="16"/>
      <c r="FW65" s="16"/>
      <c r="FX65" s="16"/>
      <c r="FY65" s="16"/>
      <c r="FZ65" s="16"/>
      <c r="GA65" s="16"/>
      <c r="GB65" s="16"/>
      <c r="GC65" s="16"/>
      <c r="GD65" s="16"/>
      <c r="GE65" s="16"/>
      <c r="GF65" s="16"/>
      <c r="GG65" s="16"/>
      <c r="GH65" s="16"/>
      <c r="GI65" s="16"/>
      <c r="GJ65" s="16"/>
      <c r="GK65" s="16"/>
      <c r="GL65" s="16"/>
      <c r="GM65" s="16"/>
      <c r="GN65" s="16"/>
      <c r="GO65" s="16"/>
      <c r="GP65" s="16"/>
      <c r="GQ65" s="16"/>
      <c r="GR65" s="16"/>
      <c r="GS65" s="16"/>
      <c r="GT65" s="16"/>
      <c r="GU65" s="16"/>
      <c r="GV65" s="16"/>
      <c r="GW65" s="16"/>
      <c r="GX65" s="16"/>
      <c r="GY65" s="16"/>
      <c r="GZ65" s="16"/>
      <c r="HA65" s="16"/>
      <c r="HB65" s="16"/>
      <c r="HC65" s="16"/>
      <c r="HD65" s="16"/>
      <c r="HE65" s="16"/>
      <c r="HF65" s="16"/>
      <c r="HG65" s="16"/>
      <c r="HH65" s="16"/>
      <c r="HI65" s="16"/>
      <c r="HJ65" s="16"/>
      <c r="HK65" s="16"/>
      <c r="HL65" s="16"/>
      <c r="HM65" s="16"/>
      <c r="HN65" s="16"/>
      <c r="HO65" s="16"/>
      <c r="HP65" s="16"/>
      <c r="HQ65" s="16"/>
      <c r="HR65" s="16"/>
      <c r="HS65" s="16"/>
      <c r="HT65" s="16"/>
      <c r="HU65" s="16"/>
      <c r="HV65" s="16"/>
      <c r="HW65" s="16"/>
      <c r="HX65" s="16"/>
      <c r="HY65" s="16"/>
      <c r="HZ65" s="16"/>
      <c r="IA65" s="16"/>
      <c r="IB65" s="16"/>
      <c r="IC65" s="16"/>
      <c r="ID65" s="16"/>
      <c r="IE65" s="16"/>
      <c r="IF65" s="16"/>
      <c r="IG65" s="16"/>
      <c r="IH65" s="16"/>
      <c r="II65" s="16"/>
      <c r="IJ65" s="16"/>
      <c r="IK65" s="16"/>
      <c r="IL65" s="16"/>
      <c r="IM65" s="16"/>
      <c r="IN65" s="16"/>
      <c r="IO65" s="16"/>
      <c r="IP65" s="16"/>
      <c r="IQ65" s="16"/>
      <c r="IR65" s="16"/>
      <c r="IS65" s="16"/>
      <c r="IT65" s="16"/>
      <c r="IU65" s="16"/>
      <c r="IV65" s="16"/>
      <c r="IW65" s="16"/>
      <c r="IX65" s="16"/>
      <c r="IY65" s="16"/>
      <c r="IZ65" s="21">
        <v>1</v>
      </c>
      <c r="JA65" s="21">
        <v>2</v>
      </c>
      <c r="JB65" s="21">
        <v>3</v>
      </c>
      <c r="JC65" s="21">
        <v>4</v>
      </c>
      <c r="JD65" s="16"/>
      <c r="JE65" s="16"/>
      <c r="JF65" s="16"/>
      <c r="JG65" s="16"/>
      <c r="JH65" s="16"/>
      <c r="JI65" s="16"/>
      <c r="JJ65" s="16"/>
      <c r="JK65" s="16"/>
      <c r="JL65" s="16"/>
      <c r="JM65" s="16"/>
      <c r="JN65" s="16"/>
      <c r="JO65" s="16"/>
      <c r="JP65" s="16"/>
      <c r="JQ65" s="16"/>
      <c r="JR65" s="16"/>
      <c r="JS65" s="16"/>
      <c r="JT65" s="16"/>
      <c r="JU65" s="16"/>
      <c r="JV65" s="16"/>
      <c r="JW65" s="16"/>
      <c r="JX65" s="16"/>
      <c r="JY65" s="16"/>
      <c r="JZ65" s="16"/>
      <c r="KA65" s="16"/>
      <c r="KB65" s="16"/>
      <c r="KC65" s="16"/>
      <c r="KD65" s="16"/>
      <c r="KE65" s="16"/>
      <c r="KF65" s="16"/>
      <c r="KG65" s="16"/>
      <c r="KH65" s="16"/>
      <c r="KI65" s="16"/>
      <c r="KJ65" s="16"/>
      <c r="KK65" s="16"/>
      <c r="KL65" s="16"/>
      <c r="KM65" s="16"/>
      <c r="KN65" s="16"/>
      <c r="KO65" s="16"/>
      <c r="KP65" s="16"/>
      <c r="KQ65" s="16"/>
      <c r="KR65" s="16"/>
      <c r="KS65" s="16"/>
      <c r="KT65" s="16"/>
      <c r="KU65" s="16"/>
      <c r="KV65" s="16"/>
      <c r="KW65" s="16"/>
      <c r="KX65" s="16"/>
      <c r="KY65" s="16"/>
      <c r="KZ65" s="16"/>
      <c r="LA65" s="16"/>
      <c r="LB65" s="16"/>
      <c r="LC65" s="16"/>
      <c r="LD65" s="16"/>
      <c r="LE65" s="16"/>
      <c r="LF65" s="16"/>
      <c r="LG65" s="16"/>
      <c r="LH65" s="16"/>
      <c r="LI65" s="16"/>
      <c r="LJ65" s="16"/>
      <c r="LK65" s="16"/>
      <c r="LL65" s="16"/>
      <c r="LM65" s="16"/>
      <c r="LN65" s="16"/>
      <c r="LO65" s="16"/>
      <c r="LP65" s="16"/>
      <c r="LQ65" s="16"/>
      <c r="LR65" s="16"/>
      <c r="LS65" s="16"/>
      <c r="LT65" s="16"/>
      <c r="LU65" s="16"/>
      <c r="LV65" s="16"/>
      <c r="LW65" s="16"/>
      <c r="LX65" s="16"/>
      <c r="LY65" s="16"/>
      <c r="LZ65" s="16"/>
      <c r="MA65" s="16"/>
      <c r="MB65" s="16"/>
      <c r="MC65" s="16"/>
      <c r="MD65" s="16"/>
      <c r="ME65" s="16"/>
      <c r="MF65" s="16"/>
      <c r="MG65" s="16"/>
      <c r="MH65" s="16"/>
      <c r="MI65" s="16"/>
      <c r="MJ65" s="16"/>
      <c r="MK65" s="16"/>
      <c r="ML65" s="16"/>
      <c r="MM65" s="16"/>
      <c r="MN65" s="16"/>
      <c r="MO65" s="16"/>
      <c r="MP65" s="16"/>
      <c r="MQ65" s="16"/>
      <c r="MR65" s="16"/>
      <c r="MS65" s="16"/>
      <c r="MT65" s="16"/>
      <c r="MU65" s="16"/>
      <c r="MV65" s="16"/>
      <c r="MW65" s="16"/>
      <c r="MX65" s="16"/>
      <c r="MY65" s="16"/>
      <c r="MZ65" s="16"/>
      <c r="NA65" s="16"/>
      <c r="NB65" s="16"/>
      <c r="NC65" s="16"/>
      <c r="ND65" s="16"/>
      <c r="NE65" s="16"/>
      <c r="NF65" s="16"/>
      <c r="NG65" s="16"/>
      <c r="NH65" s="16"/>
      <c r="NI65" s="16"/>
      <c r="NJ65" s="16"/>
      <c r="NK65" s="16"/>
      <c r="NL65" s="16"/>
      <c r="NM65" s="16"/>
      <c r="NN65" s="16"/>
      <c r="NO65" s="16"/>
      <c r="NP65" s="16"/>
      <c r="NQ65" s="16"/>
      <c r="NR65" s="16"/>
      <c r="NS65" s="16"/>
      <c r="NT65" s="16"/>
      <c r="NU65" s="16"/>
      <c r="NV65" s="16"/>
      <c r="NW65" s="16"/>
      <c r="NX65" s="16"/>
      <c r="NY65" s="16"/>
      <c r="NZ65" s="16"/>
      <c r="OA65" s="16"/>
      <c r="OB65" s="16"/>
      <c r="OC65" s="16"/>
      <c r="OD65" s="16"/>
      <c r="OE65" s="16"/>
      <c r="OF65" s="16"/>
      <c r="OG65" s="16"/>
      <c r="OH65" s="16"/>
      <c r="OI65" s="27">
        <v>0</v>
      </c>
    </row>
    <row r="66" spans="1:399" outlineLevel="1">
      <c r="A66" s="24">
        <f t="shared" si="22"/>
        <v>61</v>
      </c>
      <c r="B66" s="24"/>
      <c r="D66" t="b">
        <v>0</v>
      </c>
      <c r="E66" s="15"/>
      <c r="F66" s="15"/>
      <c r="AJ66" s="330" t="s">
        <v>868</v>
      </c>
      <c r="AK66" s="10" t="str">
        <f ca="1">IF(COUNTIF(AJ$5:AJ66,AJ66)=1,"-","Dup")</f>
        <v>-</v>
      </c>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c r="FK66" s="16"/>
      <c r="FL66" s="16"/>
      <c r="FM66" s="16"/>
      <c r="FN66" s="16"/>
      <c r="FO66" s="16"/>
      <c r="FP66" s="16"/>
      <c r="FQ66" s="16"/>
      <c r="FR66" s="16"/>
      <c r="FS66" s="16"/>
      <c r="FT66" s="16"/>
      <c r="FU66" s="16"/>
      <c r="FV66" s="16"/>
      <c r="FW66" s="16"/>
      <c r="FX66" s="21">
        <v>6</v>
      </c>
      <c r="FY66" s="16"/>
      <c r="FZ66" s="16"/>
      <c r="GA66" s="21">
        <v>7</v>
      </c>
      <c r="GB66" s="21">
        <v>7</v>
      </c>
      <c r="GC66" s="21">
        <v>8</v>
      </c>
      <c r="GD66" s="21">
        <v>9</v>
      </c>
      <c r="GE66" s="16"/>
      <c r="GF66" s="16"/>
      <c r="GG66" s="16"/>
      <c r="GH66" s="16"/>
      <c r="GI66" s="16"/>
      <c r="GJ66" s="16"/>
      <c r="GK66" s="16"/>
      <c r="GL66" s="16"/>
      <c r="GM66" s="16"/>
      <c r="GN66" s="21">
        <v>7</v>
      </c>
      <c r="GO66" s="16"/>
      <c r="GP66" s="16"/>
      <c r="GQ66" s="21">
        <v>1</v>
      </c>
      <c r="GR66" s="21">
        <v>2</v>
      </c>
      <c r="GS66" s="21">
        <v>1</v>
      </c>
      <c r="GT66" s="21">
        <v>2</v>
      </c>
      <c r="GU66" s="21">
        <v>2</v>
      </c>
      <c r="GV66" s="21">
        <v>3</v>
      </c>
      <c r="GW66" s="21">
        <v>4</v>
      </c>
      <c r="GX66" s="16"/>
      <c r="GY66" s="16"/>
      <c r="GZ66" s="16"/>
      <c r="HA66" s="16"/>
      <c r="HB66" s="16"/>
      <c r="HC66" s="16"/>
      <c r="HD66" s="16"/>
      <c r="HE66" s="16"/>
      <c r="HF66" s="16"/>
      <c r="HG66" s="16"/>
      <c r="HH66" s="16"/>
      <c r="HI66" s="16"/>
      <c r="HJ66" s="16"/>
      <c r="HK66" s="16"/>
      <c r="HL66" s="16"/>
      <c r="HM66" s="16"/>
      <c r="HN66" s="16"/>
      <c r="HO66" s="16"/>
      <c r="HP66" s="16"/>
      <c r="HQ66" s="16"/>
      <c r="HR66" s="16"/>
      <c r="HS66" s="16"/>
      <c r="HT66" s="16"/>
      <c r="HU66" s="16"/>
      <c r="HV66" s="16"/>
      <c r="HW66" s="16"/>
      <c r="HX66" s="16"/>
      <c r="HY66" s="16"/>
      <c r="HZ66" s="16"/>
      <c r="IA66" s="16"/>
      <c r="IB66" s="16"/>
      <c r="IC66" s="16"/>
      <c r="ID66" s="16"/>
      <c r="IE66" s="16"/>
      <c r="IF66" s="16"/>
      <c r="IG66" s="16"/>
      <c r="IH66" s="16"/>
      <c r="II66" s="16"/>
      <c r="IJ66" s="16"/>
      <c r="IK66" s="16"/>
      <c r="IL66" s="16"/>
      <c r="IM66" s="16"/>
      <c r="IN66" s="16"/>
      <c r="IO66" s="21">
        <v>5</v>
      </c>
      <c r="IP66" s="16"/>
      <c r="IQ66" s="16"/>
      <c r="IR66" s="16"/>
      <c r="IS66" s="16"/>
      <c r="IT66" s="16"/>
      <c r="IU66" s="16"/>
      <c r="IV66" s="16"/>
      <c r="IW66" s="16"/>
      <c r="IX66" s="16"/>
      <c r="IY66" s="16"/>
      <c r="IZ66" s="16"/>
      <c r="JA66" s="16"/>
      <c r="JB66" s="16"/>
      <c r="JC66" s="16"/>
      <c r="JD66" s="16"/>
      <c r="JE66" s="16"/>
      <c r="JF66" s="16"/>
      <c r="JG66" s="16"/>
      <c r="JH66" s="16"/>
      <c r="JI66" s="16"/>
      <c r="JJ66" s="16"/>
      <c r="JK66" s="16"/>
      <c r="JL66" s="16"/>
      <c r="JM66" s="16"/>
      <c r="JN66" s="16"/>
      <c r="JO66" s="16"/>
      <c r="JP66" s="16"/>
      <c r="JQ66" s="16"/>
      <c r="JR66" s="16"/>
      <c r="JS66" s="16"/>
      <c r="JT66" s="16"/>
      <c r="JU66" s="16"/>
      <c r="JV66" s="16"/>
      <c r="JW66" s="16"/>
      <c r="JX66" s="16"/>
      <c r="JY66" s="16"/>
      <c r="JZ66" s="16"/>
      <c r="KA66" s="16"/>
      <c r="KB66" s="16"/>
      <c r="KC66" s="16"/>
      <c r="KD66" s="16"/>
      <c r="KE66" s="16"/>
      <c r="KF66" s="16"/>
      <c r="KG66" s="16"/>
      <c r="KH66" s="16"/>
      <c r="KI66" s="16"/>
      <c r="KJ66" s="16"/>
      <c r="KK66" s="16"/>
      <c r="KL66" s="16"/>
      <c r="KM66" s="16"/>
      <c r="KN66" s="16"/>
      <c r="KO66" s="16"/>
      <c r="KP66" s="16"/>
      <c r="KQ66" s="16"/>
      <c r="KR66" s="16"/>
      <c r="KS66" s="16"/>
      <c r="KT66" s="16"/>
      <c r="KU66" s="16"/>
      <c r="KV66" s="16"/>
      <c r="KW66" s="16"/>
      <c r="KX66" s="16"/>
      <c r="KY66" s="16"/>
      <c r="KZ66" s="16"/>
      <c r="LA66" s="16"/>
      <c r="LB66" s="16"/>
      <c r="LC66" s="16"/>
      <c r="LD66" s="16"/>
      <c r="LE66" s="16"/>
      <c r="LF66" s="16"/>
      <c r="LG66" s="16"/>
      <c r="LH66" s="16"/>
      <c r="LI66" s="16"/>
      <c r="LJ66" s="16"/>
      <c r="LK66" s="16"/>
      <c r="LL66" s="16"/>
      <c r="LM66" s="16"/>
      <c r="LN66" s="16"/>
      <c r="LO66" s="16"/>
      <c r="LP66" s="16"/>
      <c r="LQ66" s="16"/>
      <c r="LR66" s="16"/>
      <c r="LS66" s="16"/>
      <c r="LT66" s="16"/>
      <c r="LU66" s="16"/>
      <c r="LV66" s="16"/>
      <c r="LW66" s="16"/>
      <c r="LX66" s="16"/>
      <c r="LY66" s="16"/>
      <c r="LZ66" s="16"/>
      <c r="MA66" s="16"/>
      <c r="MB66" s="16"/>
      <c r="MC66" s="16"/>
      <c r="MD66" s="16"/>
      <c r="ME66" s="16"/>
      <c r="MF66" s="16"/>
      <c r="MG66" s="16"/>
      <c r="MH66" s="16"/>
      <c r="MI66" s="16"/>
      <c r="MJ66" s="16"/>
      <c r="MK66" s="16"/>
      <c r="ML66" s="16"/>
      <c r="MM66" s="16"/>
      <c r="MN66" s="16"/>
      <c r="MO66" s="16"/>
      <c r="MP66" s="16"/>
      <c r="MQ66" s="16"/>
      <c r="MR66" s="16"/>
      <c r="MS66" s="16"/>
      <c r="MT66" s="16"/>
      <c r="MU66" s="16"/>
      <c r="MV66" s="16"/>
      <c r="MW66" s="16"/>
      <c r="MX66" s="16"/>
      <c r="MY66" s="16"/>
      <c r="MZ66" s="16"/>
      <c r="NA66" s="16"/>
      <c r="NB66" s="16"/>
      <c r="NC66" s="16"/>
      <c r="ND66" s="16"/>
      <c r="NE66" s="16"/>
      <c r="NF66" s="16"/>
      <c r="NG66" s="16"/>
      <c r="NH66" s="16"/>
      <c r="NI66" s="16"/>
      <c r="NJ66" s="16"/>
      <c r="NK66" s="16"/>
      <c r="NL66" s="16"/>
      <c r="NM66" s="16"/>
      <c r="NN66" s="16"/>
      <c r="NO66" s="16"/>
      <c r="NP66" s="16"/>
      <c r="NQ66" s="16"/>
      <c r="NR66" s="16"/>
      <c r="NS66" s="16"/>
      <c r="NT66" s="16"/>
      <c r="NU66" s="16"/>
      <c r="NV66" s="16"/>
      <c r="NW66" s="16"/>
      <c r="NX66" s="16"/>
      <c r="NY66" s="16"/>
      <c r="NZ66" s="16"/>
      <c r="OA66" s="16"/>
      <c r="OB66" s="16"/>
      <c r="OC66" s="16"/>
      <c r="OD66" s="16"/>
      <c r="OE66" s="16"/>
      <c r="OF66" s="16"/>
      <c r="OG66" s="16"/>
      <c r="OH66" s="16"/>
      <c r="OI66" s="27">
        <v>0</v>
      </c>
    </row>
    <row r="67" spans="1:399" outlineLevel="1">
      <c r="A67" s="24">
        <f t="shared" si="22"/>
        <v>62</v>
      </c>
      <c r="B67" s="24"/>
      <c r="D67" t="b">
        <v>0</v>
      </c>
      <c r="E67" s="15"/>
      <c r="F67" s="15"/>
      <c r="AJ67" s="330" t="s">
        <v>869</v>
      </c>
      <c r="AK67" s="10" t="str">
        <f ca="1">IF(COUNTIF(AJ$5:AJ67,AJ67)=1,"-","Dup")</f>
        <v>-</v>
      </c>
      <c r="AL67" s="16"/>
      <c r="AM67" s="16"/>
      <c r="AN67" s="16"/>
      <c r="AO67" s="16"/>
      <c r="AP67" s="16"/>
      <c r="AQ67" s="16"/>
      <c r="AR67" s="16"/>
      <c r="AS67" s="16"/>
      <c r="AT67" s="16"/>
      <c r="AU67" s="16"/>
      <c r="AV67" s="16"/>
      <c r="AW67" s="16"/>
      <c r="AX67" s="16"/>
      <c r="AY67" s="16"/>
      <c r="AZ67" s="16"/>
      <c r="BA67" s="21">
        <v>3</v>
      </c>
      <c r="BB67" s="21">
        <v>4</v>
      </c>
      <c r="BC67" s="16"/>
      <c r="BD67" s="16"/>
      <c r="BE67" s="16"/>
      <c r="BF67" s="16"/>
      <c r="BG67" s="21">
        <v>1</v>
      </c>
      <c r="BH67" s="16"/>
      <c r="BI67" s="21">
        <v>2</v>
      </c>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21">
        <v>1</v>
      </c>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27">
        <v>0</v>
      </c>
    </row>
    <row r="68" spans="1:399" outlineLevel="1">
      <c r="A68" s="24">
        <f t="shared" si="22"/>
        <v>63</v>
      </c>
      <c r="B68" s="24"/>
      <c r="D68" t="b">
        <v>0</v>
      </c>
      <c r="E68" s="15"/>
      <c r="F68" s="15"/>
      <c r="AJ68" s="330" t="s">
        <v>870</v>
      </c>
      <c r="AK68" s="10" t="str">
        <f ca="1">IF(COUNTIF(AJ$5:AJ68,AJ68)=1,"-","Dup")</f>
        <v>-</v>
      </c>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21">
        <v>1</v>
      </c>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c r="IW68" s="16"/>
      <c r="IX68" s="16"/>
      <c r="IY68" s="16"/>
      <c r="IZ68" s="16"/>
      <c r="JA68" s="16"/>
      <c r="JB68" s="16"/>
      <c r="JC68" s="16"/>
      <c r="JD68" s="16"/>
      <c r="JE68" s="16"/>
      <c r="JF68" s="16"/>
      <c r="JG68" s="16"/>
      <c r="JH68" s="16"/>
      <c r="JI68" s="16"/>
      <c r="JJ68" s="16"/>
      <c r="JK68" s="16"/>
      <c r="JL68" s="16"/>
      <c r="JM68" s="16"/>
      <c r="JN68" s="16"/>
      <c r="JO68" s="16"/>
      <c r="JP68" s="16"/>
      <c r="JQ68" s="16"/>
      <c r="JR68" s="16"/>
      <c r="JS68" s="16"/>
      <c r="JT68" s="16"/>
      <c r="JU68" s="16"/>
      <c r="JV68" s="16"/>
      <c r="JW68" s="16"/>
      <c r="JX68" s="16"/>
      <c r="JY68" s="16"/>
      <c r="JZ68" s="16"/>
      <c r="KA68" s="16"/>
      <c r="KB68" s="16"/>
      <c r="KC68" s="16"/>
      <c r="KD68" s="16"/>
      <c r="KE68" s="16"/>
      <c r="KF68" s="16"/>
      <c r="KG68" s="16"/>
      <c r="KH68" s="16"/>
      <c r="KI68" s="16"/>
      <c r="KJ68" s="16"/>
      <c r="KK68" s="16"/>
      <c r="KL68" s="16"/>
      <c r="KM68" s="16"/>
      <c r="KN68" s="16"/>
      <c r="KO68" s="16"/>
      <c r="KP68" s="16"/>
      <c r="KQ68" s="16"/>
      <c r="KR68" s="16"/>
      <c r="KS68" s="16"/>
      <c r="KT68" s="16"/>
      <c r="KU68" s="16"/>
      <c r="KV68" s="16"/>
      <c r="KW68" s="16"/>
      <c r="KX68" s="16"/>
      <c r="KY68" s="16"/>
      <c r="KZ68" s="16"/>
      <c r="LA68" s="16"/>
      <c r="LB68" s="16"/>
      <c r="LC68" s="16"/>
      <c r="LD68" s="16"/>
      <c r="LE68" s="16"/>
      <c r="LF68" s="16"/>
      <c r="LG68" s="16"/>
      <c r="LH68" s="16"/>
      <c r="LI68" s="16"/>
      <c r="LJ68" s="16"/>
      <c r="LK68" s="16"/>
      <c r="LL68" s="16"/>
      <c r="LM68" s="16"/>
      <c r="LN68" s="16"/>
      <c r="LO68" s="16"/>
      <c r="LP68" s="16"/>
      <c r="LQ68" s="16"/>
      <c r="LR68" s="16"/>
      <c r="LS68" s="16"/>
      <c r="LT68" s="16"/>
      <c r="LU68" s="16"/>
      <c r="LV68" s="16"/>
      <c r="LW68" s="16"/>
      <c r="LX68" s="16"/>
      <c r="LY68" s="16"/>
      <c r="LZ68" s="16"/>
      <c r="MA68" s="16"/>
      <c r="MB68" s="16"/>
      <c r="MC68" s="16"/>
      <c r="MD68" s="16"/>
      <c r="ME68" s="16"/>
      <c r="MF68" s="16"/>
      <c r="MG68" s="16"/>
      <c r="MH68" s="16"/>
      <c r="MI68" s="16"/>
      <c r="MJ68" s="16"/>
      <c r="MK68" s="16"/>
      <c r="ML68" s="16"/>
      <c r="MM68" s="16"/>
      <c r="MN68" s="16"/>
      <c r="MO68" s="16"/>
      <c r="MP68" s="16"/>
      <c r="MQ68" s="16"/>
      <c r="MR68" s="16"/>
      <c r="MS68" s="16"/>
      <c r="MT68" s="16"/>
      <c r="MU68" s="16"/>
      <c r="MV68" s="16"/>
      <c r="MW68" s="16"/>
      <c r="MX68" s="16"/>
      <c r="MY68" s="16"/>
      <c r="MZ68" s="16"/>
      <c r="NA68" s="16"/>
      <c r="NB68" s="16"/>
      <c r="NC68" s="16"/>
      <c r="ND68" s="16"/>
      <c r="NE68" s="16"/>
      <c r="NF68" s="16"/>
      <c r="NG68" s="16"/>
      <c r="NH68" s="16"/>
      <c r="NI68" s="16"/>
      <c r="NJ68" s="16"/>
      <c r="NK68" s="16"/>
      <c r="NL68" s="16"/>
      <c r="NM68" s="16"/>
      <c r="NN68" s="16"/>
      <c r="NO68" s="16"/>
      <c r="NP68" s="16"/>
      <c r="NQ68" s="16"/>
      <c r="NR68" s="16"/>
      <c r="NS68" s="16"/>
      <c r="NT68" s="16"/>
      <c r="NU68" s="16"/>
      <c r="NV68" s="16"/>
      <c r="NW68" s="16"/>
      <c r="NX68" s="16"/>
      <c r="NY68" s="16"/>
      <c r="NZ68" s="16"/>
      <c r="OA68" s="16"/>
      <c r="OB68" s="16"/>
      <c r="OC68" s="16"/>
      <c r="OD68" s="16"/>
      <c r="OE68" s="16"/>
      <c r="OF68" s="16"/>
      <c r="OG68" s="16"/>
      <c r="OH68" s="16"/>
      <c r="OI68" s="27">
        <v>0</v>
      </c>
    </row>
    <row r="69" spans="1:399" ht="17.25" collapsed="1">
      <c r="A69" s="24">
        <f t="shared" si="22"/>
        <v>64</v>
      </c>
      <c r="B69" s="24"/>
      <c r="D69" t="b">
        <v>0</v>
      </c>
      <c r="E69" s="15"/>
      <c r="F69" s="15"/>
      <c r="AJ69" s="330" t="s">
        <v>814</v>
      </c>
      <c r="AK69" s="10" t="str">
        <f ca="1">IF(COUNTIF(AJ$5:AJ69,AJ69)=1,"-","Dup")</f>
        <v>-</v>
      </c>
      <c r="AL69" s="16"/>
      <c r="AM69" s="16"/>
      <c r="AN69" s="16"/>
      <c r="AO69" s="16"/>
      <c r="AP69" s="16"/>
      <c r="AQ69" s="16"/>
      <c r="AR69" s="16"/>
      <c r="AS69" s="16"/>
      <c r="AT69" s="16"/>
      <c r="AU69" s="16"/>
      <c r="AV69" s="16"/>
      <c r="AW69" s="16"/>
      <c r="AX69" s="16"/>
      <c r="AY69" s="36" t="s">
        <v>742</v>
      </c>
      <c r="AZ69" s="35"/>
      <c r="BA69" s="36" t="s">
        <v>743</v>
      </c>
      <c r="BB69" s="35"/>
      <c r="BC69" s="16"/>
      <c r="BD69" s="16"/>
      <c r="BE69" s="16"/>
      <c r="BF69" s="16"/>
      <c r="BG69" s="36" t="s">
        <v>743</v>
      </c>
      <c r="BH69" s="16"/>
      <c r="BI69" s="35"/>
      <c r="BJ69" s="37" t="s">
        <v>744</v>
      </c>
      <c r="BK69" s="16"/>
      <c r="BL69" s="16"/>
      <c r="BM69" s="16"/>
      <c r="BN69" s="36" t="s">
        <v>742</v>
      </c>
      <c r="BO69" s="35"/>
      <c r="BP69" s="35"/>
      <c r="BQ69" s="35"/>
      <c r="BR69" s="16"/>
      <c r="BS69" s="16"/>
      <c r="BT69" s="36" t="s">
        <v>742</v>
      </c>
      <c r="BU69" s="35"/>
      <c r="BV69" s="35"/>
      <c r="BW69" s="35"/>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36" t="s">
        <v>745</v>
      </c>
      <c r="CX69" s="36"/>
      <c r="CY69" s="36"/>
      <c r="CZ69" s="36"/>
      <c r="DA69" s="36"/>
      <c r="DB69" s="36"/>
      <c r="DC69" s="36"/>
      <c r="DD69" s="36"/>
      <c r="DE69" s="36"/>
      <c r="DF69" s="36"/>
      <c r="DG69" s="36"/>
      <c r="DH69" s="36"/>
      <c r="DI69" s="36"/>
      <c r="DJ69" s="36"/>
      <c r="DK69" s="36"/>
      <c r="DL69" s="36"/>
      <c r="DM69" s="36"/>
      <c r="DN69" s="36"/>
      <c r="DO69" s="36"/>
      <c r="DP69" s="36"/>
      <c r="DQ69" s="36"/>
      <c r="DR69" s="36"/>
      <c r="DS69" s="36"/>
      <c r="DT69" s="36"/>
      <c r="DU69" s="36"/>
      <c r="DV69" s="36"/>
      <c r="DW69" s="36"/>
      <c r="DX69" s="36"/>
      <c r="DY69" s="36"/>
      <c r="DZ69" s="36"/>
      <c r="EA69" s="36"/>
      <c r="EB69" s="36"/>
      <c r="EC69" s="36"/>
      <c r="ED69" s="36"/>
      <c r="EE69" s="36"/>
      <c r="EF69" s="36"/>
      <c r="EG69" s="36"/>
      <c r="EH69" s="16"/>
      <c r="EI69" s="16"/>
      <c r="EJ69" s="16"/>
      <c r="EK69" s="16"/>
      <c r="EL69" s="16"/>
      <c r="EM69" s="16"/>
      <c r="EN69" s="16"/>
      <c r="EO69" s="16"/>
      <c r="EP69" s="36" t="s">
        <v>746</v>
      </c>
      <c r="EQ69" s="35"/>
      <c r="ER69" s="35"/>
      <c r="ES69" s="35"/>
      <c r="ET69" s="35"/>
      <c r="EU69" s="35"/>
      <c r="EV69" s="35"/>
      <c r="EW69" s="16"/>
      <c r="EX69" s="16"/>
      <c r="EY69" s="16"/>
      <c r="EZ69" s="16"/>
      <c r="FA69" s="16"/>
      <c r="FB69" s="16"/>
      <c r="FC69" s="16"/>
      <c r="FD69" s="16"/>
      <c r="FE69" s="16"/>
      <c r="FF69" s="16"/>
      <c r="FG69" s="16"/>
      <c r="FH69" s="16"/>
      <c r="FI69" s="16"/>
      <c r="FJ69" s="16"/>
      <c r="FK69" s="16"/>
      <c r="FL69" s="16"/>
      <c r="FM69" s="16"/>
      <c r="FN69" s="16">
        <v>1</v>
      </c>
      <c r="FO69" s="16">
        <v>2</v>
      </c>
      <c r="FP69" s="16">
        <v>3</v>
      </c>
      <c r="FQ69" s="16">
        <v>4</v>
      </c>
      <c r="FR69" s="16">
        <v>5</v>
      </c>
      <c r="FS69" s="16">
        <v>6</v>
      </c>
      <c r="FT69" s="16">
        <v>7</v>
      </c>
      <c r="FU69" s="16">
        <v>8</v>
      </c>
      <c r="FV69" s="16"/>
      <c r="FW69" s="37" t="s">
        <v>747</v>
      </c>
      <c r="FX69" s="36" t="s">
        <v>748</v>
      </c>
      <c r="FY69" s="35"/>
      <c r="FZ69" s="35"/>
      <c r="GA69" s="35"/>
      <c r="GB69" s="35"/>
      <c r="GC69" s="35"/>
      <c r="GD69" s="35"/>
      <c r="GE69" s="36" t="s">
        <v>749</v>
      </c>
      <c r="GF69" s="35"/>
      <c r="GG69" s="16"/>
      <c r="GH69" s="16"/>
      <c r="GI69" s="16"/>
      <c r="GJ69" s="16"/>
      <c r="GK69" s="21">
        <v>1</v>
      </c>
      <c r="GL69" s="21">
        <v>2</v>
      </c>
      <c r="GM69" s="21">
        <v>3</v>
      </c>
      <c r="GN69" s="35"/>
      <c r="GO69" s="36" t="s">
        <v>748</v>
      </c>
      <c r="GP69" s="36" t="s">
        <v>748</v>
      </c>
      <c r="GQ69" s="35"/>
      <c r="GR69" s="35"/>
      <c r="GS69" s="35"/>
      <c r="GT69" s="35"/>
      <c r="GU69" s="35"/>
      <c r="GV69" s="35"/>
      <c r="GW69" s="35"/>
      <c r="GX69" s="16"/>
      <c r="GY69" s="16" t="s">
        <v>750</v>
      </c>
      <c r="GZ69" s="16" t="s">
        <v>750</v>
      </c>
      <c r="HA69" s="16" t="s">
        <v>750</v>
      </c>
      <c r="HB69" s="16" t="s">
        <v>750</v>
      </c>
      <c r="HC69" s="16" t="s">
        <v>750</v>
      </c>
      <c r="HD69" s="16" t="s">
        <v>750</v>
      </c>
      <c r="HE69" s="16" t="s">
        <v>750</v>
      </c>
      <c r="HF69" s="16" t="s">
        <v>750</v>
      </c>
      <c r="HG69" s="16" t="s">
        <v>750</v>
      </c>
      <c r="HH69" s="16" t="s">
        <v>750</v>
      </c>
      <c r="HI69" s="16" t="s">
        <v>750</v>
      </c>
      <c r="HJ69" s="16" t="s">
        <v>750</v>
      </c>
      <c r="HK69" s="16" t="s">
        <v>750</v>
      </c>
      <c r="HL69" s="16" t="s">
        <v>750</v>
      </c>
      <c r="HM69" s="16"/>
      <c r="HN69" s="16" t="s">
        <v>750</v>
      </c>
      <c r="HO69" s="16" t="s">
        <v>750</v>
      </c>
      <c r="HP69" s="16" t="s">
        <v>750</v>
      </c>
      <c r="HQ69" s="16" t="s">
        <v>750</v>
      </c>
      <c r="HR69" s="16" t="s">
        <v>750</v>
      </c>
      <c r="HS69" s="16" t="s">
        <v>750</v>
      </c>
      <c r="HT69" s="16" t="s">
        <v>750</v>
      </c>
      <c r="HU69" s="16" t="s">
        <v>750</v>
      </c>
      <c r="HV69" s="16" t="s">
        <v>750</v>
      </c>
      <c r="HW69" s="16" t="s">
        <v>750</v>
      </c>
      <c r="HX69" s="16" t="s">
        <v>750</v>
      </c>
      <c r="HY69" s="16" t="s">
        <v>750</v>
      </c>
      <c r="HZ69" s="16" t="s">
        <v>750</v>
      </c>
      <c r="IA69" s="16" t="s">
        <v>750</v>
      </c>
      <c r="IB69" s="16" t="s">
        <v>750</v>
      </c>
      <c r="IC69" s="16"/>
      <c r="ID69" s="16" t="s">
        <v>750</v>
      </c>
      <c r="IE69" s="16"/>
      <c r="IF69" s="16" t="s">
        <v>750</v>
      </c>
      <c r="IG69" s="16" t="s">
        <v>750</v>
      </c>
      <c r="IH69" s="16" t="s">
        <v>750</v>
      </c>
      <c r="II69" s="16" t="s">
        <v>750</v>
      </c>
      <c r="IJ69" s="16" t="s">
        <v>750</v>
      </c>
      <c r="IK69" s="36" t="s">
        <v>750</v>
      </c>
      <c r="IL69" s="16"/>
      <c r="IM69" s="16"/>
      <c r="IN69" s="16"/>
      <c r="IO69" s="62" t="s">
        <v>748</v>
      </c>
      <c r="IP69" s="16"/>
      <c r="IQ69" s="16"/>
      <c r="IR69" s="16"/>
      <c r="IS69" s="16"/>
      <c r="IT69" s="16"/>
      <c r="IU69" s="36" t="s">
        <v>746</v>
      </c>
      <c r="IV69" s="36"/>
      <c r="IW69" s="36"/>
      <c r="IX69" s="36"/>
      <c r="IY69" s="36"/>
      <c r="IZ69" s="36" t="s">
        <v>751</v>
      </c>
      <c r="JA69" s="35"/>
      <c r="JB69" s="35"/>
      <c r="JC69" s="35"/>
      <c r="JD69" s="16"/>
      <c r="JE69" s="16"/>
      <c r="JF69" s="16"/>
      <c r="JG69" s="63" t="s">
        <v>752</v>
      </c>
      <c r="JH69" s="37" t="s">
        <v>743</v>
      </c>
      <c r="JI69" s="36" t="s">
        <v>750</v>
      </c>
      <c r="JJ69" s="36"/>
      <c r="JK69" s="36"/>
      <c r="JL69" s="36"/>
      <c r="JM69" s="16"/>
      <c r="JN69" s="16"/>
      <c r="JO69" s="16"/>
      <c r="JP69" s="16"/>
      <c r="JQ69" s="16"/>
      <c r="JR69" s="16"/>
      <c r="JS69" s="16"/>
      <c r="JT69" s="16"/>
      <c r="JU69" s="16"/>
      <c r="JV69" s="16"/>
      <c r="JW69" s="16"/>
      <c r="JX69" s="16"/>
      <c r="JY69" s="16"/>
      <c r="JZ69" s="16"/>
      <c r="KA69" s="16"/>
      <c r="KB69" s="16"/>
      <c r="KC69" s="16"/>
      <c r="KD69" s="16"/>
      <c r="KE69" s="16"/>
      <c r="KF69" s="16"/>
      <c r="KG69" s="16"/>
      <c r="KH69" s="16"/>
      <c r="KI69" s="16"/>
      <c r="KJ69" s="16"/>
      <c r="KK69" s="16"/>
      <c r="KL69" s="16"/>
      <c r="KM69" s="16"/>
      <c r="KN69" s="16"/>
      <c r="KO69" s="16"/>
      <c r="KP69" s="16"/>
      <c r="KQ69" s="16"/>
      <c r="KR69" s="16"/>
      <c r="KS69" s="16"/>
      <c r="KT69" s="16"/>
      <c r="KU69" s="16"/>
      <c r="KV69" s="16"/>
      <c r="KW69" s="16"/>
      <c r="KX69" s="16"/>
      <c r="KY69" s="16"/>
      <c r="KZ69" s="16"/>
      <c r="LA69" s="16"/>
      <c r="LB69" s="16"/>
      <c r="LC69" s="16"/>
      <c r="LD69" s="16"/>
      <c r="LE69" s="16"/>
      <c r="LF69" s="16"/>
      <c r="LG69" s="16"/>
      <c r="LH69" s="16"/>
      <c r="LI69" s="16"/>
      <c r="LJ69" s="16"/>
      <c r="LK69" s="16"/>
      <c r="LL69" s="16"/>
      <c r="LM69" s="16"/>
      <c r="LN69" s="16"/>
      <c r="LO69" s="16"/>
      <c r="LP69" s="16"/>
      <c r="LQ69" s="16"/>
      <c r="LR69" s="16"/>
      <c r="LS69" s="16"/>
      <c r="LT69" s="16"/>
      <c r="LU69" s="16"/>
      <c r="LV69" s="16"/>
      <c r="LW69" s="16"/>
      <c r="LX69" s="16"/>
      <c r="LY69" s="16"/>
      <c r="LZ69" s="16"/>
      <c r="MA69" s="16"/>
      <c r="MB69" s="16"/>
      <c r="MC69" s="16"/>
      <c r="MD69" s="16"/>
      <c r="ME69" s="16"/>
      <c r="MF69" s="16"/>
      <c r="MG69" s="16"/>
      <c r="MH69" s="16"/>
      <c r="MI69" s="16"/>
      <c r="MJ69" s="16"/>
      <c r="MK69" s="16"/>
      <c r="ML69" s="16"/>
      <c r="MM69" s="16"/>
      <c r="MN69" s="16"/>
      <c r="MO69" s="16"/>
      <c r="MP69" s="16"/>
      <c r="MQ69" s="16"/>
      <c r="MR69" s="16"/>
      <c r="MS69" s="16"/>
      <c r="MT69" s="16"/>
      <c r="MU69" s="16"/>
      <c r="MV69" s="16"/>
      <c r="MW69" s="16"/>
      <c r="MX69" s="16"/>
      <c r="MY69" s="16"/>
      <c r="MZ69" s="16"/>
      <c r="NA69" s="16"/>
      <c r="NB69" s="16"/>
      <c r="NC69" s="16"/>
      <c r="ND69" s="16"/>
      <c r="NE69" s="16"/>
      <c r="NF69" s="16"/>
      <c r="NG69" s="16"/>
      <c r="NH69" s="16"/>
      <c r="NI69" s="16"/>
      <c r="NJ69" s="16"/>
      <c r="NK69" s="16"/>
      <c r="NL69" s="16"/>
      <c r="NM69" s="16"/>
      <c r="NN69" s="16"/>
      <c r="NO69" s="16"/>
      <c r="NP69" s="16"/>
      <c r="NQ69" s="16"/>
      <c r="NR69" s="16"/>
      <c r="NS69" s="16"/>
      <c r="NT69" s="16"/>
      <c r="NU69" s="16"/>
      <c r="NV69" s="16"/>
      <c r="NW69" s="16"/>
      <c r="NX69" s="16"/>
      <c r="NY69" s="16"/>
      <c r="NZ69" s="16"/>
      <c r="OA69" s="16"/>
      <c r="OB69" s="16"/>
      <c r="OC69" s="16"/>
      <c r="OD69" s="16"/>
      <c r="OE69" s="16"/>
      <c r="OF69" s="16"/>
      <c r="OG69" s="16"/>
      <c r="OH69" s="16"/>
      <c r="OI69" s="27">
        <v>0</v>
      </c>
    </row>
    <row r="70" spans="1:399" ht="6.75" customHeight="1">
      <c r="A70" s="24">
        <f t="shared" ref="A70" si="314">ROW(A70)-5</f>
        <v>65</v>
      </c>
      <c r="B70" s="25">
        <v>0</v>
      </c>
      <c r="C70" s="25"/>
      <c r="D70" s="25" t="b">
        <v>0</v>
      </c>
      <c r="E70" s="25" t="b">
        <v>0</v>
      </c>
      <c r="F70" s="25" t="b">
        <v>0</v>
      </c>
      <c r="G70" s="25" t="b">
        <v>0</v>
      </c>
      <c r="H70" s="25" t="b">
        <v>0</v>
      </c>
      <c r="I70" s="25" t="b">
        <v>0</v>
      </c>
      <c r="J70" s="25" t="b">
        <v>0</v>
      </c>
      <c r="K70" s="25" t="b">
        <v>0</v>
      </c>
      <c r="L70" s="25" t="b">
        <v>0</v>
      </c>
      <c r="M70" s="25" t="b">
        <v>0</v>
      </c>
      <c r="N70" s="25" t="b">
        <v>0</v>
      </c>
      <c r="O70" s="25" t="b">
        <v>0</v>
      </c>
      <c r="P70" s="25" t="b">
        <v>0</v>
      </c>
      <c r="Q70" s="25" t="b">
        <v>0</v>
      </c>
      <c r="R70" s="25" t="b">
        <v>0</v>
      </c>
      <c r="S70" s="25" t="b">
        <v>0</v>
      </c>
      <c r="T70" s="25" t="b">
        <v>0</v>
      </c>
      <c r="U70" s="25" t="b">
        <v>0</v>
      </c>
      <c r="V70" s="25" t="b">
        <v>0</v>
      </c>
      <c r="W70" s="25" t="b">
        <v>0</v>
      </c>
      <c r="X70" s="25" t="b">
        <v>0</v>
      </c>
      <c r="Y70" s="25" t="b">
        <v>0</v>
      </c>
      <c r="Z70" s="25" t="b">
        <v>0</v>
      </c>
      <c r="AA70" s="25" t="b">
        <v>0</v>
      </c>
      <c r="AB70" s="25" t="b">
        <v>0</v>
      </c>
      <c r="AC70" s="25" t="b">
        <v>0</v>
      </c>
      <c r="AD70" s="25" t="b">
        <v>0</v>
      </c>
      <c r="AE70" s="25" t="b">
        <v>0</v>
      </c>
      <c r="AF70" s="25" t="b">
        <v>0</v>
      </c>
      <c r="AG70" s="25" t="b">
        <v>0</v>
      </c>
      <c r="AH70" s="25"/>
      <c r="AI70" s="25"/>
      <c r="AJ70" s="335" t="s">
        <v>27</v>
      </c>
      <c r="AK70" s="11" t="str">
        <f ca="1">IF(COUNTIF(AJ$5:AJ70,AJ70)=1,"-","Dup")</f>
        <v>-</v>
      </c>
      <c r="AL70" s="9" t="str">
        <f t="shared" ref="AL70:BB70" si="315">AL$5</f>
        <v>-</v>
      </c>
      <c r="AM70" s="9" t="str">
        <f t="shared" si="315"/>
        <v>-</v>
      </c>
      <c r="AN70" s="9" t="str">
        <f t="shared" si="315"/>
        <v>-</v>
      </c>
      <c r="AO70" s="9" t="str">
        <f>AO$5</f>
        <v>-</v>
      </c>
      <c r="AP70" s="9" t="str">
        <f>AP$5</f>
        <v>-</v>
      </c>
      <c r="AQ70" s="9" t="str">
        <f t="shared" si="315"/>
        <v>-</v>
      </c>
      <c r="AR70" s="9" t="str">
        <f t="shared" si="315"/>
        <v>-</v>
      </c>
      <c r="AS70" s="9" t="str">
        <f t="shared" si="315"/>
        <v>-</v>
      </c>
      <c r="AT70" s="9" t="str">
        <f t="shared" si="315"/>
        <v>-</v>
      </c>
      <c r="AU70" s="9" t="str">
        <f t="shared" si="315"/>
        <v>-</v>
      </c>
      <c r="AV70" s="9" t="str">
        <f t="shared" si="315"/>
        <v>-</v>
      </c>
      <c r="AW70" s="9" t="str">
        <f t="shared" si="315"/>
        <v>-</v>
      </c>
      <c r="AX70" s="9" t="str">
        <f t="shared" si="315"/>
        <v>-</v>
      </c>
      <c r="AY70" s="9">
        <f t="shared" si="315"/>
        <v>1</v>
      </c>
      <c r="AZ70" s="9">
        <f t="shared" si="315"/>
        <v>1</v>
      </c>
      <c r="BA70" s="9" t="str">
        <f t="shared" si="315"/>
        <v>-</v>
      </c>
      <c r="BB70" s="9" t="str">
        <f t="shared" si="315"/>
        <v>-</v>
      </c>
      <c r="BC70" s="9" t="str">
        <f t="shared" ref="BC70:BP70" si="316">BC$5</f>
        <v>-</v>
      </c>
      <c r="BD70" s="9" t="str">
        <f t="shared" si="316"/>
        <v>-</v>
      </c>
      <c r="BE70" s="9" t="str">
        <f t="shared" si="316"/>
        <v>-</v>
      </c>
      <c r="BF70" s="9" t="str">
        <f t="shared" si="316"/>
        <v>-</v>
      </c>
      <c r="BG70" s="9" t="str">
        <f t="shared" si="316"/>
        <v>-</v>
      </c>
      <c r="BH70" s="9" t="str">
        <f t="shared" si="316"/>
        <v>-</v>
      </c>
      <c r="BI70" s="9" t="str">
        <f t="shared" si="316"/>
        <v>-</v>
      </c>
      <c r="BJ70" s="9" t="str">
        <f t="shared" si="316"/>
        <v>-</v>
      </c>
      <c r="BK70" s="9" t="str">
        <f t="shared" si="316"/>
        <v>-</v>
      </c>
      <c r="BL70" s="9" t="str">
        <f t="shared" si="316"/>
        <v>-</v>
      </c>
      <c r="BM70" s="9" t="str">
        <f t="shared" si="316"/>
        <v>-</v>
      </c>
      <c r="BN70" s="9" t="str">
        <f t="shared" si="316"/>
        <v>-</v>
      </c>
      <c r="BO70" s="9" t="str">
        <f t="shared" si="316"/>
        <v>-</v>
      </c>
      <c r="BP70" s="9" t="str">
        <f t="shared" si="316"/>
        <v>-</v>
      </c>
      <c r="BQ70" s="9" t="str">
        <f t="shared" ref="BQ70:BX70" si="317">BQ$5</f>
        <v>-</v>
      </c>
      <c r="BR70" s="9" t="str">
        <f t="shared" si="317"/>
        <v>-</v>
      </c>
      <c r="BS70" s="9" t="str">
        <f t="shared" si="317"/>
        <v>-</v>
      </c>
      <c r="BT70" s="9" t="str">
        <f t="shared" si="317"/>
        <v>-</v>
      </c>
      <c r="BU70" s="9" t="str">
        <f t="shared" si="317"/>
        <v>-</v>
      </c>
      <c r="BV70" s="9" t="str">
        <f t="shared" si="317"/>
        <v>-</v>
      </c>
      <c r="BW70" s="9" t="str">
        <f t="shared" si="317"/>
        <v>-</v>
      </c>
      <c r="BX70" s="9" t="str">
        <f t="shared" si="317"/>
        <v>-</v>
      </c>
      <c r="BY70" s="9" t="str">
        <f t="shared" ref="BY70:CH70" si="318">BY$5</f>
        <v>-</v>
      </c>
      <c r="BZ70" s="9" t="str">
        <f t="shared" si="318"/>
        <v>-</v>
      </c>
      <c r="CA70" s="9" t="str">
        <f t="shared" si="318"/>
        <v>-</v>
      </c>
      <c r="CB70" s="9" t="str">
        <f t="shared" si="318"/>
        <v>-</v>
      </c>
      <c r="CC70" s="9" t="str">
        <f t="shared" si="318"/>
        <v>-</v>
      </c>
      <c r="CD70" s="9" t="str">
        <f t="shared" si="318"/>
        <v>-</v>
      </c>
      <c r="CE70" s="9" t="str">
        <f t="shared" si="318"/>
        <v>-</v>
      </c>
      <c r="CF70" s="9" t="str">
        <f t="shared" si="318"/>
        <v>-</v>
      </c>
      <c r="CG70" s="9" t="str">
        <f t="shared" si="318"/>
        <v>-</v>
      </c>
      <c r="CH70" s="9" t="str">
        <f t="shared" si="318"/>
        <v>-</v>
      </c>
      <c r="CI70" s="9" t="str">
        <f t="shared" ref="CI70:CP70" si="319">CI$5</f>
        <v>-</v>
      </c>
      <c r="CJ70" s="9" t="str">
        <f t="shared" si="319"/>
        <v>-</v>
      </c>
      <c r="CK70" s="9" t="str">
        <f t="shared" si="319"/>
        <v>-</v>
      </c>
      <c r="CL70" s="9" t="str">
        <f t="shared" si="319"/>
        <v>-</v>
      </c>
      <c r="CM70" s="9" t="str">
        <f t="shared" si="319"/>
        <v>-</v>
      </c>
      <c r="CN70" s="9" t="str">
        <f t="shared" si="319"/>
        <v>-</v>
      </c>
      <c r="CO70" s="9" t="str">
        <f t="shared" si="319"/>
        <v>-</v>
      </c>
      <c r="CP70" s="9" t="str">
        <f t="shared" si="319"/>
        <v>-</v>
      </c>
      <c r="CQ70" s="7" t="s">
        <v>37</v>
      </c>
      <c r="CR70" s="7" t="s">
        <v>37</v>
      </c>
      <c r="CS70" s="7" t="s">
        <v>37</v>
      </c>
      <c r="CT70" s="7" t="s">
        <v>37</v>
      </c>
      <c r="CU70" s="7" t="s">
        <v>37</v>
      </c>
      <c r="CV70" s="7" t="s">
        <v>37</v>
      </c>
      <c r="CW70" s="9">
        <f>CW$5</f>
        <v>0</v>
      </c>
      <c r="CX70" s="9">
        <f>CX$5</f>
        <v>0</v>
      </c>
      <c r="CY70" s="9">
        <f t="shared" ref="CY70:DI70" si="320">CY$5</f>
        <v>0</v>
      </c>
      <c r="CZ70" s="9">
        <f t="shared" si="320"/>
        <v>0</v>
      </c>
      <c r="DA70" s="9">
        <f t="shared" si="320"/>
        <v>0</v>
      </c>
      <c r="DB70" s="9">
        <f t="shared" si="320"/>
        <v>0</v>
      </c>
      <c r="DC70" s="9">
        <f t="shared" si="320"/>
        <v>0</v>
      </c>
      <c r="DD70" s="9">
        <f t="shared" si="320"/>
        <v>0</v>
      </c>
      <c r="DE70" s="9">
        <f t="shared" si="320"/>
        <v>0</v>
      </c>
      <c r="DF70" s="9">
        <f t="shared" si="320"/>
        <v>0</v>
      </c>
      <c r="DG70" s="9">
        <f t="shared" si="320"/>
        <v>0</v>
      </c>
      <c r="DH70" s="9">
        <f t="shared" si="320"/>
        <v>0</v>
      </c>
      <c r="DI70" s="9">
        <f t="shared" si="320"/>
        <v>0</v>
      </c>
      <c r="DJ70" s="9">
        <f>DJ$5</f>
        <v>0</v>
      </c>
      <c r="DK70" s="9">
        <f t="shared" ref="DK70:DU70" si="321">DK$5</f>
        <v>0</v>
      </c>
      <c r="DL70" s="9">
        <f t="shared" si="321"/>
        <v>0</v>
      </c>
      <c r="DM70" s="9">
        <f t="shared" si="321"/>
        <v>0</v>
      </c>
      <c r="DN70" s="9">
        <f t="shared" si="321"/>
        <v>0</v>
      </c>
      <c r="DO70" s="9">
        <f t="shared" si="321"/>
        <v>0</v>
      </c>
      <c r="DP70" s="9">
        <f t="shared" si="321"/>
        <v>0</v>
      </c>
      <c r="DQ70" s="9">
        <f t="shared" si="321"/>
        <v>0</v>
      </c>
      <c r="DR70" s="9">
        <f t="shared" si="321"/>
        <v>0</v>
      </c>
      <c r="DS70" s="9">
        <f t="shared" si="321"/>
        <v>0</v>
      </c>
      <c r="DT70" s="9">
        <f t="shared" si="321"/>
        <v>0</v>
      </c>
      <c r="DU70" s="9">
        <f t="shared" si="321"/>
        <v>0</v>
      </c>
      <c r="DV70" s="9">
        <f>DV$5</f>
        <v>0</v>
      </c>
      <c r="DW70" s="9">
        <f t="shared" ref="DW70:EG70" si="322">DW$5</f>
        <v>0</v>
      </c>
      <c r="DX70" s="9">
        <f t="shared" si="322"/>
        <v>0</v>
      </c>
      <c r="DY70" s="9">
        <f t="shared" si="322"/>
        <v>0</v>
      </c>
      <c r="DZ70" s="9">
        <f t="shared" si="322"/>
        <v>0</v>
      </c>
      <c r="EA70" s="9">
        <f t="shared" si="322"/>
        <v>0</v>
      </c>
      <c r="EB70" s="9">
        <f t="shared" si="322"/>
        <v>0</v>
      </c>
      <c r="EC70" s="9">
        <f t="shared" si="322"/>
        <v>0</v>
      </c>
      <c r="ED70" s="9">
        <f t="shared" si="322"/>
        <v>0</v>
      </c>
      <c r="EE70" s="9">
        <f t="shared" si="322"/>
        <v>0</v>
      </c>
      <c r="EF70" s="9">
        <f t="shared" si="322"/>
        <v>0</v>
      </c>
      <c r="EG70" s="9">
        <f t="shared" si="322"/>
        <v>0</v>
      </c>
      <c r="EH70" s="9">
        <f t="shared" ref="EH70:FH70" si="323">EH$5</f>
        <v>0</v>
      </c>
      <c r="EI70" s="9">
        <f t="shared" si="323"/>
        <v>0</v>
      </c>
      <c r="EJ70" s="9">
        <f t="shared" si="323"/>
        <v>0</v>
      </c>
      <c r="EK70" s="9">
        <f t="shared" si="323"/>
        <v>0</v>
      </c>
      <c r="EL70" s="9" t="str">
        <f t="shared" si="323"/>
        <v>-</v>
      </c>
      <c r="EM70" s="9" t="str">
        <f t="shared" si="323"/>
        <v>-</v>
      </c>
      <c r="EN70" s="9" t="str">
        <f t="shared" si="323"/>
        <v>-</v>
      </c>
      <c r="EO70" s="9" t="str">
        <f t="shared" si="323"/>
        <v>-</v>
      </c>
      <c r="EP70" s="9" t="str">
        <f t="shared" si="323"/>
        <v>-</v>
      </c>
      <c r="EQ70" s="9" t="str">
        <f t="shared" si="323"/>
        <v>-</v>
      </c>
      <c r="ER70" s="9" t="str">
        <f t="shared" si="323"/>
        <v>-</v>
      </c>
      <c r="ES70" s="9" t="str">
        <f t="shared" si="323"/>
        <v>-</v>
      </c>
      <c r="ET70" s="9" t="str">
        <f t="shared" si="323"/>
        <v>-</v>
      </c>
      <c r="EU70" s="9" t="str">
        <f t="shared" si="323"/>
        <v>-</v>
      </c>
      <c r="EV70" s="9" t="str">
        <f t="shared" si="323"/>
        <v>-</v>
      </c>
      <c r="EW70" s="9" t="str">
        <f t="shared" si="323"/>
        <v>-</v>
      </c>
      <c r="EX70" s="9" t="str">
        <f t="shared" si="323"/>
        <v>-</v>
      </c>
      <c r="EY70" s="9" t="str">
        <f t="shared" si="323"/>
        <v>-</v>
      </c>
      <c r="EZ70" s="9" t="str">
        <f t="shared" si="323"/>
        <v>-</v>
      </c>
      <c r="FA70" s="9" t="str">
        <f t="shared" si="323"/>
        <v>-</v>
      </c>
      <c r="FB70" s="9" t="str">
        <f t="shared" si="323"/>
        <v>-</v>
      </c>
      <c r="FC70" s="9" t="str">
        <f t="shared" si="323"/>
        <v>-</v>
      </c>
      <c r="FD70" s="9">
        <f t="shared" si="323"/>
        <v>0</v>
      </c>
      <c r="FE70" s="9" t="str">
        <f t="shared" si="323"/>
        <v>-</v>
      </c>
      <c r="FF70" s="9">
        <f t="shared" si="323"/>
        <v>1</v>
      </c>
      <c r="FG70" s="9">
        <f t="shared" si="323"/>
        <v>0</v>
      </c>
      <c r="FH70" s="9">
        <f t="shared" si="323"/>
        <v>1</v>
      </c>
      <c r="FI70" s="9">
        <v>1</v>
      </c>
      <c r="FJ70" s="9">
        <f>FJ$5</f>
        <v>1</v>
      </c>
      <c r="FK70" s="9">
        <f>FK$5</f>
        <v>0</v>
      </c>
      <c r="FL70" s="9">
        <v>1</v>
      </c>
      <c r="FM70" s="9">
        <f t="shared" ref="FM70:GF70" si="324">FM$5</f>
        <v>0</v>
      </c>
      <c r="FN70" s="9">
        <f t="shared" si="324"/>
        <v>0</v>
      </c>
      <c r="FO70" s="9">
        <f t="shared" si="324"/>
        <v>1</v>
      </c>
      <c r="FP70" s="9">
        <f t="shared" si="324"/>
        <v>0</v>
      </c>
      <c r="FQ70" s="9">
        <f t="shared" si="324"/>
        <v>0</v>
      </c>
      <c r="FR70" s="9">
        <f t="shared" si="324"/>
        <v>0</v>
      </c>
      <c r="FS70" s="9">
        <f t="shared" si="324"/>
        <v>0</v>
      </c>
      <c r="FT70" s="9">
        <f t="shared" si="324"/>
        <v>0</v>
      </c>
      <c r="FU70" s="9">
        <f t="shared" si="324"/>
        <v>0</v>
      </c>
      <c r="FV70" s="9">
        <f t="shared" si="324"/>
        <v>0</v>
      </c>
      <c r="FW70" s="9">
        <f t="shared" si="324"/>
        <v>1</v>
      </c>
      <c r="FX70" s="9">
        <f t="shared" si="324"/>
        <v>0</v>
      </c>
      <c r="FY70" s="9">
        <f t="shared" si="324"/>
        <v>0</v>
      </c>
      <c r="FZ70" s="9">
        <f t="shared" si="324"/>
        <v>0</v>
      </c>
      <c r="GA70" s="9">
        <f t="shared" si="324"/>
        <v>0</v>
      </c>
      <c r="GB70" s="9">
        <f t="shared" si="324"/>
        <v>0</v>
      </c>
      <c r="GC70" s="9">
        <f t="shared" si="324"/>
        <v>0</v>
      </c>
      <c r="GD70" s="9">
        <f t="shared" si="324"/>
        <v>0</v>
      </c>
      <c r="GE70" s="9">
        <f t="shared" si="324"/>
        <v>0</v>
      </c>
      <c r="GF70" s="9">
        <f t="shared" si="324"/>
        <v>0</v>
      </c>
      <c r="GG70" s="9" t="str">
        <f t="shared" ref="GG70:GJ70" si="325">GG$5</f>
        <v>-</v>
      </c>
      <c r="GH70" s="9" t="str">
        <f t="shared" si="325"/>
        <v>-</v>
      </c>
      <c r="GI70" s="9" t="str">
        <f t="shared" si="325"/>
        <v>-</v>
      </c>
      <c r="GJ70" s="9" t="str">
        <f t="shared" si="325"/>
        <v>-</v>
      </c>
      <c r="GK70" s="9" t="str">
        <f t="shared" ref="GK70:OH70" si="326">GK$5</f>
        <v>-</v>
      </c>
      <c r="GL70" s="9" t="str">
        <f t="shared" si="326"/>
        <v>-</v>
      </c>
      <c r="GM70" s="9" t="str">
        <f t="shared" si="326"/>
        <v>-</v>
      </c>
      <c r="GN70" s="9">
        <f t="shared" si="326"/>
        <v>0</v>
      </c>
      <c r="GO70" s="9" t="str">
        <f t="shared" si="326"/>
        <v>-</v>
      </c>
      <c r="GP70" s="9" t="str">
        <f t="shared" si="326"/>
        <v>-</v>
      </c>
      <c r="GQ70" s="9" t="str">
        <f t="shared" si="326"/>
        <v>-</v>
      </c>
      <c r="GR70" s="9" t="str">
        <f>GR$5</f>
        <v>-</v>
      </c>
      <c r="GS70" s="9" t="str">
        <f t="shared" si="326"/>
        <v>-</v>
      </c>
      <c r="GT70" s="9" t="str">
        <f t="shared" si="326"/>
        <v>-</v>
      </c>
      <c r="GU70" s="9" t="str">
        <f t="shared" si="326"/>
        <v>-</v>
      </c>
      <c r="GV70" s="9" t="str">
        <f t="shared" si="326"/>
        <v>-</v>
      </c>
      <c r="GW70" s="9" t="str">
        <f t="shared" si="326"/>
        <v>-</v>
      </c>
      <c r="GX70" s="9" t="str">
        <f t="shared" si="326"/>
        <v>-</v>
      </c>
      <c r="GY70" s="9" t="str">
        <f t="shared" si="326"/>
        <v>-</v>
      </c>
      <c r="GZ70" s="9" t="str">
        <f t="shared" si="326"/>
        <v>-</v>
      </c>
      <c r="HA70" s="9" t="str">
        <f t="shared" si="326"/>
        <v>-</v>
      </c>
      <c r="HB70" s="9" t="str">
        <f t="shared" si="326"/>
        <v>-</v>
      </c>
      <c r="HC70" s="9" t="str">
        <f t="shared" si="326"/>
        <v>-</v>
      </c>
      <c r="HD70" s="9" t="str">
        <f t="shared" si="326"/>
        <v>-</v>
      </c>
      <c r="HE70" s="9" t="str">
        <f t="shared" si="326"/>
        <v>-</v>
      </c>
      <c r="HF70" s="9" t="str">
        <f t="shared" si="326"/>
        <v>-</v>
      </c>
      <c r="HG70" s="9" t="str">
        <f t="shared" si="326"/>
        <v>-</v>
      </c>
      <c r="HH70" s="9" t="str">
        <f t="shared" si="326"/>
        <v>-</v>
      </c>
      <c r="HI70" s="9" t="str">
        <f t="shared" si="326"/>
        <v>-</v>
      </c>
      <c r="HJ70" s="9" t="str">
        <f t="shared" si="326"/>
        <v>-</v>
      </c>
      <c r="HK70" s="9" t="str">
        <f t="shared" si="326"/>
        <v>-</v>
      </c>
      <c r="HL70" s="9" t="str">
        <f t="shared" si="326"/>
        <v>-</v>
      </c>
      <c r="HM70" s="9" t="str">
        <f t="shared" si="326"/>
        <v>-</v>
      </c>
      <c r="HN70" s="9" t="str">
        <f t="shared" si="326"/>
        <v>-</v>
      </c>
      <c r="HO70" s="9" t="str">
        <f t="shared" si="326"/>
        <v>-</v>
      </c>
      <c r="HP70" s="9" t="str">
        <f t="shared" si="326"/>
        <v>-</v>
      </c>
      <c r="HQ70" s="9" t="str">
        <f t="shared" si="326"/>
        <v>-</v>
      </c>
      <c r="HR70" s="9" t="str">
        <f t="shared" si="326"/>
        <v>-</v>
      </c>
      <c r="HS70" s="9" t="str">
        <f t="shared" si="326"/>
        <v>-</v>
      </c>
      <c r="HT70" s="9" t="str">
        <f t="shared" si="326"/>
        <v>-</v>
      </c>
      <c r="HU70" s="9" t="str">
        <f t="shared" si="326"/>
        <v>-</v>
      </c>
      <c r="HV70" s="9" t="str">
        <f t="shared" si="326"/>
        <v>-</v>
      </c>
      <c r="HW70" s="9" t="str">
        <f t="shared" si="326"/>
        <v>-</v>
      </c>
      <c r="HX70" s="9" t="str">
        <f t="shared" si="326"/>
        <v>-</v>
      </c>
      <c r="HY70" s="9" t="str">
        <f t="shared" si="326"/>
        <v>-</v>
      </c>
      <c r="HZ70" s="9" t="str">
        <f t="shared" si="326"/>
        <v>-</v>
      </c>
      <c r="IA70" s="9" t="str">
        <f t="shared" si="326"/>
        <v>-</v>
      </c>
      <c r="IB70" s="9" t="str">
        <f t="shared" si="326"/>
        <v>-</v>
      </c>
      <c r="IC70" s="9" t="str">
        <f>IC$5</f>
        <v>-</v>
      </c>
      <c r="ID70" s="9" t="str">
        <f>ID$5</f>
        <v>-</v>
      </c>
      <c r="IE70" s="9" t="str">
        <f>IE$5</f>
        <v>-</v>
      </c>
      <c r="IF70" s="9" t="str">
        <f>IF$5</f>
        <v>-</v>
      </c>
      <c r="IG70" s="9" t="str">
        <f>IG$5</f>
        <v>-</v>
      </c>
      <c r="IH70" s="9" t="str">
        <f t="shared" ref="IH70:IJ70" si="327">IH$5</f>
        <v>-</v>
      </c>
      <c r="II70" s="9" t="str">
        <f t="shared" si="327"/>
        <v>-</v>
      </c>
      <c r="IJ70" s="9" t="str">
        <f t="shared" si="327"/>
        <v>-</v>
      </c>
      <c r="IK70" s="9" t="str">
        <f t="shared" si="326"/>
        <v>-</v>
      </c>
      <c r="IL70" s="9" t="str">
        <f t="shared" si="326"/>
        <v>-</v>
      </c>
      <c r="IM70" s="9" t="str">
        <f t="shared" si="326"/>
        <v>-</v>
      </c>
      <c r="IN70" s="9" t="str">
        <f t="shared" si="326"/>
        <v>-</v>
      </c>
      <c r="IO70" s="9" t="str">
        <f t="shared" si="326"/>
        <v>-</v>
      </c>
      <c r="IP70" s="9" t="str">
        <f t="shared" si="326"/>
        <v>-</v>
      </c>
      <c r="IQ70" s="9" t="str">
        <f t="shared" si="326"/>
        <v>-</v>
      </c>
      <c r="IR70" s="9" t="str">
        <f>IR$5</f>
        <v>-</v>
      </c>
      <c r="IS70" s="9" t="str">
        <f>IS$5</f>
        <v>-</v>
      </c>
      <c r="IT70" s="9" t="str">
        <f>IT$5</f>
        <v>-</v>
      </c>
      <c r="IU70" s="9">
        <f t="shared" si="326"/>
        <v>1</v>
      </c>
      <c r="IV70" s="9">
        <f t="shared" si="326"/>
        <v>0</v>
      </c>
      <c r="IW70" s="9">
        <f t="shared" si="326"/>
        <v>1</v>
      </c>
      <c r="IX70" s="9">
        <f t="shared" si="326"/>
        <v>1</v>
      </c>
      <c r="IY70" s="9">
        <f t="shared" si="326"/>
        <v>0</v>
      </c>
      <c r="IZ70" s="9" t="str">
        <f t="shared" si="326"/>
        <v>-</v>
      </c>
      <c r="JA70" s="9" t="str">
        <f t="shared" si="326"/>
        <v>-</v>
      </c>
      <c r="JB70" s="9" t="str">
        <f t="shared" si="326"/>
        <v>-</v>
      </c>
      <c r="JC70" s="9" t="str">
        <f t="shared" si="326"/>
        <v>-</v>
      </c>
      <c r="JD70" s="9">
        <f t="shared" si="326"/>
        <v>1</v>
      </c>
      <c r="JE70" s="9">
        <f t="shared" si="326"/>
        <v>1</v>
      </c>
      <c r="JF70" s="9">
        <f t="shared" si="326"/>
        <v>1</v>
      </c>
      <c r="JG70" s="9">
        <f t="shared" si="326"/>
        <v>1</v>
      </c>
      <c r="JH70" s="9">
        <f t="shared" si="326"/>
        <v>1</v>
      </c>
      <c r="JI70" s="9">
        <f t="shared" si="326"/>
        <v>1</v>
      </c>
      <c r="JJ70" s="9">
        <f t="shared" si="326"/>
        <v>1</v>
      </c>
      <c r="JK70" s="9">
        <f t="shared" si="326"/>
        <v>1</v>
      </c>
      <c r="JL70" s="9">
        <f t="shared" si="326"/>
        <v>1</v>
      </c>
      <c r="JM70" s="9">
        <f t="shared" si="326"/>
        <v>1</v>
      </c>
      <c r="JN70" s="9" t="str">
        <f t="shared" si="326"/>
        <v>-</v>
      </c>
      <c r="JO70" s="9" t="str">
        <f t="shared" si="326"/>
        <v>-</v>
      </c>
      <c r="JP70" s="9" t="str">
        <f t="shared" si="326"/>
        <v>-</v>
      </c>
      <c r="JQ70" s="9" t="str">
        <f t="shared" si="326"/>
        <v>-</v>
      </c>
      <c r="JR70" s="9" t="str">
        <f t="shared" si="326"/>
        <v>-</v>
      </c>
      <c r="JS70" s="9" t="str">
        <f t="shared" si="326"/>
        <v>-</v>
      </c>
      <c r="JT70" s="9" t="str">
        <f t="shared" si="326"/>
        <v>-</v>
      </c>
      <c r="JU70" s="9" t="str">
        <f t="shared" si="326"/>
        <v>-</v>
      </c>
      <c r="JV70" s="9" t="str">
        <f t="shared" si="326"/>
        <v>-</v>
      </c>
      <c r="JW70" s="9" t="str">
        <f t="shared" si="326"/>
        <v>-</v>
      </c>
      <c r="JX70" s="9" t="str">
        <f t="shared" si="326"/>
        <v>-</v>
      </c>
      <c r="JY70" s="9" t="str">
        <f t="shared" si="326"/>
        <v>-</v>
      </c>
      <c r="JZ70" s="9" t="str">
        <f t="shared" si="326"/>
        <v>-</v>
      </c>
      <c r="KA70" s="9" t="str">
        <f t="shared" si="326"/>
        <v>-</v>
      </c>
      <c r="KB70" s="9" t="str">
        <f t="shared" si="326"/>
        <v>-</v>
      </c>
      <c r="KC70" s="9" t="str">
        <f t="shared" si="326"/>
        <v>-</v>
      </c>
      <c r="KD70" s="9" t="str">
        <f t="shared" si="326"/>
        <v>-</v>
      </c>
      <c r="KE70" s="9" t="str">
        <f t="shared" si="326"/>
        <v>-</v>
      </c>
      <c r="KF70" s="9" t="str">
        <f t="shared" si="326"/>
        <v>-</v>
      </c>
      <c r="KG70" s="9" t="str">
        <f t="shared" si="326"/>
        <v>-</v>
      </c>
      <c r="KH70" s="9" t="str">
        <f t="shared" si="326"/>
        <v>-</v>
      </c>
      <c r="KI70" s="9" t="str">
        <f t="shared" si="326"/>
        <v>-</v>
      </c>
      <c r="KJ70" s="9" t="str">
        <f t="shared" si="326"/>
        <v>-</v>
      </c>
      <c r="KK70" s="9" t="str">
        <f t="shared" si="326"/>
        <v>-</v>
      </c>
      <c r="KL70" s="9" t="str">
        <f t="shared" si="326"/>
        <v>-</v>
      </c>
      <c r="KM70" s="9" t="str">
        <f t="shared" si="326"/>
        <v>-</v>
      </c>
      <c r="KN70" s="9" t="str">
        <f t="shared" si="326"/>
        <v>-</v>
      </c>
      <c r="KO70" s="9" t="str">
        <f t="shared" si="326"/>
        <v>-</v>
      </c>
      <c r="KP70" s="9" t="str">
        <f t="shared" si="326"/>
        <v>-</v>
      </c>
      <c r="KQ70" s="9" t="str">
        <f t="shared" si="326"/>
        <v>-</v>
      </c>
      <c r="KR70" s="9" t="str">
        <f t="shared" si="326"/>
        <v>-</v>
      </c>
      <c r="KS70" s="9" t="str">
        <f t="shared" si="326"/>
        <v>-</v>
      </c>
      <c r="KT70" s="9" t="str">
        <f t="shared" si="326"/>
        <v>-</v>
      </c>
      <c r="KU70" s="9" t="str">
        <f t="shared" si="326"/>
        <v>-</v>
      </c>
      <c r="KV70" s="9" t="str">
        <f t="shared" si="326"/>
        <v>-</v>
      </c>
      <c r="KW70" s="9" t="str">
        <f t="shared" si="326"/>
        <v>-</v>
      </c>
      <c r="KX70" s="9" t="str">
        <f t="shared" si="326"/>
        <v>-</v>
      </c>
      <c r="KY70" s="9" t="str">
        <f t="shared" si="326"/>
        <v>-</v>
      </c>
      <c r="KZ70" s="9" t="str">
        <f t="shared" si="326"/>
        <v>-</v>
      </c>
      <c r="LA70" s="9" t="str">
        <f t="shared" si="326"/>
        <v>-</v>
      </c>
      <c r="LB70" s="9" t="str">
        <f t="shared" si="326"/>
        <v>-</v>
      </c>
      <c r="LC70" s="9" t="str">
        <f t="shared" si="326"/>
        <v>-</v>
      </c>
      <c r="LD70" s="9" t="str">
        <f t="shared" si="326"/>
        <v>-</v>
      </c>
      <c r="LE70" s="9" t="str">
        <f t="shared" si="326"/>
        <v>-</v>
      </c>
      <c r="LF70" s="9" t="str">
        <f t="shared" si="326"/>
        <v>-</v>
      </c>
      <c r="LG70" s="9" t="str">
        <f t="shared" si="326"/>
        <v>-</v>
      </c>
      <c r="LH70" s="9" t="str">
        <f t="shared" si="326"/>
        <v>-</v>
      </c>
      <c r="LI70" s="9" t="str">
        <f t="shared" si="326"/>
        <v>-</v>
      </c>
      <c r="LJ70" s="9" t="str">
        <f t="shared" si="326"/>
        <v>-</v>
      </c>
      <c r="LK70" s="9" t="str">
        <f t="shared" si="326"/>
        <v>-</v>
      </c>
      <c r="LL70" s="9" t="str">
        <f t="shared" si="326"/>
        <v>-</v>
      </c>
      <c r="LM70" s="9" t="str">
        <f t="shared" si="326"/>
        <v>-</v>
      </c>
      <c r="LN70" s="9" t="str">
        <f t="shared" si="326"/>
        <v>-</v>
      </c>
      <c r="LO70" s="9" t="str">
        <f t="shared" si="326"/>
        <v>-</v>
      </c>
      <c r="LP70" s="9" t="str">
        <f t="shared" si="326"/>
        <v>-</v>
      </c>
      <c r="LQ70" s="9" t="str">
        <f t="shared" si="326"/>
        <v>-</v>
      </c>
      <c r="LR70" s="9" t="str">
        <f t="shared" si="326"/>
        <v>-</v>
      </c>
      <c r="LS70" s="9" t="str">
        <f t="shared" si="326"/>
        <v>-</v>
      </c>
      <c r="LT70" s="9" t="str">
        <f t="shared" si="326"/>
        <v>-</v>
      </c>
      <c r="LU70" s="9" t="str">
        <f t="shared" si="326"/>
        <v>-</v>
      </c>
      <c r="LV70" s="9" t="str">
        <f t="shared" si="326"/>
        <v>-</v>
      </c>
      <c r="LW70" s="9" t="str">
        <f t="shared" si="326"/>
        <v>-</v>
      </c>
      <c r="LX70" s="9" t="str">
        <f t="shared" si="326"/>
        <v>-</v>
      </c>
      <c r="LY70" s="9" t="str">
        <f t="shared" si="326"/>
        <v>-</v>
      </c>
      <c r="LZ70" s="9" t="str">
        <f t="shared" si="326"/>
        <v>-</v>
      </c>
      <c r="MA70" s="9" t="str">
        <f t="shared" si="326"/>
        <v>-</v>
      </c>
      <c r="MB70" s="9" t="str">
        <f t="shared" si="326"/>
        <v>-</v>
      </c>
      <c r="MC70" s="9" t="str">
        <f t="shared" si="326"/>
        <v>-</v>
      </c>
      <c r="MD70" s="9" t="str">
        <f t="shared" si="326"/>
        <v>-</v>
      </c>
      <c r="ME70" s="9" t="str">
        <f t="shared" si="326"/>
        <v>-</v>
      </c>
      <c r="MF70" s="9" t="str">
        <f t="shared" si="326"/>
        <v>-</v>
      </c>
      <c r="MG70" s="9" t="str">
        <f t="shared" si="326"/>
        <v>-</v>
      </c>
      <c r="MH70" s="9" t="str">
        <f t="shared" si="326"/>
        <v>-</v>
      </c>
      <c r="MI70" s="9" t="str">
        <f t="shared" si="326"/>
        <v>-</v>
      </c>
      <c r="MJ70" s="9" t="str">
        <f t="shared" si="326"/>
        <v>-</v>
      </c>
      <c r="MK70" s="9" t="str">
        <f t="shared" si="326"/>
        <v>-</v>
      </c>
      <c r="ML70" s="9" t="str">
        <f t="shared" si="326"/>
        <v>-</v>
      </c>
      <c r="MM70" s="9" t="str">
        <f t="shared" si="326"/>
        <v>-</v>
      </c>
      <c r="MN70" s="9" t="str">
        <f t="shared" si="326"/>
        <v>-</v>
      </c>
      <c r="MO70" s="9" t="str">
        <f t="shared" si="326"/>
        <v>-</v>
      </c>
      <c r="MP70" s="9" t="str">
        <f t="shared" si="326"/>
        <v>-</v>
      </c>
      <c r="MQ70" s="9" t="str">
        <f t="shared" si="326"/>
        <v>-</v>
      </c>
      <c r="MR70" s="9" t="str">
        <f t="shared" si="326"/>
        <v>-</v>
      </c>
      <c r="MS70" s="9" t="str">
        <f t="shared" si="326"/>
        <v>-</v>
      </c>
      <c r="MT70" s="9" t="str">
        <f t="shared" si="326"/>
        <v>-</v>
      </c>
      <c r="MU70" s="9" t="str">
        <f t="shared" si="326"/>
        <v>-</v>
      </c>
      <c r="MV70" s="9" t="str">
        <f t="shared" si="326"/>
        <v>-</v>
      </c>
      <c r="MW70" s="9" t="str">
        <f t="shared" si="326"/>
        <v>-</v>
      </c>
      <c r="MX70" s="9" t="str">
        <f t="shared" si="326"/>
        <v>-</v>
      </c>
      <c r="MY70" s="9" t="str">
        <f t="shared" si="326"/>
        <v>-</v>
      </c>
      <c r="MZ70" s="9" t="str">
        <f t="shared" si="326"/>
        <v>-</v>
      </c>
      <c r="NA70" s="9" t="str">
        <f t="shared" si="326"/>
        <v>-</v>
      </c>
      <c r="NB70" s="9" t="str">
        <f t="shared" si="326"/>
        <v>-</v>
      </c>
      <c r="NC70" s="9" t="str">
        <f t="shared" si="326"/>
        <v>-</v>
      </c>
      <c r="ND70" s="9" t="str">
        <f t="shared" si="326"/>
        <v>-</v>
      </c>
      <c r="NE70" s="9" t="str">
        <f t="shared" si="326"/>
        <v>-</v>
      </c>
      <c r="NF70" s="9" t="str">
        <f t="shared" si="326"/>
        <v>-</v>
      </c>
      <c r="NG70" s="9" t="str">
        <f t="shared" si="326"/>
        <v>-</v>
      </c>
      <c r="NH70" s="9" t="str">
        <f t="shared" si="326"/>
        <v>-</v>
      </c>
      <c r="NI70" s="9" t="str">
        <f t="shared" si="326"/>
        <v>-</v>
      </c>
      <c r="NJ70" s="9" t="str">
        <f t="shared" si="326"/>
        <v>-</v>
      </c>
      <c r="NK70" s="9" t="str">
        <f t="shared" si="326"/>
        <v>-</v>
      </c>
      <c r="NL70" s="9" t="str">
        <f t="shared" si="326"/>
        <v>-</v>
      </c>
      <c r="NM70" s="9" t="str">
        <f t="shared" si="326"/>
        <v>-</v>
      </c>
      <c r="NN70" s="9" t="str">
        <f t="shared" si="326"/>
        <v>-</v>
      </c>
      <c r="NO70" s="9" t="str">
        <f t="shared" si="326"/>
        <v>-</v>
      </c>
      <c r="NP70" s="9" t="str">
        <f t="shared" si="326"/>
        <v>-</v>
      </c>
      <c r="NQ70" s="9" t="str">
        <f t="shared" si="326"/>
        <v>-</v>
      </c>
      <c r="NR70" s="9" t="str">
        <f t="shared" si="326"/>
        <v>-</v>
      </c>
      <c r="NS70" s="9" t="str">
        <f t="shared" si="326"/>
        <v>-</v>
      </c>
      <c r="NT70" s="9" t="str">
        <f t="shared" si="326"/>
        <v>-</v>
      </c>
      <c r="NU70" s="9" t="str">
        <f t="shared" si="326"/>
        <v>-</v>
      </c>
      <c r="NV70" s="9" t="str">
        <f t="shared" si="326"/>
        <v>-</v>
      </c>
      <c r="NW70" s="9" t="str">
        <f t="shared" si="326"/>
        <v>-</v>
      </c>
      <c r="NX70" s="9" t="str">
        <f t="shared" si="326"/>
        <v>-</v>
      </c>
      <c r="NY70" s="9" t="str">
        <f t="shared" si="326"/>
        <v>-</v>
      </c>
      <c r="NZ70" s="9" t="str">
        <f t="shared" si="326"/>
        <v>-</v>
      </c>
      <c r="OA70" s="9" t="str">
        <f t="shared" si="326"/>
        <v>-</v>
      </c>
      <c r="OB70" s="9" t="str">
        <f t="shared" si="326"/>
        <v>-</v>
      </c>
      <c r="OC70" s="9" t="str">
        <f t="shared" si="326"/>
        <v>-</v>
      </c>
      <c r="OD70" s="9" t="str">
        <f t="shared" si="326"/>
        <v>-</v>
      </c>
      <c r="OE70" s="9">
        <f t="shared" si="326"/>
        <v>1</v>
      </c>
      <c r="OF70" s="9" t="str">
        <f t="shared" si="326"/>
        <v>-</v>
      </c>
      <c r="OG70" s="9">
        <f t="shared" si="326"/>
        <v>0</v>
      </c>
      <c r="OH70" s="9">
        <f t="shared" si="326"/>
        <v>0</v>
      </c>
      <c r="OI70" s="27">
        <v>0</v>
      </c>
    </row>
    <row r="71" spans="1:399">
      <c r="AJ71" s="328"/>
    </row>
    <row r="72" spans="1:399">
      <c r="H72" s="119">
        <f ca="1">INT(RAND()*H$16)+1</f>
        <v>2</v>
      </c>
      <c r="K72" s="119">
        <f ca="1">INT(RAND()*K$16)+1</f>
        <v>3</v>
      </c>
      <c r="L72" s="119">
        <f ca="1">INT(RAND()*L$16)+1</f>
        <v>3</v>
      </c>
      <c r="M72" s="119">
        <f ca="1">INT(RAND()*M$16)+1</f>
        <v>1</v>
      </c>
      <c r="AJ72" s="328" t="s">
        <v>959</v>
      </c>
    </row>
    <row r="73" spans="1:399">
      <c r="AJ73" s="333" t="str">
        <f>"000 Template"&amp;" "&amp;d.RegionName&amp;IF($EW73&lt;3," M-M"," Mat")&amp;IF($FB73=TRUE,"&amp;BBT","")&amp;IF($IL73&lt;&gt;0,"-mate EL","")&amp;IF($GK73," Aut","")&amp;IF($GL73," Win","")&amp;IF($GM73," Spr","")&amp;" Scan "&amp;$GP73&amp;" (F"&amp;3+IFERROR(1*$BY73,0)&amp;3+IFERROR(1*$CB73,0)&amp;"N"&amp;$CG73&amp;$CH73&amp;")"</f>
        <v>000 Template GSM M-M Scan  (F33N)</v>
      </c>
    </row>
    <row r="74" spans="1:399">
      <c r="AJ74" s="328" t="str">
        <f>TEXT(LEFT(AJ73,3)+1,"000")&amp;MID(AJ73,4,FIND(" ",AJ73,5)-3)&amp;d.RegionName&amp;IF($EW74&lt;3," M-M"," Mat")&amp;IF($FB74=TRUE,"&amp;BBT","")&amp;IF($IL74&lt;&gt;0,"-mate EL","")&amp;IF($GK74," Aut","")&amp;IF($GL74," Win","")&amp;IF($GM74," Spr","")&amp;" Scan "&amp;$GP74&amp;" (F"&amp;3+IFERROR(1*$BY74,0)&amp;3+IFERROR(1*$CB74,0)&amp;"N"&amp;$CG74&amp;$CH74&amp;")"</f>
        <v>001 Template GSM M-M Scan  (F33N)</v>
      </c>
    </row>
    <row r="75" spans="1:399">
      <c r="AJ75" s="328"/>
    </row>
    <row r="76" spans="1:399">
      <c r="G76" s="239">
        <f t="array" ref="G76">MAX(G$15,MOD(G75+1*AND(H76:$AA76=H$15:$AA$15),G$16+1))</f>
        <v>1</v>
      </c>
      <c r="H76" s="239">
        <f t="array" ref="H76">MAX(H$15,MOD(H75+1*AND(I76:$AA76=I$15:$AA$15),H$16+1))</f>
        <v>1</v>
      </c>
      <c r="I76" s="239">
        <f t="array" ref="I76">MAX(I$15,MOD(I75+1*AND(J76:$AA76=J$15:$AA$15),I$16+1))</f>
        <v>1</v>
      </c>
      <c r="J76" s="239">
        <f t="array" ref="J76">MAX(J$15,MOD(J75+1*AND(K76:$AA76=K$15:$AA$15),J$16+1))</f>
        <v>1</v>
      </c>
      <c r="K76" s="239">
        <f t="array" ref="K76">MAX(K$15,MOD(K75+1*AND(L76:$AA76=L$15:$AA$15),K$16+1))</f>
        <v>1</v>
      </c>
      <c r="L76" s="239">
        <f t="array" ref="L76">MAX(L$15,MOD(L75+1*AND(M76:$AA76=M$15:$AA$15),L$16+1))</f>
        <v>1</v>
      </c>
      <c r="M76" s="239">
        <f t="array" ref="M76">MAX(M$15,MOD(M75+1*AND(N76:$AA76=N$15:$AA$15),M$16+1))</f>
        <v>1</v>
      </c>
      <c r="N76" s="239">
        <f t="array" ref="N76">MAX(N$15,MOD(N75+1*AND(O76:$AA76=O$15:$AA$15),N$16+1))</f>
        <v>1</v>
      </c>
      <c r="O76" s="239">
        <f t="array" ref="O76">MAX(O$15,MOD(O75+1*AND(P76:$AA76=P$15:$AA$15),O$16+1))</f>
        <v>1</v>
      </c>
      <c r="P76" s="239">
        <f t="array" ref="P76">MAX(P$15,MOD(P75+1*AND(Q76:$AA76=Q$15:$AA$15),P$16+1))</f>
        <v>1</v>
      </c>
      <c r="Q76" s="239">
        <f t="array" ref="Q76">MAX(Q$15,MOD(Q75+1*AND(R76:$AA76=R$15:$AA$15),Q$16+1))</f>
        <v>1</v>
      </c>
      <c r="R76" s="239">
        <f t="array" ref="R76">MAX(R$15,MOD(R75+1*AND(S76:$AA76=S$15:$AA$15),R$16+1))</f>
        <v>1</v>
      </c>
      <c r="S76" s="239">
        <f t="array" ref="S76">MAX(S$15,MOD(S75+1*AND(T76:$AA76=T$15:$AA$15),S$16+1))</f>
        <v>1</v>
      </c>
      <c r="T76" s="239">
        <f t="array" ref="T76">MAX(T$15,MOD(T75+1*AND(U76:$AA76=U$15:$AA$15),T$16+1))</f>
        <v>1</v>
      </c>
      <c r="U76" s="239">
        <f t="array" ref="U76">MAX(U$15,MOD(U75+1*AND(V76:$AA76=V$15:$AA$15),U$16+1))</f>
        <v>1</v>
      </c>
      <c r="V76" s="239">
        <f t="array" ref="V76">MAX(V$15,MOD(V75+1*AND(W76:$AA76=W$15:$AA$15),V$16+1))</f>
        <v>1</v>
      </c>
      <c r="W76" s="239">
        <f t="array" ref="W76">MAX(W$15,MOD(W75+1*AND(X76:$AA76=X$15:$AA$15),W$16+1))</f>
        <v>1</v>
      </c>
      <c r="X76" s="239">
        <f t="array" ref="X76">MAX(X$15,MOD(X75+1*AND(Y76:$AA76=Y$15:$AA$15),X$16+1))</f>
        <v>1</v>
      </c>
      <c r="Y76" s="239">
        <f t="array" ref="Y76">MAX(Y$15,MOD(Y75+1*AND(Z76:$AA76=Z$15:$AA$15),Y$16+1))</f>
        <v>1</v>
      </c>
      <c r="Z76" s="238"/>
      <c r="AA76" s="303"/>
      <c r="AB76" s="303">
        <f>INDEX(CHOOSE($G76,DataAutumn!i.AdultDrys,DataWinter!i.AdultDrys,DataSpring!i.AdultDrys),1,$AD76)</f>
        <v>1</v>
      </c>
      <c r="AC76" s="5">
        <f t="shared" ref="AC76:AG76" si="328">INDEX(i.FlkStrctr,$H76,AC$14)</f>
        <v>1</v>
      </c>
      <c r="AD76" s="5">
        <f t="shared" si="328"/>
        <v>1</v>
      </c>
      <c r="AE76" s="5">
        <f t="shared" si="328"/>
        <v>0</v>
      </c>
      <c r="AF76" s="5">
        <f t="shared" si="328"/>
        <v>2</v>
      </c>
      <c r="AG76" s="5">
        <f t="shared" si="328"/>
        <v>0</v>
      </c>
      <c r="AJ76" s="328" t="s">
        <v>1148</v>
      </c>
    </row>
  </sheetData>
  <autoFilter ref="A4:OI74" xr:uid="{A5DE918E-332D-4563-9BCB-E13ECBAD8AE1}"/>
  <phoneticPr fontId="4" type="noConversion"/>
  <conditionalFormatting sqref="D65:F70 D5:F16 D18:F19">
    <cfRule type="cellIs" dxfId="159" priority="130" stopIfTrue="1" operator="equal">
      <formula>TRUE</formula>
    </cfRule>
  </conditionalFormatting>
  <conditionalFormatting sqref="GC1:IG1 A1:Z1 IK1:IS1 IU1:XFD1 AT1:GA1 AB1:AQ1">
    <cfRule type="containsText" dxfId="158" priority="131" stopIfTrue="1" operator="containsText" text="sam">
      <formula>NOT(ISERROR(SEARCH("sam",A1)))</formula>
    </cfRule>
    <cfRule type="containsText" dxfId="157" priority="132" stopIfTrue="1" operator="containsText" text="sap">
      <formula>NOT(ISERROR(SEARCH("sap",A1)))</formula>
    </cfRule>
    <cfRule type="containsText" dxfId="156" priority="133" stopIfTrue="1" operator="containsText" text="saa">
      <formula>NOT(ISERROR(SEARCH("saa",A1)))</formula>
    </cfRule>
    <cfRule type="cellIs" dxfId="155" priority="134" stopIfTrue="1" operator="equal">
      <formula>"sar"</formula>
    </cfRule>
    <cfRule type="cellIs" dxfId="154" priority="135" stopIfTrue="1" operator="equal">
      <formula>"sat"</formula>
    </cfRule>
    <cfRule type="cellIs" dxfId="153" priority="136" stopIfTrue="1" operator="equal">
      <formula>"sav"</formula>
    </cfRule>
  </conditionalFormatting>
  <conditionalFormatting sqref="IH1:IJ1">
    <cfRule type="containsText" dxfId="152" priority="124" stopIfTrue="1" operator="containsText" text="sam">
      <formula>NOT(ISERROR(SEARCH("sam",IH1)))</formula>
    </cfRule>
    <cfRule type="containsText" dxfId="151" priority="125" stopIfTrue="1" operator="containsText" text="sap">
      <formula>NOT(ISERROR(SEARCH("sap",IH1)))</formula>
    </cfRule>
    <cfRule type="containsText" dxfId="150" priority="126" stopIfTrue="1" operator="containsText" text="saa">
      <formula>NOT(ISERROR(SEARCH("saa",IH1)))</formula>
    </cfRule>
    <cfRule type="cellIs" dxfId="149" priority="127" stopIfTrue="1" operator="equal">
      <formula>"sar"</formula>
    </cfRule>
    <cfRule type="cellIs" dxfId="148" priority="128" stopIfTrue="1" operator="equal">
      <formula>"sat"</formula>
    </cfRule>
    <cfRule type="cellIs" dxfId="147" priority="129" stopIfTrue="1" operator="equal">
      <formula>"sav"</formula>
    </cfRule>
  </conditionalFormatting>
  <conditionalFormatting sqref="G16:Y16">
    <cfRule type="expression" dxfId="146" priority="118">
      <formula>(G16&lt;&gt;G$14)</formula>
    </cfRule>
  </conditionalFormatting>
  <conditionalFormatting sqref="AA1">
    <cfRule type="containsText" dxfId="145" priority="109" stopIfTrue="1" operator="containsText" text="sam">
      <formula>NOT(ISERROR(SEARCH("sam",AA1)))</formula>
    </cfRule>
    <cfRule type="containsText" dxfId="144" priority="110" stopIfTrue="1" operator="containsText" text="sap">
      <formula>NOT(ISERROR(SEARCH("sap",AA1)))</formula>
    </cfRule>
    <cfRule type="containsText" dxfId="143" priority="111" stopIfTrue="1" operator="containsText" text="saa">
      <formula>NOT(ISERROR(SEARCH("saa",AA1)))</formula>
    </cfRule>
    <cfRule type="cellIs" dxfId="142" priority="112" stopIfTrue="1" operator="equal">
      <formula>"sar"</formula>
    </cfRule>
    <cfRule type="cellIs" dxfId="141" priority="113" stopIfTrue="1" operator="equal">
      <formula>"sat"</formula>
    </cfRule>
    <cfRule type="cellIs" dxfId="140" priority="114" stopIfTrue="1" operator="equal">
      <formula>"sav"</formula>
    </cfRule>
  </conditionalFormatting>
  <conditionalFormatting sqref="Z16:AA16">
    <cfRule type="expression" dxfId="139" priority="106">
      <formula>(Z16&lt;&gt;Z$14)</formula>
    </cfRule>
  </conditionalFormatting>
  <conditionalFormatting sqref="GB1">
    <cfRule type="containsText" dxfId="138" priority="94" stopIfTrue="1" operator="containsText" text="sam">
      <formula>NOT(ISERROR(SEARCH("sam",GB1)))</formula>
    </cfRule>
    <cfRule type="containsText" dxfId="137" priority="95" stopIfTrue="1" operator="containsText" text="sap">
      <formula>NOT(ISERROR(SEARCH("sap",GB1)))</formula>
    </cfRule>
    <cfRule type="containsText" dxfId="136" priority="96" stopIfTrue="1" operator="containsText" text="saa">
      <formula>NOT(ISERROR(SEARCH("saa",GB1)))</formula>
    </cfRule>
    <cfRule type="cellIs" dxfId="135" priority="97" stopIfTrue="1" operator="equal">
      <formula>"sar"</formula>
    </cfRule>
    <cfRule type="cellIs" dxfId="134" priority="98" stopIfTrue="1" operator="equal">
      <formula>"sat"</formula>
    </cfRule>
    <cfRule type="cellIs" dxfId="133" priority="99" stopIfTrue="1" operator="equal">
      <formula>"sav"</formula>
    </cfRule>
  </conditionalFormatting>
  <conditionalFormatting sqref="E20:F20">
    <cfRule type="cellIs" dxfId="132" priority="68" stopIfTrue="1" operator="equal">
      <formula>TRUE</formula>
    </cfRule>
  </conditionalFormatting>
  <conditionalFormatting sqref="D20">
    <cfRule type="cellIs" dxfId="131" priority="67" stopIfTrue="1" operator="equal">
      <formula>TRUE</formula>
    </cfRule>
  </conditionalFormatting>
  <conditionalFormatting sqref="D49:F62">
    <cfRule type="cellIs" dxfId="130" priority="64" stopIfTrue="1" operator="equal">
      <formula>TRUE</formula>
    </cfRule>
  </conditionalFormatting>
  <conditionalFormatting sqref="G50:Y50">
    <cfRule type="expression" dxfId="129" priority="63">
      <formula>(G50&lt;&gt;G$14)</formula>
    </cfRule>
  </conditionalFormatting>
  <conditionalFormatting sqref="Z50:AA50">
    <cfRule type="expression" dxfId="128" priority="62">
      <formula>(Z50&lt;&gt;Z$14)</formula>
    </cfRule>
  </conditionalFormatting>
  <conditionalFormatting sqref="E64:F64">
    <cfRule type="cellIs" dxfId="127" priority="61" stopIfTrue="1" operator="equal">
      <formula>TRUE</formula>
    </cfRule>
  </conditionalFormatting>
  <conditionalFormatting sqref="D64">
    <cfRule type="cellIs" dxfId="126" priority="60" stopIfTrue="1" operator="equal">
      <formula>TRUE</formula>
    </cfRule>
  </conditionalFormatting>
  <conditionalFormatting sqref="D55:F63">
    <cfRule type="cellIs" dxfId="125" priority="59" stopIfTrue="1" operator="equal">
      <formula>TRUE</formula>
    </cfRule>
  </conditionalFormatting>
  <conditionalFormatting sqref="D17:F17">
    <cfRule type="cellIs" dxfId="124" priority="53" stopIfTrue="1" operator="equal">
      <formula>TRUE</formula>
    </cfRule>
  </conditionalFormatting>
  <conditionalFormatting sqref="IT1">
    <cfRule type="containsText" dxfId="123" priority="23" stopIfTrue="1" operator="containsText" text="sam">
      <formula>NOT(ISERROR(SEARCH("sam",IT1)))</formula>
    </cfRule>
    <cfRule type="containsText" dxfId="122" priority="24" stopIfTrue="1" operator="containsText" text="sap">
      <formula>NOT(ISERROR(SEARCH("sap",IT1)))</formula>
    </cfRule>
    <cfRule type="containsText" dxfId="121" priority="25" stopIfTrue="1" operator="containsText" text="saa">
      <formula>NOT(ISERROR(SEARCH("saa",IT1)))</formula>
    </cfRule>
    <cfRule type="cellIs" dxfId="120" priority="26" stopIfTrue="1" operator="equal">
      <formula>"sar"</formula>
    </cfRule>
    <cfRule type="cellIs" dxfId="119" priority="27" stopIfTrue="1" operator="equal">
      <formula>"sat"</formula>
    </cfRule>
    <cfRule type="cellIs" dxfId="118" priority="28" stopIfTrue="1" operator="equal">
      <formula>"sav"</formula>
    </cfRule>
  </conditionalFormatting>
  <conditionalFormatting sqref="D21:F22 D24:F24 D45:F45 E46:F46">
    <cfRule type="cellIs" dxfId="117" priority="22" stopIfTrue="1" operator="equal">
      <formula>TRUE</formula>
    </cfRule>
  </conditionalFormatting>
  <conditionalFormatting sqref="G22:X22">
    <cfRule type="expression" dxfId="116" priority="21">
      <formula>(G22&lt;&gt;G$14)</formula>
    </cfRule>
  </conditionalFormatting>
  <conditionalFormatting sqref="Z22:AA22">
    <cfRule type="expression" dxfId="115" priority="20">
      <formula>(Z22&lt;&gt;Z$14)</formula>
    </cfRule>
  </conditionalFormatting>
  <conditionalFormatting sqref="E48:F48">
    <cfRule type="cellIs" dxfId="114" priority="19" stopIfTrue="1" operator="equal">
      <formula>TRUE</formula>
    </cfRule>
  </conditionalFormatting>
  <conditionalFormatting sqref="D48">
    <cfRule type="cellIs" dxfId="113" priority="18" stopIfTrue="1" operator="equal">
      <formula>TRUE</formula>
    </cfRule>
  </conditionalFormatting>
  <conditionalFormatting sqref="D23:F23">
    <cfRule type="cellIs" dxfId="112" priority="17" stopIfTrue="1" operator="equal">
      <formula>TRUE</formula>
    </cfRule>
  </conditionalFormatting>
  <conditionalFormatting sqref="Y22">
    <cfRule type="expression" dxfId="111" priority="16">
      <formula>(Y22&lt;&gt;Y$14)</formula>
    </cfRule>
  </conditionalFormatting>
  <conditionalFormatting sqref="D25:F44">
    <cfRule type="cellIs" dxfId="110" priority="15" stopIfTrue="1" operator="equal">
      <formula>TRUE</formula>
    </cfRule>
  </conditionalFormatting>
  <conditionalFormatting sqref="AR1">
    <cfRule type="containsText" dxfId="109" priority="9" stopIfTrue="1" operator="containsText" text="sam">
      <formula>NOT(ISERROR(SEARCH("sam",AR1)))</formula>
    </cfRule>
    <cfRule type="containsText" dxfId="108" priority="10" stopIfTrue="1" operator="containsText" text="sap">
      <formula>NOT(ISERROR(SEARCH("sap",AR1)))</formula>
    </cfRule>
    <cfRule type="containsText" dxfId="107" priority="11" stopIfTrue="1" operator="containsText" text="saa">
      <formula>NOT(ISERROR(SEARCH("saa",AR1)))</formula>
    </cfRule>
    <cfRule type="cellIs" dxfId="106" priority="12" stopIfTrue="1" operator="equal">
      <formula>"sar"</formula>
    </cfRule>
    <cfRule type="cellIs" dxfId="105" priority="13" stopIfTrue="1" operator="equal">
      <formula>"sat"</formula>
    </cfRule>
    <cfRule type="cellIs" dxfId="104" priority="14" stopIfTrue="1" operator="equal">
      <formula>"sav"</formula>
    </cfRule>
  </conditionalFormatting>
  <conditionalFormatting sqref="E47:F47">
    <cfRule type="cellIs" dxfId="103" priority="8" stopIfTrue="1" operator="equal">
      <formula>TRUE</formula>
    </cfRule>
  </conditionalFormatting>
  <conditionalFormatting sqref="D46:D47">
    <cfRule type="cellIs" dxfId="102" priority="7" stopIfTrue="1" operator="equal">
      <formula>TRUE</formula>
    </cfRule>
  </conditionalFormatting>
  <conditionalFormatting sqref="AS1">
    <cfRule type="containsText" dxfId="101" priority="1" stopIfTrue="1" operator="containsText" text="sam">
      <formula>NOT(ISERROR(SEARCH("sam",AS1)))</formula>
    </cfRule>
    <cfRule type="containsText" dxfId="100" priority="2" stopIfTrue="1" operator="containsText" text="sap">
      <formula>NOT(ISERROR(SEARCH("sap",AS1)))</formula>
    </cfRule>
    <cfRule type="containsText" dxfId="99" priority="3" stopIfTrue="1" operator="containsText" text="saa">
      <formula>NOT(ISERROR(SEARCH("saa",AS1)))</formula>
    </cfRule>
    <cfRule type="cellIs" dxfId="98" priority="4" stopIfTrue="1" operator="equal">
      <formula>"sar"</formula>
    </cfRule>
    <cfRule type="cellIs" dxfId="97" priority="5" stopIfTrue="1" operator="equal">
      <formula>"sat"</formula>
    </cfRule>
    <cfRule type="cellIs" dxfId="96" priority="6"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220" zoomScale="90" zoomScaleNormal="90" workbookViewId="0">
      <selection activeCell="A245" sqref="A245:XFD245"/>
    </sheetView>
    <sheetView tabSelected="1" topLeftCell="A39" zoomScale="80" zoomScaleNormal="80" workbookViewId="1">
      <selection activeCell="O95" sqref="O95"/>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1078</v>
      </c>
      <c r="C4" s="312">
        <v>3</v>
      </c>
      <c r="D4" s="78" t="str">
        <f>CHOOSE(d.TOL+1,"Master ","Aut ","Win ","Spr ")</f>
        <v xml:space="preserve">Spr </v>
      </c>
      <c r="E4" s="183" t="s">
        <v>1155</v>
      </c>
    </row>
    <row r="5" spans="1:43">
      <c r="A5" s="18" t="s">
        <v>623</v>
      </c>
    </row>
    <row r="6" spans="1:43">
      <c r="B6" s="43" t="s">
        <v>1035</v>
      </c>
      <c r="C6" s="64">
        <v>2</v>
      </c>
      <c r="D6" s="78" t="str">
        <f>CHOOSE(d.Region,"SWV","GSM","CWM")</f>
        <v>GSM</v>
      </c>
      <c r="E6" s="78" t="s">
        <v>1098</v>
      </c>
      <c r="F6" s="78"/>
      <c r="G6" s="78"/>
      <c r="H6" s="78"/>
      <c r="I6" s="78"/>
      <c r="J6" s="78"/>
      <c r="K6" s="78"/>
      <c r="L6" s="78"/>
      <c r="AQ6" s="78"/>
    </row>
    <row r="7" spans="1:43" ht="17.25" outlineLevel="1" collapsed="1">
      <c r="B7" t="s">
        <v>1065</v>
      </c>
      <c r="C7">
        <v>1</v>
      </c>
      <c r="D7">
        <v>2</v>
      </c>
      <c r="E7">
        <v>3</v>
      </c>
      <c r="F7" t="s">
        <v>1164</v>
      </c>
      <c r="I7" s="179" t="s">
        <v>1038</v>
      </c>
      <c r="J7" s="179"/>
      <c r="K7" s="179"/>
      <c r="L7" s="179" t="s">
        <v>1039</v>
      </c>
      <c r="M7" s="179"/>
      <c r="N7" s="179"/>
      <c r="O7" s="179" t="s">
        <v>1040</v>
      </c>
      <c r="P7" s="179"/>
      <c r="Q7" s="179"/>
    </row>
    <row r="8" spans="1:43" outlineLevel="1" collapsed="1">
      <c r="C8" s="24" t="s">
        <v>1066</v>
      </c>
      <c r="D8" s="24" t="s">
        <v>1067</v>
      </c>
      <c r="E8" s="24" t="s">
        <v>1068</v>
      </c>
      <c r="F8" s="302" t="s">
        <v>1066</v>
      </c>
      <c r="G8" s="302" t="s">
        <v>1067</v>
      </c>
      <c r="H8" s="302"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303">
        <v>3</v>
      </c>
      <c r="B11" s="38" t="s">
        <v>1071</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303">
        <v>4</v>
      </c>
      <c r="B12" s="38" t="s">
        <v>1062</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303">
        <v>5</v>
      </c>
      <c r="B13" s="38" t="s">
        <v>1063</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303">
        <v>6</v>
      </c>
      <c r="B14" s="38" t="s">
        <v>1064</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1059</v>
      </c>
    </row>
    <row r="17" spans="1:43" ht="16.5"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outlineLevel="1">
      <c r="B19" s="65" t="s">
        <v>775</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600</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421</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776</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600</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421</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425</v>
      </c>
    </row>
    <row r="28" spans="1:43" ht="95.25" outlineLevel="1">
      <c r="C28" s="4" t="s">
        <v>400</v>
      </c>
      <c r="D28" s="4" t="s">
        <v>401</v>
      </c>
      <c r="E28" s="4" t="s">
        <v>405</v>
      </c>
      <c r="F28" s="4" t="s">
        <v>406</v>
      </c>
    </row>
    <row r="29" spans="1:43" outlineLevel="1">
      <c r="B29" t="s">
        <v>402</v>
      </c>
      <c r="C29" s="42">
        <v>1</v>
      </c>
      <c r="D29" s="42">
        <v>1</v>
      </c>
      <c r="E29" s="42">
        <v>1</v>
      </c>
      <c r="F29" s="42">
        <v>1</v>
      </c>
    </row>
    <row r="30" spans="1:43" outlineLevel="1">
      <c r="B30" t="s">
        <v>403</v>
      </c>
      <c r="C30" s="42">
        <v>1</v>
      </c>
      <c r="D30" s="42">
        <v>1</v>
      </c>
      <c r="E30" s="42">
        <v>8.5</v>
      </c>
      <c r="F30" s="42">
        <v>2</v>
      </c>
    </row>
    <row r="31" spans="1:43" outlineLevel="1">
      <c r="B31" t="s">
        <v>404</v>
      </c>
      <c r="C31" s="42">
        <v>0</v>
      </c>
      <c r="D31" s="42">
        <v>0</v>
      </c>
      <c r="E31" s="42">
        <v>1</v>
      </c>
      <c r="F31" s="42">
        <v>1</v>
      </c>
    </row>
    <row r="32" spans="1:43" outlineLevel="1"/>
    <row r="33" spans="1:27" collapsed="1"/>
    <row r="34" spans="1:27" collapsed="1">
      <c r="A34" s="18" t="s">
        <v>426</v>
      </c>
    </row>
    <row r="35" spans="1:27" ht="93.75" hidden="1" outlineLevel="1">
      <c r="C35" s="4" t="s">
        <v>410</v>
      </c>
    </row>
    <row r="36" spans="1:27" hidden="1" outlineLevel="1">
      <c r="B36" t="s">
        <v>402</v>
      </c>
      <c r="C36" s="42">
        <v>1</v>
      </c>
    </row>
    <row r="37" spans="1:27" hidden="1" outlineLevel="1">
      <c r="B37" t="s">
        <v>404</v>
      </c>
      <c r="C37" s="42">
        <v>0</v>
      </c>
    </row>
    <row r="38" spans="1:27" hidden="1" outlineLevel="1"/>
    <row r="39" spans="1:27" collapsed="1"/>
    <row r="40" spans="1:27" collapsed="1">
      <c r="A40" s="18" t="s">
        <v>1152</v>
      </c>
    </row>
    <row r="41" spans="1:27" ht="118.5" hidden="1" outlineLevel="1">
      <c r="B41" s="24" t="s">
        <v>443</v>
      </c>
      <c r="C41" s="33" t="s">
        <v>760</v>
      </c>
      <c r="D41" s="33" t="s">
        <v>880</v>
      </c>
      <c r="E41" s="33" t="s">
        <v>374</v>
      </c>
      <c r="F41" s="33" t="s">
        <v>375</v>
      </c>
      <c r="G41" s="33" t="s">
        <v>417</v>
      </c>
      <c r="H41" s="33" t="s">
        <v>390</v>
      </c>
      <c r="I41" s="33" t="s">
        <v>431</v>
      </c>
      <c r="J41" s="33" t="s">
        <v>431</v>
      </c>
      <c r="K41" s="33" t="s">
        <v>431</v>
      </c>
      <c r="L41" s="152" t="s">
        <v>1031</v>
      </c>
      <c r="M41" s="152" t="s">
        <v>1031</v>
      </c>
      <c r="N41" s="152" t="s">
        <v>1031</v>
      </c>
      <c r="O41" s="152" t="s">
        <v>1031</v>
      </c>
    </row>
    <row r="42" spans="1:27" hidden="1" outlineLevel="1">
      <c r="L42" s="200" t="s">
        <v>1005</v>
      </c>
      <c r="M42" s="200"/>
      <c r="N42" s="200"/>
      <c r="O42" s="200"/>
      <c r="P42" s="200" t="s">
        <v>1005</v>
      </c>
      <c r="Q42" s="200"/>
      <c r="R42" s="200"/>
      <c r="S42" s="200"/>
      <c r="T42" s="200" t="s">
        <v>1005</v>
      </c>
      <c r="U42" s="200"/>
      <c r="V42" s="200"/>
      <c r="W42" s="200"/>
      <c r="X42" s="200" t="s">
        <v>1005</v>
      </c>
      <c r="Y42" s="200"/>
      <c r="Z42" s="200"/>
      <c r="AA42" s="200"/>
    </row>
    <row r="43" spans="1:27" hidden="1" outlineLevel="1">
      <c r="C43" s="40"/>
      <c r="D43" s="40"/>
      <c r="E43" s="40"/>
      <c r="F43" s="40"/>
      <c r="G43" s="40"/>
      <c r="H43" s="199" t="s">
        <v>542</v>
      </c>
      <c r="I43" s="60" t="s">
        <v>665</v>
      </c>
      <c r="J43" s="60" t="s">
        <v>666</v>
      </c>
      <c r="K43" s="60" t="s">
        <v>667</v>
      </c>
      <c r="L43" s="198">
        <v>1</v>
      </c>
      <c r="M43" s="198">
        <v>2</v>
      </c>
      <c r="N43" s="198">
        <v>3</v>
      </c>
      <c r="O43" s="198">
        <v>4</v>
      </c>
      <c r="P43" s="60" t="s">
        <v>1032</v>
      </c>
      <c r="Q43" s="60" t="s">
        <v>1033</v>
      </c>
      <c r="R43" s="60" t="s">
        <v>1034</v>
      </c>
      <c r="S43" s="60" t="s">
        <v>1082</v>
      </c>
      <c r="T43" s="60" t="s">
        <v>1032</v>
      </c>
      <c r="U43" s="60" t="s">
        <v>1033</v>
      </c>
      <c r="V43" s="60" t="s">
        <v>1034</v>
      </c>
      <c r="W43" s="60" t="s">
        <v>1082</v>
      </c>
      <c r="X43" s="60" t="s">
        <v>1032</v>
      </c>
      <c r="Y43" s="60" t="s">
        <v>1033</v>
      </c>
      <c r="Z43" s="60" t="s">
        <v>1034</v>
      </c>
      <c r="AA43" s="60" t="s">
        <v>1082</v>
      </c>
    </row>
    <row r="44" spans="1:27" hidden="1" outlineLevel="1">
      <c r="A44" s="24">
        <v>1</v>
      </c>
      <c r="B44" s="57" t="s">
        <v>554</v>
      </c>
      <c r="C44" s="46" t="s">
        <v>37</v>
      </c>
      <c r="D44" s="46" t="s">
        <v>37</v>
      </c>
      <c r="E44" s="46" t="s">
        <v>37</v>
      </c>
      <c r="F44" s="46" t="s">
        <v>37</v>
      </c>
      <c r="G44" s="48" t="s">
        <v>37</v>
      </c>
      <c r="I44">
        <v>0</v>
      </c>
      <c r="J44" s="70">
        <f>I44</f>
        <v>0</v>
      </c>
      <c r="K44" s="70">
        <f>J44</f>
        <v>0</v>
      </c>
      <c r="L44" s="48">
        <v>1</v>
      </c>
      <c r="M44" s="48">
        <v>1</v>
      </c>
      <c r="N44" s="48">
        <v>1</v>
      </c>
      <c r="O44" s="48">
        <v>0</v>
      </c>
      <c r="Q44" s="183"/>
    </row>
    <row r="45" spans="1:27" hidden="1" outlineLevel="1">
      <c r="A45" s="24">
        <v>2</v>
      </c>
      <c r="B45" s="58" t="s">
        <v>555</v>
      </c>
      <c r="C45" s="45" t="s">
        <v>37</v>
      </c>
      <c r="D45" s="45" t="b">
        <v>1</v>
      </c>
      <c r="E45" s="45" t="s">
        <v>37</v>
      </c>
      <c r="F45" s="45" t="s">
        <v>37</v>
      </c>
      <c r="G45" s="49" t="str">
        <f ca="1">OFFSET(G45,-1,0)</f>
        <v>-</v>
      </c>
      <c r="I45">
        <v>0</v>
      </c>
      <c r="J45" s="70">
        <f t="shared" ref="J45:K47" si="10">I45</f>
        <v>0</v>
      </c>
      <c r="K45" s="70">
        <f t="shared" si="10"/>
        <v>0</v>
      </c>
      <c r="L45" s="313">
        <v>1</v>
      </c>
      <c r="M45" s="313">
        <v>1</v>
      </c>
      <c r="N45" s="313">
        <v>1</v>
      </c>
      <c r="O45" s="313">
        <v>1</v>
      </c>
    </row>
    <row r="46" spans="1:27" hidden="1" outlineLevel="1">
      <c r="A46" s="24">
        <v>3</v>
      </c>
      <c r="B46" s="58" t="s">
        <v>1080</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313">
        <v>0</v>
      </c>
      <c r="M46" s="313">
        <v>0</v>
      </c>
      <c r="N46" s="313">
        <v>0</v>
      </c>
      <c r="O46" s="313">
        <v>0</v>
      </c>
    </row>
    <row r="47" spans="1:27" hidden="1" outlineLevel="1">
      <c r="A47" s="24">
        <v>4</v>
      </c>
      <c r="B47" s="59" t="s">
        <v>557</v>
      </c>
      <c r="C47" s="47" t="s">
        <v>37</v>
      </c>
      <c r="D47" s="47" t="s">
        <v>37</v>
      </c>
      <c r="E47" s="47" t="b">
        <v>1</v>
      </c>
      <c r="F47" s="45" t="s">
        <v>37</v>
      </c>
      <c r="G47" s="50" t="str">
        <f ca="1">OFFSET(G47,-1,0)</f>
        <v>-</v>
      </c>
      <c r="H47" s="44">
        <v>0.01</v>
      </c>
      <c r="I47">
        <v>0</v>
      </c>
      <c r="J47" s="44">
        <v>0.05</v>
      </c>
      <c r="K47" s="70">
        <f t="shared" si="10"/>
        <v>0.05</v>
      </c>
      <c r="L47" s="313">
        <v>0.66</v>
      </c>
      <c r="M47" s="313">
        <v>0.66</v>
      </c>
      <c r="N47" s="313">
        <v>0.66</v>
      </c>
      <c r="O47" s="313">
        <v>0.66</v>
      </c>
    </row>
    <row r="48" spans="1:27" ht="17.25" hidden="1" outlineLevel="1">
      <c r="L48" s="151" t="s">
        <v>1095</v>
      </c>
      <c r="M48" s="151"/>
      <c r="N48" s="151"/>
      <c r="O48" s="151"/>
      <c r="P48" s="179" t="s">
        <v>1038</v>
      </c>
      <c r="Q48" s="179"/>
      <c r="R48" s="179"/>
      <c r="S48" s="179"/>
      <c r="T48" s="179" t="s">
        <v>1039</v>
      </c>
      <c r="U48" s="179"/>
      <c r="V48" s="179"/>
      <c r="W48" s="179"/>
      <c r="X48" s="179" t="s">
        <v>1040</v>
      </c>
      <c r="Y48" s="179"/>
      <c r="Z48" s="179"/>
      <c r="AA48" s="179"/>
    </row>
    <row r="49" spans="1:27" hidden="1" outlineLevel="1">
      <c r="B49" t="s">
        <v>1081</v>
      </c>
      <c r="C49" s="242" t="s">
        <v>1088</v>
      </c>
      <c r="L49" s="230">
        <f>INDEX($P$49:$AA$49,1,(d.Region-1)*4+L$43)</f>
        <v>0</v>
      </c>
      <c r="M49" s="230">
        <f>INDEX($P$49:$AA$49,1,(d.Region-1)*4+M$43)</f>
        <v>0</v>
      </c>
      <c r="N49" s="230">
        <f>INDEX($P$49:$AA$49,1,(d.Region-1)*4+N$43)</f>
        <v>0</v>
      </c>
      <c r="O49" s="230">
        <f>INDEX($P$49:$AA$49,1,(d.Region-1)*4+O$43)</f>
        <v>0</v>
      </c>
      <c r="P49" s="237">
        <v>0</v>
      </c>
      <c r="Q49" s="237">
        <v>0</v>
      </c>
      <c r="R49" s="237">
        <v>0</v>
      </c>
      <c r="S49" s="237">
        <v>0</v>
      </c>
      <c r="T49" s="237">
        <v>0</v>
      </c>
      <c r="U49" s="237">
        <v>0</v>
      </c>
      <c r="V49" s="237">
        <v>0</v>
      </c>
      <c r="W49" s="237">
        <v>0</v>
      </c>
      <c r="X49" s="237">
        <v>0</v>
      </c>
      <c r="Y49" s="237">
        <v>0</v>
      </c>
      <c r="Z49" s="237">
        <v>0</v>
      </c>
      <c r="AA49" s="237">
        <v>0</v>
      </c>
    </row>
    <row r="50" spans="1:27" hidden="1" outlineLevel="1">
      <c r="U50" t="s">
        <v>1083</v>
      </c>
    </row>
    <row r="51" spans="1:27" hidden="1" outlineLevel="1">
      <c r="A51" t="s">
        <v>783</v>
      </c>
    </row>
    <row r="52" spans="1:27" hidden="1" outlineLevel="1">
      <c r="A52" s="24">
        <v>5</v>
      </c>
      <c r="B52" s="58" t="s">
        <v>558</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hidden="1" outlineLevel="1">
      <c r="A53" s="24">
        <v>6</v>
      </c>
      <c r="B53" s="58" t="s">
        <v>444</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hidden="1" outlineLevel="1">
      <c r="A54" s="24">
        <v>7</v>
      </c>
      <c r="B54" s="58" t="s">
        <v>445</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hidden="1" outlineLevel="1">
      <c r="A55" s="24">
        <v>8</v>
      </c>
      <c r="B55" s="59" t="s">
        <v>446</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hidden="1" outlineLevel="1">
      <c r="A56" s="24">
        <v>9</v>
      </c>
      <c r="B56" s="58" t="s">
        <v>559</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hidden="1" outlineLevel="1">
      <c r="A57" s="24">
        <v>10</v>
      </c>
      <c r="B57" s="58" t="s">
        <v>447</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hidden="1" outlineLevel="1">
      <c r="A58" s="24">
        <v>11</v>
      </c>
      <c r="B58" s="58" t="s">
        <v>448</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hidden="1" outlineLevel="1">
      <c r="A59" s="24">
        <v>12</v>
      </c>
      <c r="B59" s="59" t="s">
        <v>449</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hidden="1" outlineLevel="1">
      <c r="A60" s="24">
        <v>5</v>
      </c>
      <c r="B60" s="58" t="s">
        <v>560</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561</v>
      </c>
      <c r="Q60" t="s">
        <v>562</v>
      </c>
    </row>
    <row r="61" spans="1:27" hidden="1" outlineLevel="1">
      <c r="A61" s="24">
        <v>6</v>
      </c>
      <c r="B61" s="58" t="s">
        <v>450</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563</v>
      </c>
    </row>
    <row r="62" spans="1:27" hidden="1" outlineLevel="1">
      <c r="A62" s="24">
        <v>7</v>
      </c>
      <c r="B62" s="58" t="s">
        <v>451</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hidden="1" outlineLevel="1">
      <c r="A63" s="24">
        <v>8</v>
      </c>
      <c r="B63" s="59" t="s">
        <v>452</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hidden="1" outlineLevel="1"/>
    <row r="66" spans="1:18" collapsed="1">
      <c r="A66" s="18" t="s">
        <v>1099</v>
      </c>
    </row>
    <row r="67" spans="1:18" ht="81" hidden="1" customHeight="1" outlineLevel="1">
      <c r="C67" s="33" t="s">
        <v>80</v>
      </c>
      <c r="D67" s="33" t="s">
        <v>120</v>
      </c>
      <c r="E67" s="33" t="s">
        <v>81</v>
      </c>
      <c r="F67" s="33" t="s">
        <v>379</v>
      </c>
      <c r="G67" s="33"/>
      <c r="H67" s="33" t="s">
        <v>913</v>
      </c>
      <c r="I67" s="33" t="s">
        <v>914</v>
      </c>
      <c r="J67" s="33" t="s">
        <v>915</v>
      </c>
    </row>
    <row r="68" spans="1:18" hidden="1" outlineLevel="1">
      <c r="A68">
        <v>1</v>
      </c>
      <c r="B68" t="s">
        <v>388</v>
      </c>
      <c r="C68" s="42">
        <v>70</v>
      </c>
      <c r="D68" s="42">
        <v>50</v>
      </c>
      <c r="E68" s="42">
        <v>70</v>
      </c>
      <c r="F68" s="42">
        <v>50</v>
      </c>
      <c r="H68" s="140">
        <v>1</v>
      </c>
      <c r="I68" s="140">
        <v>1</v>
      </c>
      <c r="J68" s="140">
        <v>1</v>
      </c>
    </row>
    <row r="69" spans="1:18" hidden="1" outlineLevel="1">
      <c r="A69">
        <v>2</v>
      </c>
      <c r="B69" t="s">
        <v>931</v>
      </c>
      <c r="H69" s="140">
        <v>0.75</v>
      </c>
      <c r="I69" s="140">
        <v>0.75</v>
      </c>
      <c r="J69" s="140">
        <v>0.75</v>
      </c>
    </row>
    <row r="70" spans="1:18" hidden="1" outlineLevel="1">
      <c r="A70">
        <v>3</v>
      </c>
      <c r="B70" t="s">
        <v>932</v>
      </c>
      <c r="H70" s="140">
        <v>1.25</v>
      </c>
      <c r="I70" s="140">
        <v>1.25</v>
      </c>
      <c r="J70" s="140">
        <v>1.25</v>
      </c>
    </row>
    <row r="71" spans="1:18" hidden="1" outlineLevel="1">
      <c r="A71">
        <v>4</v>
      </c>
      <c r="B71" t="s">
        <v>933</v>
      </c>
      <c r="H71" s="141"/>
      <c r="I71" s="140">
        <v>1.5</v>
      </c>
      <c r="J71" s="141"/>
    </row>
    <row r="72" spans="1:18" hidden="1" outlineLevel="1"/>
    <row r="73" spans="1:18" collapsed="1"/>
    <row r="74" spans="1:18">
      <c r="A74" s="18" t="s">
        <v>1100</v>
      </c>
      <c r="B74" s="18"/>
      <c r="C74" t="s">
        <v>1017</v>
      </c>
    </row>
    <row r="75" spans="1:18" s="303" customFormat="1" collapsed="1">
      <c r="I75" s="303" t="s">
        <v>1038</v>
      </c>
      <c r="J75" s="303" t="s">
        <v>1039</v>
      </c>
      <c r="K75" s="303" t="s">
        <v>1040</v>
      </c>
    </row>
    <row r="76" spans="1:18" ht="53.25" hidden="1" outlineLevel="1">
      <c r="C76" s="33" t="s">
        <v>925</v>
      </c>
      <c r="D76" s="33" t="s">
        <v>926</v>
      </c>
      <c r="E76" s="33" t="s">
        <v>927</v>
      </c>
      <c r="F76" s="33" t="s">
        <v>1076</v>
      </c>
      <c r="G76" s="33" t="s">
        <v>1077</v>
      </c>
      <c r="H76" s="305" t="s">
        <v>1134</v>
      </c>
      <c r="I76" s="303" t="s">
        <v>1133</v>
      </c>
      <c r="J76" s="303"/>
      <c r="K76" s="303"/>
      <c r="L76" s="303"/>
      <c r="M76" s="303"/>
      <c r="N76" s="303"/>
      <c r="O76" s="303"/>
      <c r="P76" s="303"/>
      <c r="Q76" s="303"/>
      <c r="R76" s="303"/>
    </row>
    <row r="77" spans="1:18" hidden="1" outlineLevel="1">
      <c r="A77">
        <v>1</v>
      </c>
      <c r="B77" t="s">
        <v>918</v>
      </c>
      <c r="C77" s="131" t="b">
        <v>1</v>
      </c>
      <c r="D77" s="132" t="b">
        <v>0</v>
      </c>
      <c r="E77" s="132" t="b">
        <v>0</v>
      </c>
      <c r="F77" s="133">
        <v>19</v>
      </c>
      <c r="G77" s="191" t="str">
        <f>TEXT($F77,"0")&amp;":"&amp;TEXT($F77+1,"0")</f>
        <v>19:20</v>
      </c>
      <c r="H77" s="306">
        <f>_xlfn.DAYS(INDEX($I77:$K77,1,d.Region),DATE(YEAR(INDEX($I77:$K77,1,d.Region)),1,1))+1</f>
        <v>135</v>
      </c>
      <c r="I77" s="307"/>
      <c r="J77" s="307">
        <v>44696</v>
      </c>
      <c r="K77" s="307"/>
    </row>
    <row r="78" spans="1:18" hidden="1" outlineLevel="1">
      <c r="A78">
        <v>2</v>
      </c>
      <c r="B78" t="s">
        <v>919</v>
      </c>
      <c r="C78" s="134" t="b">
        <v>0</v>
      </c>
      <c r="D78" s="135" t="b">
        <v>1</v>
      </c>
      <c r="E78" s="135" t="b">
        <v>0</v>
      </c>
      <c r="F78" s="136">
        <v>43</v>
      </c>
      <c r="G78" s="192" t="str">
        <f t="shared" ref="G78:G79" si="17">TEXT($F78,"0")&amp;":"&amp;TEXT($F78+1,"0")</f>
        <v>43:44</v>
      </c>
      <c r="H78" s="306">
        <f>_xlfn.DAYS(INDEX($I78:$K78,1,d.Region),DATE(YEAR(INDEX($I78:$K78,1,d.Region)),1,1))+1</f>
        <v>169</v>
      </c>
      <c r="I78" s="307"/>
      <c r="J78" s="307">
        <v>44730</v>
      </c>
      <c r="K78" s="307"/>
    </row>
    <row r="79" spans="1:18" hidden="1" outlineLevel="1">
      <c r="A79">
        <v>3</v>
      </c>
      <c r="B79" t="s">
        <v>421</v>
      </c>
      <c r="C79" s="137" t="b">
        <v>0</v>
      </c>
      <c r="D79" s="138" t="b">
        <v>0</v>
      </c>
      <c r="E79" s="138" t="b">
        <v>1</v>
      </c>
      <c r="F79" s="139">
        <v>67</v>
      </c>
      <c r="G79" s="193" t="str">
        <f t="shared" si="17"/>
        <v>67:68</v>
      </c>
      <c r="H79" s="306">
        <f>_xlfn.DAYS(INDEX($I79:$K79,1,d.Region),DATE(YEAR(INDEX($I79:$K79,1,d.Region)),1,1))+1</f>
        <v>204</v>
      </c>
      <c r="I79" s="307"/>
      <c r="J79" s="307">
        <v>44765</v>
      </c>
      <c r="K79" s="307"/>
    </row>
    <row r="80" spans="1:18" hidden="1" outlineLevel="1"/>
    <row r="82" spans="1:177" collapsed="1">
      <c r="A82" s="18" t="s">
        <v>1018</v>
      </c>
      <c r="B82" s="18"/>
      <c r="C82" t="s">
        <v>1017</v>
      </c>
    </row>
    <row r="83" spans="1:177" ht="94.5" hidden="1" outlineLevel="1">
      <c r="C83" s="33" t="s">
        <v>923</v>
      </c>
      <c r="D83" s="33" t="s">
        <v>928</v>
      </c>
      <c r="E83" s="33" t="s">
        <v>929</v>
      </c>
      <c r="F83" s="33" t="s">
        <v>930</v>
      </c>
    </row>
    <row r="84" spans="1:177" hidden="1" outlineLevel="1">
      <c r="B84" s="38" t="s">
        <v>924</v>
      </c>
      <c r="D84" s="122">
        <v>0.5</v>
      </c>
      <c r="E84" s="122">
        <v>0.85</v>
      </c>
      <c r="F84" s="122">
        <v>1</v>
      </c>
    </row>
    <row r="85" spans="1:177" hidden="1" outlineLevel="1">
      <c r="A85">
        <v>1</v>
      </c>
      <c r="B85" t="s">
        <v>920</v>
      </c>
      <c r="C85" s="121">
        <v>0</v>
      </c>
      <c r="D85" s="123">
        <f>$C85*D$84</f>
        <v>0</v>
      </c>
      <c r="E85" s="124">
        <f t="shared" ref="E85:F87" si="18">$C85*E$84</f>
        <v>0</v>
      </c>
      <c r="F85" s="125">
        <f t="shared" si="18"/>
        <v>0</v>
      </c>
    </row>
    <row r="86" spans="1:177" hidden="1" outlineLevel="1">
      <c r="A86">
        <v>2</v>
      </c>
      <c r="B86" t="s">
        <v>921</v>
      </c>
      <c r="C86" s="121">
        <v>-0.15</v>
      </c>
      <c r="D86" s="126">
        <f t="shared" ref="D86:D87" si="19">$C86*D$84</f>
        <v>-7.4999999999999997E-2</v>
      </c>
      <c r="E86" s="15">
        <f t="shared" si="18"/>
        <v>-0.1275</v>
      </c>
      <c r="F86" s="127">
        <f t="shared" si="18"/>
        <v>-0.15</v>
      </c>
    </row>
    <row r="87" spans="1:177" hidden="1" outlineLevel="1">
      <c r="A87">
        <v>3</v>
      </c>
      <c r="B87" t="s">
        <v>922</v>
      </c>
      <c r="C87" s="121">
        <v>0.2</v>
      </c>
      <c r="D87" s="128">
        <f t="shared" si="19"/>
        <v>0.1</v>
      </c>
      <c r="E87" s="129">
        <f t="shared" si="18"/>
        <v>0.17</v>
      </c>
      <c r="F87" s="130">
        <f t="shared" si="18"/>
        <v>0.2</v>
      </c>
    </row>
    <row r="88" spans="1:177" hidden="1" outlineLevel="1"/>
    <row r="90" spans="1:177" ht="17.25" collapsed="1">
      <c r="A90" s="319" t="s">
        <v>1182</v>
      </c>
      <c r="L90" s="303"/>
      <c r="W90" s="18" t="str">
        <f>"No longer used. Grazing Intensity (BBB) for TOL:"&amp;D.TOLDesc</f>
        <v xml:space="preserve">No longer used. Grazing Intensity (BBB) for TOL:Spr </v>
      </c>
      <c r="BF90" s="18" t="str">
        <f>"No longer used. GI (BBT) for TOL:"&amp;D.TOLDesc</f>
        <v xml:space="preserve">No longer used. GI (BBT) for TOL:Spr </v>
      </c>
      <c r="CP90" s="224" t="str">
        <f>"No longer used. GI - SW Victoria BBB for TOL:"&amp;D.TOLDesc</f>
        <v xml:space="preserve">No longer used. GI - SW Victoria BBB for TOL:Spr </v>
      </c>
      <c r="CQ90" s="225"/>
      <c r="CR90" s="225"/>
      <c r="CS90" s="225"/>
      <c r="CT90" s="225"/>
      <c r="CU90" s="225"/>
      <c r="CV90" s="225"/>
      <c r="CW90" s="225"/>
      <c r="CX90" s="225"/>
      <c r="CY90" s="225"/>
      <c r="CZ90" s="225"/>
      <c r="DA90" s="225"/>
      <c r="DB90" s="225"/>
      <c r="DC90" s="226"/>
      <c r="DD90" s="227" t="str">
        <f>"No longer used. GI - SW Victoria BBT for TOL:"&amp;D.TOLDesc</f>
        <v xml:space="preserve">No longer used. GI - SW Victoria BBT for TOL:Spr </v>
      </c>
      <c r="DE90" s="225"/>
      <c r="DF90" s="225"/>
      <c r="DG90" s="225"/>
      <c r="DH90" s="225"/>
      <c r="DI90" s="225"/>
      <c r="DJ90" s="225"/>
      <c r="DK90" s="225"/>
      <c r="DL90" s="225"/>
      <c r="DM90" s="225"/>
      <c r="DN90" s="225"/>
      <c r="DO90" s="225"/>
      <c r="DP90" s="225"/>
      <c r="DQ90" s="228"/>
      <c r="DR90" s="224" t="str">
        <f>"No longer used. GI - Great Southern BBB for TOL:"&amp;D.TOLDesc</f>
        <v xml:space="preserve">No longer used. GI - Great Southern BBB for TOL:Spr </v>
      </c>
      <c r="DS90" s="225"/>
      <c r="DT90" s="225"/>
      <c r="DU90" s="225"/>
      <c r="DV90" s="225"/>
      <c r="DW90" s="225"/>
      <c r="DX90" s="225"/>
      <c r="DY90" s="225"/>
      <c r="DZ90" s="225"/>
      <c r="EA90" s="225"/>
      <c r="EB90" s="225"/>
      <c r="EC90" s="225"/>
      <c r="ED90" s="225"/>
      <c r="EE90" s="226"/>
      <c r="EF90" s="227" t="str">
        <f>"No longer used. GI - Great Southern BBT for TOL:"&amp;D.TOLDesc</f>
        <v xml:space="preserve">No longer used. GI - Great Southern BBT for TOL:Spr </v>
      </c>
      <c r="EG90" s="225"/>
      <c r="EH90" s="225"/>
      <c r="EI90" s="225"/>
      <c r="EJ90" s="225"/>
      <c r="EK90" s="225"/>
      <c r="EL90" s="225"/>
      <c r="EM90" s="225"/>
      <c r="EN90" s="225"/>
      <c r="EO90" s="225"/>
      <c r="EP90" s="225"/>
      <c r="EQ90" s="225"/>
      <c r="ER90" s="225"/>
      <c r="ES90" s="228"/>
      <c r="ET90" s="224" t="str">
        <f>"No longer used. GI - Central Wheatbelt BBB for TOL:"&amp;D.TOLDesc</f>
        <v xml:space="preserve">No longer used. GI - Central Wheatbelt BBB for TOL:Spr </v>
      </c>
      <c r="EU90" s="225"/>
      <c r="EV90" s="225"/>
      <c r="EW90" s="225"/>
      <c r="EX90" s="225"/>
      <c r="EY90" s="225"/>
      <c r="EZ90" s="225"/>
      <c r="FA90" s="225"/>
      <c r="FB90" s="225"/>
      <c r="FC90" s="225"/>
      <c r="FD90" s="225"/>
      <c r="FE90" s="225"/>
      <c r="FF90" s="225"/>
      <c r="FG90" s="226"/>
      <c r="FH90" s="224" t="str">
        <f>"No longer used. GI - Central Wheatbelt BBT for TOL:"&amp;D.TOLDesc</f>
        <v xml:space="preserve">No longer used. GI - Central Wheatbelt BBT for TOL:Spr </v>
      </c>
      <c r="FI90" s="225"/>
      <c r="FJ90" s="225"/>
      <c r="FK90" s="225"/>
      <c r="FL90" s="225"/>
      <c r="FM90" s="225"/>
      <c r="FN90" s="225"/>
      <c r="FO90" s="225"/>
      <c r="FP90" s="225"/>
      <c r="FQ90" s="225"/>
      <c r="FR90" s="225"/>
      <c r="FS90" s="225"/>
      <c r="FT90" s="225"/>
      <c r="FU90" s="228"/>
    </row>
    <row r="91" spans="1:177" ht="132.75" hidden="1" outlineLevel="1">
      <c r="C91" s="33" t="s">
        <v>938</v>
      </c>
      <c r="D91" s="33" t="s">
        <v>939</v>
      </c>
      <c r="E91" s="33" t="s">
        <v>300</v>
      </c>
      <c r="F91" s="33" t="s">
        <v>301</v>
      </c>
      <c r="G91" s="33" t="s">
        <v>1110</v>
      </c>
      <c r="H91" s="33" t="s">
        <v>1105</v>
      </c>
      <c r="I91" s="33" t="s">
        <v>1111</v>
      </c>
      <c r="J91" s="33" t="s">
        <v>1109</v>
      </c>
      <c r="K91" s="33" t="s">
        <v>937</v>
      </c>
      <c r="L91" s="33" t="s">
        <v>1197</v>
      </c>
      <c r="M91" s="33" t="s">
        <v>417</v>
      </c>
      <c r="W91" s="33" t="s">
        <v>984</v>
      </c>
      <c r="X91" s="33" t="s">
        <v>985</v>
      </c>
      <c r="Y91" s="33" t="s">
        <v>986</v>
      </c>
      <c r="Z91" s="33" t="s">
        <v>987</v>
      </c>
      <c r="AA91" s="33" t="s">
        <v>988</v>
      </c>
      <c r="AB91" s="33" t="s">
        <v>989</v>
      </c>
      <c r="AC91" s="33" t="s">
        <v>990</v>
      </c>
      <c r="AD91" s="33" t="s">
        <v>984</v>
      </c>
      <c r="AE91" s="33" t="s">
        <v>985</v>
      </c>
      <c r="AF91" s="33" t="s">
        <v>986</v>
      </c>
      <c r="AG91" s="33" t="s">
        <v>987</v>
      </c>
      <c r="AH91" s="33" t="s">
        <v>988</v>
      </c>
      <c r="AI91" s="33" t="s">
        <v>989</v>
      </c>
      <c r="AJ91" s="33" t="s">
        <v>990</v>
      </c>
      <c r="AK91" s="33" t="s">
        <v>984</v>
      </c>
      <c r="AL91" s="33" t="s">
        <v>985</v>
      </c>
      <c r="AM91" s="33" t="s">
        <v>986</v>
      </c>
      <c r="AN91" s="33" t="s">
        <v>987</v>
      </c>
      <c r="AO91" s="33" t="s">
        <v>988</v>
      </c>
      <c r="AP91" s="33" t="s">
        <v>989</v>
      </c>
      <c r="AQ91" s="33" t="s">
        <v>990</v>
      </c>
      <c r="AR91" s="33" t="s">
        <v>984</v>
      </c>
      <c r="AS91" s="33" t="s">
        <v>985</v>
      </c>
      <c r="AT91" s="33" t="s">
        <v>986</v>
      </c>
      <c r="AU91" s="33" t="s">
        <v>987</v>
      </c>
      <c r="AV91" s="33" t="s">
        <v>988</v>
      </c>
      <c r="AW91" s="33" t="s">
        <v>989</v>
      </c>
      <c r="AX91" s="33" t="s">
        <v>990</v>
      </c>
      <c r="AY91" s="33" t="s">
        <v>984</v>
      </c>
      <c r="AZ91" s="33" t="s">
        <v>985</v>
      </c>
      <c r="BA91" s="33" t="s">
        <v>986</v>
      </c>
      <c r="BB91" s="33" t="s">
        <v>987</v>
      </c>
      <c r="BC91" s="33" t="s">
        <v>988</v>
      </c>
      <c r="BD91" s="33" t="s">
        <v>989</v>
      </c>
      <c r="BE91" s="33" t="s">
        <v>990</v>
      </c>
      <c r="BF91" s="33" t="s">
        <v>984</v>
      </c>
      <c r="BG91" s="33" t="s">
        <v>985</v>
      </c>
      <c r="BH91" s="33" t="s">
        <v>986</v>
      </c>
      <c r="BI91" s="33" t="s">
        <v>987</v>
      </c>
      <c r="BJ91" s="33" t="s">
        <v>988</v>
      </c>
      <c r="BK91" s="33" t="s">
        <v>989</v>
      </c>
      <c r="BL91" s="33" t="s">
        <v>990</v>
      </c>
      <c r="BM91" s="33" t="s">
        <v>984</v>
      </c>
      <c r="BN91" s="33" t="s">
        <v>985</v>
      </c>
      <c r="BO91" s="33" t="s">
        <v>986</v>
      </c>
      <c r="BP91" s="33" t="s">
        <v>987</v>
      </c>
      <c r="BQ91" s="33" t="s">
        <v>988</v>
      </c>
      <c r="BR91" s="33" t="s">
        <v>989</v>
      </c>
      <c r="BS91" s="33" t="s">
        <v>990</v>
      </c>
      <c r="BT91" s="33" t="s">
        <v>984</v>
      </c>
      <c r="BU91" s="33" t="s">
        <v>985</v>
      </c>
      <c r="BV91" s="33" t="s">
        <v>986</v>
      </c>
      <c r="BW91" s="33" t="s">
        <v>987</v>
      </c>
      <c r="BX91" s="33" t="s">
        <v>988</v>
      </c>
      <c r="BY91" s="33" t="s">
        <v>989</v>
      </c>
      <c r="BZ91" s="33" t="s">
        <v>990</v>
      </c>
      <c r="CA91" s="33" t="s">
        <v>984</v>
      </c>
      <c r="CB91" s="33" t="s">
        <v>985</v>
      </c>
      <c r="CC91" s="33" t="s">
        <v>986</v>
      </c>
      <c r="CD91" s="33" t="s">
        <v>987</v>
      </c>
      <c r="CE91" s="33" t="s">
        <v>988</v>
      </c>
      <c r="CF91" s="33" t="s">
        <v>989</v>
      </c>
      <c r="CG91" s="33" t="s">
        <v>990</v>
      </c>
      <c r="CH91" s="33" t="s">
        <v>984</v>
      </c>
      <c r="CI91" s="33" t="s">
        <v>985</v>
      </c>
      <c r="CJ91" s="33" t="s">
        <v>986</v>
      </c>
      <c r="CK91" s="33" t="s">
        <v>987</v>
      </c>
      <c r="CL91" s="33" t="s">
        <v>988</v>
      </c>
      <c r="CM91" s="33" t="s">
        <v>989</v>
      </c>
      <c r="CN91" s="33" t="s">
        <v>990</v>
      </c>
      <c r="CP91" s="203" t="s">
        <v>984</v>
      </c>
      <c r="CQ91" s="204" t="s">
        <v>985</v>
      </c>
      <c r="CR91" s="204" t="s">
        <v>986</v>
      </c>
      <c r="CS91" s="204" t="s">
        <v>987</v>
      </c>
      <c r="CT91" s="204" t="s">
        <v>988</v>
      </c>
      <c r="CU91" s="204" t="s">
        <v>989</v>
      </c>
      <c r="CV91" s="204" t="s">
        <v>990</v>
      </c>
      <c r="CW91" s="204" t="s">
        <v>984</v>
      </c>
      <c r="CX91" s="204" t="s">
        <v>985</v>
      </c>
      <c r="CY91" s="204" t="s">
        <v>986</v>
      </c>
      <c r="CZ91" s="204" t="s">
        <v>987</v>
      </c>
      <c r="DA91" s="204" t="s">
        <v>988</v>
      </c>
      <c r="DB91" s="204" t="s">
        <v>989</v>
      </c>
      <c r="DC91" s="215" t="s">
        <v>990</v>
      </c>
      <c r="DD91" s="216" t="s">
        <v>984</v>
      </c>
      <c r="DE91" s="204" t="s">
        <v>985</v>
      </c>
      <c r="DF91" s="204" t="s">
        <v>986</v>
      </c>
      <c r="DG91" s="204" t="s">
        <v>987</v>
      </c>
      <c r="DH91" s="204" t="s">
        <v>988</v>
      </c>
      <c r="DI91" s="204" t="s">
        <v>989</v>
      </c>
      <c r="DJ91" s="204" t="s">
        <v>990</v>
      </c>
      <c r="DK91" s="204" t="s">
        <v>984</v>
      </c>
      <c r="DL91" s="204" t="s">
        <v>985</v>
      </c>
      <c r="DM91" s="204" t="s">
        <v>986</v>
      </c>
      <c r="DN91" s="204" t="s">
        <v>987</v>
      </c>
      <c r="DO91" s="204" t="s">
        <v>988</v>
      </c>
      <c r="DP91" s="204" t="s">
        <v>989</v>
      </c>
      <c r="DQ91" s="211" t="s">
        <v>990</v>
      </c>
      <c r="DR91" s="203" t="s">
        <v>984</v>
      </c>
      <c r="DS91" s="204" t="s">
        <v>985</v>
      </c>
      <c r="DT91" s="204" t="s">
        <v>986</v>
      </c>
      <c r="DU91" s="204" t="s">
        <v>987</v>
      </c>
      <c r="DV91" s="204" t="s">
        <v>988</v>
      </c>
      <c r="DW91" s="204" t="s">
        <v>989</v>
      </c>
      <c r="DX91" s="204" t="s">
        <v>990</v>
      </c>
      <c r="DY91" s="204" t="s">
        <v>984</v>
      </c>
      <c r="DZ91" s="204" t="s">
        <v>985</v>
      </c>
      <c r="EA91" s="204" t="s">
        <v>986</v>
      </c>
      <c r="EB91" s="204" t="s">
        <v>987</v>
      </c>
      <c r="EC91" s="204" t="s">
        <v>988</v>
      </c>
      <c r="ED91" s="204" t="s">
        <v>989</v>
      </c>
      <c r="EE91" s="215" t="s">
        <v>990</v>
      </c>
      <c r="EF91" s="216" t="s">
        <v>984</v>
      </c>
      <c r="EG91" s="204" t="s">
        <v>985</v>
      </c>
      <c r="EH91" s="204" t="s">
        <v>986</v>
      </c>
      <c r="EI91" s="204" t="s">
        <v>987</v>
      </c>
      <c r="EJ91" s="204" t="s">
        <v>988</v>
      </c>
      <c r="EK91" s="204" t="s">
        <v>989</v>
      </c>
      <c r="EL91" s="204" t="s">
        <v>990</v>
      </c>
      <c r="EM91" s="204" t="s">
        <v>984</v>
      </c>
      <c r="EN91" s="204" t="s">
        <v>985</v>
      </c>
      <c r="EO91" s="204" t="s">
        <v>986</v>
      </c>
      <c r="EP91" s="204" t="s">
        <v>987</v>
      </c>
      <c r="EQ91" s="204" t="s">
        <v>988</v>
      </c>
      <c r="ER91" s="204" t="s">
        <v>989</v>
      </c>
      <c r="ES91" s="211" t="s">
        <v>990</v>
      </c>
      <c r="ET91" s="203" t="s">
        <v>984</v>
      </c>
      <c r="EU91" s="204" t="s">
        <v>985</v>
      </c>
      <c r="EV91" s="204" t="s">
        <v>986</v>
      </c>
      <c r="EW91" s="204" t="s">
        <v>987</v>
      </c>
      <c r="EX91" s="204" t="s">
        <v>988</v>
      </c>
      <c r="EY91" s="204" t="s">
        <v>989</v>
      </c>
      <c r="EZ91" s="204" t="s">
        <v>990</v>
      </c>
      <c r="FA91" s="204" t="s">
        <v>984</v>
      </c>
      <c r="FB91" s="204" t="s">
        <v>985</v>
      </c>
      <c r="FC91" s="204" t="s">
        <v>986</v>
      </c>
      <c r="FD91" s="204" t="s">
        <v>987</v>
      </c>
      <c r="FE91" s="204" t="s">
        <v>988</v>
      </c>
      <c r="FF91" s="204" t="s">
        <v>989</v>
      </c>
      <c r="FG91" s="215" t="s">
        <v>990</v>
      </c>
      <c r="FH91" s="216" t="s">
        <v>984</v>
      </c>
      <c r="FI91" s="204" t="s">
        <v>985</v>
      </c>
      <c r="FJ91" s="204" t="s">
        <v>986</v>
      </c>
      <c r="FK91" s="204" t="s">
        <v>987</v>
      </c>
      <c r="FL91" s="204" t="s">
        <v>988</v>
      </c>
      <c r="FM91" s="204" t="s">
        <v>989</v>
      </c>
      <c r="FN91" s="204" t="s">
        <v>990</v>
      </c>
      <c r="FO91" s="204" t="s">
        <v>984</v>
      </c>
      <c r="FP91" s="204" t="s">
        <v>985</v>
      </c>
      <c r="FQ91" s="204" t="s">
        <v>986</v>
      </c>
      <c r="FR91" s="204" t="s">
        <v>987</v>
      </c>
      <c r="FS91" s="204" t="s">
        <v>988</v>
      </c>
      <c r="FT91" s="204" t="s">
        <v>989</v>
      </c>
      <c r="FU91" s="211" t="s">
        <v>990</v>
      </c>
    </row>
    <row r="92" spans="1:177" ht="36" hidden="1" outlineLevel="1">
      <c r="C92" s="143" t="s">
        <v>941</v>
      </c>
      <c r="D92" s="144" t="s">
        <v>940</v>
      </c>
      <c r="E92" s="145"/>
      <c r="F92" s="145"/>
      <c r="G92" s="145"/>
      <c r="H92" s="145"/>
      <c r="I92" s="145"/>
      <c r="J92" s="145"/>
      <c r="K92" s="145"/>
      <c r="L92" s="145"/>
      <c r="M92" s="145"/>
      <c r="O92" s="150" t="s">
        <v>943</v>
      </c>
      <c r="P92" s="151"/>
      <c r="Q92" s="151"/>
      <c r="R92" s="151"/>
      <c r="S92" s="151"/>
      <c r="T92" s="151"/>
      <c r="W92" s="154" t="s">
        <v>954</v>
      </c>
      <c r="X92" s="155"/>
      <c r="Y92" s="155"/>
      <c r="Z92" s="155"/>
      <c r="AA92" s="155"/>
      <c r="AB92" s="155"/>
      <c r="AC92" s="155"/>
      <c r="AD92" s="154" t="s">
        <v>955</v>
      </c>
      <c r="AE92" s="155"/>
      <c r="AF92" s="155"/>
      <c r="AG92" s="155"/>
      <c r="AH92" s="155"/>
      <c r="AI92" s="155"/>
      <c r="AJ92" s="155"/>
      <c r="AK92" s="154" t="s">
        <v>956</v>
      </c>
      <c r="AL92" s="155"/>
      <c r="AM92" s="155"/>
      <c r="AN92" s="155"/>
      <c r="AO92" s="155"/>
      <c r="AP92" s="155"/>
      <c r="AQ92" s="155"/>
      <c r="AR92" s="154" t="s">
        <v>957</v>
      </c>
      <c r="AS92" s="155"/>
      <c r="AT92" s="155"/>
      <c r="AU92" s="155"/>
      <c r="AV92" s="155"/>
      <c r="AW92" s="155"/>
      <c r="AX92" s="155"/>
      <c r="AY92" s="154" t="s">
        <v>958</v>
      </c>
      <c r="AZ92" s="155"/>
      <c r="BA92" s="155"/>
      <c r="BB92" s="155"/>
      <c r="BC92" s="155"/>
      <c r="BD92" s="155"/>
      <c r="BE92" s="155"/>
      <c r="BF92" s="154" t="s">
        <v>954</v>
      </c>
      <c r="BG92" s="155"/>
      <c r="BH92" s="155"/>
      <c r="BI92" s="155"/>
      <c r="BJ92" s="155"/>
      <c r="BK92" s="155"/>
      <c r="BL92" s="155"/>
      <c r="BM92" s="154" t="s">
        <v>955</v>
      </c>
      <c r="BN92" s="155"/>
      <c r="BO92" s="155"/>
      <c r="BP92" s="155"/>
      <c r="BQ92" s="155"/>
      <c r="BR92" s="155"/>
      <c r="BS92" s="155"/>
      <c r="BT92" s="154" t="s">
        <v>956</v>
      </c>
      <c r="BU92" s="155"/>
      <c r="BV92" s="155"/>
      <c r="BW92" s="155"/>
      <c r="BX92" s="155"/>
      <c r="BY92" s="155"/>
      <c r="BZ92" s="155"/>
      <c r="CA92" s="154" t="s">
        <v>957</v>
      </c>
      <c r="CB92" s="155"/>
      <c r="CC92" s="155"/>
      <c r="CD92" s="155"/>
      <c r="CE92" s="155"/>
      <c r="CF92" s="155"/>
      <c r="CG92" s="155"/>
      <c r="CH92" s="154" t="s">
        <v>958</v>
      </c>
      <c r="CI92" s="155"/>
      <c r="CJ92" s="155"/>
      <c r="CK92" s="155"/>
      <c r="CL92" s="155"/>
      <c r="CM92" s="155"/>
      <c r="CN92" s="155"/>
      <c r="CP92" s="205" t="s">
        <v>954</v>
      </c>
      <c r="CQ92" s="206"/>
      <c r="CR92" s="206"/>
      <c r="CS92" s="206"/>
      <c r="CT92" s="206"/>
      <c r="CU92" s="206"/>
      <c r="CV92" s="206"/>
      <c r="CW92" s="207" t="s">
        <v>955</v>
      </c>
      <c r="CX92" s="206"/>
      <c r="CY92" s="206"/>
      <c r="CZ92" s="206"/>
      <c r="DA92" s="206"/>
      <c r="DB92" s="206"/>
      <c r="DC92" s="217"/>
      <c r="DD92" s="218" t="s">
        <v>954</v>
      </c>
      <c r="DE92" s="206"/>
      <c r="DF92" s="206"/>
      <c r="DG92" s="206"/>
      <c r="DH92" s="206"/>
      <c r="DI92" s="206"/>
      <c r="DJ92" s="206"/>
      <c r="DK92" s="207" t="s">
        <v>955</v>
      </c>
      <c r="DL92" s="206"/>
      <c r="DM92" s="206"/>
      <c r="DN92" s="206"/>
      <c r="DO92" s="206"/>
      <c r="DP92" s="206"/>
      <c r="DQ92" s="212"/>
      <c r="DR92" s="205" t="s">
        <v>954</v>
      </c>
      <c r="DS92" s="206"/>
      <c r="DT92" s="206"/>
      <c r="DU92" s="206"/>
      <c r="DV92" s="206"/>
      <c r="DW92" s="206"/>
      <c r="DX92" s="206"/>
      <c r="DY92" s="207" t="s">
        <v>955</v>
      </c>
      <c r="DZ92" s="206"/>
      <c r="EA92" s="206"/>
      <c r="EB92" s="206"/>
      <c r="EC92" s="206"/>
      <c r="ED92" s="206"/>
      <c r="EE92" s="217"/>
      <c r="EF92" s="218" t="s">
        <v>954</v>
      </c>
      <c r="EG92" s="206"/>
      <c r="EH92" s="206"/>
      <c r="EI92" s="206"/>
      <c r="EJ92" s="206"/>
      <c r="EK92" s="206"/>
      <c r="EL92" s="206"/>
      <c r="EM92" s="207" t="s">
        <v>955</v>
      </c>
      <c r="EN92" s="206"/>
      <c r="EO92" s="206"/>
      <c r="EP92" s="206"/>
      <c r="EQ92" s="206"/>
      <c r="ER92" s="206"/>
      <c r="ES92" s="212"/>
      <c r="ET92" s="205" t="s">
        <v>954</v>
      </c>
      <c r="EU92" s="206"/>
      <c r="EV92" s="206"/>
      <c r="EW92" s="206"/>
      <c r="EX92" s="206"/>
      <c r="EY92" s="206"/>
      <c r="EZ92" s="206"/>
      <c r="FA92" s="207" t="s">
        <v>955</v>
      </c>
      <c r="FB92" s="206"/>
      <c r="FC92" s="206"/>
      <c r="FD92" s="206"/>
      <c r="FE92" s="206"/>
      <c r="FF92" s="206"/>
      <c r="FG92" s="217"/>
      <c r="FH92" s="218" t="s">
        <v>954</v>
      </c>
      <c r="FI92" s="206"/>
      <c r="FJ92" s="206"/>
      <c r="FK92" s="206"/>
      <c r="FL92" s="206"/>
      <c r="FM92" s="206"/>
      <c r="FN92" s="206"/>
      <c r="FO92" s="207" t="s">
        <v>955</v>
      </c>
      <c r="FP92" s="206"/>
      <c r="FQ92" s="206"/>
      <c r="FR92" s="206"/>
      <c r="FS92" s="206"/>
      <c r="FT92" s="206"/>
      <c r="FU92" s="212"/>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944</v>
      </c>
      <c r="P93" t="s">
        <v>947</v>
      </c>
      <c r="Q93" t="s">
        <v>1199</v>
      </c>
      <c r="S93" t="s">
        <v>1199</v>
      </c>
      <c r="T93" s="303" t="s">
        <v>953</v>
      </c>
      <c r="W93" s="170">
        <v>1</v>
      </c>
      <c r="X93" s="170">
        <f>W93+3</f>
        <v>4</v>
      </c>
      <c r="Y93" s="170">
        <f t="shared" ref="Y93:AC93" si="20">X93+3</f>
        <v>7</v>
      </c>
      <c r="Z93" s="170">
        <f t="shared" si="20"/>
        <v>10</v>
      </c>
      <c r="AA93" s="170">
        <f t="shared" si="20"/>
        <v>13</v>
      </c>
      <c r="AB93" s="170">
        <f t="shared" si="20"/>
        <v>16</v>
      </c>
      <c r="AC93" s="170">
        <f t="shared" si="20"/>
        <v>19</v>
      </c>
      <c r="AD93" s="166" t="s">
        <v>977</v>
      </c>
      <c r="AE93" s="166" t="s">
        <v>978</v>
      </c>
      <c r="AF93" s="166" t="s">
        <v>979</v>
      </c>
      <c r="AG93" s="166" t="s">
        <v>980</v>
      </c>
      <c r="AH93" s="166" t="s">
        <v>981</v>
      </c>
      <c r="AI93" s="166" t="s">
        <v>982</v>
      </c>
      <c r="AJ93" s="166" t="s">
        <v>983</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977</v>
      </c>
      <c r="BN93" s="166" t="s">
        <v>978</v>
      </c>
      <c r="BO93" s="166" t="s">
        <v>979</v>
      </c>
      <c r="BP93" s="166" t="s">
        <v>980</v>
      </c>
      <c r="BQ93" s="166" t="s">
        <v>981</v>
      </c>
      <c r="BR93" s="166" t="s">
        <v>982</v>
      </c>
      <c r="BS93" s="166" t="s">
        <v>983</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208">
        <v>1</v>
      </c>
      <c r="CQ93" s="209">
        <v>4</v>
      </c>
      <c r="CR93" s="209">
        <v>7</v>
      </c>
      <c r="CS93" s="209">
        <v>10</v>
      </c>
      <c r="CT93" s="209">
        <v>13</v>
      </c>
      <c r="CU93" s="209">
        <v>16</v>
      </c>
      <c r="CV93" s="209">
        <v>19</v>
      </c>
      <c r="CW93" s="209" t="s">
        <v>977</v>
      </c>
      <c r="CX93" s="209" t="s">
        <v>978</v>
      </c>
      <c r="CY93" s="209" t="s">
        <v>979</v>
      </c>
      <c r="CZ93" s="209" t="s">
        <v>980</v>
      </c>
      <c r="DA93" s="209" t="s">
        <v>981</v>
      </c>
      <c r="DB93" s="209" t="s">
        <v>982</v>
      </c>
      <c r="DC93" s="219" t="s">
        <v>983</v>
      </c>
      <c r="DD93" s="220">
        <v>1</v>
      </c>
      <c r="DE93" s="209">
        <v>4</v>
      </c>
      <c r="DF93" s="209">
        <v>7</v>
      </c>
      <c r="DG93" s="209">
        <v>10</v>
      </c>
      <c r="DH93" s="209">
        <v>13</v>
      </c>
      <c r="DI93" s="209">
        <v>16</v>
      </c>
      <c r="DJ93" s="209">
        <v>19</v>
      </c>
      <c r="DK93" s="209" t="s">
        <v>977</v>
      </c>
      <c r="DL93" s="209" t="s">
        <v>978</v>
      </c>
      <c r="DM93" s="209" t="s">
        <v>979</v>
      </c>
      <c r="DN93" s="209" t="s">
        <v>980</v>
      </c>
      <c r="DO93" s="209" t="s">
        <v>981</v>
      </c>
      <c r="DP93" s="209" t="s">
        <v>982</v>
      </c>
      <c r="DQ93" s="213" t="s">
        <v>983</v>
      </c>
      <c r="DR93" s="208">
        <v>1</v>
      </c>
      <c r="DS93" s="209">
        <v>4</v>
      </c>
      <c r="DT93" s="209">
        <v>7</v>
      </c>
      <c r="DU93" s="209">
        <v>10</v>
      </c>
      <c r="DV93" s="209">
        <v>13</v>
      </c>
      <c r="DW93" s="209">
        <v>16</v>
      </c>
      <c r="DX93" s="209">
        <v>19</v>
      </c>
      <c r="DY93" s="209" t="s">
        <v>977</v>
      </c>
      <c r="DZ93" s="209" t="s">
        <v>978</v>
      </c>
      <c r="EA93" s="209" t="s">
        <v>979</v>
      </c>
      <c r="EB93" s="209" t="s">
        <v>980</v>
      </c>
      <c r="EC93" s="209" t="s">
        <v>981</v>
      </c>
      <c r="ED93" s="209" t="s">
        <v>982</v>
      </c>
      <c r="EE93" s="219" t="s">
        <v>983</v>
      </c>
      <c r="EF93" s="220">
        <v>1</v>
      </c>
      <c r="EG93" s="209">
        <v>4</v>
      </c>
      <c r="EH93" s="209">
        <v>7</v>
      </c>
      <c r="EI93" s="209">
        <v>10</v>
      </c>
      <c r="EJ93" s="209">
        <v>13</v>
      </c>
      <c r="EK93" s="209">
        <v>16</v>
      </c>
      <c r="EL93" s="209">
        <v>19</v>
      </c>
      <c r="EM93" s="209" t="s">
        <v>977</v>
      </c>
      <c r="EN93" s="209" t="s">
        <v>978</v>
      </c>
      <c r="EO93" s="209" t="s">
        <v>979</v>
      </c>
      <c r="EP93" s="209" t="s">
        <v>980</v>
      </c>
      <c r="EQ93" s="209" t="s">
        <v>981</v>
      </c>
      <c r="ER93" s="209" t="s">
        <v>982</v>
      </c>
      <c r="ES93" s="213" t="s">
        <v>983</v>
      </c>
      <c r="ET93" s="208">
        <v>1</v>
      </c>
      <c r="EU93" s="209">
        <v>4</v>
      </c>
      <c r="EV93" s="209">
        <v>7</v>
      </c>
      <c r="EW93" s="209">
        <v>10</v>
      </c>
      <c r="EX93" s="209">
        <v>13</v>
      </c>
      <c r="EY93" s="209">
        <v>16</v>
      </c>
      <c r="EZ93" s="209">
        <v>19</v>
      </c>
      <c r="FA93" s="209" t="s">
        <v>977</v>
      </c>
      <c r="FB93" s="209" t="s">
        <v>978</v>
      </c>
      <c r="FC93" s="209" t="s">
        <v>979</v>
      </c>
      <c r="FD93" s="209" t="s">
        <v>980</v>
      </c>
      <c r="FE93" s="209" t="s">
        <v>981</v>
      </c>
      <c r="FF93" s="209" t="s">
        <v>982</v>
      </c>
      <c r="FG93" s="219" t="s">
        <v>983</v>
      </c>
      <c r="FH93" s="220">
        <v>1</v>
      </c>
      <c r="FI93" s="209">
        <v>4</v>
      </c>
      <c r="FJ93" s="209">
        <v>7</v>
      </c>
      <c r="FK93" s="209">
        <v>10</v>
      </c>
      <c r="FL93" s="209">
        <v>13</v>
      </c>
      <c r="FM93" s="209">
        <v>16</v>
      </c>
      <c r="FN93" s="209">
        <v>19</v>
      </c>
      <c r="FO93" s="209" t="s">
        <v>977</v>
      </c>
      <c r="FP93" s="209" t="s">
        <v>978</v>
      </c>
      <c r="FQ93" s="209" t="s">
        <v>979</v>
      </c>
      <c r="FR93" s="209" t="s">
        <v>980</v>
      </c>
      <c r="FS93" s="209" t="s">
        <v>981</v>
      </c>
      <c r="FT93" s="209" t="s">
        <v>982</v>
      </c>
      <c r="FU93" s="213" t="s">
        <v>983</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1201</v>
      </c>
      <c r="P94" t="s">
        <v>947</v>
      </c>
      <c r="Q94" t="s">
        <v>950</v>
      </c>
      <c r="S94" t="s">
        <v>950</v>
      </c>
      <c r="T94" t="s">
        <v>952</v>
      </c>
      <c r="V94" s="38" t="s">
        <v>991</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14"/>
      <c r="DD94" s="221"/>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14"/>
      <c r="EF94" s="221"/>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14"/>
      <c r="FH94" s="221"/>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303"/>
      <c r="M95" s="303"/>
      <c r="O95" t="s">
        <v>1201</v>
      </c>
      <c r="P95" t="s">
        <v>948</v>
      </c>
      <c r="Q95" t="s">
        <v>1200</v>
      </c>
      <c r="V95" s="38" t="s">
        <v>972</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14"/>
      <c r="DD95" s="221"/>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14"/>
      <c r="EF95" s="221"/>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14"/>
      <c r="FH95" s="221"/>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303"/>
      <c r="O96" t="s">
        <v>1203</v>
      </c>
      <c r="P96" t="s">
        <v>947</v>
      </c>
      <c r="V96" s="38" t="s">
        <v>992</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14"/>
      <c r="DD96" s="221"/>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14"/>
      <c r="EF96" s="221"/>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14"/>
      <c r="FH96" s="221"/>
      <c r="FI96" s="15"/>
      <c r="FJ96" s="15"/>
      <c r="FK96" s="15"/>
      <c r="FL96" s="15"/>
      <c r="FM96" s="15"/>
      <c r="FN96" s="15"/>
      <c r="FO96" s="15"/>
      <c r="FP96" s="15"/>
      <c r="FQ96" s="15"/>
      <c r="FR96" s="15"/>
      <c r="FS96" s="15"/>
      <c r="FT96" s="15"/>
      <c r="FU96" s="127"/>
    </row>
    <row r="97" spans="1:177" hidden="1" outlineLevel="1">
      <c r="B97" t="s">
        <v>1087</v>
      </c>
      <c r="L97" s="303"/>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14"/>
      <c r="DD97" s="221"/>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14"/>
      <c r="EF97" s="221"/>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14"/>
      <c r="FH97" s="221"/>
      <c r="FI97" s="15"/>
      <c r="FJ97" s="15"/>
      <c r="FK97" s="15"/>
      <c r="FL97" s="15"/>
      <c r="FM97" s="15"/>
      <c r="FN97" s="15"/>
      <c r="FO97" s="15"/>
      <c r="FP97" s="15"/>
      <c r="FQ97" s="15"/>
      <c r="FR97" s="15"/>
      <c r="FS97" s="15"/>
      <c r="FT97" s="15"/>
      <c r="FU97" s="127"/>
    </row>
    <row r="98" spans="1:177" hidden="1" outlineLevel="1">
      <c r="L98" s="303"/>
      <c r="V98" s="175" t="s">
        <v>998</v>
      </c>
      <c r="W98" s="176">
        <v>0.98</v>
      </c>
      <c r="X98" s="176">
        <f>W98*0.98</f>
        <v>0.96039999999999992</v>
      </c>
      <c r="Y98" s="176">
        <f t="shared" ref="Y98:AC98" si="39">X98*0.98</f>
        <v>0.94119199999999992</v>
      </c>
      <c r="Z98" s="176">
        <f t="shared" si="39"/>
        <v>0.92236815999999988</v>
      </c>
      <c r="AA98" s="176">
        <f t="shared" si="39"/>
        <v>0.90392079679999982</v>
      </c>
      <c r="AB98" s="176">
        <f t="shared" si="39"/>
        <v>0.8858423808639998</v>
      </c>
      <c r="AC98" s="176">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14"/>
      <c r="DD98" s="221"/>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14"/>
      <c r="EF98" s="221"/>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14"/>
      <c r="FH98" s="221"/>
      <c r="FI98" s="15"/>
      <c r="FJ98" s="15"/>
      <c r="FK98" s="15"/>
      <c r="FL98" s="15"/>
      <c r="FM98" s="15"/>
      <c r="FN98" s="15"/>
      <c r="FO98" s="15"/>
      <c r="FP98" s="15"/>
      <c r="FQ98" s="15"/>
      <c r="FR98" s="15"/>
      <c r="FS98" s="15"/>
      <c r="FT98" s="15"/>
      <c r="FU98" s="127"/>
    </row>
    <row r="99" spans="1:177" hidden="1" outlineLevel="1">
      <c r="L99" s="303"/>
      <c r="V99" s="175" t="s">
        <v>997</v>
      </c>
      <c r="W99" s="176">
        <v>1.02</v>
      </c>
      <c r="X99" s="176">
        <f>1.02*W99</f>
        <v>1.0404</v>
      </c>
      <c r="Y99" s="176">
        <f t="shared" ref="Y99:AC99" si="46">1.02*X99</f>
        <v>1.0612079999999999</v>
      </c>
      <c r="Z99" s="176">
        <f t="shared" si="46"/>
        <v>1.08243216</v>
      </c>
      <c r="AA99" s="176">
        <f t="shared" si="46"/>
        <v>1.1040808032</v>
      </c>
      <c r="AB99" s="176">
        <f t="shared" si="46"/>
        <v>1.1261624192640001</v>
      </c>
      <c r="AC99" s="176">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14"/>
      <c r="DD99" s="221"/>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14"/>
      <c r="EF99" s="221"/>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14"/>
      <c r="FH99" s="221"/>
      <c r="FI99" s="15"/>
      <c r="FJ99" s="15"/>
      <c r="FK99" s="15"/>
      <c r="FL99" s="15"/>
      <c r="FM99" s="15"/>
      <c r="FN99" s="15"/>
      <c r="FO99" s="15"/>
      <c r="FP99" s="15"/>
      <c r="FQ99" s="15"/>
      <c r="FR99" s="15"/>
      <c r="FS99" s="15"/>
      <c r="FT99" s="15"/>
      <c r="FU99" s="127"/>
    </row>
    <row r="100" spans="1:177" hidden="1" outlineLevel="1">
      <c r="L100" s="303"/>
      <c r="W100" s="253">
        <v>1</v>
      </c>
      <c r="X100" s="253">
        <v>2</v>
      </c>
      <c r="Y100" s="253">
        <v>3</v>
      </c>
      <c r="Z100" s="253">
        <v>4</v>
      </c>
      <c r="AA100" s="253">
        <v>5</v>
      </c>
      <c r="AB100" s="253">
        <v>6</v>
      </c>
      <c r="AC100" s="253">
        <v>7</v>
      </c>
      <c r="AD100" s="253">
        <v>8</v>
      </c>
      <c r="AE100" s="253">
        <v>9</v>
      </c>
      <c r="AF100" s="253">
        <v>10</v>
      </c>
      <c r="AG100" s="253">
        <v>11</v>
      </c>
      <c r="AH100" s="253">
        <v>12</v>
      </c>
      <c r="AI100" s="253">
        <v>13</v>
      </c>
      <c r="AJ100" s="253">
        <v>14</v>
      </c>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v>15</v>
      </c>
      <c r="BG100" s="253">
        <v>16</v>
      </c>
      <c r="BH100" s="253">
        <v>17</v>
      </c>
      <c r="BI100" s="253">
        <v>18</v>
      </c>
      <c r="BJ100" s="253">
        <v>19</v>
      </c>
      <c r="BK100" s="253">
        <v>20</v>
      </c>
      <c r="BL100" s="253">
        <v>21</v>
      </c>
      <c r="BM100" s="253">
        <v>22</v>
      </c>
      <c r="BN100" s="253">
        <v>23</v>
      </c>
      <c r="BO100" s="253">
        <v>24</v>
      </c>
      <c r="BP100" s="253">
        <v>25</v>
      </c>
      <c r="BQ100" s="253">
        <v>26</v>
      </c>
      <c r="BR100" s="253">
        <v>27</v>
      </c>
      <c r="BS100" s="253">
        <v>28</v>
      </c>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4"/>
      <c r="CQ100" s="255"/>
      <c r="CR100" s="255"/>
      <c r="CS100" s="255"/>
      <c r="CT100" s="255"/>
      <c r="CU100" s="255"/>
      <c r="CV100" s="255"/>
      <c r="CW100" s="255"/>
      <c r="CX100" s="255"/>
      <c r="CY100" s="255"/>
      <c r="CZ100" s="255"/>
      <c r="DA100" s="255"/>
      <c r="DB100" s="255"/>
      <c r="DC100" s="256"/>
      <c r="DD100" s="257"/>
      <c r="DE100" s="255"/>
      <c r="DF100" s="255"/>
      <c r="DG100" s="255"/>
      <c r="DH100" s="255"/>
      <c r="DI100" s="255"/>
      <c r="DJ100" s="255"/>
      <c r="DK100" s="255"/>
      <c r="DL100" s="255"/>
      <c r="DM100" s="255"/>
      <c r="DN100" s="255"/>
      <c r="DO100" s="255"/>
      <c r="DP100" s="255"/>
      <c r="DQ100" s="258"/>
      <c r="DR100" s="254"/>
      <c r="DS100" s="255"/>
      <c r="DT100" s="255"/>
      <c r="DU100" s="255"/>
      <c r="DV100" s="255"/>
      <c r="DW100" s="255"/>
      <c r="DX100" s="255"/>
      <c r="DY100" s="255"/>
      <c r="DZ100" s="255"/>
      <c r="EA100" s="255"/>
      <c r="EB100" s="255"/>
      <c r="EC100" s="255"/>
      <c r="ED100" s="255"/>
      <c r="EE100" s="256"/>
      <c r="EF100" s="257"/>
      <c r="EG100" s="255"/>
      <c r="EH100" s="255"/>
      <c r="EI100" s="255"/>
      <c r="EJ100" s="255"/>
      <c r="EK100" s="255"/>
      <c r="EL100" s="255"/>
      <c r="EM100" s="255"/>
      <c r="EN100" s="255"/>
      <c r="EO100" s="255"/>
      <c r="EP100" s="255"/>
      <c r="EQ100" s="255"/>
      <c r="ER100" s="255"/>
      <c r="ES100" s="258"/>
      <c r="ET100" s="254"/>
      <c r="EU100" s="255"/>
      <c r="EV100" s="255"/>
      <c r="EW100" s="255"/>
      <c r="EX100" s="255"/>
      <c r="EY100" s="255"/>
      <c r="EZ100" s="255"/>
      <c r="FA100" s="255"/>
      <c r="FB100" s="255"/>
      <c r="FC100" s="255"/>
      <c r="FD100" s="255"/>
      <c r="FE100" s="255"/>
      <c r="FF100" s="255"/>
      <c r="FG100" s="256"/>
      <c r="FH100" s="257"/>
      <c r="FI100" s="255"/>
      <c r="FJ100" s="255"/>
      <c r="FK100" s="255"/>
      <c r="FL100" s="255"/>
      <c r="FM100" s="255"/>
      <c r="FN100" s="255"/>
      <c r="FO100" s="255"/>
      <c r="FP100" s="255"/>
      <c r="FQ100" s="255"/>
      <c r="FR100" s="255"/>
      <c r="FS100" s="255"/>
      <c r="FT100" s="255"/>
      <c r="FU100" s="258"/>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303">
        <f t="shared" ref="K101:L120" si="50">INDEX(K$93:K$96,$S101,1)</f>
        <v>500</v>
      </c>
      <c r="L101" s="303">
        <f t="shared" si="50"/>
        <v>865</v>
      </c>
      <c r="M101" s="21" t="s">
        <v>37</v>
      </c>
      <c r="O101" s="21">
        <v>1</v>
      </c>
      <c r="P101" s="21">
        <v>1</v>
      </c>
      <c r="Q101">
        <v>0</v>
      </c>
      <c r="R101">
        <v>0</v>
      </c>
      <c r="S101" s="21">
        <v>2</v>
      </c>
      <c r="T101">
        <v>0</v>
      </c>
      <c r="W101" s="253" t="s">
        <v>37</v>
      </c>
      <c r="X101" s="253" t="s">
        <v>37</v>
      </c>
      <c r="Y101" s="253" t="s">
        <v>37</v>
      </c>
      <c r="Z101" s="253" t="s">
        <v>37</v>
      </c>
      <c r="AA101" s="253" t="s">
        <v>37</v>
      </c>
      <c r="AB101" s="253" t="s">
        <v>37</v>
      </c>
      <c r="AC101" s="253" t="s">
        <v>37</v>
      </c>
      <c r="AD101" s="253" t="s">
        <v>37</v>
      </c>
      <c r="AE101" s="253" t="s">
        <v>37</v>
      </c>
      <c r="AF101" s="253" t="s">
        <v>37</v>
      </c>
      <c r="AG101" s="253" t="s">
        <v>37</v>
      </c>
      <c r="AH101" s="253" t="s">
        <v>37</v>
      </c>
      <c r="AI101" s="253" t="s">
        <v>37</v>
      </c>
      <c r="AJ101" s="253" t="s">
        <v>37</v>
      </c>
      <c r="AK101" s="253" t="s">
        <v>37</v>
      </c>
      <c r="AL101" s="253" t="s">
        <v>37</v>
      </c>
      <c r="AM101" s="253" t="s">
        <v>37</v>
      </c>
      <c r="AN101" s="253" t="s">
        <v>37</v>
      </c>
      <c r="AO101" s="253" t="s">
        <v>37</v>
      </c>
      <c r="AP101" s="253" t="s">
        <v>37</v>
      </c>
      <c r="AQ101" s="253" t="s">
        <v>37</v>
      </c>
      <c r="AR101" s="253" t="s">
        <v>37</v>
      </c>
      <c r="AS101" s="253" t="s">
        <v>37</v>
      </c>
      <c r="AT101" s="253" t="s">
        <v>37</v>
      </c>
      <c r="AU101" s="253" t="s">
        <v>37</v>
      </c>
      <c r="AV101" s="253" t="s">
        <v>37</v>
      </c>
      <c r="AW101" s="253" t="s">
        <v>37</v>
      </c>
      <c r="AX101" s="253" t="s">
        <v>37</v>
      </c>
      <c r="AY101" s="253" t="s">
        <v>37</v>
      </c>
      <c r="AZ101" s="253" t="s">
        <v>37</v>
      </c>
      <c r="BA101" s="253" t="s">
        <v>37</v>
      </c>
      <c r="BB101" s="253" t="s">
        <v>37</v>
      </c>
      <c r="BC101" s="253" t="s">
        <v>37</v>
      </c>
      <c r="BD101" s="253" t="s">
        <v>37</v>
      </c>
      <c r="BE101" s="253" t="s">
        <v>37</v>
      </c>
      <c r="BF101" s="253" t="s">
        <v>37</v>
      </c>
      <c r="BG101" s="253" t="s">
        <v>37</v>
      </c>
      <c r="BH101" s="253" t="s">
        <v>37</v>
      </c>
      <c r="BI101" s="253" t="s">
        <v>37</v>
      </c>
      <c r="BJ101" s="253" t="s">
        <v>37</v>
      </c>
      <c r="BK101" s="253" t="s">
        <v>37</v>
      </c>
      <c r="BL101" s="253" t="s">
        <v>37</v>
      </c>
      <c r="BM101" s="253" t="s">
        <v>37</v>
      </c>
      <c r="BN101" s="253" t="s">
        <v>37</v>
      </c>
      <c r="BO101" s="253" t="s">
        <v>37</v>
      </c>
      <c r="BP101" s="253" t="s">
        <v>37</v>
      </c>
      <c r="BQ101" s="253" t="s">
        <v>37</v>
      </c>
      <c r="BR101" s="253" t="s">
        <v>37</v>
      </c>
      <c r="BS101" s="253" t="s">
        <v>37</v>
      </c>
      <c r="BT101" s="253" t="s">
        <v>37</v>
      </c>
      <c r="BU101" s="253" t="s">
        <v>37</v>
      </c>
      <c r="BV101" s="253" t="s">
        <v>37</v>
      </c>
      <c r="BW101" s="253" t="s">
        <v>37</v>
      </c>
      <c r="BX101" s="253" t="s">
        <v>37</v>
      </c>
      <c r="BY101" s="253" t="s">
        <v>37</v>
      </c>
      <c r="BZ101" s="253" t="s">
        <v>37</v>
      </c>
      <c r="CA101" s="253" t="s">
        <v>37</v>
      </c>
      <c r="CB101" s="253" t="s">
        <v>37</v>
      </c>
      <c r="CC101" s="253" t="s">
        <v>37</v>
      </c>
      <c r="CD101" s="253" t="s">
        <v>37</v>
      </c>
      <c r="CE101" s="253" t="s">
        <v>37</v>
      </c>
      <c r="CF101" s="253" t="s">
        <v>37</v>
      </c>
      <c r="CG101" s="253" t="s">
        <v>37</v>
      </c>
      <c r="CH101" s="253" t="s">
        <v>37</v>
      </c>
      <c r="CI101" s="253" t="s">
        <v>37</v>
      </c>
      <c r="CJ101" s="253" t="s">
        <v>37</v>
      </c>
      <c r="CK101" s="253" t="s">
        <v>37</v>
      </c>
      <c r="CL101" s="253" t="s">
        <v>37</v>
      </c>
      <c r="CM101" s="253" t="s">
        <v>37</v>
      </c>
      <c r="CN101" s="253" t="s">
        <v>37</v>
      </c>
      <c r="CO101" s="253"/>
      <c r="CP101" s="254"/>
      <c r="CQ101" s="255"/>
      <c r="CR101" s="255"/>
      <c r="CS101" s="255"/>
      <c r="CT101" s="255"/>
      <c r="CU101" s="255"/>
      <c r="CV101" s="255"/>
      <c r="CW101" s="255"/>
      <c r="CX101" s="255"/>
      <c r="CY101" s="255"/>
      <c r="CZ101" s="255"/>
      <c r="DA101" s="255"/>
      <c r="DB101" s="255"/>
      <c r="DC101" s="256"/>
      <c r="DD101" s="257"/>
      <c r="DE101" s="255"/>
      <c r="DF101" s="255"/>
      <c r="DG101" s="255"/>
      <c r="DH101" s="255"/>
      <c r="DI101" s="255"/>
      <c r="DJ101" s="255"/>
      <c r="DK101" s="255"/>
      <c r="DL101" s="255"/>
      <c r="DM101" s="255"/>
      <c r="DN101" s="255"/>
      <c r="DO101" s="255"/>
      <c r="DP101" s="255"/>
      <c r="DQ101" s="258"/>
      <c r="DR101" s="254"/>
      <c r="DS101" s="255"/>
      <c r="DT101" s="255"/>
      <c r="DU101" s="255"/>
      <c r="DV101" s="255"/>
      <c r="DW101" s="255"/>
      <c r="DX101" s="255"/>
      <c r="DY101" s="255"/>
      <c r="DZ101" s="255"/>
      <c r="EA101" s="255"/>
      <c r="EB101" s="255"/>
      <c r="EC101" s="255"/>
      <c r="ED101" s="255"/>
      <c r="EE101" s="256"/>
      <c r="EF101" s="257"/>
      <c r="EG101" s="255"/>
      <c r="EH101" s="255"/>
      <c r="EI101" s="255"/>
      <c r="EJ101" s="255"/>
      <c r="EK101" s="255"/>
      <c r="EL101" s="255"/>
      <c r="EM101" s="255"/>
      <c r="EN101" s="255"/>
      <c r="EO101" s="255"/>
      <c r="EP101" s="255"/>
      <c r="EQ101" s="255"/>
      <c r="ER101" s="255"/>
      <c r="ES101" s="258"/>
      <c r="ET101" s="254"/>
      <c r="EU101" s="255"/>
      <c r="EV101" s="255"/>
      <c r="EW101" s="255"/>
      <c r="EX101" s="255"/>
      <c r="EY101" s="255"/>
      <c r="EZ101" s="255"/>
      <c r="FA101" s="255"/>
      <c r="FB101" s="255"/>
      <c r="FC101" s="255"/>
      <c r="FD101" s="255"/>
      <c r="FE101" s="255"/>
      <c r="FF101" s="255"/>
      <c r="FG101" s="256"/>
      <c r="FH101" s="257"/>
      <c r="FI101" s="255"/>
      <c r="FJ101" s="255"/>
      <c r="FK101" s="255"/>
      <c r="FL101" s="255"/>
      <c r="FM101" s="255"/>
      <c r="FN101" s="255"/>
      <c r="FO101" s="255"/>
      <c r="FP101" s="255"/>
      <c r="FQ101" s="255"/>
      <c r="FR101" s="255"/>
      <c r="FS101" s="255"/>
      <c r="FT101" s="255"/>
      <c r="FU101" s="258"/>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303">
        <f t="shared" si="50"/>
        <v>500</v>
      </c>
      <c r="L102" s="303">
        <f t="shared" si="50"/>
        <v>865</v>
      </c>
      <c r="M102" s="21" t="s">
        <v>37</v>
      </c>
      <c r="O102" s="21">
        <v>2</v>
      </c>
      <c r="P102" s="21">
        <v>2</v>
      </c>
      <c r="Q102">
        <v>0</v>
      </c>
      <c r="R102">
        <v>0</v>
      </c>
      <c r="S102" s="21">
        <v>2</v>
      </c>
      <c r="T102">
        <v>0</v>
      </c>
      <c r="W102" s="253" t="s">
        <v>37</v>
      </c>
      <c r="X102" s="253" t="s">
        <v>37</v>
      </c>
      <c r="Y102" s="253" t="s">
        <v>37</v>
      </c>
      <c r="Z102" s="253" t="s">
        <v>37</v>
      </c>
      <c r="AA102" s="253" t="s">
        <v>37</v>
      </c>
      <c r="AB102" s="253" t="s">
        <v>37</v>
      </c>
      <c r="AC102" s="253" t="s">
        <v>37</v>
      </c>
      <c r="AD102" s="253" t="s">
        <v>37</v>
      </c>
      <c r="AE102" s="253" t="s">
        <v>37</v>
      </c>
      <c r="AF102" s="253" t="s">
        <v>37</v>
      </c>
      <c r="AG102" s="253" t="s">
        <v>37</v>
      </c>
      <c r="AH102" s="253" t="s">
        <v>37</v>
      </c>
      <c r="AI102" s="253" t="s">
        <v>37</v>
      </c>
      <c r="AJ102" s="253" t="s">
        <v>37</v>
      </c>
      <c r="AK102" s="253" t="s">
        <v>37</v>
      </c>
      <c r="AL102" s="253" t="s">
        <v>37</v>
      </c>
      <c r="AM102" s="253" t="s">
        <v>37</v>
      </c>
      <c r="AN102" s="253" t="s">
        <v>37</v>
      </c>
      <c r="AO102" s="253" t="s">
        <v>37</v>
      </c>
      <c r="AP102" s="253" t="s">
        <v>37</v>
      </c>
      <c r="AQ102" s="253" t="s">
        <v>37</v>
      </c>
      <c r="AR102" s="253" t="s">
        <v>37</v>
      </c>
      <c r="AS102" s="253" t="s">
        <v>37</v>
      </c>
      <c r="AT102" s="253" t="s">
        <v>37</v>
      </c>
      <c r="AU102" s="253" t="s">
        <v>37</v>
      </c>
      <c r="AV102" s="253" t="s">
        <v>37</v>
      </c>
      <c r="AW102" s="253" t="s">
        <v>37</v>
      </c>
      <c r="AX102" s="253" t="s">
        <v>37</v>
      </c>
      <c r="AY102" s="253" t="s">
        <v>37</v>
      </c>
      <c r="AZ102" s="253" t="s">
        <v>37</v>
      </c>
      <c r="BA102" s="253" t="s">
        <v>37</v>
      </c>
      <c r="BB102" s="253" t="s">
        <v>37</v>
      </c>
      <c r="BC102" s="253" t="s">
        <v>37</v>
      </c>
      <c r="BD102" s="253" t="s">
        <v>37</v>
      </c>
      <c r="BE102" s="253" t="s">
        <v>37</v>
      </c>
      <c r="BF102" s="253" t="s">
        <v>37</v>
      </c>
      <c r="BG102" s="253" t="s">
        <v>37</v>
      </c>
      <c r="BH102" s="253" t="s">
        <v>37</v>
      </c>
      <c r="BI102" s="253" t="s">
        <v>37</v>
      </c>
      <c r="BJ102" s="253" t="s">
        <v>37</v>
      </c>
      <c r="BK102" s="253" t="s">
        <v>37</v>
      </c>
      <c r="BL102" s="253" t="s">
        <v>37</v>
      </c>
      <c r="BM102" s="253" t="s">
        <v>37</v>
      </c>
      <c r="BN102" s="253" t="s">
        <v>37</v>
      </c>
      <c r="BO102" s="253" t="s">
        <v>37</v>
      </c>
      <c r="BP102" s="253" t="s">
        <v>37</v>
      </c>
      <c r="BQ102" s="253" t="s">
        <v>37</v>
      </c>
      <c r="BR102" s="253" t="s">
        <v>37</v>
      </c>
      <c r="BS102" s="253" t="s">
        <v>37</v>
      </c>
      <c r="BT102" s="253" t="s">
        <v>37</v>
      </c>
      <c r="BU102" s="253" t="s">
        <v>37</v>
      </c>
      <c r="BV102" s="253" t="s">
        <v>37</v>
      </c>
      <c r="BW102" s="253" t="s">
        <v>37</v>
      </c>
      <c r="BX102" s="253" t="s">
        <v>37</v>
      </c>
      <c r="BY102" s="253" t="s">
        <v>37</v>
      </c>
      <c r="BZ102" s="253" t="s">
        <v>37</v>
      </c>
      <c r="CA102" s="253" t="s">
        <v>37</v>
      </c>
      <c r="CB102" s="253" t="s">
        <v>37</v>
      </c>
      <c r="CC102" s="253" t="s">
        <v>37</v>
      </c>
      <c r="CD102" s="253" t="s">
        <v>37</v>
      </c>
      <c r="CE102" s="253" t="s">
        <v>37</v>
      </c>
      <c r="CF102" s="253" t="s">
        <v>37</v>
      </c>
      <c r="CG102" s="253" t="s">
        <v>37</v>
      </c>
      <c r="CH102" s="253" t="s">
        <v>37</v>
      </c>
      <c r="CI102" s="253" t="s">
        <v>37</v>
      </c>
      <c r="CJ102" s="253" t="s">
        <v>37</v>
      </c>
      <c r="CK102" s="253" t="s">
        <v>37</v>
      </c>
      <c r="CL102" s="253" t="s">
        <v>37</v>
      </c>
      <c r="CM102" s="253" t="s">
        <v>37</v>
      </c>
      <c r="CN102" s="253" t="s">
        <v>37</v>
      </c>
      <c r="CO102" s="253"/>
      <c r="CP102" s="254"/>
      <c r="CQ102" s="255"/>
      <c r="CR102" s="255"/>
      <c r="CS102" s="255"/>
      <c r="CT102" s="255"/>
      <c r="CU102" s="255"/>
      <c r="CV102" s="255"/>
      <c r="CW102" s="255"/>
      <c r="CX102" s="255"/>
      <c r="CY102" s="255"/>
      <c r="CZ102" s="255"/>
      <c r="DA102" s="255"/>
      <c r="DB102" s="255"/>
      <c r="DC102" s="256"/>
      <c r="DD102" s="257"/>
      <c r="DE102" s="255"/>
      <c r="DF102" s="255"/>
      <c r="DG102" s="255"/>
      <c r="DH102" s="255"/>
      <c r="DI102" s="255"/>
      <c r="DJ102" s="255"/>
      <c r="DK102" s="255"/>
      <c r="DL102" s="255"/>
      <c r="DM102" s="255"/>
      <c r="DN102" s="255"/>
      <c r="DO102" s="255"/>
      <c r="DP102" s="255"/>
      <c r="DQ102" s="258"/>
      <c r="DR102" s="254"/>
      <c r="DS102" s="255"/>
      <c r="DT102" s="255"/>
      <c r="DU102" s="255"/>
      <c r="DV102" s="255"/>
      <c r="DW102" s="255"/>
      <c r="DX102" s="255"/>
      <c r="DY102" s="255"/>
      <c r="DZ102" s="255"/>
      <c r="EA102" s="255"/>
      <c r="EB102" s="255"/>
      <c r="EC102" s="255"/>
      <c r="ED102" s="255"/>
      <c r="EE102" s="256"/>
      <c r="EF102" s="257"/>
      <c r="EG102" s="255"/>
      <c r="EH102" s="255"/>
      <c r="EI102" s="255"/>
      <c r="EJ102" s="255"/>
      <c r="EK102" s="255"/>
      <c r="EL102" s="255"/>
      <c r="EM102" s="255"/>
      <c r="EN102" s="255"/>
      <c r="EO102" s="255"/>
      <c r="EP102" s="255"/>
      <c r="EQ102" s="255"/>
      <c r="ER102" s="255"/>
      <c r="ES102" s="258"/>
      <c r="ET102" s="254"/>
      <c r="EU102" s="255"/>
      <c r="EV102" s="255"/>
      <c r="EW102" s="255"/>
      <c r="EX102" s="255"/>
      <c r="EY102" s="255"/>
      <c r="EZ102" s="255"/>
      <c r="FA102" s="255"/>
      <c r="FB102" s="255"/>
      <c r="FC102" s="255"/>
      <c r="FD102" s="255"/>
      <c r="FE102" s="255"/>
      <c r="FF102" s="255"/>
      <c r="FG102" s="256"/>
      <c r="FH102" s="257"/>
      <c r="FI102" s="255"/>
      <c r="FJ102" s="255"/>
      <c r="FK102" s="255"/>
      <c r="FL102" s="255"/>
      <c r="FM102" s="255"/>
      <c r="FN102" s="255"/>
      <c r="FO102" s="255"/>
      <c r="FP102" s="255"/>
      <c r="FQ102" s="255"/>
      <c r="FR102" s="255"/>
      <c r="FS102" s="255"/>
      <c r="FT102" s="255"/>
      <c r="FU102" s="258"/>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303">
        <f t="shared" si="50"/>
        <v>0</v>
      </c>
      <c r="L103" s="303">
        <f t="shared" si="50"/>
        <v>450</v>
      </c>
      <c r="M103" s="303">
        <f t="shared" ref="M103:M143" si="51">INDEX(M$93:M$96,$T103,1)</f>
        <v>0.9</v>
      </c>
      <c r="O103" s="21">
        <v>3</v>
      </c>
      <c r="P103" s="21">
        <v>3</v>
      </c>
      <c r="Q103">
        <v>0</v>
      </c>
      <c r="R103">
        <v>0</v>
      </c>
      <c r="S103" s="21">
        <v>1</v>
      </c>
      <c r="T103" s="21">
        <v>1</v>
      </c>
      <c r="W103" s="253" t="s">
        <v>37</v>
      </c>
      <c r="X103" s="253" t="s">
        <v>37</v>
      </c>
      <c r="Y103" s="253" t="s">
        <v>37</v>
      </c>
      <c r="Z103" s="253" t="s">
        <v>37</v>
      </c>
      <c r="AA103" s="253" t="s">
        <v>37</v>
      </c>
      <c r="AB103" s="253" t="s">
        <v>37</v>
      </c>
      <c r="AC103" s="253" t="s">
        <v>37</v>
      </c>
      <c r="AD103" s="253" t="s">
        <v>37</v>
      </c>
      <c r="AE103" s="253" t="s">
        <v>37</v>
      </c>
      <c r="AF103" s="253" t="s">
        <v>37</v>
      </c>
      <c r="AG103" s="253" t="s">
        <v>37</v>
      </c>
      <c r="AH103" s="253" t="s">
        <v>37</v>
      </c>
      <c r="AI103" s="253" t="s">
        <v>37</v>
      </c>
      <c r="AJ103" s="253" t="s">
        <v>37</v>
      </c>
      <c r="AK103" s="253" t="s">
        <v>37</v>
      </c>
      <c r="AL103" s="253" t="s">
        <v>37</v>
      </c>
      <c r="AM103" s="253" t="s">
        <v>37</v>
      </c>
      <c r="AN103" s="253" t="s">
        <v>37</v>
      </c>
      <c r="AO103" s="253" t="s">
        <v>37</v>
      </c>
      <c r="AP103" s="253" t="s">
        <v>37</v>
      </c>
      <c r="AQ103" s="253" t="s">
        <v>37</v>
      </c>
      <c r="AR103" s="253" t="s">
        <v>37</v>
      </c>
      <c r="AS103" s="253" t="s">
        <v>37</v>
      </c>
      <c r="AT103" s="253" t="s">
        <v>37</v>
      </c>
      <c r="AU103" s="253" t="s">
        <v>37</v>
      </c>
      <c r="AV103" s="253" t="s">
        <v>37</v>
      </c>
      <c r="AW103" s="253" t="s">
        <v>37</v>
      </c>
      <c r="AX103" s="253" t="s">
        <v>37</v>
      </c>
      <c r="AY103" s="253" t="s">
        <v>37</v>
      </c>
      <c r="AZ103" s="253" t="s">
        <v>37</v>
      </c>
      <c r="BA103" s="253" t="s">
        <v>37</v>
      </c>
      <c r="BB103" s="253" t="s">
        <v>37</v>
      </c>
      <c r="BC103" s="253" t="s">
        <v>37</v>
      </c>
      <c r="BD103" s="253" t="s">
        <v>37</v>
      </c>
      <c r="BE103" s="253" t="s">
        <v>37</v>
      </c>
      <c r="BF103" s="253" t="s">
        <v>37</v>
      </c>
      <c r="BG103" s="253" t="s">
        <v>37</v>
      </c>
      <c r="BH103" s="253" t="s">
        <v>37</v>
      </c>
      <c r="BI103" s="253" t="s">
        <v>37</v>
      </c>
      <c r="BJ103" s="253" t="s">
        <v>37</v>
      </c>
      <c r="BK103" s="253" t="s">
        <v>37</v>
      </c>
      <c r="BL103" s="253" t="s">
        <v>37</v>
      </c>
      <c r="BM103" s="253" t="s">
        <v>37</v>
      </c>
      <c r="BN103" s="253" t="s">
        <v>37</v>
      </c>
      <c r="BO103" s="253" t="s">
        <v>37</v>
      </c>
      <c r="BP103" s="253" t="s">
        <v>37</v>
      </c>
      <c r="BQ103" s="253" t="s">
        <v>37</v>
      </c>
      <c r="BR103" s="253" t="s">
        <v>37</v>
      </c>
      <c r="BS103" s="253" t="s">
        <v>37</v>
      </c>
      <c r="BT103" s="253" t="s">
        <v>37</v>
      </c>
      <c r="BU103" s="253" t="s">
        <v>37</v>
      </c>
      <c r="BV103" s="253" t="s">
        <v>37</v>
      </c>
      <c r="BW103" s="253" t="s">
        <v>37</v>
      </c>
      <c r="BX103" s="253" t="s">
        <v>37</v>
      </c>
      <c r="BY103" s="253" t="s">
        <v>37</v>
      </c>
      <c r="BZ103" s="253" t="s">
        <v>37</v>
      </c>
      <c r="CA103" s="253" t="s">
        <v>37</v>
      </c>
      <c r="CB103" s="253" t="s">
        <v>37</v>
      </c>
      <c r="CC103" s="253" t="s">
        <v>37</v>
      </c>
      <c r="CD103" s="253" t="s">
        <v>37</v>
      </c>
      <c r="CE103" s="253" t="s">
        <v>37</v>
      </c>
      <c r="CF103" s="253" t="s">
        <v>37</v>
      </c>
      <c r="CG103" s="253" t="s">
        <v>37</v>
      </c>
      <c r="CH103" s="253" t="s">
        <v>37</v>
      </c>
      <c r="CI103" s="253" t="s">
        <v>37</v>
      </c>
      <c r="CJ103" s="253" t="s">
        <v>37</v>
      </c>
      <c r="CK103" s="253" t="s">
        <v>37</v>
      </c>
      <c r="CL103" s="253" t="s">
        <v>37</v>
      </c>
      <c r="CM103" s="253" t="s">
        <v>37</v>
      </c>
      <c r="CN103" s="253" t="s">
        <v>37</v>
      </c>
      <c r="CO103" s="253"/>
      <c r="CP103" s="254"/>
      <c r="CQ103" s="255"/>
      <c r="CR103" s="255"/>
      <c r="CS103" s="255"/>
      <c r="CT103" s="255"/>
      <c r="CU103" s="255"/>
      <c r="CV103" s="255"/>
      <c r="CW103" s="255"/>
      <c r="CX103" s="255"/>
      <c r="CY103" s="255"/>
      <c r="CZ103" s="255"/>
      <c r="DA103" s="255"/>
      <c r="DB103" s="255"/>
      <c r="DC103" s="256"/>
      <c r="DD103" s="257"/>
      <c r="DE103" s="255"/>
      <c r="DF103" s="255"/>
      <c r="DG103" s="255"/>
      <c r="DH103" s="255"/>
      <c r="DI103" s="255"/>
      <c r="DJ103" s="255"/>
      <c r="DK103" s="255"/>
      <c r="DL103" s="255"/>
      <c r="DM103" s="255"/>
      <c r="DN103" s="255"/>
      <c r="DO103" s="255"/>
      <c r="DP103" s="255"/>
      <c r="DQ103" s="258"/>
      <c r="DR103" s="254"/>
      <c r="DS103" s="255"/>
      <c r="DT103" s="255"/>
      <c r="DU103" s="255"/>
      <c r="DV103" s="255"/>
      <c r="DW103" s="255"/>
      <c r="DX103" s="255"/>
      <c r="DY103" s="255"/>
      <c r="DZ103" s="255"/>
      <c r="EA103" s="255"/>
      <c r="EB103" s="255"/>
      <c r="EC103" s="255"/>
      <c r="ED103" s="255"/>
      <c r="EE103" s="256"/>
      <c r="EF103" s="257"/>
      <c r="EG103" s="255"/>
      <c r="EH103" s="255"/>
      <c r="EI103" s="255"/>
      <c r="EJ103" s="255"/>
      <c r="EK103" s="255"/>
      <c r="EL103" s="255"/>
      <c r="EM103" s="255"/>
      <c r="EN103" s="255"/>
      <c r="EO103" s="255"/>
      <c r="EP103" s="255"/>
      <c r="EQ103" s="255"/>
      <c r="ER103" s="255"/>
      <c r="ES103" s="258"/>
      <c r="ET103" s="254"/>
      <c r="EU103" s="255"/>
      <c r="EV103" s="255"/>
      <c r="EW103" s="255"/>
      <c r="EX103" s="255"/>
      <c r="EY103" s="255"/>
      <c r="EZ103" s="255"/>
      <c r="FA103" s="255"/>
      <c r="FB103" s="255"/>
      <c r="FC103" s="255"/>
      <c r="FD103" s="255"/>
      <c r="FE103" s="255"/>
      <c r="FF103" s="255"/>
      <c r="FG103" s="256"/>
      <c r="FH103" s="257"/>
      <c r="FI103" s="255"/>
      <c r="FJ103" s="255"/>
      <c r="FK103" s="255"/>
      <c r="FL103" s="255"/>
      <c r="FM103" s="255"/>
      <c r="FN103" s="255"/>
      <c r="FO103" s="255"/>
      <c r="FP103" s="255"/>
      <c r="FQ103" s="255"/>
      <c r="FR103" s="255"/>
      <c r="FS103" s="255"/>
      <c r="FT103" s="255"/>
      <c r="FU103" s="258"/>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303">
        <f t="shared" si="50"/>
        <v>0</v>
      </c>
      <c r="L104" s="303">
        <f t="shared" si="50"/>
        <v>450</v>
      </c>
      <c r="M104" s="303">
        <f t="shared" si="51"/>
        <v>0.9</v>
      </c>
      <c r="O104" s="21">
        <v>4</v>
      </c>
      <c r="P104" s="21">
        <v>4</v>
      </c>
      <c r="Q104">
        <v>0</v>
      </c>
      <c r="R104">
        <v>0</v>
      </c>
      <c r="S104" s="21">
        <v>1</v>
      </c>
      <c r="T104" s="21">
        <v>1</v>
      </c>
      <c r="W104" s="253" t="s">
        <v>37</v>
      </c>
      <c r="X104" s="253" t="s">
        <v>37</v>
      </c>
      <c r="Y104" s="253" t="s">
        <v>37</v>
      </c>
      <c r="Z104" s="253" t="s">
        <v>37</v>
      </c>
      <c r="AA104" s="253" t="s">
        <v>37</v>
      </c>
      <c r="AB104" s="253" t="s">
        <v>37</v>
      </c>
      <c r="AC104" s="253" t="s">
        <v>37</v>
      </c>
      <c r="AD104" s="253" t="s">
        <v>37</v>
      </c>
      <c r="AE104" s="253" t="s">
        <v>37</v>
      </c>
      <c r="AF104" s="253" t="s">
        <v>37</v>
      </c>
      <c r="AG104" s="253" t="s">
        <v>37</v>
      </c>
      <c r="AH104" s="253" t="s">
        <v>37</v>
      </c>
      <c r="AI104" s="253" t="s">
        <v>37</v>
      </c>
      <c r="AJ104" s="253" t="s">
        <v>37</v>
      </c>
      <c r="AK104" s="253" t="s">
        <v>37</v>
      </c>
      <c r="AL104" s="253" t="s">
        <v>37</v>
      </c>
      <c r="AM104" s="253" t="s">
        <v>37</v>
      </c>
      <c r="AN104" s="253" t="s">
        <v>37</v>
      </c>
      <c r="AO104" s="253" t="s">
        <v>37</v>
      </c>
      <c r="AP104" s="253" t="s">
        <v>37</v>
      </c>
      <c r="AQ104" s="253" t="s">
        <v>37</v>
      </c>
      <c r="AR104" s="253" t="s">
        <v>37</v>
      </c>
      <c r="AS104" s="253" t="s">
        <v>37</v>
      </c>
      <c r="AT104" s="253" t="s">
        <v>37</v>
      </c>
      <c r="AU104" s="253" t="s">
        <v>37</v>
      </c>
      <c r="AV104" s="253" t="s">
        <v>37</v>
      </c>
      <c r="AW104" s="253" t="s">
        <v>37</v>
      </c>
      <c r="AX104" s="253" t="s">
        <v>37</v>
      </c>
      <c r="AY104" s="253" t="s">
        <v>37</v>
      </c>
      <c r="AZ104" s="253" t="s">
        <v>37</v>
      </c>
      <c r="BA104" s="253" t="s">
        <v>37</v>
      </c>
      <c r="BB104" s="253" t="s">
        <v>37</v>
      </c>
      <c r="BC104" s="253" t="s">
        <v>37</v>
      </c>
      <c r="BD104" s="253" t="s">
        <v>37</v>
      </c>
      <c r="BE104" s="253" t="s">
        <v>37</v>
      </c>
      <c r="BF104" s="253" t="s">
        <v>37</v>
      </c>
      <c r="BG104" s="253" t="s">
        <v>37</v>
      </c>
      <c r="BH104" s="253" t="s">
        <v>37</v>
      </c>
      <c r="BI104" s="253" t="s">
        <v>37</v>
      </c>
      <c r="BJ104" s="253" t="s">
        <v>37</v>
      </c>
      <c r="BK104" s="253" t="s">
        <v>37</v>
      </c>
      <c r="BL104" s="253" t="s">
        <v>37</v>
      </c>
      <c r="BM104" s="253" t="s">
        <v>37</v>
      </c>
      <c r="BN104" s="253" t="s">
        <v>37</v>
      </c>
      <c r="BO104" s="253" t="s">
        <v>37</v>
      </c>
      <c r="BP104" s="253" t="s">
        <v>37</v>
      </c>
      <c r="BQ104" s="253" t="s">
        <v>37</v>
      </c>
      <c r="BR104" s="253" t="s">
        <v>37</v>
      </c>
      <c r="BS104" s="253" t="s">
        <v>37</v>
      </c>
      <c r="BT104" s="253" t="s">
        <v>37</v>
      </c>
      <c r="BU104" s="253" t="s">
        <v>37</v>
      </c>
      <c r="BV104" s="253" t="s">
        <v>37</v>
      </c>
      <c r="BW104" s="253" t="s">
        <v>37</v>
      </c>
      <c r="BX104" s="253" t="s">
        <v>37</v>
      </c>
      <c r="BY104" s="253" t="s">
        <v>37</v>
      </c>
      <c r="BZ104" s="253" t="s">
        <v>37</v>
      </c>
      <c r="CA104" s="253" t="s">
        <v>37</v>
      </c>
      <c r="CB104" s="253" t="s">
        <v>37</v>
      </c>
      <c r="CC104" s="253" t="s">
        <v>37</v>
      </c>
      <c r="CD104" s="253" t="s">
        <v>37</v>
      </c>
      <c r="CE104" s="253" t="s">
        <v>37</v>
      </c>
      <c r="CF104" s="253" t="s">
        <v>37</v>
      </c>
      <c r="CG104" s="253" t="s">
        <v>37</v>
      </c>
      <c r="CH104" s="253" t="s">
        <v>37</v>
      </c>
      <c r="CI104" s="253" t="s">
        <v>37</v>
      </c>
      <c r="CJ104" s="253" t="s">
        <v>37</v>
      </c>
      <c r="CK104" s="253" t="s">
        <v>37</v>
      </c>
      <c r="CL104" s="253" t="s">
        <v>37</v>
      </c>
      <c r="CM104" s="253" t="s">
        <v>37</v>
      </c>
      <c r="CN104" s="253" t="s">
        <v>37</v>
      </c>
      <c r="CO104" s="253"/>
      <c r="CP104" s="254"/>
      <c r="CQ104" s="255"/>
      <c r="CR104" s="255"/>
      <c r="CS104" s="255"/>
      <c r="CT104" s="255"/>
      <c r="CU104" s="255"/>
      <c r="CV104" s="255"/>
      <c r="CW104" s="255"/>
      <c r="CX104" s="255"/>
      <c r="CY104" s="255"/>
      <c r="CZ104" s="255"/>
      <c r="DA104" s="255"/>
      <c r="DB104" s="255"/>
      <c r="DC104" s="256"/>
      <c r="DD104" s="257"/>
      <c r="DE104" s="255"/>
      <c r="DF104" s="255"/>
      <c r="DG104" s="255"/>
      <c r="DH104" s="255"/>
      <c r="DI104" s="255"/>
      <c r="DJ104" s="255"/>
      <c r="DK104" s="255"/>
      <c r="DL104" s="255"/>
      <c r="DM104" s="255"/>
      <c r="DN104" s="255"/>
      <c r="DO104" s="255"/>
      <c r="DP104" s="255"/>
      <c r="DQ104" s="258"/>
      <c r="DR104" s="254"/>
      <c r="DS104" s="255"/>
      <c r="DT104" s="255"/>
      <c r="DU104" s="255"/>
      <c r="DV104" s="255"/>
      <c r="DW104" s="255"/>
      <c r="DX104" s="255"/>
      <c r="DY104" s="255"/>
      <c r="DZ104" s="255"/>
      <c r="EA104" s="255"/>
      <c r="EB104" s="255"/>
      <c r="EC104" s="255"/>
      <c r="ED104" s="255"/>
      <c r="EE104" s="256"/>
      <c r="EF104" s="257"/>
      <c r="EG104" s="255"/>
      <c r="EH104" s="255"/>
      <c r="EI104" s="255"/>
      <c r="EJ104" s="255"/>
      <c r="EK104" s="255"/>
      <c r="EL104" s="255"/>
      <c r="EM104" s="255"/>
      <c r="EN104" s="255"/>
      <c r="EO104" s="255"/>
      <c r="EP104" s="255"/>
      <c r="EQ104" s="255"/>
      <c r="ER104" s="255"/>
      <c r="ES104" s="258"/>
      <c r="ET104" s="254"/>
      <c r="EU104" s="255"/>
      <c r="EV104" s="255"/>
      <c r="EW104" s="255"/>
      <c r="EX104" s="255"/>
      <c r="EY104" s="255"/>
      <c r="EZ104" s="255"/>
      <c r="FA104" s="255"/>
      <c r="FB104" s="255"/>
      <c r="FC104" s="255"/>
      <c r="FD104" s="255"/>
      <c r="FE104" s="255"/>
      <c r="FF104" s="255"/>
      <c r="FG104" s="256"/>
      <c r="FH104" s="257"/>
      <c r="FI104" s="255"/>
      <c r="FJ104" s="255"/>
      <c r="FK104" s="255"/>
      <c r="FL104" s="255"/>
      <c r="FM104" s="255"/>
      <c r="FN104" s="255"/>
      <c r="FO104" s="255"/>
      <c r="FP104" s="255"/>
      <c r="FQ104" s="255"/>
      <c r="FR104" s="255"/>
      <c r="FS104" s="255"/>
      <c r="FT104" s="255"/>
      <c r="FU104" s="258"/>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303">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59" t="str">
        <f t="shared" ref="W105:AJ114" si="56">INDEX($CP105:$FU105,1,W$100+(d.Region-1)*28)</f>
        <v>-</v>
      </c>
      <c r="X105" s="259" t="str">
        <f t="shared" si="56"/>
        <v>-</v>
      </c>
      <c r="Y105" s="259" t="str">
        <f t="shared" si="56"/>
        <v>-</v>
      </c>
      <c r="Z105" s="259" t="str">
        <f t="shared" si="56"/>
        <v>-</v>
      </c>
      <c r="AA105" s="259" t="str">
        <f t="shared" si="56"/>
        <v>-</v>
      </c>
      <c r="AB105" s="259" t="str">
        <f t="shared" si="56"/>
        <v>-</v>
      </c>
      <c r="AC105" s="259" t="str">
        <f t="shared" si="56"/>
        <v>-</v>
      </c>
      <c r="AD105" s="259" t="str">
        <f t="shared" si="56"/>
        <v>-</v>
      </c>
      <c r="AE105" s="259" t="str">
        <f t="shared" si="56"/>
        <v>-</v>
      </c>
      <c r="AF105" s="259" t="str">
        <f t="shared" si="56"/>
        <v>-</v>
      </c>
      <c r="AG105" s="259" t="str">
        <f t="shared" si="56"/>
        <v>-</v>
      </c>
      <c r="AH105" s="259" t="str">
        <f t="shared" si="56"/>
        <v>-</v>
      </c>
      <c r="AI105" s="259" t="str">
        <f t="shared" si="56"/>
        <v>-</v>
      </c>
      <c r="AJ105" s="259" t="str">
        <f t="shared" si="56"/>
        <v>-</v>
      </c>
      <c r="AK105" s="260" t="str">
        <f t="shared" ref="AK105:AK130" si="57">IF(W105="-","-",W105*AK$93)</f>
        <v>-</v>
      </c>
      <c r="AL105" s="260" t="str">
        <f t="shared" ref="AL105:AL130" si="58">IF(X105="-","-",X105*AL$93)</f>
        <v>-</v>
      </c>
      <c r="AM105" s="260" t="str">
        <f t="shared" ref="AM105:AQ120" si="59">IF(Y105="-","-",Y105*AM$93)</f>
        <v>-</v>
      </c>
      <c r="AN105" s="260" t="str">
        <f t="shared" si="59"/>
        <v>-</v>
      </c>
      <c r="AO105" s="260" t="str">
        <f t="shared" si="59"/>
        <v>-</v>
      </c>
      <c r="AP105" s="260" t="str">
        <f t="shared" si="59"/>
        <v>-</v>
      </c>
      <c r="AQ105" s="260" t="str">
        <f t="shared" si="59"/>
        <v>-</v>
      </c>
      <c r="AR105" s="260" t="str">
        <f t="shared" ref="AR105:AR130" si="60">IF(AD105="-","-",AD105*AR$93)</f>
        <v>-</v>
      </c>
      <c r="AS105" s="260" t="str">
        <f t="shared" ref="AS105:AS130" si="61">IF(AE105="-","-",AE105*AS$93)</f>
        <v>-</v>
      </c>
      <c r="AT105" s="260" t="str">
        <f t="shared" ref="AT105:AT130" si="62">IF(AF105="-","-",AF105*AT$93)</f>
        <v>-</v>
      </c>
      <c r="AU105" s="260" t="str">
        <f t="shared" ref="AU105:AU130" si="63">IF(AG105="-","-",AG105*AU$93)</f>
        <v>-</v>
      </c>
      <c r="AV105" s="260" t="str">
        <f t="shared" ref="AV105:AV130" si="64">IF(AH105="-","-",AH105*AV$93)</f>
        <v>-</v>
      </c>
      <c r="AW105" s="260" t="str">
        <f t="shared" ref="AW105:AW130" si="65">IF(AI105="-","-",AI105*AW$93)</f>
        <v>-</v>
      </c>
      <c r="AX105" s="260" t="str">
        <f t="shared" ref="AX105:AX130" si="66">IF(AJ105="-","-",AJ105*AX$93)</f>
        <v>-</v>
      </c>
      <c r="AY105" s="260" t="str">
        <f t="shared" ref="AY105:AY130" si="67">IF(W105="-","-",W105*AY$93)</f>
        <v>-</v>
      </c>
      <c r="AZ105" s="260" t="str">
        <f t="shared" ref="AZ105:AZ130" si="68">IF(X105="-","-",X105*AZ$93)</f>
        <v>-</v>
      </c>
      <c r="BA105" s="260" t="str">
        <f t="shared" ref="BA105:BA130" si="69">IF(Y105="-","-",Y105*BA$93)</f>
        <v>-</v>
      </c>
      <c r="BB105" s="260" t="str">
        <f t="shared" ref="BB105:BB130" si="70">IF(Z105="-","-",Z105*BB$93)</f>
        <v>-</v>
      </c>
      <c r="BC105" s="260" t="str">
        <f t="shared" ref="BC105:BC130" si="71">IF(AA105="-","-",AA105*BC$93)</f>
        <v>-</v>
      </c>
      <c r="BD105" s="260" t="str">
        <f t="shared" ref="BD105:BD130" si="72">IF(AB105="-","-",AB105*BD$93)</f>
        <v>-</v>
      </c>
      <c r="BE105" s="260" t="str">
        <f t="shared" ref="BE105:BE130" si="73">IF(AC105="-","-",AC105*BE$93)</f>
        <v>-</v>
      </c>
      <c r="BF105" s="259" t="str">
        <f t="shared" ref="BF105:BS114" si="74">INDEX($CP105:$FU105,1,BF$100+(d.Region-1)*28)</f>
        <v>-</v>
      </c>
      <c r="BG105" s="259" t="str">
        <f t="shared" si="74"/>
        <v>-</v>
      </c>
      <c r="BH105" s="259" t="str">
        <f t="shared" si="74"/>
        <v>-</v>
      </c>
      <c r="BI105" s="259" t="str">
        <f t="shared" si="74"/>
        <v>-</v>
      </c>
      <c r="BJ105" s="259" t="str">
        <f t="shared" si="74"/>
        <v>-</v>
      </c>
      <c r="BK105" s="259" t="str">
        <f t="shared" si="74"/>
        <v>-</v>
      </c>
      <c r="BL105" s="259" t="str">
        <f t="shared" si="74"/>
        <v>-</v>
      </c>
      <c r="BM105" s="259" t="str">
        <f t="shared" si="74"/>
        <v>-</v>
      </c>
      <c r="BN105" s="259" t="str">
        <f t="shared" si="74"/>
        <v>-</v>
      </c>
      <c r="BO105" s="259" t="str">
        <f t="shared" si="74"/>
        <v>-</v>
      </c>
      <c r="BP105" s="259" t="str">
        <f t="shared" si="74"/>
        <v>-</v>
      </c>
      <c r="BQ105" s="259" t="str">
        <f t="shared" si="74"/>
        <v>-</v>
      </c>
      <c r="BR105" s="259" t="str">
        <f t="shared" si="74"/>
        <v>-</v>
      </c>
      <c r="BS105" s="259" t="str">
        <f t="shared" si="74"/>
        <v>-</v>
      </c>
      <c r="BT105" s="260" t="str">
        <f t="shared" ref="BT105:BT130" si="75">IF(BF105="-","-",BF105*BT$93)</f>
        <v>-</v>
      </c>
      <c r="BU105" s="260" t="str">
        <f t="shared" ref="BU105:BU130" si="76">IF(BG105="-","-",BG105*BU$93)</f>
        <v>-</v>
      </c>
      <c r="BV105" s="260" t="str">
        <f t="shared" ref="BV105:BV133" si="77">IF(BH105="-","-",BH105*BV$93)</f>
        <v>-</v>
      </c>
      <c r="BW105" s="260" t="str">
        <f t="shared" ref="BW105:BW133" si="78">IF(BI105="-","-",BI105*BW$93)</f>
        <v>-</v>
      </c>
      <c r="BX105" s="260" t="str">
        <f t="shared" ref="BX105:BX133" si="79">IF(BJ105="-","-",BJ105*BX$93)</f>
        <v>-</v>
      </c>
      <c r="BY105" s="260" t="str">
        <f t="shared" ref="BY105:BY133" si="80">IF(BK105="-","-",BK105*BY$93)</f>
        <v>-</v>
      </c>
      <c r="BZ105" s="260" t="str">
        <f t="shared" ref="BZ105:BZ133" si="81">IF(BL105="-","-",BL105*BZ$93)</f>
        <v>-</v>
      </c>
      <c r="CA105" s="260" t="str">
        <f t="shared" ref="CA105:CA130" si="82">IF(BM105="-","-",BM105*CA$93)</f>
        <v>-</v>
      </c>
      <c r="CB105" s="260" t="str">
        <f t="shared" ref="CB105:CB130" si="83">IF(BN105="-","-",BN105*CB$93)</f>
        <v>-</v>
      </c>
      <c r="CC105" s="260" t="str">
        <f t="shared" ref="CC105:CC130" si="84">IF(BO105="-","-",BO105*CC$93)</f>
        <v>-</v>
      </c>
      <c r="CD105" s="260" t="str">
        <f t="shared" ref="CD105:CD130" si="85">IF(BP105="-","-",BP105*CD$93)</f>
        <v>-</v>
      </c>
      <c r="CE105" s="260" t="str">
        <f t="shared" ref="CE105:CE130" si="86">IF(BQ105="-","-",BQ105*CE$93)</f>
        <v>-</v>
      </c>
      <c r="CF105" s="260" t="str">
        <f t="shared" ref="CF105:CF130" si="87">IF(BR105="-","-",BR105*CF$93)</f>
        <v>-</v>
      </c>
      <c r="CG105" s="260" t="str">
        <f t="shared" ref="CG105:CG130" si="88">IF(BS105="-","-",BS105*CG$93)</f>
        <v>-</v>
      </c>
      <c r="CH105" s="260" t="str">
        <f t="shared" ref="CH105:CH130" si="89">IF(BF105="-","-",BF105*CH$93)</f>
        <v>-</v>
      </c>
      <c r="CI105" s="260" t="str">
        <f t="shared" ref="CI105:CI130" si="90">IF(BG105="-","-",BG105*CI$93)</f>
        <v>-</v>
      </c>
      <c r="CJ105" s="260" t="str">
        <f t="shared" ref="CJ105:CJ130" si="91">IF(BH105="-","-",BH105*CJ$93)</f>
        <v>-</v>
      </c>
      <c r="CK105" s="260" t="str">
        <f t="shared" ref="CK105:CK130" si="92">IF(BI105="-","-",BI105*CK$93)</f>
        <v>-</v>
      </c>
      <c r="CL105" s="260" t="str">
        <f t="shared" ref="CL105:CL130" si="93">IF(BJ105="-","-",BJ105*CL$93)</f>
        <v>-</v>
      </c>
      <c r="CM105" s="260" t="str">
        <f t="shared" ref="CM105:CM130" si="94">IF(BK105="-","-",BK105*CM$93)</f>
        <v>-</v>
      </c>
      <c r="CN105" s="260" t="str">
        <f t="shared" ref="CN105:CN130" si="95">IF(BL105="-","-",BL105*CN$93)</f>
        <v>-</v>
      </c>
      <c r="CO105" s="253"/>
      <c r="CP105" s="261" t="s">
        <v>37</v>
      </c>
      <c r="CQ105" s="262" t="s">
        <v>37</v>
      </c>
      <c r="CR105" s="262" t="s">
        <v>37</v>
      </c>
      <c r="CS105" s="262" t="s">
        <v>37</v>
      </c>
      <c r="CT105" s="262" t="s">
        <v>37</v>
      </c>
      <c r="CU105" s="262" t="s">
        <v>37</v>
      </c>
      <c r="CV105" s="262" t="s">
        <v>37</v>
      </c>
      <c r="CW105" s="262" t="s">
        <v>37</v>
      </c>
      <c r="CX105" s="262" t="s">
        <v>37</v>
      </c>
      <c r="CY105" s="262" t="s">
        <v>37</v>
      </c>
      <c r="CZ105" s="262" t="s">
        <v>37</v>
      </c>
      <c r="DA105" s="262" t="s">
        <v>37</v>
      </c>
      <c r="DB105" s="262" t="s">
        <v>37</v>
      </c>
      <c r="DC105" s="263" t="s">
        <v>37</v>
      </c>
      <c r="DD105" s="264" t="s">
        <v>37</v>
      </c>
      <c r="DE105" s="262" t="s">
        <v>37</v>
      </c>
      <c r="DF105" s="262" t="s">
        <v>37</v>
      </c>
      <c r="DG105" s="262" t="s">
        <v>37</v>
      </c>
      <c r="DH105" s="262" t="s">
        <v>37</v>
      </c>
      <c r="DI105" s="262" t="s">
        <v>37</v>
      </c>
      <c r="DJ105" s="262" t="s">
        <v>37</v>
      </c>
      <c r="DK105" s="262" t="s">
        <v>37</v>
      </c>
      <c r="DL105" s="262" t="s">
        <v>37</v>
      </c>
      <c r="DM105" s="262" t="s">
        <v>37</v>
      </c>
      <c r="DN105" s="262" t="s">
        <v>37</v>
      </c>
      <c r="DO105" s="262" t="s">
        <v>37</v>
      </c>
      <c r="DP105" s="262" t="s">
        <v>37</v>
      </c>
      <c r="DQ105" s="265" t="s">
        <v>37</v>
      </c>
      <c r="DR105" s="261" t="s">
        <v>37</v>
      </c>
      <c r="DS105" s="262" t="s">
        <v>37</v>
      </c>
      <c r="DT105" s="262" t="s">
        <v>37</v>
      </c>
      <c r="DU105" s="262" t="s">
        <v>37</v>
      </c>
      <c r="DV105" s="262" t="s">
        <v>37</v>
      </c>
      <c r="DW105" s="262" t="s">
        <v>37</v>
      </c>
      <c r="DX105" s="262" t="s">
        <v>37</v>
      </c>
      <c r="DY105" s="262" t="s">
        <v>37</v>
      </c>
      <c r="DZ105" s="262" t="s">
        <v>37</v>
      </c>
      <c r="EA105" s="262" t="s">
        <v>37</v>
      </c>
      <c r="EB105" s="262" t="s">
        <v>37</v>
      </c>
      <c r="EC105" s="262" t="s">
        <v>37</v>
      </c>
      <c r="ED105" s="262" t="s">
        <v>37</v>
      </c>
      <c r="EE105" s="263" t="s">
        <v>37</v>
      </c>
      <c r="EF105" s="264" t="s">
        <v>37</v>
      </c>
      <c r="EG105" s="262" t="s">
        <v>37</v>
      </c>
      <c r="EH105" s="262" t="s">
        <v>37</v>
      </c>
      <c r="EI105" s="262" t="s">
        <v>37</v>
      </c>
      <c r="EJ105" s="262" t="s">
        <v>37</v>
      </c>
      <c r="EK105" s="262" t="s">
        <v>37</v>
      </c>
      <c r="EL105" s="262" t="s">
        <v>37</v>
      </c>
      <c r="EM105" s="262" t="s">
        <v>37</v>
      </c>
      <c r="EN105" s="262" t="s">
        <v>37</v>
      </c>
      <c r="EO105" s="262" t="s">
        <v>37</v>
      </c>
      <c r="EP105" s="262" t="s">
        <v>37</v>
      </c>
      <c r="EQ105" s="262" t="s">
        <v>37</v>
      </c>
      <c r="ER105" s="262" t="s">
        <v>37</v>
      </c>
      <c r="ES105" s="265" t="s">
        <v>37</v>
      </c>
      <c r="ET105" s="261" t="s">
        <v>37</v>
      </c>
      <c r="EU105" s="262" t="s">
        <v>37</v>
      </c>
      <c r="EV105" s="262" t="s">
        <v>37</v>
      </c>
      <c r="EW105" s="262" t="s">
        <v>37</v>
      </c>
      <c r="EX105" s="262" t="s">
        <v>37</v>
      </c>
      <c r="EY105" s="262" t="s">
        <v>37</v>
      </c>
      <c r="EZ105" s="262" t="s">
        <v>37</v>
      </c>
      <c r="FA105" s="262" t="s">
        <v>37</v>
      </c>
      <c r="FB105" s="262" t="s">
        <v>37</v>
      </c>
      <c r="FC105" s="262" t="s">
        <v>37</v>
      </c>
      <c r="FD105" s="262" t="s">
        <v>37</v>
      </c>
      <c r="FE105" s="262" t="s">
        <v>37</v>
      </c>
      <c r="FF105" s="262" t="s">
        <v>37</v>
      </c>
      <c r="FG105" s="263" t="s">
        <v>37</v>
      </c>
      <c r="FH105" s="264" t="s">
        <v>37</v>
      </c>
      <c r="FI105" s="262" t="s">
        <v>37</v>
      </c>
      <c r="FJ105" s="262" t="s">
        <v>37</v>
      </c>
      <c r="FK105" s="262" t="s">
        <v>37</v>
      </c>
      <c r="FL105" s="262" t="s">
        <v>37</v>
      </c>
      <c r="FM105" s="262" t="s">
        <v>37</v>
      </c>
      <c r="FN105" s="262" t="s">
        <v>37</v>
      </c>
      <c r="FO105" s="262" t="s">
        <v>37</v>
      </c>
      <c r="FP105" s="262" t="s">
        <v>37</v>
      </c>
      <c r="FQ105" s="262" t="s">
        <v>37</v>
      </c>
      <c r="FR105" s="262" t="s">
        <v>37</v>
      </c>
      <c r="FS105" s="262" t="s">
        <v>37</v>
      </c>
      <c r="FT105" s="262" t="s">
        <v>37</v>
      </c>
      <c r="FU105" s="265"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303">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59" t="str">
        <f t="shared" si="56"/>
        <v>-</v>
      </c>
      <c r="X106" s="259" t="str">
        <f t="shared" si="56"/>
        <v>-</v>
      </c>
      <c r="Y106" s="259" t="str">
        <f t="shared" si="56"/>
        <v>-</v>
      </c>
      <c r="Z106" s="259" t="str">
        <f t="shared" si="56"/>
        <v>-</v>
      </c>
      <c r="AA106" s="259" t="str">
        <f t="shared" si="56"/>
        <v>-</v>
      </c>
      <c r="AB106" s="259" t="str">
        <f t="shared" si="56"/>
        <v>-</v>
      </c>
      <c r="AC106" s="259" t="str">
        <f t="shared" si="56"/>
        <v>-</v>
      </c>
      <c r="AD106" s="259" t="str">
        <f t="shared" si="56"/>
        <v>-</v>
      </c>
      <c r="AE106" s="259" t="str">
        <f t="shared" si="56"/>
        <v>-</v>
      </c>
      <c r="AF106" s="259" t="str">
        <f t="shared" si="56"/>
        <v>-</v>
      </c>
      <c r="AG106" s="259" t="str">
        <f t="shared" si="56"/>
        <v>-</v>
      </c>
      <c r="AH106" s="259" t="str">
        <f t="shared" si="56"/>
        <v>-</v>
      </c>
      <c r="AI106" s="259" t="str">
        <f t="shared" si="56"/>
        <v>-</v>
      </c>
      <c r="AJ106" s="259" t="str">
        <f t="shared" si="56"/>
        <v>-</v>
      </c>
      <c r="AK106" s="260" t="str">
        <f t="shared" si="57"/>
        <v>-</v>
      </c>
      <c r="AL106" s="260" t="str">
        <f t="shared" si="58"/>
        <v>-</v>
      </c>
      <c r="AM106" s="260" t="str">
        <f t="shared" si="59"/>
        <v>-</v>
      </c>
      <c r="AN106" s="260" t="str">
        <f t="shared" si="59"/>
        <v>-</v>
      </c>
      <c r="AO106" s="260" t="str">
        <f t="shared" si="59"/>
        <v>-</v>
      </c>
      <c r="AP106" s="260" t="str">
        <f t="shared" si="59"/>
        <v>-</v>
      </c>
      <c r="AQ106" s="260" t="str">
        <f t="shared" si="59"/>
        <v>-</v>
      </c>
      <c r="AR106" s="260" t="str">
        <f t="shared" si="60"/>
        <v>-</v>
      </c>
      <c r="AS106" s="260" t="str">
        <f t="shared" si="61"/>
        <v>-</v>
      </c>
      <c r="AT106" s="260" t="str">
        <f t="shared" si="62"/>
        <v>-</v>
      </c>
      <c r="AU106" s="260" t="str">
        <f t="shared" si="63"/>
        <v>-</v>
      </c>
      <c r="AV106" s="260" t="str">
        <f t="shared" si="64"/>
        <v>-</v>
      </c>
      <c r="AW106" s="260" t="str">
        <f t="shared" si="65"/>
        <v>-</v>
      </c>
      <c r="AX106" s="260" t="str">
        <f t="shared" si="66"/>
        <v>-</v>
      </c>
      <c r="AY106" s="260" t="str">
        <f t="shared" si="67"/>
        <v>-</v>
      </c>
      <c r="AZ106" s="260" t="str">
        <f t="shared" si="68"/>
        <v>-</v>
      </c>
      <c r="BA106" s="260" t="str">
        <f t="shared" si="69"/>
        <v>-</v>
      </c>
      <c r="BB106" s="260" t="str">
        <f t="shared" si="70"/>
        <v>-</v>
      </c>
      <c r="BC106" s="260" t="str">
        <f t="shared" si="71"/>
        <v>-</v>
      </c>
      <c r="BD106" s="260" t="str">
        <f t="shared" si="72"/>
        <v>-</v>
      </c>
      <c r="BE106" s="260" t="str">
        <f t="shared" si="73"/>
        <v>-</v>
      </c>
      <c r="BF106" s="259" t="str">
        <f t="shared" si="74"/>
        <v>-</v>
      </c>
      <c r="BG106" s="259" t="str">
        <f t="shared" si="74"/>
        <v>-</v>
      </c>
      <c r="BH106" s="259" t="str">
        <f t="shared" si="74"/>
        <v>-</v>
      </c>
      <c r="BI106" s="259" t="str">
        <f t="shared" si="74"/>
        <v>-</v>
      </c>
      <c r="BJ106" s="259" t="str">
        <f t="shared" si="74"/>
        <v>-</v>
      </c>
      <c r="BK106" s="259" t="str">
        <f t="shared" si="74"/>
        <v>-</v>
      </c>
      <c r="BL106" s="259" t="str">
        <f t="shared" si="74"/>
        <v>-</v>
      </c>
      <c r="BM106" s="259" t="str">
        <f t="shared" si="74"/>
        <v>-</v>
      </c>
      <c r="BN106" s="259" t="str">
        <f t="shared" si="74"/>
        <v>-</v>
      </c>
      <c r="BO106" s="259" t="str">
        <f t="shared" si="74"/>
        <v>-</v>
      </c>
      <c r="BP106" s="259" t="str">
        <f t="shared" si="74"/>
        <v>-</v>
      </c>
      <c r="BQ106" s="259" t="str">
        <f t="shared" si="74"/>
        <v>-</v>
      </c>
      <c r="BR106" s="259" t="str">
        <f t="shared" si="74"/>
        <v>-</v>
      </c>
      <c r="BS106" s="259" t="str">
        <f t="shared" si="74"/>
        <v>-</v>
      </c>
      <c r="BT106" s="260" t="str">
        <f t="shared" si="75"/>
        <v>-</v>
      </c>
      <c r="BU106" s="260" t="str">
        <f t="shared" si="76"/>
        <v>-</v>
      </c>
      <c r="BV106" s="260" t="str">
        <f t="shared" si="77"/>
        <v>-</v>
      </c>
      <c r="BW106" s="260" t="str">
        <f t="shared" si="78"/>
        <v>-</v>
      </c>
      <c r="BX106" s="260" t="str">
        <f t="shared" si="79"/>
        <v>-</v>
      </c>
      <c r="BY106" s="260" t="str">
        <f t="shared" si="80"/>
        <v>-</v>
      </c>
      <c r="BZ106" s="260" t="str">
        <f t="shared" si="81"/>
        <v>-</v>
      </c>
      <c r="CA106" s="260" t="str">
        <f t="shared" si="82"/>
        <v>-</v>
      </c>
      <c r="CB106" s="260" t="str">
        <f t="shared" si="83"/>
        <v>-</v>
      </c>
      <c r="CC106" s="260" t="str">
        <f t="shared" si="84"/>
        <v>-</v>
      </c>
      <c r="CD106" s="260" t="str">
        <f t="shared" si="85"/>
        <v>-</v>
      </c>
      <c r="CE106" s="260" t="str">
        <f t="shared" si="86"/>
        <v>-</v>
      </c>
      <c r="CF106" s="260" t="str">
        <f t="shared" si="87"/>
        <v>-</v>
      </c>
      <c r="CG106" s="260" t="str">
        <f t="shared" si="88"/>
        <v>-</v>
      </c>
      <c r="CH106" s="260" t="str">
        <f t="shared" si="89"/>
        <v>-</v>
      </c>
      <c r="CI106" s="260" t="str">
        <f t="shared" si="90"/>
        <v>-</v>
      </c>
      <c r="CJ106" s="260" t="str">
        <f t="shared" si="91"/>
        <v>-</v>
      </c>
      <c r="CK106" s="260" t="str">
        <f t="shared" si="92"/>
        <v>-</v>
      </c>
      <c r="CL106" s="260" t="str">
        <f t="shared" si="93"/>
        <v>-</v>
      </c>
      <c r="CM106" s="260" t="str">
        <f t="shared" si="94"/>
        <v>-</v>
      </c>
      <c r="CN106" s="260" t="str">
        <f t="shared" si="95"/>
        <v>-</v>
      </c>
      <c r="CO106" s="253"/>
      <c r="CP106" s="261" t="s">
        <v>37</v>
      </c>
      <c r="CQ106" s="262" t="s">
        <v>37</v>
      </c>
      <c r="CR106" s="262" t="s">
        <v>37</v>
      </c>
      <c r="CS106" s="262" t="s">
        <v>37</v>
      </c>
      <c r="CT106" s="262" t="s">
        <v>37</v>
      </c>
      <c r="CU106" s="262" t="s">
        <v>37</v>
      </c>
      <c r="CV106" s="262" t="s">
        <v>37</v>
      </c>
      <c r="CW106" s="262" t="s">
        <v>37</v>
      </c>
      <c r="CX106" s="262" t="s">
        <v>37</v>
      </c>
      <c r="CY106" s="262" t="s">
        <v>37</v>
      </c>
      <c r="CZ106" s="262" t="s">
        <v>37</v>
      </c>
      <c r="DA106" s="262" t="s">
        <v>37</v>
      </c>
      <c r="DB106" s="262" t="s">
        <v>37</v>
      </c>
      <c r="DC106" s="263" t="s">
        <v>37</v>
      </c>
      <c r="DD106" s="264" t="s">
        <v>37</v>
      </c>
      <c r="DE106" s="262" t="s">
        <v>37</v>
      </c>
      <c r="DF106" s="262" t="s">
        <v>37</v>
      </c>
      <c r="DG106" s="262" t="s">
        <v>37</v>
      </c>
      <c r="DH106" s="262" t="s">
        <v>37</v>
      </c>
      <c r="DI106" s="262" t="s">
        <v>37</v>
      </c>
      <c r="DJ106" s="262" t="s">
        <v>37</v>
      </c>
      <c r="DK106" s="262" t="s">
        <v>37</v>
      </c>
      <c r="DL106" s="262" t="s">
        <v>37</v>
      </c>
      <c r="DM106" s="262" t="s">
        <v>37</v>
      </c>
      <c r="DN106" s="262" t="s">
        <v>37</v>
      </c>
      <c r="DO106" s="262" t="s">
        <v>37</v>
      </c>
      <c r="DP106" s="262" t="s">
        <v>37</v>
      </c>
      <c r="DQ106" s="265" t="s">
        <v>37</v>
      </c>
      <c r="DR106" s="261" t="s">
        <v>37</v>
      </c>
      <c r="DS106" s="262" t="s">
        <v>37</v>
      </c>
      <c r="DT106" s="262" t="s">
        <v>37</v>
      </c>
      <c r="DU106" s="262" t="s">
        <v>37</v>
      </c>
      <c r="DV106" s="262" t="s">
        <v>37</v>
      </c>
      <c r="DW106" s="262" t="s">
        <v>37</v>
      </c>
      <c r="DX106" s="262" t="s">
        <v>37</v>
      </c>
      <c r="DY106" s="262" t="s">
        <v>37</v>
      </c>
      <c r="DZ106" s="262" t="s">
        <v>37</v>
      </c>
      <c r="EA106" s="262" t="s">
        <v>37</v>
      </c>
      <c r="EB106" s="262" t="s">
        <v>37</v>
      </c>
      <c r="EC106" s="262" t="s">
        <v>37</v>
      </c>
      <c r="ED106" s="262" t="s">
        <v>37</v>
      </c>
      <c r="EE106" s="263" t="s">
        <v>37</v>
      </c>
      <c r="EF106" s="264" t="s">
        <v>37</v>
      </c>
      <c r="EG106" s="262" t="s">
        <v>37</v>
      </c>
      <c r="EH106" s="262" t="s">
        <v>37</v>
      </c>
      <c r="EI106" s="262" t="s">
        <v>37</v>
      </c>
      <c r="EJ106" s="262" t="s">
        <v>37</v>
      </c>
      <c r="EK106" s="262" t="s">
        <v>37</v>
      </c>
      <c r="EL106" s="262" t="s">
        <v>37</v>
      </c>
      <c r="EM106" s="262" t="s">
        <v>37</v>
      </c>
      <c r="EN106" s="262" t="s">
        <v>37</v>
      </c>
      <c r="EO106" s="262" t="s">
        <v>37</v>
      </c>
      <c r="EP106" s="262" t="s">
        <v>37</v>
      </c>
      <c r="EQ106" s="262" t="s">
        <v>37</v>
      </c>
      <c r="ER106" s="262" t="s">
        <v>37</v>
      </c>
      <c r="ES106" s="265" t="s">
        <v>37</v>
      </c>
      <c r="ET106" s="261" t="s">
        <v>37</v>
      </c>
      <c r="EU106" s="262" t="s">
        <v>37</v>
      </c>
      <c r="EV106" s="262" t="s">
        <v>37</v>
      </c>
      <c r="EW106" s="262" t="s">
        <v>37</v>
      </c>
      <c r="EX106" s="262" t="s">
        <v>37</v>
      </c>
      <c r="EY106" s="262" t="s">
        <v>37</v>
      </c>
      <c r="EZ106" s="262" t="s">
        <v>37</v>
      </c>
      <c r="FA106" s="262" t="s">
        <v>37</v>
      </c>
      <c r="FB106" s="262" t="s">
        <v>37</v>
      </c>
      <c r="FC106" s="262" t="s">
        <v>37</v>
      </c>
      <c r="FD106" s="262" t="s">
        <v>37</v>
      </c>
      <c r="FE106" s="262" t="s">
        <v>37</v>
      </c>
      <c r="FF106" s="262" t="s">
        <v>37</v>
      </c>
      <c r="FG106" s="263" t="s">
        <v>37</v>
      </c>
      <c r="FH106" s="264" t="s">
        <v>37</v>
      </c>
      <c r="FI106" s="262" t="s">
        <v>37</v>
      </c>
      <c r="FJ106" s="262" t="s">
        <v>37</v>
      </c>
      <c r="FK106" s="262" t="s">
        <v>37</v>
      </c>
      <c r="FL106" s="262" t="s">
        <v>37</v>
      </c>
      <c r="FM106" s="262" t="s">
        <v>37</v>
      </c>
      <c r="FN106" s="262" t="s">
        <v>37</v>
      </c>
      <c r="FO106" s="262" t="s">
        <v>37</v>
      </c>
      <c r="FP106" s="262" t="s">
        <v>37</v>
      </c>
      <c r="FQ106" s="262" t="s">
        <v>37</v>
      </c>
      <c r="FR106" s="262" t="s">
        <v>37</v>
      </c>
      <c r="FS106" s="262" t="s">
        <v>37</v>
      </c>
      <c r="FT106" s="262" t="s">
        <v>37</v>
      </c>
      <c r="FU106" s="265"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303">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59" t="str">
        <f t="shared" si="56"/>
        <v>-</v>
      </c>
      <c r="X107" s="259" t="str">
        <f t="shared" si="56"/>
        <v>-</v>
      </c>
      <c r="Y107" s="259" t="str">
        <f t="shared" si="56"/>
        <v>-</v>
      </c>
      <c r="Z107" s="259" t="str">
        <f t="shared" si="56"/>
        <v>-</v>
      </c>
      <c r="AA107" s="259" t="str">
        <f t="shared" si="56"/>
        <v>-</v>
      </c>
      <c r="AB107" s="259" t="str">
        <f t="shared" si="56"/>
        <v>-</v>
      </c>
      <c r="AC107" s="259" t="str">
        <f t="shared" si="56"/>
        <v>-</v>
      </c>
      <c r="AD107" s="259" t="str">
        <f t="shared" si="56"/>
        <v>-</v>
      </c>
      <c r="AE107" s="259" t="str">
        <f t="shared" si="56"/>
        <v>-</v>
      </c>
      <c r="AF107" s="259" t="str">
        <f t="shared" si="56"/>
        <v>-</v>
      </c>
      <c r="AG107" s="259" t="str">
        <f t="shared" si="56"/>
        <v>-</v>
      </c>
      <c r="AH107" s="259" t="str">
        <f t="shared" si="56"/>
        <v>-</v>
      </c>
      <c r="AI107" s="259" t="str">
        <f t="shared" si="56"/>
        <v>-</v>
      </c>
      <c r="AJ107" s="259" t="str">
        <f t="shared" si="56"/>
        <v>-</v>
      </c>
      <c r="AK107" s="260" t="str">
        <f t="shared" si="57"/>
        <v>-</v>
      </c>
      <c r="AL107" s="260" t="str">
        <f t="shared" si="58"/>
        <v>-</v>
      </c>
      <c r="AM107" s="260" t="str">
        <f t="shared" si="59"/>
        <v>-</v>
      </c>
      <c r="AN107" s="260" t="str">
        <f t="shared" si="59"/>
        <v>-</v>
      </c>
      <c r="AO107" s="260" t="str">
        <f t="shared" si="59"/>
        <v>-</v>
      </c>
      <c r="AP107" s="260" t="str">
        <f t="shared" si="59"/>
        <v>-</v>
      </c>
      <c r="AQ107" s="260" t="str">
        <f t="shared" si="59"/>
        <v>-</v>
      </c>
      <c r="AR107" s="260" t="str">
        <f t="shared" si="60"/>
        <v>-</v>
      </c>
      <c r="AS107" s="260" t="str">
        <f t="shared" si="61"/>
        <v>-</v>
      </c>
      <c r="AT107" s="260" t="str">
        <f t="shared" si="62"/>
        <v>-</v>
      </c>
      <c r="AU107" s="260" t="str">
        <f t="shared" si="63"/>
        <v>-</v>
      </c>
      <c r="AV107" s="260" t="str">
        <f t="shared" si="64"/>
        <v>-</v>
      </c>
      <c r="AW107" s="260" t="str">
        <f t="shared" si="65"/>
        <v>-</v>
      </c>
      <c r="AX107" s="260" t="str">
        <f t="shared" si="66"/>
        <v>-</v>
      </c>
      <c r="AY107" s="260" t="str">
        <f t="shared" si="67"/>
        <v>-</v>
      </c>
      <c r="AZ107" s="260" t="str">
        <f t="shared" si="68"/>
        <v>-</v>
      </c>
      <c r="BA107" s="260" t="str">
        <f t="shared" si="69"/>
        <v>-</v>
      </c>
      <c r="BB107" s="260" t="str">
        <f t="shared" si="70"/>
        <v>-</v>
      </c>
      <c r="BC107" s="260" t="str">
        <f t="shared" si="71"/>
        <v>-</v>
      </c>
      <c r="BD107" s="260" t="str">
        <f t="shared" si="72"/>
        <v>-</v>
      </c>
      <c r="BE107" s="260" t="str">
        <f t="shared" si="73"/>
        <v>-</v>
      </c>
      <c r="BF107" s="259" t="str">
        <f t="shared" si="74"/>
        <v>-</v>
      </c>
      <c r="BG107" s="259" t="str">
        <f t="shared" si="74"/>
        <v>-</v>
      </c>
      <c r="BH107" s="259" t="str">
        <f t="shared" si="74"/>
        <v>-</v>
      </c>
      <c r="BI107" s="259" t="str">
        <f t="shared" si="74"/>
        <v>-</v>
      </c>
      <c r="BJ107" s="259" t="str">
        <f t="shared" si="74"/>
        <v>-</v>
      </c>
      <c r="BK107" s="259" t="str">
        <f t="shared" si="74"/>
        <v>-</v>
      </c>
      <c r="BL107" s="259" t="str">
        <f t="shared" si="74"/>
        <v>-</v>
      </c>
      <c r="BM107" s="259" t="str">
        <f t="shared" si="74"/>
        <v>-</v>
      </c>
      <c r="BN107" s="259" t="str">
        <f t="shared" si="74"/>
        <v>-</v>
      </c>
      <c r="BO107" s="259" t="str">
        <f t="shared" si="74"/>
        <v>-</v>
      </c>
      <c r="BP107" s="259" t="str">
        <f t="shared" si="74"/>
        <v>-</v>
      </c>
      <c r="BQ107" s="259" t="str">
        <f t="shared" si="74"/>
        <v>-</v>
      </c>
      <c r="BR107" s="259" t="str">
        <f t="shared" si="74"/>
        <v>-</v>
      </c>
      <c r="BS107" s="259" t="str">
        <f t="shared" si="74"/>
        <v>-</v>
      </c>
      <c r="BT107" s="260" t="str">
        <f t="shared" si="75"/>
        <v>-</v>
      </c>
      <c r="BU107" s="260" t="str">
        <f t="shared" si="76"/>
        <v>-</v>
      </c>
      <c r="BV107" s="260" t="str">
        <f t="shared" si="77"/>
        <v>-</v>
      </c>
      <c r="BW107" s="260" t="str">
        <f t="shared" si="78"/>
        <v>-</v>
      </c>
      <c r="BX107" s="260" t="str">
        <f t="shared" si="79"/>
        <v>-</v>
      </c>
      <c r="BY107" s="260" t="str">
        <f t="shared" si="80"/>
        <v>-</v>
      </c>
      <c r="BZ107" s="260" t="str">
        <f t="shared" si="81"/>
        <v>-</v>
      </c>
      <c r="CA107" s="260" t="str">
        <f t="shared" si="82"/>
        <v>-</v>
      </c>
      <c r="CB107" s="260" t="str">
        <f t="shared" si="83"/>
        <v>-</v>
      </c>
      <c r="CC107" s="260" t="str">
        <f t="shared" si="84"/>
        <v>-</v>
      </c>
      <c r="CD107" s="260" t="str">
        <f t="shared" si="85"/>
        <v>-</v>
      </c>
      <c r="CE107" s="260" t="str">
        <f t="shared" si="86"/>
        <v>-</v>
      </c>
      <c r="CF107" s="260" t="str">
        <f t="shared" si="87"/>
        <v>-</v>
      </c>
      <c r="CG107" s="260" t="str">
        <f t="shared" si="88"/>
        <v>-</v>
      </c>
      <c r="CH107" s="260" t="str">
        <f t="shared" si="89"/>
        <v>-</v>
      </c>
      <c r="CI107" s="260" t="str">
        <f t="shared" si="90"/>
        <v>-</v>
      </c>
      <c r="CJ107" s="260" t="str">
        <f t="shared" si="91"/>
        <v>-</v>
      </c>
      <c r="CK107" s="260" t="str">
        <f t="shared" si="92"/>
        <v>-</v>
      </c>
      <c r="CL107" s="260" t="str">
        <f t="shared" si="93"/>
        <v>-</v>
      </c>
      <c r="CM107" s="260" t="str">
        <f t="shared" si="94"/>
        <v>-</v>
      </c>
      <c r="CN107" s="260" t="str">
        <f t="shared" si="95"/>
        <v>-</v>
      </c>
      <c r="CO107" s="253"/>
      <c r="CP107" s="261" t="s">
        <v>37</v>
      </c>
      <c r="CQ107" s="262" t="s">
        <v>37</v>
      </c>
      <c r="CR107" s="262" t="s">
        <v>37</v>
      </c>
      <c r="CS107" s="262" t="s">
        <v>37</v>
      </c>
      <c r="CT107" s="262" t="s">
        <v>37</v>
      </c>
      <c r="CU107" s="262" t="s">
        <v>37</v>
      </c>
      <c r="CV107" s="262" t="s">
        <v>37</v>
      </c>
      <c r="CW107" s="262" t="s">
        <v>37</v>
      </c>
      <c r="CX107" s="262" t="s">
        <v>37</v>
      </c>
      <c r="CY107" s="262" t="s">
        <v>37</v>
      </c>
      <c r="CZ107" s="262" t="s">
        <v>37</v>
      </c>
      <c r="DA107" s="262" t="s">
        <v>37</v>
      </c>
      <c r="DB107" s="262" t="s">
        <v>37</v>
      </c>
      <c r="DC107" s="263" t="s">
        <v>37</v>
      </c>
      <c r="DD107" s="264" t="s">
        <v>37</v>
      </c>
      <c r="DE107" s="262" t="s">
        <v>37</v>
      </c>
      <c r="DF107" s="262" t="s">
        <v>37</v>
      </c>
      <c r="DG107" s="262" t="s">
        <v>37</v>
      </c>
      <c r="DH107" s="262" t="s">
        <v>37</v>
      </c>
      <c r="DI107" s="262" t="s">
        <v>37</v>
      </c>
      <c r="DJ107" s="262" t="s">
        <v>37</v>
      </c>
      <c r="DK107" s="262" t="s">
        <v>37</v>
      </c>
      <c r="DL107" s="262" t="s">
        <v>37</v>
      </c>
      <c r="DM107" s="262" t="s">
        <v>37</v>
      </c>
      <c r="DN107" s="262" t="s">
        <v>37</v>
      </c>
      <c r="DO107" s="262" t="s">
        <v>37</v>
      </c>
      <c r="DP107" s="262" t="s">
        <v>37</v>
      </c>
      <c r="DQ107" s="265" t="s">
        <v>37</v>
      </c>
      <c r="DR107" s="261" t="s">
        <v>37</v>
      </c>
      <c r="DS107" s="262" t="s">
        <v>37</v>
      </c>
      <c r="DT107" s="262" t="s">
        <v>37</v>
      </c>
      <c r="DU107" s="262" t="s">
        <v>37</v>
      </c>
      <c r="DV107" s="262" t="s">
        <v>37</v>
      </c>
      <c r="DW107" s="262" t="s">
        <v>37</v>
      </c>
      <c r="DX107" s="262" t="s">
        <v>37</v>
      </c>
      <c r="DY107" s="262" t="s">
        <v>37</v>
      </c>
      <c r="DZ107" s="262" t="s">
        <v>37</v>
      </c>
      <c r="EA107" s="262" t="s">
        <v>37</v>
      </c>
      <c r="EB107" s="262" t="s">
        <v>37</v>
      </c>
      <c r="EC107" s="262" t="s">
        <v>37</v>
      </c>
      <c r="ED107" s="262" t="s">
        <v>37</v>
      </c>
      <c r="EE107" s="263" t="s">
        <v>37</v>
      </c>
      <c r="EF107" s="264" t="s">
        <v>37</v>
      </c>
      <c r="EG107" s="262" t="s">
        <v>37</v>
      </c>
      <c r="EH107" s="262" t="s">
        <v>37</v>
      </c>
      <c r="EI107" s="262" t="s">
        <v>37</v>
      </c>
      <c r="EJ107" s="262" t="s">
        <v>37</v>
      </c>
      <c r="EK107" s="262" t="s">
        <v>37</v>
      </c>
      <c r="EL107" s="262" t="s">
        <v>37</v>
      </c>
      <c r="EM107" s="262" t="s">
        <v>37</v>
      </c>
      <c r="EN107" s="262" t="s">
        <v>37</v>
      </c>
      <c r="EO107" s="262" t="s">
        <v>37</v>
      </c>
      <c r="EP107" s="262" t="s">
        <v>37</v>
      </c>
      <c r="EQ107" s="262" t="s">
        <v>37</v>
      </c>
      <c r="ER107" s="262" t="s">
        <v>37</v>
      </c>
      <c r="ES107" s="265" t="s">
        <v>37</v>
      </c>
      <c r="ET107" s="261" t="s">
        <v>37</v>
      </c>
      <c r="EU107" s="262" t="s">
        <v>37</v>
      </c>
      <c r="EV107" s="262" t="s">
        <v>37</v>
      </c>
      <c r="EW107" s="262" t="s">
        <v>37</v>
      </c>
      <c r="EX107" s="262" t="s">
        <v>37</v>
      </c>
      <c r="EY107" s="262" t="s">
        <v>37</v>
      </c>
      <c r="EZ107" s="262" t="s">
        <v>37</v>
      </c>
      <c r="FA107" s="262" t="s">
        <v>37</v>
      </c>
      <c r="FB107" s="262" t="s">
        <v>37</v>
      </c>
      <c r="FC107" s="262" t="s">
        <v>37</v>
      </c>
      <c r="FD107" s="262" t="s">
        <v>37</v>
      </c>
      <c r="FE107" s="262" t="s">
        <v>37</v>
      </c>
      <c r="FF107" s="262" t="s">
        <v>37</v>
      </c>
      <c r="FG107" s="263" t="s">
        <v>37</v>
      </c>
      <c r="FH107" s="264" t="s">
        <v>37</v>
      </c>
      <c r="FI107" s="262" t="s">
        <v>37</v>
      </c>
      <c r="FJ107" s="262" t="s">
        <v>37</v>
      </c>
      <c r="FK107" s="262" t="s">
        <v>37</v>
      </c>
      <c r="FL107" s="262" t="s">
        <v>37</v>
      </c>
      <c r="FM107" s="262" t="s">
        <v>37</v>
      </c>
      <c r="FN107" s="262" t="s">
        <v>37</v>
      </c>
      <c r="FO107" s="262" t="s">
        <v>37</v>
      </c>
      <c r="FP107" s="262" t="s">
        <v>37</v>
      </c>
      <c r="FQ107" s="262" t="s">
        <v>37</v>
      </c>
      <c r="FR107" s="262" t="s">
        <v>37</v>
      </c>
      <c r="FS107" s="262" t="s">
        <v>37</v>
      </c>
      <c r="FT107" s="262" t="s">
        <v>37</v>
      </c>
      <c r="FU107" s="265"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303">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59" t="str">
        <f t="shared" si="56"/>
        <v>-</v>
      </c>
      <c r="X108" s="259" t="str">
        <f t="shared" si="56"/>
        <v>-</v>
      </c>
      <c r="Y108" s="259" t="str">
        <f t="shared" si="56"/>
        <v>-</v>
      </c>
      <c r="Z108" s="259" t="str">
        <f t="shared" si="56"/>
        <v>-</v>
      </c>
      <c r="AA108" s="259" t="str">
        <f t="shared" si="56"/>
        <v>-</v>
      </c>
      <c r="AB108" s="259" t="str">
        <f t="shared" si="56"/>
        <v>-</v>
      </c>
      <c r="AC108" s="259" t="str">
        <f t="shared" si="56"/>
        <v>-</v>
      </c>
      <c r="AD108" s="259" t="str">
        <f t="shared" si="56"/>
        <v>-</v>
      </c>
      <c r="AE108" s="259" t="str">
        <f t="shared" si="56"/>
        <v>-</v>
      </c>
      <c r="AF108" s="259" t="str">
        <f t="shared" si="56"/>
        <v>-</v>
      </c>
      <c r="AG108" s="259" t="str">
        <f t="shared" si="56"/>
        <v>-</v>
      </c>
      <c r="AH108" s="259" t="str">
        <f t="shared" si="56"/>
        <v>-</v>
      </c>
      <c r="AI108" s="259" t="str">
        <f t="shared" si="56"/>
        <v>-</v>
      </c>
      <c r="AJ108" s="259" t="str">
        <f t="shared" si="56"/>
        <v>-</v>
      </c>
      <c r="AK108" s="260" t="str">
        <f t="shared" si="57"/>
        <v>-</v>
      </c>
      <c r="AL108" s="260" t="str">
        <f t="shared" si="58"/>
        <v>-</v>
      </c>
      <c r="AM108" s="260" t="str">
        <f t="shared" si="59"/>
        <v>-</v>
      </c>
      <c r="AN108" s="260" t="str">
        <f t="shared" si="59"/>
        <v>-</v>
      </c>
      <c r="AO108" s="260" t="str">
        <f t="shared" si="59"/>
        <v>-</v>
      </c>
      <c r="AP108" s="260" t="str">
        <f t="shared" si="59"/>
        <v>-</v>
      </c>
      <c r="AQ108" s="260" t="str">
        <f t="shared" si="59"/>
        <v>-</v>
      </c>
      <c r="AR108" s="260" t="str">
        <f t="shared" si="60"/>
        <v>-</v>
      </c>
      <c r="AS108" s="260" t="str">
        <f t="shared" si="61"/>
        <v>-</v>
      </c>
      <c r="AT108" s="260" t="str">
        <f t="shared" si="62"/>
        <v>-</v>
      </c>
      <c r="AU108" s="260" t="str">
        <f t="shared" si="63"/>
        <v>-</v>
      </c>
      <c r="AV108" s="260" t="str">
        <f t="shared" si="64"/>
        <v>-</v>
      </c>
      <c r="AW108" s="260" t="str">
        <f t="shared" si="65"/>
        <v>-</v>
      </c>
      <c r="AX108" s="260" t="str">
        <f t="shared" si="66"/>
        <v>-</v>
      </c>
      <c r="AY108" s="260" t="str">
        <f t="shared" si="67"/>
        <v>-</v>
      </c>
      <c r="AZ108" s="260" t="str">
        <f t="shared" si="68"/>
        <v>-</v>
      </c>
      <c r="BA108" s="260" t="str">
        <f t="shared" si="69"/>
        <v>-</v>
      </c>
      <c r="BB108" s="260" t="str">
        <f t="shared" si="70"/>
        <v>-</v>
      </c>
      <c r="BC108" s="260" t="str">
        <f t="shared" si="71"/>
        <v>-</v>
      </c>
      <c r="BD108" s="260" t="str">
        <f t="shared" si="72"/>
        <v>-</v>
      </c>
      <c r="BE108" s="260" t="str">
        <f t="shared" si="73"/>
        <v>-</v>
      </c>
      <c r="BF108" s="259" t="str">
        <f t="shared" si="74"/>
        <v>-</v>
      </c>
      <c r="BG108" s="259" t="str">
        <f t="shared" si="74"/>
        <v>-</v>
      </c>
      <c r="BH108" s="259" t="str">
        <f t="shared" si="74"/>
        <v>-</v>
      </c>
      <c r="BI108" s="259" t="str">
        <f t="shared" si="74"/>
        <v>-</v>
      </c>
      <c r="BJ108" s="259" t="str">
        <f t="shared" si="74"/>
        <v>-</v>
      </c>
      <c r="BK108" s="259" t="str">
        <f t="shared" si="74"/>
        <v>-</v>
      </c>
      <c r="BL108" s="259" t="str">
        <f t="shared" si="74"/>
        <v>-</v>
      </c>
      <c r="BM108" s="259" t="str">
        <f t="shared" si="74"/>
        <v>-</v>
      </c>
      <c r="BN108" s="259" t="str">
        <f t="shared" si="74"/>
        <v>-</v>
      </c>
      <c r="BO108" s="259" t="str">
        <f t="shared" si="74"/>
        <v>-</v>
      </c>
      <c r="BP108" s="259" t="str">
        <f t="shared" si="74"/>
        <v>-</v>
      </c>
      <c r="BQ108" s="259" t="str">
        <f t="shared" si="74"/>
        <v>-</v>
      </c>
      <c r="BR108" s="259" t="str">
        <f t="shared" si="74"/>
        <v>-</v>
      </c>
      <c r="BS108" s="259" t="str">
        <f t="shared" si="74"/>
        <v>-</v>
      </c>
      <c r="BT108" s="260" t="str">
        <f t="shared" si="75"/>
        <v>-</v>
      </c>
      <c r="BU108" s="260" t="str">
        <f t="shared" si="76"/>
        <v>-</v>
      </c>
      <c r="BV108" s="260" t="str">
        <f t="shared" si="77"/>
        <v>-</v>
      </c>
      <c r="BW108" s="260" t="str">
        <f t="shared" si="78"/>
        <v>-</v>
      </c>
      <c r="BX108" s="260" t="str">
        <f t="shared" si="79"/>
        <v>-</v>
      </c>
      <c r="BY108" s="260" t="str">
        <f t="shared" si="80"/>
        <v>-</v>
      </c>
      <c r="BZ108" s="260" t="str">
        <f t="shared" si="81"/>
        <v>-</v>
      </c>
      <c r="CA108" s="260" t="str">
        <f t="shared" si="82"/>
        <v>-</v>
      </c>
      <c r="CB108" s="260" t="str">
        <f t="shared" si="83"/>
        <v>-</v>
      </c>
      <c r="CC108" s="260" t="str">
        <f t="shared" si="84"/>
        <v>-</v>
      </c>
      <c r="CD108" s="260" t="str">
        <f t="shared" si="85"/>
        <v>-</v>
      </c>
      <c r="CE108" s="260" t="str">
        <f t="shared" si="86"/>
        <v>-</v>
      </c>
      <c r="CF108" s="260" t="str">
        <f t="shared" si="87"/>
        <v>-</v>
      </c>
      <c r="CG108" s="260" t="str">
        <f t="shared" si="88"/>
        <v>-</v>
      </c>
      <c r="CH108" s="260" t="str">
        <f t="shared" si="89"/>
        <v>-</v>
      </c>
      <c r="CI108" s="260" t="str">
        <f t="shared" si="90"/>
        <v>-</v>
      </c>
      <c r="CJ108" s="260" t="str">
        <f t="shared" si="91"/>
        <v>-</v>
      </c>
      <c r="CK108" s="260" t="str">
        <f t="shared" si="92"/>
        <v>-</v>
      </c>
      <c r="CL108" s="260" t="str">
        <f t="shared" si="93"/>
        <v>-</v>
      </c>
      <c r="CM108" s="260" t="str">
        <f t="shared" si="94"/>
        <v>-</v>
      </c>
      <c r="CN108" s="260" t="str">
        <f t="shared" si="95"/>
        <v>-</v>
      </c>
      <c r="CO108" s="253"/>
      <c r="CP108" s="261" t="s">
        <v>37</v>
      </c>
      <c r="CQ108" s="262" t="s">
        <v>37</v>
      </c>
      <c r="CR108" s="262" t="s">
        <v>37</v>
      </c>
      <c r="CS108" s="262" t="s">
        <v>37</v>
      </c>
      <c r="CT108" s="262" t="s">
        <v>37</v>
      </c>
      <c r="CU108" s="262" t="s">
        <v>37</v>
      </c>
      <c r="CV108" s="262" t="s">
        <v>37</v>
      </c>
      <c r="CW108" s="262" t="s">
        <v>37</v>
      </c>
      <c r="CX108" s="262" t="s">
        <v>37</v>
      </c>
      <c r="CY108" s="262" t="s">
        <v>37</v>
      </c>
      <c r="CZ108" s="262" t="s">
        <v>37</v>
      </c>
      <c r="DA108" s="262" t="s">
        <v>37</v>
      </c>
      <c r="DB108" s="262" t="s">
        <v>37</v>
      </c>
      <c r="DC108" s="263" t="s">
        <v>37</v>
      </c>
      <c r="DD108" s="264" t="s">
        <v>37</v>
      </c>
      <c r="DE108" s="262" t="s">
        <v>37</v>
      </c>
      <c r="DF108" s="262" t="s">
        <v>37</v>
      </c>
      <c r="DG108" s="262" t="s">
        <v>37</v>
      </c>
      <c r="DH108" s="262" t="s">
        <v>37</v>
      </c>
      <c r="DI108" s="262" t="s">
        <v>37</v>
      </c>
      <c r="DJ108" s="262" t="s">
        <v>37</v>
      </c>
      <c r="DK108" s="262" t="s">
        <v>37</v>
      </c>
      <c r="DL108" s="262" t="s">
        <v>37</v>
      </c>
      <c r="DM108" s="262" t="s">
        <v>37</v>
      </c>
      <c r="DN108" s="262" t="s">
        <v>37</v>
      </c>
      <c r="DO108" s="262" t="s">
        <v>37</v>
      </c>
      <c r="DP108" s="262" t="s">
        <v>37</v>
      </c>
      <c r="DQ108" s="265" t="s">
        <v>37</v>
      </c>
      <c r="DR108" s="261" t="s">
        <v>37</v>
      </c>
      <c r="DS108" s="262" t="s">
        <v>37</v>
      </c>
      <c r="DT108" s="262" t="s">
        <v>37</v>
      </c>
      <c r="DU108" s="262" t="s">
        <v>37</v>
      </c>
      <c r="DV108" s="262" t="s">
        <v>37</v>
      </c>
      <c r="DW108" s="262" t="s">
        <v>37</v>
      </c>
      <c r="DX108" s="262" t="s">
        <v>37</v>
      </c>
      <c r="DY108" s="262" t="s">
        <v>37</v>
      </c>
      <c r="DZ108" s="262" t="s">
        <v>37</v>
      </c>
      <c r="EA108" s="262" t="s">
        <v>37</v>
      </c>
      <c r="EB108" s="262" t="s">
        <v>37</v>
      </c>
      <c r="EC108" s="262" t="s">
        <v>37</v>
      </c>
      <c r="ED108" s="262" t="s">
        <v>37</v>
      </c>
      <c r="EE108" s="263" t="s">
        <v>37</v>
      </c>
      <c r="EF108" s="264" t="s">
        <v>37</v>
      </c>
      <c r="EG108" s="262" t="s">
        <v>37</v>
      </c>
      <c r="EH108" s="262" t="s">
        <v>37</v>
      </c>
      <c r="EI108" s="262" t="s">
        <v>37</v>
      </c>
      <c r="EJ108" s="262" t="s">
        <v>37</v>
      </c>
      <c r="EK108" s="262" t="s">
        <v>37</v>
      </c>
      <c r="EL108" s="262" t="s">
        <v>37</v>
      </c>
      <c r="EM108" s="262" t="s">
        <v>37</v>
      </c>
      <c r="EN108" s="262" t="s">
        <v>37</v>
      </c>
      <c r="EO108" s="262" t="s">
        <v>37</v>
      </c>
      <c r="EP108" s="262" t="s">
        <v>37</v>
      </c>
      <c r="EQ108" s="262" t="s">
        <v>37</v>
      </c>
      <c r="ER108" s="262" t="s">
        <v>37</v>
      </c>
      <c r="ES108" s="265" t="s">
        <v>37</v>
      </c>
      <c r="ET108" s="261" t="s">
        <v>37</v>
      </c>
      <c r="EU108" s="262" t="s">
        <v>37</v>
      </c>
      <c r="EV108" s="262" t="s">
        <v>37</v>
      </c>
      <c r="EW108" s="262" t="s">
        <v>37</v>
      </c>
      <c r="EX108" s="262" t="s">
        <v>37</v>
      </c>
      <c r="EY108" s="262" t="s">
        <v>37</v>
      </c>
      <c r="EZ108" s="262" t="s">
        <v>37</v>
      </c>
      <c r="FA108" s="262" t="s">
        <v>37</v>
      </c>
      <c r="FB108" s="262" t="s">
        <v>37</v>
      </c>
      <c r="FC108" s="262" t="s">
        <v>37</v>
      </c>
      <c r="FD108" s="262" t="s">
        <v>37</v>
      </c>
      <c r="FE108" s="262" t="s">
        <v>37</v>
      </c>
      <c r="FF108" s="262" t="s">
        <v>37</v>
      </c>
      <c r="FG108" s="263" t="s">
        <v>37</v>
      </c>
      <c r="FH108" s="264" t="s">
        <v>37</v>
      </c>
      <c r="FI108" s="262" t="s">
        <v>37</v>
      </c>
      <c r="FJ108" s="262" t="s">
        <v>37</v>
      </c>
      <c r="FK108" s="262" t="s">
        <v>37</v>
      </c>
      <c r="FL108" s="262" t="s">
        <v>37</v>
      </c>
      <c r="FM108" s="262" t="s">
        <v>37</v>
      </c>
      <c r="FN108" s="262" t="s">
        <v>37</v>
      </c>
      <c r="FO108" s="262" t="s">
        <v>37</v>
      </c>
      <c r="FP108" s="262" t="s">
        <v>37</v>
      </c>
      <c r="FQ108" s="262" t="s">
        <v>37</v>
      </c>
      <c r="FR108" s="262" t="s">
        <v>37</v>
      </c>
      <c r="FS108" s="262" t="s">
        <v>37</v>
      </c>
      <c r="FT108" s="262" t="s">
        <v>37</v>
      </c>
      <c r="FU108" s="265"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303">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59" t="str">
        <f t="shared" si="56"/>
        <v>-</v>
      </c>
      <c r="X109" s="259" t="str">
        <f t="shared" si="56"/>
        <v>-</v>
      </c>
      <c r="Y109" s="259" t="str">
        <f t="shared" si="56"/>
        <v>-</v>
      </c>
      <c r="Z109" s="259" t="str">
        <f t="shared" si="56"/>
        <v>-</v>
      </c>
      <c r="AA109" s="259" t="str">
        <f t="shared" si="56"/>
        <v>-</v>
      </c>
      <c r="AB109" s="259" t="str">
        <f t="shared" si="56"/>
        <v>-</v>
      </c>
      <c r="AC109" s="259" t="str">
        <f t="shared" si="56"/>
        <v>-</v>
      </c>
      <c r="AD109" s="259" t="str">
        <f t="shared" si="56"/>
        <v>-</v>
      </c>
      <c r="AE109" s="259" t="str">
        <f t="shared" si="56"/>
        <v>-</v>
      </c>
      <c r="AF109" s="259" t="str">
        <f t="shared" si="56"/>
        <v>-</v>
      </c>
      <c r="AG109" s="259" t="str">
        <f t="shared" si="56"/>
        <v>-</v>
      </c>
      <c r="AH109" s="259" t="str">
        <f t="shared" si="56"/>
        <v>-</v>
      </c>
      <c r="AI109" s="259" t="str">
        <f t="shared" si="56"/>
        <v>-</v>
      </c>
      <c r="AJ109" s="259" t="str">
        <f t="shared" si="56"/>
        <v>-</v>
      </c>
      <c r="AK109" s="260" t="str">
        <f t="shared" si="57"/>
        <v>-</v>
      </c>
      <c r="AL109" s="260" t="str">
        <f t="shared" si="58"/>
        <v>-</v>
      </c>
      <c r="AM109" s="260" t="str">
        <f t="shared" si="59"/>
        <v>-</v>
      </c>
      <c r="AN109" s="260" t="str">
        <f t="shared" si="59"/>
        <v>-</v>
      </c>
      <c r="AO109" s="260" t="str">
        <f t="shared" si="59"/>
        <v>-</v>
      </c>
      <c r="AP109" s="260" t="str">
        <f t="shared" si="59"/>
        <v>-</v>
      </c>
      <c r="AQ109" s="260" t="str">
        <f t="shared" si="59"/>
        <v>-</v>
      </c>
      <c r="AR109" s="260" t="str">
        <f t="shared" si="60"/>
        <v>-</v>
      </c>
      <c r="AS109" s="260" t="str">
        <f t="shared" si="61"/>
        <v>-</v>
      </c>
      <c r="AT109" s="260" t="str">
        <f t="shared" si="62"/>
        <v>-</v>
      </c>
      <c r="AU109" s="260" t="str">
        <f t="shared" si="63"/>
        <v>-</v>
      </c>
      <c r="AV109" s="260" t="str">
        <f t="shared" si="64"/>
        <v>-</v>
      </c>
      <c r="AW109" s="260" t="str">
        <f t="shared" si="65"/>
        <v>-</v>
      </c>
      <c r="AX109" s="260" t="str">
        <f t="shared" si="66"/>
        <v>-</v>
      </c>
      <c r="AY109" s="260" t="str">
        <f t="shared" si="67"/>
        <v>-</v>
      </c>
      <c r="AZ109" s="260" t="str">
        <f t="shared" si="68"/>
        <v>-</v>
      </c>
      <c r="BA109" s="260" t="str">
        <f t="shared" si="69"/>
        <v>-</v>
      </c>
      <c r="BB109" s="260" t="str">
        <f t="shared" si="70"/>
        <v>-</v>
      </c>
      <c r="BC109" s="260" t="str">
        <f t="shared" si="71"/>
        <v>-</v>
      </c>
      <c r="BD109" s="260" t="str">
        <f t="shared" si="72"/>
        <v>-</v>
      </c>
      <c r="BE109" s="260" t="str">
        <f t="shared" si="73"/>
        <v>-</v>
      </c>
      <c r="BF109" s="259" t="str">
        <f t="shared" si="74"/>
        <v>-</v>
      </c>
      <c r="BG109" s="259" t="str">
        <f t="shared" si="74"/>
        <v>-</v>
      </c>
      <c r="BH109" s="259" t="str">
        <f t="shared" si="74"/>
        <v>-</v>
      </c>
      <c r="BI109" s="259" t="str">
        <f t="shared" si="74"/>
        <v>-</v>
      </c>
      <c r="BJ109" s="259" t="str">
        <f t="shared" si="74"/>
        <v>-</v>
      </c>
      <c r="BK109" s="259" t="str">
        <f t="shared" si="74"/>
        <v>-</v>
      </c>
      <c r="BL109" s="259" t="str">
        <f t="shared" si="74"/>
        <v>-</v>
      </c>
      <c r="BM109" s="259" t="str">
        <f t="shared" si="74"/>
        <v>-</v>
      </c>
      <c r="BN109" s="259" t="str">
        <f t="shared" si="74"/>
        <v>-</v>
      </c>
      <c r="BO109" s="259" t="str">
        <f t="shared" si="74"/>
        <v>-</v>
      </c>
      <c r="BP109" s="259" t="str">
        <f t="shared" si="74"/>
        <v>-</v>
      </c>
      <c r="BQ109" s="259" t="str">
        <f t="shared" si="74"/>
        <v>-</v>
      </c>
      <c r="BR109" s="259" t="str">
        <f t="shared" si="74"/>
        <v>-</v>
      </c>
      <c r="BS109" s="259" t="str">
        <f t="shared" si="74"/>
        <v>-</v>
      </c>
      <c r="BT109" s="260" t="str">
        <f t="shared" si="75"/>
        <v>-</v>
      </c>
      <c r="BU109" s="260" t="str">
        <f t="shared" si="76"/>
        <v>-</v>
      </c>
      <c r="BV109" s="260" t="str">
        <f t="shared" si="77"/>
        <v>-</v>
      </c>
      <c r="BW109" s="260" t="str">
        <f t="shared" si="78"/>
        <v>-</v>
      </c>
      <c r="BX109" s="260" t="str">
        <f t="shared" si="79"/>
        <v>-</v>
      </c>
      <c r="BY109" s="260" t="str">
        <f t="shared" si="80"/>
        <v>-</v>
      </c>
      <c r="BZ109" s="260" t="str">
        <f t="shared" si="81"/>
        <v>-</v>
      </c>
      <c r="CA109" s="260" t="str">
        <f t="shared" si="82"/>
        <v>-</v>
      </c>
      <c r="CB109" s="260" t="str">
        <f t="shared" si="83"/>
        <v>-</v>
      </c>
      <c r="CC109" s="260" t="str">
        <f t="shared" si="84"/>
        <v>-</v>
      </c>
      <c r="CD109" s="260" t="str">
        <f t="shared" si="85"/>
        <v>-</v>
      </c>
      <c r="CE109" s="260" t="str">
        <f t="shared" si="86"/>
        <v>-</v>
      </c>
      <c r="CF109" s="260" t="str">
        <f t="shared" si="87"/>
        <v>-</v>
      </c>
      <c r="CG109" s="260" t="str">
        <f t="shared" si="88"/>
        <v>-</v>
      </c>
      <c r="CH109" s="260" t="str">
        <f t="shared" si="89"/>
        <v>-</v>
      </c>
      <c r="CI109" s="260" t="str">
        <f t="shared" si="90"/>
        <v>-</v>
      </c>
      <c r="CJ109" s="260" t="str">
        <f t="shared" si="91"/>
        <v>-</v>
      </c>
      <c r="CK109" s="260" t="str">
        <f t="shared" si="92"/>
        <v>-</v>
      </c>
      <c r="CL109" s="260" t="str">
        <f t="shared" si="93"/>
        <v>-</v>
      </c>
      <c r="CM109" s="260" t="str">
        <f t="shared" si="94"/>
        <v>-</v>
      </c>
      <c r="CN109" s="260" t="str">
        <f t="shared" si="95"/>
        <v>-</v>
      </c>
      <c r="CO109" s="253"/>
      <c r="CP109" s="261" t="s">
        <v>37</v>
      </c>
      <c r="CQ109" s="262" t="s">
        <v>37</v>
      </c>
      <c r="CR109" s="262" t="s">
        <v>37</v>
      </c>
      <c r="CS109" s="262" t="s">
        <v>37</v>
      </c>
      <c r="CT109" s="262" t="s">
        <v>37</v>
      </c>
      <c r="CU109" s="262" t="s">
        <v>37</v>
      </c>
      <c r="CV109" s="262" t="s">
        <v>37</v>
      </c>
      <c r="CW109" s="262" t="s">
        <v>37</v>
      </c>
      <c r="CX109" s="262" t="s">
        <v>37</v>
      </c>
      <c r="CY109" s="262" t="s">
        <v>37</v>
      </c>
      <c r="CZ109" s="262" t="s">
        <v>37</v>
      </c>
      <c r="DA109" s="262" t="s">
        <v>37</v>
      </c>
      <c r="DB109" s="262" t="s">
        <v>37</v>
      </c>
      <c r="DC109" s="263" t="s">
        <v>37</v>
      </c>
      <c r="DD109" s="264" t="s">
        <v>37</v>
      </c>
      <c r="DE109" s="262" t="s">
        <v>37</v>
      </c>
      <c r="DF109" s="262" t="s">
        <v>37</v>
      </c>
      <c r="DG109" s="262" t="s">
        <v>37</v>
      </c>
      <c r="DH109" s="262" t="s">
        <v>37</v>
      </c>
      <c r="DI109" s="262" t="s">
        <v>37</v>
      </c>
      <c r="DJ109" s="262" t="s">
        <v>37</v>
      </c>
      <c r="DK109" s="262" t="s">
        <v>37</v>
      </c>
      <c r="DL109" s="262" t="s">
        <v>37</v>
      </c>
      <c r="DM109" s="262" t="s">
        <v>37</v>
      </c>
      <c r="DN109" s="262" t="s">
        <v>37</v>
      </c>
      <c r="DO109" s="262" t="s">
        <v>37</v>
      </c>
      <c r="DP109" s="262" t="s">
        <v>37</v>
      </c>
      <c r="DQ109" s="265" t="s">
        <v>37</v>
      </c>
      <c r="DR109" s="261" t="s">
        <v>37</v>
      </c>
      <c r="DS109" s="262" t="s">
        <v>37</v>
      </c>
      <c r="DT109" s="262" t="s">
        <v>37</v>
      </c>
      <c r="DU109" s="262" t="s">
        <v>37</v>
      </c>
      <c r="DV109" s="262" t="s">
        <v>37</v>
      </c>
      <c r="DW109" s="262" t="s">
        <v>37</v>
      </c>
      <c r="DX109" s="262" t="s">
        <v>37</v>
      </c>
      <c r="DY109" s="262" t="s">
        <v>37</v>
      </c>
      <c r="DZ109" s="262" t="s">
        <v>37</v>
      </c>
      <c r="EA109" s="262" t="s">
        <v>37</v>
      </c>
      <c r="EB109" s="262" t="s">
        <v>37</v>
      </c>
      <c r="EC109" s="262" t="s">
        <v>37</v>
      </c>
      <c r="ED109" s="262" t="s">
        <v>37</v>
      </c>
      <c r="EE109" s="263" t="s">
        <v>37</v>
      </c>
      <c r="EF109" s="264" t="s">
        <v>37</v>
      </c>
      <c r="EG109" s="262" t="s">
        <v>37</v>
      </c>
      <c r="EH109" s="262" t="s">
        <v>37</v>
      </c>
      <c r="EI109" s="262" t="s">
        <v>37</v>
      </c>
      <c r="EJ109" s="262" t="s">
        <v>37</v>
      </c>
      <c r="EK109" s="262" t="s">
        <v>37</v>
      </c>
      <c r="EL109" s="262" t="s">
        <v>37</v>
      </c>
      <c r="EM109" s="262" t="s">
        <v>37</v>
      </c>
      <c r="EN109" s="262" t="s">
        <v>37</v>
      </c>
      <c r="EO109" s="262" t="s">
        <v>37</v>
      </c>
      <c r="EP109" s="262" t="s">
        <v>37</v>
      </c>
      <c r="EQ109" s="262" t="s">
        <v>37</v>
      </c>
      <c r="ER109" s="262" t="s">
        <v>37</v>
      </c>
      <c r="ES109" s="265" t="s">
        <v>37</v>
      </c>
      <c r="ET109" s="261" t="s">
        <v>37</v>
      </c>
      <c r="EU109" s="262" t="s">
        <v>37</v>
      </c>
      <c r="EV109" s="262" t="s">
        <v>37</v>
      </c>
      <c r="EW109" s="262" t="s">
        <v>37</v>
      </c>
      <c r="EX109" s="262" t="s">
        <v>37</v>
      </c>
      <c r="EY109" s="262" t="s">
        <v>37</v>
      </c>
      <c r="EZ109" s="262" t="s">
        <v>37</v>
      </c>
      <c r="FA109" s="262" t="s">
        <v>37</v>
      </c>
      <c r="FB109" s="262" t="s">
        <v>37</v>
      </c>
      <c r="FC109" s="262" t="s">
        <v>37</v>
      </c>
      <c r="FD109" s="262" t="s">
        <v>37</v>
      </c>
      <c r="FE109" s="262" t="s">
        <v>37</v>
      </c>
      <c r="FF109" s="262" t="s">
        <v>37</v>
      </c>
      <c r="FG109" s="263" t="s">
        <v>37</v>
      </c>
      <c r="FH109" s="264" t="s">
        <v>37</v>
      </c>
      <c r="FI109" s="262" t="s">
        <v>37</v>
      </c>
      <c r="FJ109" s="262" t="s">
        <v>37</v>
      </c>
      <c r="FK109" s="262" t="s">
        <v>37</v>
      </c>
      <c r="FL109" s="262" t="s">
        <v>37</v>
      </c>
      <c r="FM109" s="262" t="s">
        <v>37</v>
      </c>
      <c r="FN109" s="262" t="s">
        <v>37</v>
      </c>
      <c r="FO109" s="262" t="s">
        <v>37</v>
      </c>
      <c r="FP109" s="262" t="s">
        <v>37</v>
      </c>
      <c r="FQ109" s="262" t="s">
        <v>37</v>
      </c>
      <c r="FR109" s="262" t="s">
        <v>37</v>
      </c>
      <c r="FS109" s="262" t="s">
        <v>37</v>
      </c>
      <c r="FT109" s="262" t="s">
        <v>37</v>
      </c>
      <c r="FU109" s="265"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303">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59" t="str">
        <f t="shared" si="56"/>
        <v>-</v>
      </c>
      <c r="X110" s="259" t="str">
        <f t="shared" si="56"/>
        <v>-</v>
      </c>
      <c r="Y110" s="259" t="str">
        <f t="shared" si="56"/>
        <v>-</v>
      </c>
      <c r="Z110" s="259" t="str">
        <f t="shared" si="56"/>
        <v>-</v>
      </c>
      <c r="AA110" s="259" t="str">
        <f t="shared" si="56"/>
        <v>-</v>
      </c>
      <c r="AB110" s="259" t="str">
        <f t="shared" si="56"/>
        <v>-</v>
      </c>
      <c r="AC110" s="259" t="str">
        <f t="shared" si="56"/>
        <v>-</v>
      </c>
      <c r="AD110" s="259" t="str">
        <f t="shared" si="56"/>
        <v>-</v>
      </c>
      <c r="AE110" s="259" t="str">
        <f t="shared" si="56"/>
        <v>-</v>
      </c>
      <c r="AF110" s="259" t="str">
        <f t="shared" si="56"/>
        <v>-</v>
      </c>
      <c r="AG110" s="259" t="str">
        <f t="shared" si="56"/>
        <v>-</v>
      </c>
      <c r="AH110" s="259" t="str">
        <f t="shared" si="56"/>
        <v>-</v>
      </c>
      <c r="AI110" s="259" t="str">
        <f t="shared" si="56"/>
        <v>-</v>
      </c>
      <c r="AJ110" s="259" t="str">
        <f t="shared" si="56"/>
        <v>-</v>
      </c>
      <c r="AK110" s="260" t="str">
        <f t="shared" si="57"/>
        <v>-</v>
      </c>
      <c r="AL110" s="260" t="str">
        <f t="shared" si="58"/>
        <v>-</v>
      </c>
      <c r="AM110" s="260" t="str">
        <f t="shared" si="59"/>
        <v>-</v>
      </c>
      <c r="AN110" s="260" t="str">
        <f t="shared" si="59"/>
        <v>-</v>
      </c>
      <c r="AO110" s="260" t="str">
        <f t="shared" si="59"/>
        <v>-</v>
      </c>
      <c r="AP110" s="260" t="str">
        <f t="shared" si="59"/>
        <v>-</v>
      </c>
      <c r="AQ110" s="260" t="str">
        <f t="shared" si="59"/>
        <v>-</v>
      </c>
      <c r="AR110" s="260" t="str">
        <f t="shared" si="60"/>
        <v>-</v>
      </c>
      <c r="AS110" s="260" t="str">
        <f t="shared" si="61"/>
        <v>-</v>
      </c>
      <c r="AT110" s="260" t="str">
        <f t="shared" si="62"/>
        <v>-</v>
      </c>
      <c r="AU110" s="260" t="str">
        <f t="shared" si="63"/>
        <v>-</v>
      </c>
      <c r="AV110" s="260" t="str">
        <f t="shared" si="64"/>
        <v>-</v>
      </c>
      <c r="AW110" s="260" t="str">
        <f t="shared" si="65"/>
        <v>-</v>
      </c>
      <c r="AX110" s="260" t="str">
        <f t="shared" si="66"/>
        <v>-</v>
      </c>
      <c r="AY110" s="260" t="str">
        <f t="shared" si="67"/>
        <v>-</v>
      </c>
      <c r="AZ110" s="260" t="str">
        <f t="shared" si="68"/>
        <v>-</v>
      </c>
      <c r="BA110" s="260" t="str">
        <f t="shared" si="69"/>
        <v>-</v>
      </c>
      <c r="BB110" s="260" t="str">
        <f t="shared" si="70"/>
        <v>-</v>
      </c>
      <c r="BC110" s="260" t="str">
        <f t="shared" si="71"/>
        <v>-</v>
      </c>
      <c r="BD110" s="260" t="str">
        <f t="shared" si="72"/>
        <v>-</v>
      </c>
      <c r="BE110" s="260" t="str">
        <f t="shared" si="73"/>
        <v>-</v>
      </c>
      <c r="BF110" s="259" t="str">
        <f t="shared" si="74"/>
        <v>-</v>
      </c>
      <c r="BG110" s="259" t="str">
        <f t="shared" si="74"/>
        <v>-</v>
      </c>
      <c r="BH110" s="259" t="str">
        <f t="shared" si="74"/>
        <v>-</v>
      </c>
      <c r="BI110" s="259" t="str">
        <f t="shared" si="74"/>
        <v>-</v>
      </c>
      <c r="BJ110" s="259" t="str">
        <f t="shared" si="74"/>
        <v>-</v>
      </c>
      <c r="BK110" s="259" t="str">
        <f t="shared" si="74"/>
        <v>-</v>
      </c>
      <c r="BL110" s="259" t="str">
        <f t="shared" si="74"/>
        <v>-</v>
      </c>
      <c r="BM110" s="259" t="str">
        <f t="shared" si="74"/>
        <v>-</v>
      </c>
      <c r="BN110" s="259" t="str">
        <f t="shared" si="74"/>
        <v>-</v>
      </c>
      <c r="BO110" s="259" t="str">
        <f t="shared" si="74"/>
        <v>-</v>
      </c>
      <c r="BP110" s="259" t="str">
        <f t="shared" si="74"/>
        <v>-</v>
      </c>
      <c r="BQ110" s="259" t="str">
        <f t="shared" si="74"/>
        <v>-</v>
      </c>
      <c r="BR110" s="259" t="str">
        <f t="shared" si="74"/>
        <v>-</v>
      </c>
      <c r="BS110" s="259" t="str">
        <f t="shared" si="74"/>
        <v>-</v>
      </c>
      <c r="BT110" s="260" t="str">
        <f t="shared" si="75"/>
        <v>-</v>
      </c>
      <c r="BU110" s="260" t="str">
        <f t="shared" si="76"/>
        <v>-</v>
      </c>
      <c r="BV110" s="260" t="str">
        <f t="shared" si="77"/>
        <v>-</v>
      </c>
      <c r="BW110" s="260" t="str">
        <f t="shared" si="78"/>
        <v>-</v>
      </c>
      <c r="BX110" s="260" t="str">
        <f t="shared" si="79"/>
        <v>-</v>
      </c>
      <c r="BY110" s="260" t="str">
        <f t="shared" si="80"/>
        <v>-</v>
      </c>
      <c r="BZ110" s="260" t="str">
        <f t="shared" si="81"/>
        <v>-</v>
      </c>
      <c r="CA110" s="260" t="str">
        <f t="shared" si="82"/>
        <v>-</v>
      </c>
      <c r="CB110" s="260" t="str">
        <f t="shared" si="83"/>
        <v>-</v>
      </c>
      <c r="CC110" s="260" t="str">
        <f t="shared" si="84"/>
        <v>-</v>
      </c>
      <c r="CD110" s="260" t="str">
        <f t="shared" si="85"/>
        <v>-</v>
      </c>
      <c r="CE110" s="260" t="str">
        <f t="shared" si="86"/>
        <v>-</v>
      </c>
      <c r="CF110" s="260" t="str">
        <f t="shared" si="87"/>
        <v>-</v>
      </c>
      <c r="CG110" s="260" t="str">
        <f t="shared" si="88"/>
        <v>-</v>
      </c>
      <c r="CH110" s="260" t="str">
        <f t="shared" si="89"/>
        <v>-</v>
      </c>
      <c r="CI110" s="260" t="str">
        <f t="shared" si="90"/>
        <v>-</v>
      </c>
      <c r="CJ110" s="260" t="str">
        <f t="shared" si="91"/>
        <v>-</v>
      </c>
      <c r="CK110" s="260" t="str">
        <f t="shared" si="92"/>
        <v>-</v>
      </c>
      <c r="CL110" s="260" t="str">
        <f t="shared" si="93"/>
        <v>-</v>
      </c>
      <c r="CM110" s="260" t="str">
        <f t="shared" si="94"/>
        <v>-</v>
      </c>
      <c r="CN110" s="260" t="str">
        <f t="shared" si="95"/>
        <v>-</v>
      </c>
      <c r="CO110" s="253"/>
      <c r="CP110" s="261" t="s">
        <v>37</v>
      </c>
      <c r="CQ110" s="262" t="s">
        <v>37</v>
      </c>
      <c r="CR110" s="262" t="s">
        <v>37</v>
      </c>
      <c r="CS110" s="262" t="s">
        <v>37</v>
      </c>
      <c r="CT110" s="262" t="s">
        <v>37</v>
      </c>
      <c r="CU110" s="262" t="s">
        <v>37</v>
      </c>
      <c r="CV110" s="262" t="s">
        <v>37</v>
      </c>
      <c r="CW110" s="262" t="s">
        <v>37</v>
      </c>
      <c r="CX110" s="262" t="s">
        <v>37</v>
      </c>
      <c r="CY110" s="262" t="s">
        <v>37</v>
      </c>
      <c r="CZ110" s="262" t="s">
        <v>37</v>
      </c>
      <c r="DA110" s="262" t="s">
        <v>37</v>
      </c>
      <c r="DB110" s="262" t="s">
        <v>37</v>
      </c>
      <c r="DC110" s="263" t="s">
        <v>37</v>
      </c>
      <c r="DD110" s="264" t="s">
        <v>37</v>
      </c>
      <c r="DE110" s="262" t="s">
        <v>37</v>
      </c>
      <c r="DF110" s="262" t="s">
        <v>37</v>
      </c>
      <c r="DG110" s="262" t="s">
        <v>37</v>
      </c>
      <c r="DH110" s="262" t="s">
        <v>37</v>
      </c>
      <c r="DI110" s="262" t="s">
        <v>37</v>
      </c>
      <c r="DJ110" s="262" t="s">
        <v>37</v>
      </c>
      <c r="DK110" s="262" t="s">
        <v>37</v>
      </c>
      <c r="DL110" s="262" t="s">
        <v>37</v>
      </c>
      <c r="DM110" s="262" t="s">
        <v>37</v>
      </c>
      <c r="DN110" s="262" t="s">
        <v>37</v>
      </c>
      <c r="DO110" s="262" t="s">
        <v>37</v>
      </c>
      <c r="DP110" s="262" t="s">
        <v>37</v>
      </c>
      <c r="DQ110" s="265" t="s">
        <v>37</v>
      </c>
      <c r="DR110" s="261" t="s">
        <v>37</v>
      </c>
      <c r="DS110" s="262" t="s">
        <v>37</v>
      </c>
      <c r="DT110" s="262" t="s">
        <v>37</v>
      </c>
      <c r="DU110" s="262" t="s">
        <v>37</v>
      </c>
      <c r="DV110" s="262" t="s">
        <v>37</v>
      </c>
      <c r="DW110" s="262" t="s">
        <v>37</v>
      </c>
      <c r="DX110" s="262" t="s">
        <v>37</v>
      </c>
      <c r="DY110" s="262" t="s">
        <v>37</v>
      </c>
      <c r="DZ110" s="262" t="s">
        <v>37</v>
      </c>
      <c r="EA110" s="262" t="s">
        <v>37</v>
      </c>
      <c r="EB110" s="262" t="s">
        <v>37</v>
      </c>
      <c r="EC110" s="262" t="s">
        <v>37</v>
      </c>
      <c r="ED110" s="262" t="s">
        <v>37</v>
      </c>
      <c r="EE110" s="263" t="s">
        <v>37</v>
      </c>
      <c r="EF110" s="264" t="s">
        <v>37</v>
      </c>
      <c r="EG110" s="262" t="s">
        <v>37</v>
      </c>
      <c r="EH110" s="262" t="s">
        <v>37</v>
      </c>
      <c r="EI110" s="262" t="s">
        <v>37</v>
      </c>
      <c r="EJ110" s="262" t="s">
        <v>37</v>
      </c>
      <c r="EK110" s="262" t="s">
        <v>37</v>
      </c>
      <c r="EL110" s="262" t="s">
        <v>37</v>
      </c>
      <c r="EM110" s="262" t="s">
        <v>37</v>
      </c>
      <c r="EN110" s="262" t="s">
        <v>37</v>
      </c>
      <c r="EO110" s="262" t="s">
        <v>37</v>
      </c>
      <c r="EP110" s="262" t="s">
        <v>37</v>
      </c>
      <c r="EQ110" s="262" t="s">
        <v>37</v>
      </c>
      <c r="ER110" s="262" t="s">
        <v>37</v>
      </c>
      <c r="ES110" s="265" t="s">
        <v>37</v>
      </c>
      <c r="ET110" s="261" t="s">
        <v>37</v>
      </c>
      <c r="EU110" s="262" t="s">
        <v>37</v>
      </c>
      <c r="EV110" s="262" t="s">
        <v>37</v>
      </c>
      <c r="EW110" s="262" t="s">
        <v>37</v>
      </c>
      <c r="EX110" s="262" t="s">
        <v>37</v>
      </c>
      <c r="EY110" s="262" t="s">
        <v>37</v>
      </c>
      <c r="EZ110" s="262" t="s">
        <v>37</v>
      </c>
      <c r="FA110" s="262" t="s">
        <v>37</v>
      </c>
      <c r="FB110" s="262" t="s">
        <v>37</v>
      </c>
      <c r="FC110" s="262" t="s">
        <v>37</v>
      </c>
      <c r="FD110" s="262" t="s">
        <v>37</v>
      </c>
      <c r="FE110" s="262" t="s">
        <v>37</v>
      </c>
      <c r="FF110" s="262" t="s">
        <v>37</v>
      </c>
      <c r="FG110" s="263" t="s">
        <v>37</v>
      </c>
      <c r="FH110" s="264" t="s">
        <v>37</v>
      </c>
      <c r="FI110" s="262" t="s">
        <v>37</v>
      </c>
      <c r="FJ110" s="262" t="s">
        <v>37</v>
      </c>
      <c r="FK110" s="262" t="s">
        <v>37</v>
      </c>
      <c r="FL110" s="262" t="s">
        <v>37</v>
      </c>
      <c r="FM110" s="262" t="s">
        <v>37</v>
      </c>
      <c r="FN110" s="262" t="s">
        <v>37</v>
      </c>
      <c r="FO110" s="262" t="s">
        <v>37</v>
      </c>
      <c r="FP110" s="262" t="s">
        <v>37</v>
      </c>
      <c r="FQ110" s="262" t="s">
        <v>37</v>
      </c>
      <c r="FR110" s="262" t="s">
        <v>37</v>
      </c>
      <c r="FS110" s="262" t="s">
        <v>37</v>
      </c>
      <c r="FT110" s="262" t="s">
        <v>37</v>
      </c>
      <c r="FU110" s="265"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303">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59" t="str">
        <f t="shared" si="56"/>
        <v>-</v>
      </c>
      <c r="X111" s="259" t="str">
        <f t="shared" si="56"/>
        <v>-</v>
      </c>
      <c r="Y111" s="259" t="str">
        <f t="shared" si="56"/>
        <v>-</v>
      </c>
      <c r="Z111" s="259" t="str">
        <f t="shared" si="56"/>
        <v>-</v>
      </c>
      <c r="AA111" s="259" t="str">
        <f t="shared" si="56"/>
        <v>-</v>
      </c>
      <c r="AB111" s="259" t="str">
        <f t="shared" si="56"/>
        <v>-</v>
      </c>
      <c r="AC111" s="259" t="str">
        <f t="shared" si="56"/>
        <v>-</v>
      </c>
      <c r="AD111" s="259" t="str">
        <f t="shared" si="56"/>
        <v>-</v>
      </c>
      <c r="AE111" s="259" t="str">
        <f t="shared" si="56"/>
        <v>-</v>
      </c>
      <c r="AF111" s="259" t="str">
        <f t="shared" si="56"/>
        <v>-</v>
      </c>
      <c r="AG111" s="259" t="str">
        <f t="shared" si="56"/>
        <v>-</v>
      </c>
      <c r="AH111" s="259" t="str">
        <f t="shared" si="56"/>
        <v>-</v>
      </c>
      <c r="AI111" s="259" t="str">
        <f t="shared" si="56"/>
        <v>-</v>
      </c>
      <c r="AJ111" s="259" t="str">
        <f t="shared" si="56"/>
        <v>-</v>
      </c>
      <c r="AK111" s="260" t="str">
        <f t="shared" si="57"/>
        <v>-</v>
      </c>
      <c r="AL111" s="260" t="str">
        <f t="shared" si="58"/>
        <v>-</v>
      </c>
      <c r="AM111" s="260" t="str">
        <f t="shared" si="59"/>
        <v>-</v>
      </c>
      <c r="AN111" s="260" t="str">
        <f t="shared" si="59"/>
        <v>-</v>
      </c>
      <c r="AO111" s="260" t="str">
        <f t="shared" si="59"/>
        <v>-</v>
      </c>
      <c r="AP111" s="260" t="str">
        <f t="shared" si="59"/>
        <v>-</v>
      </c>
      <c r="AQ111" s="260" t="str">
        <f t="shared" si="59"/>
        <v>-</v>
      </c>
      <c r="AR111" s="260" t="str">
        <f t="shared" si="60"/>
        <v>-</v>
      </c>
      <c r="AS111" s="260" t="str">
        <f t="shared" si="61"/>
        <v>-</v>
      </c>
      <c r="AT111" s="260" t="str">
        <f t="shared" si="62"/>
        <v>-</v>
      </c>
      <c r="AU111" s="260" t="str">
        <f t="shared" si="63"/>
        <v>-</v>
      </c>
      <c r="AV111" s="260" t="str">
        <f t="shared" si="64"/>
        <v>-</v>
      </c>
      <c r="AW111" s="260" t="str">
        <f t="shared" si="65"/>
        <v>-</v>
      </c>
      <c r="AX111" s="260" t="str">
        <f t="shared" si="66"/>
        <v>-</v>
      </c>
      <c r="AY111" s="260" t="str">
        <f t="shared" si="67"/>
        <v>-</v>
      </c>
      <c r="AZ111" s="260" t="str">
        <f t="shared" si="68"/>
        <v>-</v>
      </c>
      <c r="BA111" s="260" t="str">
        <f t="shared" si="69"/>
        <v>-</v>
      </c>
      <c r="BB111" s="260" t="str">
        <f t="shared" si="70"/>
        <v>-</v>
      </c>
      <c r="BC111" s="260" t="str">
        <f t="shared" si="71"/>
        <v>-</v>
      </c>
      <c r="BD111" s="260" t="str">
        <f t="shared" si="72"/>
        <v>-</v>
      </c>
      <c r="BE111" s="260" t="str">
        <f t="shared" si="73"/>
        <v>-</v>
      </c>
      <c r="BF111" s="259" t="str">
        <f t="shared" si="74"/>
        <v>-</v>
      </c>
      <c r="BG111" s="259" t="str">
        <f t="shared" si="74"/>
        <v>-</v>
      </c>
      <c r="BH111" s="259" t="str">
        <f t="shared" si="74"/>
        <v>-</v>
      </c>
      <c r="BI111" s="259" t="str">
        <f t="shared" si="74"/>
        <v>-</v>
      </c>
      <c r="BJ111" s="259" t="str">
        <f t="shared" si="74"/>
        <v>-</v>
      </c>
      <c r="BK111" s="259" t="str">
        <f t="shared" si="74"/>
        <v>-</v>
      </c>
      <c r="BL111" s="259" t="str">
        <f t="shared" si="74"/>
        <v>-</v>
      </c>
      <c r="BM111" s="259" t="str">
        <f t="shared" si="74"/>
        <v>-</v>
      </c>
      <c r="BN111" s="259" t="str">
        <f t="shared" si="74"/>
        <v>-</v>
      </c>
      <c r="BO111" s="259" t="str">
        <f t="shared" si="74"/>
        <v>-</v>
      </c>
      <c r="BP111" s="259" t="str">
        <f t="shared" si="74"/>
        <v>-</v>
      </c>
      <c r="BQ111" s="259" t="str">
        <f t="shared" si="74"/>
        <v>-</v>
      </c>
      <c r="BR111" s="259" t="str">
        <f t="shared" si="74"/>
        <v>-</v>
      </c>
      <c r="BS111" s="259" t="str">
        <f t="shared" si="74"/>
        <v>-</v>
      </c>
      <c r="BT111" s="260" t="str">
        <f t="shared" si="75"/>
        <v>-</v>
      </c>
      <c r="BU111" s="260" t="str">
        <f t="shared" si="76"/>
        <v>-</v>
      </c>
      <c r="BV111" s="260" t="str">
        <f t="shared" si="77"/>
        <v>-</v>
      </c>
      <c r="BW111" s="260" t="str">
        <f t="shared" si="78"/>
        <v>-</v>
      </c>
      <c r="BX111" s="260" t="str">
        <f t="shared" si="79"/>
        <v>-</v>
      </c>
      <c r="BY111" s="260" t="str">
        <f t="shared" si="80"/>
        <v>-</v>
      </c>
      <c r="BZ111" s="260" t="str">
        <f t="shared" si="81"/>
        <v>-</v>
      </c>
      <c r="CA111" s="260" t="str">
        <f t="shared" si="82"/>
        <v>-</v>
      </c>
      <c r="CB111" s="260" t="str">
        <f t="shared" si="83"/>
        <v>-</v>
      </c>
      <c r="CC111" s="260" t="str">
        <f t="shared" si="84"/>
        <v>-</v>
      </c>
      <c r="CD111" s="260" t="str">
        <f t="shared" si="85"/>
        <v>-</v>
      </c>
      <c r="CE111" s="260" t="str">
        <f t="shared" si="86"/>
        <v>-</v>
      </c>
      <c r="CF111" s="260" t="str">
        <f t="shared" si="87"/>
        <v>-</v>
      </c>
      <c r="CG111" s="260" t="str">
        <f t="shared" si="88"/>
        <v>-</v>
      </c>
      <c r="CH111" s="260" t="str">
        <f t="shared" si="89"/>
        <v>-</v>
      </c>
      <c r="CI111" s="260" t="str">
        <f t="shared" si="90"/>
        <v>-</v>
      </c>
      <c r="CJ111" s="260" t="str">
        <f t="shared" si="91"/>
        <v>-</v>
      </c>
      <c r="CK111" s="260" t="str">
        <f t="shared" si="92"/>
        <v>-</v>
      </c>
      <c r="CL111" s="260" t="str">
        <f t="shared" si="93"/>
        <v>-</v>
      </c>
      <c r="CM111" s="260" t="str">
        <f t="shared" si="94"/>
        <v>-</v>
      </c>
      <c r="CN111" s="260" t="str">
        <f t="shared" si="95"/>
        <v>-</v>
      </c>
      <c r="CO111" s="253"/>
      <c r="CP111" s="261" t="s">
        <v>37</v>
      </c>
      <c r="CQ111" s="262" t="s">
        <v>37</v>
      </c>
      <c r="CR111" s="262" t="s">
        <v>37</v>
      </c>
      <c r="CS111" s="262" t="s">
        <v>37</v>
      </c>
      <c r="CT111" s="262" t="s">
        <v>37</v>
      </c>
      <c r="CU111" s="262" t="s">
        <v>37</v>
      </c>
      <c r="CV111" s="262" t="s">
        <v>37</v>
      </c>
      <c r="CW111" s="262" t="s">
        <v>37</v>
      </c>
      <c r="CX111" s="262" t="s">
        <v>37</v>
      </c>
      <c r="CY111" s="262" t="s">
        <v>37</v>
      </c>
      <c r="CZ111" s="262" t="s">
        <v>37</v>
      </c>
      <c r="DA111" s="262" t="s">
        <v>37</v>
      </c>
      <c r="DB111" s="262" t="s">
        <v>37</v>
      </c>
      <c r="DC111" s="263" t="s">
        <v>37</v>
      </c>
      <c r="DD111" s="264" t="s">
        <v>37</v>
      </c>
      <c r="DE111" s="262" t="s">
        <v>37</v>
      </c>
      <c r="DF111" s="262" t="s">
        <v>37</v>
      </c>
      <c r="DG111" s="262" t="s">
        <v>37</v>
      </c>
      <c r="DH111" s="262" t="s">
        <v>37</v>
      </c>
      <c r="DI111" s="262" t="s">
        <v>37</v>
      </c>
      <c r="DJ111" s="262" t="s">
        <v>37</v>
      </c>
      <c r="DK111" s="262" t="s">
        <v>37</v>
      </c>
      <c r="DL111" s="262" t="s">
        <v>37</v>
      </c>
      <c r="DM111" s="262" t="s">
        <v>37</v>
      </c>
      <c r="DN111" s="262" t="s">
        <v>37</v>
      </c>
      <c r="DO111" s="262" t="s">
        <v>37</v>
      </c>
      <c r="DP111" s="262" t="s">
        <v>37</v>
      </c>
      <c r="DQ111" s="265" t="s">
        <v>37</v>
      </c>
      <c r="DR111" s="261" t="s">
        <v>37</v>
      </c>
      <c r="DS111" s="262" t="s">
        <v>37</v>
      </c>
      <c r="DT111" s="262" t="s">
        <v>37</v>
      </c>
      <c r="DU111" s="262" t="s">
        <v>37</v>
      </c>
      <c r="DV111" s="262" t="s">
        <v>37</v>
      </c>
      <c r="DW111" s="262" t="s">
        <v>37</v>
      </c>
      <c r="DX111" s="262" t="s">
        <v>37</v>
      </c>
      <c r="DY111" s="262" t="s">
        <v>37</v>
      </c>
      <c r="DZ111" s="262" t="s">
        <v>37</v>
      </c>
      <c r="EA111" s="262" t="s">
        <v>37</v>
      </c>
      <c r="EB111" s="262" t="s">
        <v>37</v>
      </c>
      <c r="EC111" s="262" t="s">
        <v>37</v>
      </c>
      <c r="ED111" s="262" t="s">
        <v>37</v>
      </c>
      <c r="EE111" s="263" t="s">
        <v>37</v>
      </c>
      <c r="EF111" s="264" t="s">
        <v>37</v>
      </c>
      <c r="EG111" s="262" t="s">
        <v>37</v>
      </c>
      <c r="EH111" s="262" t="s">
        <v>37</v>
      </c>
      <c r="EI111" s="262" t="s">
        <v>37</v>
      </c>
      <c r="EJ111" s="262" t="s">
        <v>37</v>
      </c>
      <c r="EK111" s="262" t="s">
        <v>37</v>
      </c>
      <c r="EL111" s="262" t="s">
        <v>37</v>
      </c>
      <c r="EM111" s="262" t="s">
        <v>37</v>
      </c>
      <c r="EN111" s="262" t="s">
        <v>37</v>
      </c>
      <c r="EO111" s="262" t="s">
        <v>37</v>
      </c>
      <c r="EP111" s="262" t="s">
        <v>37</v>
      </c>
      <c r="EQ111" s="262" t="s">
        <v>37</v>
      </c>
      <c r="ER111" s="262" t="s">
        <v>37</v>
      </c>
      <c r="ES111" s="265" t="s">
        <v>37</v>
      </c>
      <c r="ET111" s="261" t="s">
        <v>37</v>
      </c>
      <c r="EU111" s="262" t="s">
        <v>37</v>
      </c>
      <c r="EV111" s="262" t="s">
        <v>37</v>
      </c>
      <c r="EW111" s="262" t="s">
        <v>37</v>
      </c>
      <c r="EX111" s="262" t="s">
        <v>37</v>
      </c>
      <c r="EY111" s="262" t="s">
        <v>37</v>
      </c>
      <c r="EZ111" s="262" t="s">
        <v>37</v>
      </c>
      <c r="FA111" s="262" t="s">
        <v>37</v>
      </c>
      <c r="FB111" s="262" t="s">
        <v>37</v>
      </c>
      <c r="FC111" s="262" t="s">
        <v>37</v>
      </c>
      <c r="FD111" s="262" t="s">
        <v>37</v>
      </c>
      <c r="FE111" s="262" t="s">
        <v>37</v>
      </c>
      <c r="FF111" s="262" t="s">
        <v>37</v>
      </c>
      <c r="FG111" s="263" t="s">
        <v>37</v>
      </c>
      <c r="FH111" s="264" t="s">
        <v>37</v>
      </c>
      <c r="FI111" s="262" t="s">
        <v>37</v>
      </c>
      <c r="FJ111" s="262" t="s">
        <v>37</v>
      </c>
      <c r="FK111" s="262" t="s">
        <v>37</v>
      </c>
      <c r="FL111" s="262" t="s">
        <v>37</v>
      </c>
      <c r="FM111" s="262" t="s">
        <v>37</v>
      </c>
      <c r="FN111" s="262" t="s">
        <v>37</v>
      </c>
      <c r="FO111" s="262" t="s">
        <v>37</v>
      </c>
      <c r="FP111" s="262" t="s">
        <v>37</v>
      </c>
      <c r="FQ111" s="262" t="s">
        <v>37</v>
      </c>
      <c r="FR111" s="262" t="s">
        <v>37</v>
      </c>
      <c r="FS111" s="262" t="s">
        <v>37</v>
      </c>
      <c r="FT111" s="262" t="s">
        <v>37</v>
      </c>
      <c r="FU111" s="265"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303">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59" t="str">
        <f t="shared" si="56"/>
        <v>-</v>
      </c>
      <c r="X112" s="259" t="str">
        <f t="shared" si="56"/>
        <v>-</v>
      </c>
      <c r="Y112" s="259" t="str">
        <f t="shared" si="56"/>
        <v>-</v>
      </c>
      <c r="Z112" s="259" t="str">
        <f t="shared" si="56"/>
        <v>-</v>
      </c>
      <c r="AA112" s="259" t="str">
        <f t="shared" si="56"/>
        <v>-</v>
      </c>
      <c r="AB112" s="259" t="str">
        <f t="shared" si="56"/>
        <v>-</v>
      </c>
      <c r="AC112" s="259" t="str">
        <f t="shared" si="56"/>
        <v>-</v>
      </c>
      <c r="AD112" s="259" t="str">
        <f t="shared" si="56"/>
        <v>-</v>
      </c>
      <c r="AE112" s="259" t="str">
        <f t="shared" si="56"/>
        <v>-</v>
      </c>
      <c r="AF112" s="259" t="str">
        <f t="shared" si="56"/>
        <v>-</v>
      </c>
      <c r="AG112" s="259" t="str">
        <f t="shared" si="56"/>
        <v>-</v>
      </c>
      <c r="AH112" s="259" t="str">
        <f t="shared" si="56"/>
        <v>-</v>
      </c>
      <c r="AI112" s="259" t="str">
        <f t="shared" si="56"/>
        <v>-</v>
      </c>
      <c r="AJ112" s="259" t="str">
        <f t="shared" si="56"/>
        <v>-</v>
      </c>
      <c r="AK112" s="260" t="str">
        <f t="shared" si="57"/>
        <v>-</v>
      </c>
      <c r="AL112" s="260" t="str">
        <f t="shared" si="58"/>
        <v>-</v>
      </c>
      <c r="AM112" s="260" t="str">
        <f t="shared" si="59"/>
        <v>-</v>
      </c>
      <c r="AN112" s="260" t="str">
        <f t="shared" si="59"/>
        <v>-</v>
      </c>
      <c r="AO112" s="260" t="str">
        <f t="shared" si="59"/>
        <v>-</v>
      </c>
      <c r="AP112" s="260" t="str">
        <f t="shared" si="59"/>
        <v>-</v>
      </c>
      <c r="AQ112" s="260" t="str">
        <f t="shared" si="59"/>
        <v>-</v>
      </c>
      <c r="AR112" s="260" t="str">
        <f t="shared" si="60"/>
        <v>-</v>
      </c>
      <c r="AS112" s="260" t="str">
        <f t="shared" si="61"/>
        <v>-</v>
      </c>
      <c r="AT112" s="260" t="str">
        <f t="shared" si="62"/>
        <v>-</v>
      </c>
      <c r="AU112" s="260" t="str">
        <f t="shared" si="63"/>
        <v>-</v>
      </c>
      <c r="AV112" s="260" t="str">
        <f t="shared" si="64"/>
        <v>-</v>
      </c>
      <c r="AW112" s="260" t="str">
        <f t="shared" si="65"/>
        <v>-</v>
      </c>
      <c r="AX112" s="260" t="str">
        <f t="shared" si="66"/>
        <v>-</v>
      </c>
      <c r="AY112" s="260" t="str">
        <f t="shared" si="67"/>
        <v>-</v>
      </c>
      <c r="AZ112" s="260" t="str">
        <f t="shared" si="68"/>
        <v>-</v>
      </c>
      <c r="BA112" s="260" t="str">
        <f t="shared" si="69"/>
        <v>-</v>
      </c>
      <c r="BB112" s="260" t="str">
        <f t="shared" si="70"/>
        <v>-</v>
      </c>
      <c r="BC112" s="260" t="str">
        <f t="shared" si="71"/>
        <v>-</v>
      </c>
      <c r="BD112" s="260" t="str">
        <f t="shared" si="72"/>
        <v>-</v>
      </c>
      <c r="BE112" s="260" t="str">
        <f t="shared" si="73"/>
        <v>-</v>
      </c>
      <c r="BF112" s="259" t="str">
        <f t="shared" si="74"/>
        <v>-</v>
      </c>
      <c r="BG112" s="259" t="str">
        <f t="shared" si="74"/>
        <v>-</v>
      </c>
      <c r="BH112" s="259" t="str">
        <f t="shared" si="74"/>
        <v>-</v>
      </c>
      <c r="BI112" s="259" t="str">
        <f t="shared" si="74"/>
        <v>-</v>
      </c>
      <c r="BJ112" s="259" t="str">
        <f t="shared" si="74"/>
        <v>-</v>
      </c>
      <c r="BK112" s="259" t="str">
        <f t="shared" si="74"/>
        <v>-</v>
      </c>
      <c r="BL112" s="259" t="str">
        <f t="shared" si="74"/>
        <v>-</v>
      </c>
      <c r="BM112" s="259" t="str">
        <f t="shared" si="74"/>
        <v>-</v>
      </c>
      <c r="BN112" s="259" t="str">
        <f t="shared" si="74"/>
        <v>-</v>
      </c>
      <c r="BO112" s="259" t="str">
        <f t="shared" si="74"/>
        <v>-</v>
      </c>
      <c r="BP112" s="259" t="str">
        <f t="shared" si="74"/>
        <v>-</v>
      </c>
      <c r="BQ112" s="259" t="str">
        <f t="shared" si="74"/>
        <v>-</v>
      </c>
      <c r="BR112" s="259" t="str">
        <f t="shared" si="74"/>
        <v>-</v>
      </c>
      <c r="BS112" s="259" t="str">
        <f t="shared" si="74"/>
        <v>-</v>
      </c>
      <c r="BT112" s="260" t="str">
        <f t="shared" si="75"/>
        <v>-</v>
      </c>
      <c r="BU112" s="260" t="str">
        <f t="shared" si="76"/>
        <v>-</v>
      </c>
      <c r="BV112" s="260" t="str">
        <f t="shared" si="77"/>
        <v>-</v>
      </c>
      <c r="BW112" s="260" t="str">
        <f t="shared" si="78"/>
        <v>-</v>
      </c>
      <c r="BX112" s="260" t="str">
        <f t="shared" si="79"/>
        <v>-</v>
      </c>
      <c r="BY112" s="260" t="str">
        <f t="shared" si="80"/>
        <v>-</v>
      </c>
      <c r="BZ112" s="260" t="str">
        <f t="shared" si="81"/>
        <v>-</v>
      </c>
      <c r="CA112" s="260" t="str">
        <f t="shared" si="82"/>
        <v>-</v>
      </c>
      <c r="CB112" s="260" t="str">
        <f t="shared" si="83"/>
        <v>-</v>
      </c>
      <c r="CC112" s="260" t="str">
        <f t="shared" si="84"/>
        <v>-</v>
      </c>
      <c r="CD112" s="260" t="str">
        <f t="shared" si="85"/>
        <v>-</v>
      </c>
      <c r="CE112" s="260" t="str">
        <f t="shared" si="86"/>
        <v>-</v>
      </c>
      <c r="CF112" s="260" t="str">
        <f t="shared" si="87"/>
        <v>-</v>
      </c>
      <c r="CG112" s="260" t="str">
        <f t="shared" si="88"/>
        <v>-</v>
      </c>
      <c r="CH112" s="260" t="str">
        <f t="shared" si="89"/>
        <v>-</v>
      </c>
      <c r="CI112" s="260" t="str">
        <f t="shared" si="90"/>
        <v>-</v>
      </c>
      <c r="CJ112" s="260" t="str">
        <f t="shared" si="91"/>
        <v>-</v>
      </c>
      <c r="CK112" s="260" t="str">
        <f t="shared" si="92"/>
        <v>-</v>
      </c>
      <c r="CL112" s="260" t="str">
        <f t="shared" si="93"/>
        <v>-</v>
      </c>
      <c r="CM112" s="260" t="str">
        <f t="shared" si="94"/>
        <v>-</v>
      </c>
      <c r="CN112" s="260" t="str">
        <f t="shared" si="95"/>
        <v>-</v>
      </c>
      <c r="CO112" s="253"/>
      <c r="CP112" s="261" t="s">
        <v>37</v>
      </c>
      <c r="CQ112" s="262" t="s">
        <v>37</v>
      </c>
      <c r="CR112" s="262" t="s">
        <v>37</v>
      </c>
      <c r="CS112" s="262" t="s">
        <v>37</v>
      </c>
      <c r="CT112" s="262" t="s">
        <v>37</v>
      </c>
      <c r="CU112" s="262" t="s">
        <v>37</v>
      </c>
      <c r="CV112" s="262" t="s">
        <v>37</v>
      </c>
      <c r="CW112" s="262" t="s">
        <v>37</v>
      </c>
      <c r="CX112" s="262" t="s">
        <v>37</v>
      </c>
      <c r="CY112" s="262" t="s">
        <v>37</v>
      </c>
      <c r="CZ112" s="262" t="s">
        <v>37</v>
      </c>
      <c r="DA112" s="262" t="s">
        <v>37</v>
      </c>
      <c r="DB112" s="262" t="s">
        <v>37</v>
      </c>
      <c r="DC112" s="263" t="s">
        <v>37</v>
      </c>
      <c r="DD112" s="264" t="s">
        <v>37</v>
      </c>
      <c r="DE112" s="262" t="s">
        <v>37</v>
      </c>
      <c r="DF112" s="262" t="s">
        <v>37</v>
      </c>
      <c r="DG112" s="262" t="s">
        <v>37</v>
      </c>
      <c r="DH112" s="262" t="s">
        <v>37</v>
      </c>
      <c r="DI112" s="262" t="s">
        <v>37</v>
      </c>
      <c r="DJ112" s="262" t="s">
        <v>37</v>
      </c>
      <c r="DK112" s="262" t="s">
        <v>37</v>
      </c>
      <c r="DL112" s="262" t="s">
        <v>37</v>
      </c>
      <c r="DM112" s="262" t="s">
        <v>37</v>
      </c>
      <c r="DN112" s="262" t="s">
        <v>37</v>
      </c>
      <c r="DO112" s="262" t="s">
        <v>37</v>
      </c>
      <c r="DP112" s="262" t="s">
        <v>37</v>
      </c>
      <c r="DQ112" s="265" t="s">
        <v>37</v>
      </c>
      <c r="DR112" s="261" t="s">
        <v>37</v>
      </c>
      <c r="DS112" s="262" t="s">
        <v>37</v>
      </c>
      <c r="DT112" s="262" t="s">
        <v>37</v>
      </c>
      <c r="DU112" s="262" t="s">
        <v>37</v>
      </c>
      <c r="DV112" s="262" t="s">
        <v>37</v>
      </c>
      <c r="DW112" s="262" t="s">
        <v>37</v>
      </c>
      <c r="DX112" s="262" t="s">
        <v>37</v>
      </c>
      <c r="DY112" s="262" t="s">
        <v>37</v>
      </c>
      <c r="DZ112" s="262" t="s">
        <v>37</v>
      </c>
      <c r="EA112" s="262" t="s">
        <v>37</v>
      </c>
      <c r="EB112" s="262" t="s">
        <v>37</v>
      </c>
      <c r="EC112" s="262" t="s">
        <v>37</v>
      </c>
      <c r="ED112" s="262" t="s">
        <v>37</v>
      </c>
      <c r="EE112" s="263" t="s">
        <v>37</v>
      </c>
      <c r="EF112" s="264" t="s">
        <v>37</v>
      </c>
      <c r="EG112" s="262" t="s">
        <v>37</v>
      </c>
      <c r="EH112" s="262" t="s">
        <v>37</v>
      </c>
      <c r="EI112" s="262" t="s">
        <v>37</v>
      </c>
      <c r="EJ112" s="262" t="s">
        <v>37</v>
      </c>
      <c r="EK112" s="262" t="s">
        <v>37</v>
      </c>
      <c r="EL112" s="262" t="s">
        <v>37</v>
      </c>
      <c r="EM112" s="262" t="s">
        <v>37</v>
      </c>
      <c r="EN112" s="262" t="s">
        <v>37</v>
      </c>
      <c r="EO112" s="262" t="s">
        <v>37</v>
      </c>
      <c r="EP112" s="262" t="s">
        <v>37</v>
      </c>
      <c r="EQ112" s="262" t="s">
        <v>37</v>
      </c>
      <c r="ER112" s="262" t="s">
        <v>37</v>
      </c>
      <c r="ES112" s="265" t="s">
        <v>37</v>
      </c>
      <c r="ET112" s="261" t="s">
        <v>37</v>
      </c>
      <c r="EU112" s="262" t="s">
        <v>37</v>
      </c>
      <c r="EV112" s="262" t="s">
        <v>37</v>
      </c>
      <c r="EW112" s="262" t="s">
        <v>37</v>
      </c>
      <c r="EX112" s="262" t="s">
        <v>37</v>
      </c>
      <c r="EY112" s="262" t="s">
        <v>37</v>
      </c>
      <c r="EZ112" s="262" t="s">
        <v>37</v>
      </c>
      <c r="FA112" s="262" t="s">
        <v>37</v>
      </c>
      <c r="FB112" s="262" t="s">
        <v>37</v>
      </c>
      <c r="FC112" s="262" t="s">
        <v>37</v>
      </c>
      <c r="FD112" s="262" t="s">
        <v>37</v>
      </c>
      <c r="FE112" s="262" t="s">
        <v>37</v>
      </c>
      <c r="FF112" s="262" t="s">
        <v>37</v>
      </c>
      <c r="FG112" s="263" t="s">
        <v>37</v>
      </c>
      <c r="FH112" s="264" t="s">
        <v>37</v>
      </c>
      <c r="FI112" s="262" t="s">
        <v>37</v>
      </c>
      <c r="FJ112" s="262" t="s">
        <v>37</v>
      </c>
      <c r="FK112" s="262" t="s">
        <v>37</v>
      </c>
      <c r="FL112" s="262" t="s">
        <v>37</v>
      </c>
      <c r="FM112" s="262" t="s">
        <v>37</v>
      </c>
      <c r="FN112" s="262" t="s">
        <v>37</v>
      </c>
      <c r="FO112" s="262" t="s">
        <v>37</v>
      </c>
      <c r="FP112" s="262" t="s">
        <v>37</v>
      </c>
      <c r="FQ112" s="262" t="s">
        <v>37</v>
      </c>
      <c r="FR112" s="262" t="s">
        <v>37</v>
      </c>
      <c r="FS112" s="262" t="s">
        <v>37</v>
      </c>
      <c r="FT112" s="262" t="s">
        <v>37</v>
      </c>
      <c r="FU112" s="265"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303">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59" t="str">
        <f t="shared" si="56"/>
        <v>-</v>
      </c>
      <c r="X113" s="259" t="str">
        <f t="shared" si="56"/>
        <v>-</v>
      </c>
      <c r="Y113" s="259" t="str">
        <f t="shared" si="56"/>
        <v>-</v>
      </c>
      <c r="Z113" s="259" t="str">
        <f t="shared" si="56"/>
        <v>-</v>
      </c>
      <c r="AA113" s="259" t="str">
        <f t="shared" si="56"/>
        <v>-</v>
      </c>
      <c r="AB113" s="259" t="str">
        <f t="shared" si="56"/>
        <v>-</v>
      </c>
      <c r="AC113" s="259" t="str">
        <f t="shared" si="56"/>
        <v>-</v>
      </c>
      <c r="AD113" s="259" t="str">
        <f t="shared" si="56"/>
        <v>-</v>
      </c>
      <c r="AE113" s="259" t="str">
        <f t="shared" si="56"/>
        <v>-</v>
      </c>
      <c r="AF113" s="259" t="str">
        <f t="shared" si="56"/>
        <v>-</v>
      </c>
      <c r="AG113" s="259" t="str">
        <f t="shared" si="56"/>
        <v>-</v>
      </c>
      <c r="AH113" s="259" t="str">
        <f t="shared" si="56"/>
        <v>-</v>
      </c>
      <c r="AI113" s="259" t="str">
        <f t="shared" si="56"/>
        <v>-</v>
      </c>
      <c r="AJ113" s="259" t="str">
        <f t="shared" si="56"/>
        <v>-</v>
      </c>
      <c r="AK113" s="260" t="str">
        <f t="shared" si="57"/>
        <v>-</v>
      </c>
      <c r="AL113" s="260" t="str">
        <f t="shared" si="58"/>
        <v>-</v>
      </c>
      <c r="AM113" s="260" t="str">
        <f t="shared" si="59"/>
        <v>-</v>
      </c>
      <c r="AN113" s="260" t="str">
        <f t="shared" si="59"/>
        <v>-</v>
      </c>
      <c r="AO113" s="260" t="str">
        <f t="shared" si="59"/>
        <v>-</v>
      </c>
      <c r="AP113" s="260" t="str">
        <f t="shared" si="59"/>
        <v>-</v>
      </c>
      <c r="AQ113" s="260" t="str">
        <f t="shared" si="59"/>
        <v>-</v>
      </c>
      <c r="AR113" s="260" t="str">
        <f t="shared" si="60"/>
        <v>-</v>
      </c>
      <c r="AS113" s="260" t="str">
        <f t="shared" si="61"/>
        <v>-</v>
      </c>
      <c r="AT113" s="260" t="str">
        <f t="shared" si="62"/>
        <v>-</v>
      </c>
      <c r="AU113" s="260" t="str">
        <f t="shared" si="63"/>
        <v>-</v>
      </c>
      <c r="AV113" s="260" t="str">
        <f t="shared" si="64"/>
        <v>-</v>
      </c>
      <c r="AW113" s="260" t="str">
        <f t="shared" si="65"/>
        <v>-</v>
      </c>
      <c r="AX113" s="260" t="str">
        <f t="shared" si="66"/>
        <v>-</v>
      </c>
      <c r="AY113" s="260" t="str">
        <f t="shared" si="67"/>
        <v>-</v>
      </c>
      <c r="AZ113" s="260" t="str">
        <f t="shared" si="68"/>
        <v>-</v>
      </c>
      <c r="BA113" s="260" t="str">
        <f t="shared" si="69"/>
        <v>-</v>
      </c>
      <c r="BB113" s="260" t="str">
        <f t="shared" si="70"/>
        <v>-</v>
      </c>
      <c r="BC113" s="260" t="str">
        <f t="shared" si="71"/>
        <v>-</v>
      </c>
      <c r="BD113" s="260" t="str">
        <f t="shared" si="72"/>
        <v>-</v>
      </c>
      <c r="BE113" s="260" t="str">
        <f t="shared" si="73"/>
        <v>-</v>
      </c>
      <c r="BF113" s="259" t="str">
        <f t="shared" si="74"/>
        <v>-</v>
      </c>
      <c r="BG113" s="259" t="str">
        <f t="shared" si="74"/>
        <v>-</v>
      </c>
      <c r="BH113" s="259" t="str">
        <f t="shared" si="74"/>
        <v>-</v>
      </c>
      <c r="BI113" s="259" t="str">
        <f t="shared" si="74"/>
        <v>-</v>
      </c>
      <c r="BJ113" s="259" t="str">
        <f t="shared" si="74"/>
        <v>-</v>
      </c>
      <c r="BK113" s="259" t="str">
        <f t="shared" si="74"/>
        <v>-</v>
      </c>
      <c r="BL113" s="259" t="str">
        <f t="shared" si="74"/>
        <v>-</v>
      </c>
      <c r="BM113" s="259" t="str">
        <f t="shared" si="74"/>
        <v>-</v>
      </c>
      <c r="BN113" s="259" t="str">
        <f t="shared" si="74"/>
        <v>-</v>
      </c>
      <c r="BO113" s="259" t="str">
        <f t="shared" si="74"/>
        <v>-</v>
      </c>
      <c r="BP113" s="259" t="str">
        <f t="shared" si="74"/>
        <v>-</v>
      </c>
      <c r="BQ113" s="259" t="str">
        <f t="shared" si="74"/>
        <v>-</v>
      </c>
      <c r="BR113" s="259" t="str">
        <f t="shared" si="74"/>
        <v>-</v>
      </c>
      <c r="BS113" s="259" t="str">
        <f t="shared" si="74"/>
        <v>-</v>
      </c>
      <c r="BT113" s="260" t="str">
        <f t="shared" si="75"/>
        <v>-</v>
      </c>
      <c r="BU113" s="260" t="str">
        <f t="shared" si="76"/>
        <v>-</v>
      </c>
      <c r="BV113" s="260" t="str">
        <f t="shared" si="77"/>
        <v>-</v>
      </c>
      <c r="BW113" s="260" t="str">
        <f t="shared" si="78"/>
        <v>-</v>
      </c>
      <c r="BX113" s="260" t="str">
        <f t="shared" si="79"/>
        <v>-</v>
      </c>
      <c r="BY113" s="260" t="str">
        <f t="shared" si="80"/>
        <v>-</v>
      </c>
      <c r="BZ113" s="260" t="str">
        <f t="shared" si="81"/>
        <v>-</v>
      </c>
      <c r="CA113" s="260" t="str">
        <f t="shared" si="82"/>
        <v>-</v>
      </c>
      <c r="CB113" s="260" t="str">
        <f t="shared" si="83"/>
        <v>-</v>
      </c>
      <c r="CC113" s="260" t="str">
        <f t="shared" si="84"/>
        <v>-</v>
      </c>
      <c r="CD113" s="260" t="str">
        <f t="shared" si="85"/>
        <v>-</v>
      </c>
      <c r="CE113" s="260" t="str">
        <f t="shared" si="86"/>
        <v>-</v>
      </c>
      <c r="CF113" s="260" t="str">
        <f t="shared" si="87"/>
        <v>-</v>
      </c>
      <c r="CG113" s="260" t="str">
        <f t="shared" si="88"/>
        <v>-</v>
      </c>
      <c r="CH113" s="260" t="str">
        <f t="shared" si="89"/>
        <v>-</v>
      </c>
      <c r="CI113" s="260" t="str">
        <f t="shared" si="90"/>
        <v>-</v>
      </c>
      <c r="CJ113" s="260" t="str">
        <f t="shared" si="91"/>
        <v>-</v>
      </c>
      <c r="CK113" s="260" t="str">
        <f t="shared" si="92"/>
        <v>-</v>
      </c>
      <c r="CL113" s="260" t="str">
        <f t="shared" si="93"/>
        <v>-</v>
      </c>
      <c r="CM113" s="260" t="str">
        <f t="shared" si="94"/>
        <v>-</v>
      </c>
      <c r="CN113" s="260" t="str">
        <f t="shared" si="95"/>
        <v>-</v>
      </c>
      <c r="CO113" s="253"/>
      <c r="CP113" s="261" t="s">
        <v>37</v>
      </c>
      <c r="CQ113" s="262" t="s">
        <v>37</v>
      </c>
      <c r="CR113" s="262" t="s">
        <v>37</v>
      </c>
      <c r="CS113" s="262" t="s">
        <v>37</v>
      </c>
      <c r="CT113" s="262" t="s">
        <v>37</v>
      </c>
      <c r="CU113" s="262" t="s">
        <v>37</v>
      </c>
      <c r="CV113" s="262" t="s">
        <v>37</v>
      </c>
      <c r="CW113" s="262" t="s">
        <v>37</v>
      </c>
      <c r="CX113" s="262" t="s">
        <v>37</v>
      </c>
      <c r="CY113" s="262" t="s">
        <v>37</v>
      </c>
      <c r="CZ113" s="262" t="s">
        <v>37</v>
      </c>
      <c r="DA113" s="262" t="s">
        <v>37</v>
      </c>
      <c r="DB113" s="262" t="s">
        <v>37</v>
      </c>
      <c r="DC113" s="263" t="s">
        <v>37</v>
      </c>
      <c r="DD113" s="264" t="s">
        <v>37</v>
      </c>
      <c r="DE113" s="262" t="s">
        <v>37</v>
      </c>
      <c r="DF113" s="262" t="s">
        <v>37</v>
      </c>
      <c r="DG113" s="262" t="s">
        <v>37</v>
      </c>
      <c r="DH113" s="262" t="s">
        <v>37</v>
      </c>
      <c r="DI113" s="262" t="s">
        <v>37</v>
      </c>
      <c r="DJ113" s="262" t="s">
        <v>37</v>
      </c>
      <c r="DK113" s="262" t="s">
        <v>37</v>
      </c>
      <c r="DL113" s="262" t="s">
        <v>37</v>
      </c>
      <c r="DM113" s="262" t="s">
        <v>37</v>
      </c>
      <c r="DN113" s="262" t="s">
        <v>37</v>
      </c>
      <c r="DO113" s="262" t="s">
        <v>37</v>
      </c>
      <c r="DP113" s="262" t="s">
        <v>37</v>
      </c>
      <c r="DQ113" s="265" t="s">
        <v>37</v>
      </c>
      <c r="DR113" s="261" t="s">
        <v>37</v>
      </c>
      <c r="DS113" s="262" t="s">
        <v>37</v>
      </c>
      <c r="DT113" s="262" t="s">
        <v>37</v>
      </c>
      <c r="DU113" s="262" t="s">
        <v>37</v>
      </c>
      <c r="DV113" s="262" t="s">
        <v>37</v>
      </c>
      <c r="DW113" s="262" t="s">
        <v>37</v>
      </c>
      <c r="DX113" s="262" t="s">
        <v>37</v>
      </c>
      <c r="DY113" s="262" t="s">
        <v>37</v>
      </c>
      <c r="DZ113" s="262" t="s">
        <v>37</v>
      </c>
      <c r="EA113" s="262" t="s">
        <v>37</v>
      </c>
      <c r="EB113" s="262" t="s">
        <v>37</v>
      </c>
      <c r="EC113" s="262" t="s">
        <v>37</v>
      </c>
      <c r="ED113" s="262" t="s">
        <v>37</v>
      </c>
      <c r="EE113" s="263" t="s">
        <v>37</v>
      </c>
      <c r="EF113" s="264" t="s">
        <v>37</v>
      </c>
      <c r="EG113" s="262" t="s">
        <v>37</v>
      </c>
      <c r="EH113" s="262" t="s">
        <v>37</v>
      </c>
      <c r="EI113" s="262" t="s">
        <v>37</v>
      </c>
      <c r="EJ113" s="262" t="s">
        <v>37</v>
      </c>
      <c r="EK113" s="262" t="s">
        <v>37</v>
      </c>
      <c r="EL113" s="262" t="s">
        <v>37</v>
      </c>
      <c r="EM113" s="262" t="s">
        <v>37</v>
      </c>
      <c r="EN113" s="262" t="s">
        <v>37</v>
      </c>
      <c r="EO113" s="262" t="s">
        <v>37</v>
      </c>
      <c r="EP113" s="262" t="s">
        <v>37</v>
      </c>
      <c r="EQ113" s="262" t="s">
        <v>37</v>
      </c>
      <c r="ER113" s="262" t="s">
        <v>37</v>
      </c>
      <c r="ES113" s="265" t="s">
        <v>37</v>
      </c>
      <c r="ET113" s="261" t="s">
        <v>37</v>
      </c>
      <c r="EU113" s="262" t="s">
        <v>37</v>
      </c>
      <c r="EV113" s="262" t="s">
        <v>37</v>
      </c>
      <c r="EW113" s="262" t="s">
        <v>37</v>
      </c>
      <c r="EX113" s="262" t="s">
        <v>37</v>
      </c>
      <c r="EY113" s="262" t="s">
        <v>37</v>
      </c>
      <c r="EZ113" s="262" t="s">
        <v>37</v>
      </c>
      <c r="FA113" s="262" t="s">
        <v>37</v>
      </c>
      <c r="FB113" s="262" t="s">
        <v>37</v>
      </c>
      <c r="FC113" s="262" t="s">
        <v>37</v>
      </c>
      <c r="FD113" s="262" t="s">
        <v>37</v>
      </c>
      <c r="FE113" s="262" t="s">
        <v>37</v>
      </c>
      <c r="FF113" s="262" t="s">
        <v>37</v>
      </c>
      <c r="FG113" s="263" t="s">
        <v>37</v>
      </c>
      <c r="FH113" s="264" t="s">
        <v>37</v>
      </c>
      <c r="FI113" s="262" t="s">
        <v>37</v>
      </c>
      <c r="FJ113" s="262" t="s">
        <v>37</v>
      </c>
      <c r="FK113" s="262" t="s">
        <v>37</v>
      </c>
      <c r="FL113" s="262" t="s">
        <v>37</v>
      </c>
      <c r="FM113" s="262" t="s">
        <v>37</v>
      </c>
      <c r="FN113" s="262" t="s">
        <v>37</v>
      </c>
      <c r="FO113" s="262" t="s">
        <v>37</v>
      </c>
      <c r="FP113" s="262" t="s">
        <v>37</v>
      </c>
      <c r="FQ113" s="262" t="s">
        <v>37</v>
      </c>
      <c r="FR113" s="262" t="s">
        <v>37</v>
      </c>
      <c r="FS113" s="262" t="s">
        <v>37</v>
      </c>
      <c r="FT113" s="262" t="s">
        <v>37</v>
      </c>
      <c r="FU113" s="265"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303">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59" t="str">
        <f t="shared" si="56"/>
        <v>-</v>
      </c>
      <c r="X114" s="259" t="str">
        <f t="shared" si="56"/>
        <v>-</v>
      </c>
      <c r="Y114" s="259" t="str">
        <f t="shared" si="56"/>
        <v>-</v>
      </c>
      <c r="Z114" s="259" t="str">
        <f t="shared" si="56"/>
        <v>-</v>
      </c>
      <c r="AA114" s="259" t="str">
        <f t="shared" si="56"/>
        <v>-</v>
      </c>
      <c r="AB114" s="259" t="str">
        <f t="shared" si="56"/>
        <v>-</v>
      </c>
      <c r="AC114" s="259" t="str">
        <f t="shared" si="56"/>
        <v>-</v>
      </c>
      <c r="AD114" s="259" t="str">
        <f t="shared" si="56"/>
        <v>-</v>
      </c>
      <c r="AE114" s="259" t="str">
        <f t="shared" si="56"/>
        <v>-</v>
      </c>
      <c r="AF114" s="259" t="str">
        <f t="shared" si="56"/>
        <v>-</v>
      </c>
      <c r="AG114" s="259" t="str">
        <f t="shared" si="56"/>
        <v>-</v>
      </c>
      <c r="AH114" s="259" t="str">
        <f t="shared" si="56"/>
        <v>-</v>
      </c>
      <c r="AI114" s="259" t="str">
        <f t="shared" si="56"/>
        <v>-</v>
      </c>
      <c r="AJ114" s="259" t="str">
        <f t="shared" si="56"/>
        <v>-</v>
      </c>
      <c r="AK114" s="260" t="str">
        <f t="shared" si="57"/>
        <v>-</v>
      </c>
      <c r="AL114" s="260" t="str">
        <f t="shared" si="58"/>
        <v>-</v>
      </c>
      <c r="AM114" s="260" t="str">
        <f t="shared" si="59"/>
        <v>-</v>
      </c>
      <c r="AN114" s="260" t="str">
        <f t="shared" si="59"/>
        <v>-</v>
      </c>
      <c r="AO114" s="260" t="str">
        <f t="shared" si="59"/>
        <v>-</v>
      </c>
      <c r="AP114" s="260" t="str">
        <f t="shared" si="59"/>
        <v>-</v>
      </c>
      <c r="AQ114" s="260" t="str">
        <f t="shared" si="59"/>
        <v>-</v>
      </c>
      <c r="AR114" s="260" t="str">
        <f t="shared" si="60"/>
        <v>-</v>
      </c>
      <c r="AS114" s="260" t="str">
        <f t="shared" si="61"/>
        <v>-</v>
      </c>
      <c r="AT114" s="260" t="str">
        <f t="shared" si="62"/>
        <v>-</v>
      </c>
      <c r="AU114" s="260" t="str">
        <f t="shared" si="63"/>
        <v>-</v>
      </c>
      <c r="AV114" s="260" t="str">
        <f t="shared" si="64"/>
        <v>-</v>
      </c>
      <c r="AW114" s="260" t="str">
        <f t="shared" si="65"/>
        <v>-</v>
      </c>
      <c r="AX114" s="260" t="str">
        <f t="shared" si="66"/>
        <v>-</v>
      </c>
      <c r="AY114" s="260" t="str">
        <f t="shared" si="67"/>
        <v>-</v>
      </c>
      <c r="AZ114" s="260" t="str">
        <f t="shared" si="68"/>
        <v>-</v>
      </c>
      <c r="BA114" s="260" t="str">
        <f t="shared" si="69"/>
        <v>-</v>
      </c>
      <c r="BB114" s="260" t="str">
        <f t="shared" si="70"/>
        <v>-</v>
      </c>
      <c r="BC114" s="260" t="str">
        <f t="shared" si="71"/>
        <v>-</v>
      </c>
      <c r="BD114" s="260" t="str">
        <f t="shared" si="72"/>
        <v>-</v>
      </c>
      <c r="BE114" s="260" t="str">
        <f t="shared" si="73"/>
        <v>-</v>
      </c>
      <c r="BF114" s="259" t="str">
        <f t="shared" si="74"/>
        <v>-</v>
      </c>
      <c r="BG114" s="259" t="str">
        <f t="shared" si="74"/>
        <v>-</v>
      </c>
      <c r="BH114" s="259" t="str">
        <f t="shared" si="74"/>
        <v>-</v>
      </c>
      <c r="BI114" s="259" t="str">
        <f t="shared" si="74"/>
        <v>-</v>
      </c>
      <c r="BJ114" s="259" t="str">
        <f t="shared" si="74"/>
        <v>-</v>
      </c>
      <c r="BK114" s="259" t="str">
        <f t="shared" si="74"/>
        <v>-</v>
      </c>
      <c r="BL114" s="259" t="str">
        <f t="shared" si="74"/>
        <v>-</v>
      </c>
      <c r="BM114" s="259" t="str">
        <f t="shared" si="74"/>
        <v>-</v>
      </c>
      <c r="BN114" s="259" t="str">
        <f t="shared" si="74"/>
        <v>-</v>
      </c>
      <c r="BO114" s="259" t="str">
        <f t="shared" si="74"/>
        <v>-</v>
      </c>
      <c r="BP114" s="259" t="str">
        <f t="shared" si="74"/>
        <v>-</v>
      </c>
      <c r="BQ114" s="259" t="str">
        <f t="shared" si="74"/>
        <v>-</v>
      </c>
      <c r="BR114" s="259" t="str">
        <f t="shared" si="74"/>
        <v>-</v>
      </c>
      <c r="BS114" s="259" t="str">
        <f t="shared" si="74"/>
        <v>-</v>
      </c>
      <c r="BT114" s="260" t="str">
        <f t="shared" si="75"/>
        <v>-</v>
      </c>
      <c r="BU114" s="260" t="str">
        <f t="shared" si="76"/>
        <v>-</v>
      </c>
      <c r="BV114" s="260" t="str">
        <f t="shared" si="77"/>
        <v>-</v>
      </c>
      <c r="BW114" s="260" t="str">
        <f t="shared" si="78"/>
        <v>-</v>
      </c>
      <c r="BX114" s="260" t="str">
        <f t="shared" si="79"/>
        <v>-</v>
      </c>
      <c r="BY114" s="260" t="str">
        <f t="shared" si="80"/>
        <v>-</v>
      </c>
      <c r="BZ114" s="260" t="str">
        <f t="shared" si="81"/>
        <v>-</v>
      </c>
      <c r="CA114" s="260" t="str">
        <f t="shared" si="82"/>
        <v>-</v>
      </c>
      <c r="CB114" s="260" t="str">
        <f t="shared" si="83"/>
        <v>-</v>
      </c>
      <c r="CC114" s="260" t="str">
        <f t="shared" si="84"/>
        <v>-</v>
      </c>
      <c r="CD114" s="260" t="str">
        <f t="shared" si="85"/>
        <v>-</v>
      </c>
      <c r="CE114" s="260" t="str">
        <f t="shared" si="86"/>
        <v>-</v>
      </c>
      <c r="CF114" s="260" t="str">
        <f t="shared" si="87"/>
        <v>-</v>
      </c>
      <c r="CG114" s="260" t="str">
        <f t="shared" si="88"/>
        <v>-</v>
      </c>
      <c r="CH114" s="260" t="str">
        <f t="shared" si="89"/>
        <v>-</v>
      </c>
      <c r="CI114" s="260" t="str">
        <f t="shared" si="90"/>
        <v>-</v>
      </c>
      <c r="CJ114" s="260" t="str">
        <f t="shared" si="91"/>
        <v>-</v>
      </c>
      <c r="CK114" s="260" t="str">
        <f t="shared" si="92"/>
        <v>-</v>
      </c>
      <c r="CL114" s="260" t="str">
        <f t="shared" si="93"/>
        <v>-</v>
      </c>
      <c r="CM114" s="260" t="str">
        <f t="shared" si="94"/>
        <v>-</v>
      </c>
      <c r="CN114" s="260" t="str">
        <f t="shared" si="95"/>
        <v>-</v>
      </c>
      <c r="CO114" s="253"/>
      <c r="CP114" s="261" t="s">
        <v>37</v>
      </c>
      <c r="CQ114" s="262" t="s">
        <v>37</v>
      </c>
      <c r="CR114" s="262" t="s">
        <v>37</v>
      </c>
      <c r="CS114" s="262" t="s">
        <v>37</v>
      </c>
      <c r="CT114" s="262" t="s">
        <v>37</v>
      </c>
      <c r="CU114" s="262" t="s">
        <v>37</v>
      </c>
      <c r="CV114" s="262" t="s">
        <v>37</v>
      </c>
      <c r="CW114" s="262" t="s">
        <v>37</v>
      </c>
      <c r="CX114" s="262" t="s">
        <v>37</v>
      </c>
      <c r="CY114" s="262" t="s">
        <v>37</v>
      </c>
      <c r="CZ114" s="262" t="s">
        <v>37</v>
      </c>
      <c r="DA114" s="262" t="s">
        <v>37</v>
      </c>
      <c r="DB114" s="262" t="s">
        <v>37</v>
      </c>
      <c r="DC114" s="263" t="s">
        <v>37</v>
      </c>
      <c r="DD114" s="264" t="s">
        <v>37</v>
      </c>
      <c r="DE114" s="262" t="s">
        <v>37</v>
      </c>
      <c r="DF114" s="262" t="s">
        <v>37</v>
      </c>
      <c r="DG114" s="262" t="s">
        <v>37</v>
      </c>
      <c r="DH114" s="262" t="s">
        <v>37</v>
      </c>
      <c r="DI114" s="262" t="s">
        <v>37</v>
      </c>
      <c r="DJ114" s="262" t="s">
        <v>37</v>
      </c>
      <c r="DK114" s="262" t="s">
        <v>37</v>
      </c>
      <c r="DL114" s="262" t="s">
        <v>37</v>
      </c>
      <c r="DM114" s="262" t="s">
        <v>37</v>
      </c>
      <c r="DN114" s="262" t="s">
        <v>37</v>
      </c>
      <c r="DO114" s="262" t="s">
        <v>37</v>
      </c>
      <c r="DP114" s="262" t="s">
        <v>37</v>
      </c>
      <c r="DQ114" s="265" t="s">
        <v>37</v>
      </c>
      <c r="DR114" s="261" t="s">
        <v>37</v>
      </c>
      <c r="DS114" s="262" t="s">
        <v>37</v>
      </c>
      <c r="DT114" s="262" t="s">
        <v>37</v>
      </c>
      <c r="DU114" s="262" t="s">
        <v>37</v>
      </c>
      <c r="DV114" s="262" t="s">
        <v>37</v>
      </c>
      <c r="DW114" s="262" t="s">
        <v>37</v>
      </c>
      <c r="DX114" s="262" t="s">
        <v>37</v>
      </c>
      <c r="DY114" s="262" t="s">
        <v>37</v>
      </c>
      <c r="DZ114" s="262" t="s">
        <v>37</v>
      </c>
      <c r="EA114" s="262" t="s">
        <v>37</v>
      </c>
      <c r="EB114" s="262" t="s">
        <v>37</v>
      </c>
      <c r="EC114" s="262" t="s">
        <v>37</v>
      </c>
      <c r="ED114" s="262" t="s">
        <v>37</v>
      </c>
      <c r="EE114" s="263" t="s">
        <v>37</v>
      </c>
      <c r="EF114" s="264" t="s">
        <v>37</v>
      </c>
      <c r="EG114" s="262" t="s">
        <v>37</v>
      </c>
      <c r="EH114" s="262" t="s">
        <v>37</v>
      </c>
      <c r="EI114" s="262" t="s">
        <v>37</v>
      </c>
      <c r="EJ114" s="262" t="s">
        <v>37</v>
      </c>
      <c r="EK114" s="262" t="s">
        <v>37</v>
      </c>
      <c r="EL114" s="262" t="s">
        <v>37</v>
      </c>
      <c r="EM114" s="262" t="s">
        <v>37</v>
      </c>
      <c r="EN114" s="262" t="s">
        <v>37</v>
      </c>
      <c r="EO114" s="262" t="s">
        <v>37</v>
      </c>
      <c r="EP114" s="262" t="s">
        <v>37</v>
      </c>
      <c r="EQ114" s="262" t="s">
        <v>37</v>
      </c>
      <c r="ER114" s="262" t="s">
        <v>37</v>
      </c>
      <c r="ES114" s="265" t="s">
        <v>37</v>
      </c>
      <c r="ET114" s="261" t="s">
        <v>37</v>
      </c>
      <c r="EU114" s="262" t="s">
        <v>37</v>
      </c>
      <c r="EV114" s="262" t="s">
        <v>37</v>
      </c>
      <c r="EW114" s="262" t="s">
        <v>37</v>
      </c>
      <c r="EX114" s="262" t="s">
        <v>37</v>
      </c>
      <c r="EY114" s="262" t="s">
        <v>37</v>
      </c>
      <c r="EZ114" s="262" t="s">
        <v>37</v>
      </c>
      <c r="FA114" s="262" t="s">
        <v>37</v>
      </c>
      <c r="FB114" s="262" t="s">
        <v>37</v>
      </c>
      <c r="FC114" s="262" t="s">
        <v>37</v>
      </c>
      <c r="FD114" s="262" t="s">
        <v>37</v>
      </c>
      <c r="FE114" s="262" t="s">
        <v>37</v>
      </c>
      <c r="FF114" s="262" t="s">
        <v>37</v>
      </c>
      <c r="FG114" s="263" t="s">
        <v>37</v>
      </c>
      <c r="FH114" s="264" t="s">
        <v>37</v>
      </c>
      <c r="FI114" s="262" t="s">
        <v>37</v>
      </c>
      <c r="FJ114" s="262" t="s">
        <v>37</v>
      </c>
      <c r="FK114" s="262" t="s">
        <v>37</v>
      </c>
      <c r="FL114" s="262" t="s">
        <v>37</v>
      </c>
      <c r="FM114" s="262" t="s">
        <v>37</v>
      </c>
      <c r="FN114" s="262" t="s">
        <v>37</v>
      </c>
      <c r="FO114" s="262" t="s">
        <v>37</v>
      </c>
      <c r="FP114" s="262" t="s">
        <v>37</v>
      </c>
      <c r="FQ114" s="262" t="s">
        <v>37</v>
      </c>
      <c r="FR114" s="262" t="s">
        <v>37</v>
      </c>
      <c r="FS114" s="262" t="s">
        <v>37</v>
      </c>
      <c r="FT114" s="262" t="s">
        <v>37</v>
      </c>
      <c r="FU114" s="265"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303">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59" t="str">
        <f t="shared" ref="W115:AJ124" si="98">INDEX($CP115:$FU115,1,W$100+(d.Region-1)*28)</f>
        <v>-</v>
      </c>
      <c r="X115" s="259" t="str">
        <f t="shared" si="98"/>
        <v>-</v>
      </c>
      <c r="Y115" s="259" t="str">
        <f t="shared" si="98"/>
        <v>-</v>
      </c>
      <c r="Z115" s="259" t="str">
        <f t="shared" si="98"/>
        <v>-</v>
      </c>
      <c r="AA115" s="259" t="str">
        <f t="shared" si="98"/>
        <v>-</v>
      </c>
      <c r="AB115" s="259" t="str">
        <f t="shared" si="98"/>
        <v>-</v>
      </c>
      <c r="AC115" s="259" t="str">
        <f t="shared" si="98"/>
        <v>-</v>
      </c>
      <c r="AD115" s="259" t="str">
        <f t="shared" si="98"/>
        <v>-</v>
      </c>
      <c r="AE115" s="259" t="str">
        <f t="shared" si="98"/>
        <v>-</v>
      </c>
      <c r="AF115" s="259" t="str">
        <f t="shared" si="98"/>
        <v>-</v>
      </c>
      <c r="AG115" s="259" t="str">
        <f t="shared" si="98"/>
        <v>-</v>
      </c>
      <c r="AH115" s="259" t="str">
        <f t="shared" si="98"/>
        <v>-</v>
      </c>
      <c r="AI115" s="259" t="str">
        <f t="shared" si="98"/>
        <v>-</v>
      </c>
      <c r="AJ115" s="259" t="str">
        <f t="shared" si="98"/>
        <v>-</v>
      </c>
      <c r="AK115" s="260" t="str">
        <f t="shared" si="57"/>
        <v>-</v>
      </c>
      <c r="AL115" s="260" t="str">
        <f t="shared" si="58"/>
        <v>-</v>
      </c>
      <c r="AM115" s="260" t="str">
        <f t="shared" si="59"/>
        <v>-</v>
      </c>
      <c r="AN115" s="260" t="str">
        <f t="shared" si="59"/>
        <v>-</v>
      </c>
      <c r="AO115" s="260" t="str">
        <f t="shared" si="59"/>
        <v>-</v>
      </c>
      <c r="AP115" s="260" t="str">
        <f t="shared" si="59"/>
        <v>-</v>
      </c>
      <c r="AQ115" s="260" t="str">
        <f t="shared" si="59"/>
        <v>-</v>
      </c>
      <c r="AR115" s="260" t="str">
        <f t="shared" si="60"/>
        <v>-</v>
      </c>
      <c r="AS115" s="260" t="str">
        <f t="shared" si="61"/>
        <v>-</v>
      </c>
      <c r="AT115" s="260" t="str">
        <f t="shared" si="62"/>
        <v>-</v>
      </c>
      <c r="AU115" s="260" t="str">
        <f t="shared" si="63"/>
        <v>-</v>
      </c>
      <c r="AV115" s="260" t="str">
        <f t="shared" si="64"/>
        <v>-</v>
      </c>
      <c r="AW115" s="260" t="str">
        <f t="shared" si="65"/>
        <v>-</v>
      </c>
      <c r="AX115" s="260" t="str">
        <f t="shared" si="66"/>
        <v>-</v>
      </c>
      <c r="AY115" s="260" t="str">
        <f t="shared" si="67"/>
        <v>-</v>
      </c>
      <c r="AZ115" s="260" t="str">
        <f t="shared" si="68"/>
        <v>-</v>
      </c>
      <c r="BA115" s="260" t="str">
        <f t="shared" si="69"/>
        <v>-</v>
      </c>
      <c r="BB115" s="260" t="str">
        <f t="shared" si="70"/>
        <v>-</v>
      </c>
      <c r="BC115" s="260" t="str">
        <f t="shared" si="71"/>
        <v>-</v>
      </c>
      <c r="BD115" s="260" t="str">
        <f t="shared" si="72"/>
        <v>-</v>
      </c>
      <c r="BE115" s="260" t="str">
        <f t="shared" si="73"/>
        <v>-</v>
      </c>
      <c r="BF115" s="259" t="str">
        <f t="shared" ref="BF115:BS124" si="99">INDEX($CP115:$FU115,1,BF$100+(d.Region-1)*28)</f>
        <v>-</v>
      </c>
      <c r="BG115" s="259" t="str">
        <f t="shared" si="99"/>
        <v>-</v>
      </c>
      <c r="BH115" s="259" t="str">
        <f t="shared" si="99"/>
        <v>-</v>
      </c>
      <c r="BI115" s="259" t="str">
        <f t="shared" si="99"/>
        <v>-</v>
      </c>
      <c r="BJ115" s="259" t="str">
        <f t="shared" si="99"/>
        <v>-</v>
      </c>
      <c r="BK115" s="259" t="str">
        <f t="shared" si="99"/>
        <v>-</v>
      </c>
      <c r="BL115" s="259" t="str">
        <f t="shared" si="99"/>
        <v>-</v>
      </c>
      <c r="BM115" s="259" t="str">
        <f t="shared" si="99"/>
        <v>-</v>
      </c>
      <c r="BN115" s="259" t="str">
        <f t="shared" si="99"/>
        <v>-</v>
      </c>
      <c r="BO115" s="259" t="str">
        <f t="shared" si="99"/>
        <v>-</v>
      </c>
      <c r="BP115" s="259" t="str">
        <f t="shared" si="99"/>
        <v>-</v>
      </c>
      <c r="BQ115" s="259" t="str">
        <f t="shared" si="99"/>
        <v>-</v>
      </c>
      <c r="BR115" s="259" t="str">
        <f t="shared" si="99"/>
        <v>-</v>
      </c>
      <c r="BS115" s="259" t="str">
        <f t="shared" si="99"/>
        <v>-</v>
      </c>
      <c r="BT115" s="260" t="str">
        <f t="shared" si="75"/>
        <v>-</v>
      </c>
      <c r="BU115" s="260" t="str">
        <f t="shared" si="76"/>
        <v>-</v>
      </c>
      <c r="BV115" s="260" t="str">
        <f t="shared" si="77"/>
        <v>-</v>
      </c>
      <c r="BW115" s="260" t="str">
        <f t="shared" si="78"/>
        <v>-</v>
      </c>
      <c r="BX115" s="260" t="str">
        <f t="shared" si="79"/>
        <v>-</v>
      </c>
      <c r="BY115" s="260" t="str">
        <f t="shared" si="80"/>
        <v>-</v>
      </c>
      <c r="BZ115" s="260" t="str">
        <f t="shared" si="81"/>
        <v>-</v>
      </c>
      <c r="CA115" s="260" t="str">
        <f t="shared" si="82"/>
        <v>-</v>
      </c>
      <c r="CB115" s="260" t="str">
        <f t="shared" si="83"/>
        <v>-</v>
      </c>
      <c r="CC115" s="260" t="str">
        <f t="shared" si="84"/>
        <v>-</v>
      </c>
      <c r="CD115" s="260" t="str">
        <f t="shared" si="85"/>
        <v>-</v>
      </c>
      <c r="CE115" s="260" t="str">
        <f t="shared" si="86"/>
        <v>-</v>
      </c>
      <c r="CF115" s="260" t="str">
        <f t="shared" si="87"/>
        <v>-</v>
      </c>
      <c r="CG115" s="260" t="str">
        <f t="shared" si="88"/>
        <v>-</v>
      </c>
      <c r="CH115" s="260" t="str">
        <f t="shared" si="89"/>
        <v>-</v>
      </c>
      <c r="CI115" s="260" t="str">
        <f t="shared" si="90"/>
        <v>-</v>
      </c>
      <c r="CJ115" s="260" t="str">
        <f t="shared" si="91"/>
        <v>-</v>
      </c>
      <c r="CK115" s="260" t="str">
        <f t="shared" si="92"/>
        <v>-</v>
      </c>
      <c r="CL115" s="260" t="str">
        <f t="shared" si="93"/>
        <v>-</v>
      </c>
      <c r="CM115" s="260" t="str">
        <f t="shared" si="94"/>
        <v>-</v>
      </c>
      <c r="CN115" s="260" t="str">
        <f t="shared" si="95"/>
        <v>-</v>
      </c>
      <c r="CO115" s="253"/>
      <c r="CP115" s="261" t="s">
        <v>37</v>
      </c>
      <c r="CQ115" s="262" t="s">
        <v>37</v>
      </c>
      <c r="CR115" s="262" t="s">
        <v>37</v>
      </c>
      <c r="CS115" s="262" t="s">
        <v>37</v>
      </c>
      <c r="CT115" s="262" t="s">
        <v>37</v>
      </c>
      <c r="CU115" s="262" t="s">
        <v>37</v>
      </c>
      <c r="CV115" s="262" t="s">
        <v>37</v>
      </c>
      <c r="CW115" s="262" t="s">
        <v>37</v>
      </c>
      <c r="CX115" s="262" t="s">
        <v>37</v>
      </c>
      <c r="CY115" s="262" t="s">
        <v>37</v>
      </c>
      <c r="CZ115" s="262" t="s">
        <v>37</v>
      </c>
      <c r="DA115" s="262" t="s">
        <v>37</v>
      </c>
      <c r="DB115" s="262" t="s">
        <v>37</v>
      </c>
      <c r="DC115" s="263" t="s">
        <v>37</v>
      </c>
      <c r="DD115" s="264" t="s">
        <v>37</v>
      </c>
      <c r="DE115" s="262" t="s">
        <v>37</v>
      </c>
      <c r="DF115" s="262" t="s">
        <v>37</v>
      </c>
      <c r="DG115" s="262" t="s">
        <v>37</v>
      </c>
      <c r="DH115" s="262" t="s">
        <v>37</v>
      </c>
      <c r="DI115" s="262" t="s">
        <v>37</v>
      </c>
      <c r="DJ115" s="262" t="s">
        <v>37</v>
      </c>
      <c r="DK115" s="262" t="s">
        <v>37</v>
      </c>
      <c r="DL115" s="262" t="s">
        <v>37</v>
      </c>
      <c r="DM115" s="262" t="s">
        <v>37</v>
      </c>
      <c r="DN115" s="262" t="s">
        <v>37</v>
      </c>
      <c r="DO115" s="262" t="s">
        <v>37</v>
      </c>
      <c r="DP115" s="262" t="s">
        <v>37</v>
      </c>
      <c r="DQ115" s="265" t="s">
        <v>37</v>
      </c>
      <c r="DR115" s="261" t="s">
        <v>37</v>
      </c>
      <c r="DS115" s="262" t="s">
        <v>37</v>
      </c>
      <c r="DT115" s="262" t="s">
        <v>37</v>
      </c>
      <c r="DU115" s="262" t="s">
        <v>37</v>
      </c>
      <c r="DV115" s="262" t="s">
        <v>37</v>
      </c>
      <c r="DW115" s="262" t="s">
        <v>37</v>
      </c>
      <c r="DX115" s="262" t="s">
        <v>37</v>
      </c>
      <c r="DY115" s="262" t="s">
        <v>37</v>
      </c>
      <c r="DZ115" s="262" t="s">
        <v>37</v>
      </c>
      <c r="EA115" s="262" t="s">
        <v>37</v>
      </c>
      <c r="EB115" s="262" t="s">
        <v>37</v>
      </c>
      <c r="EC115" s="262" t="s">
        <v>37</v>
      </c>
      <c r="ED115" s="262" t="s">
        <v>37</v>
      </c>
      <c r="EE115" s="263" t="s">
        <v>37</v>
      </c>
      <c r="EF115" s="264" t="s">
        <v>37</v>
      </c>
      <c r="EG115" s="262" t="s">
        <v>37</v>
      </c>
      <c r="EH115" s="262" t="s">
        <v>37</v>
      </c>
      <c r="EI115" s="262" t="s">
        <v>37</v>
      </c>
      <c r="EJ115" s="262" t="s">
        <v>37</v>
      </c>
      <c r="EK115" s="262" t="s">
        <v>37</v>
      </c>
      <c r="EL115" s="262" t="s">
        <v>37</v>
      </c>
      <c r="EM115" s="262" t="s">
        <v>37</v>
      </c>
      <c r="EN115" s="262" t="s">
        <v>37</v>
      </c>
      <c r="EO115" s="262" t="s">
        <v>37</v>
      </c>
      <c r="EP115" s="262" t="s">
        <v>37</v>
      </c>
      <c r="EQ115" s="262" t="s">
        <v>37</v>
      </c>
      <c r="ER115" s="262" t="s">
        <v>37</v>
      </c>
      <c r="ES115" s="265" t="s">
        <v>37</v>
      </c>
      <c r="ET115" s="261" t="s">
        <v>37</v>
      </c>
      <c r="EU115" s="262" t="s">
        <v>37</v>
      </c>
      <c r="EV115" s="262" t="s">
        <v>37</v>
      </c>
      <c r="EW115" s="262" t="s">
        <v>37</v>
      </c>
      <c r="EX115" s="262" t="s">
        <v>37</v>
      </c>
      <c r="EY115" s="262" t="s">
        <v>37</v>
      </c>
      <c r="EZ115" s="262" t="s">
        <v>37</v>
      </c>
      <c r="FA115" s="262" t="s">
        <v>37</v>
      </c>
      <c r="FB115" s="262" t="s">
        <v>37</v>
      </c>
      <c r="FC115" s="262" t="s">
        <v>37</v>
      </c>
      <c r="FD115" s="262" t="s">
        <v>37</v>
      </c>
      <c r="FE115" s="262" t="s">
        <v>37</v>
      </c>
      <c r="FF115" s="262" t="s">
        <v>37</v>
      </c>
      <c r="FG115" s="263" t="s">
        <v>37</v>
      </c>
      <c r="FH115" s="264" t="s">
        <v>37</v>
      </c>
      <c r="FI115" s="262" t="s">
        <v>37</v>
      </c>
      <c r="FJ115" s="262" t="s">
        <v>37</v>
      </c>
      <c r="FK115" s="262" t="s">
        <v>37</v>
      </c>
      <c r="FL115" s="262" t="s">
        <v>37</v>
      </c>
      <c r="FM115" s="262" t="s">
        <v>37</v>
      </c>
      <c r="FN115" s="262" t="s">
        <v>37</v>
      </c>
      <c r="FO115" s="262" t="s">
        <v>37</v>
      </c>
      <c r="FP115" s="262" t="s">
        <v>37</v>
      </c>
      <c r="FQ115" s="262" t="s">
        <v>37</v>
      </c>
      <c r="FR115" s="262" t="s">
        <v>37</v>
      </c>
      <c r="FS115" s="262" t="s">
        <v>37</v>
      </c>
      <c r="FT115" s="262" t="s">
        <v>37</v>
      </c>
      <c r="FU115" s="265"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303">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59" t="str">
        <f t="shared" si="98"/>
        <v>-</v>
      </c>
      <c r="X116" s="259" t="str">
        <f t="shared" si="98"/>
        <v>-</v>
      </c>
      <c r="Y116" s="259" t="str">
        <f t="shared" si="98"/>
        <v>-</v>
      </c>
      <c r="Z116" s="259" t="str">
        <f t="shared" si="98"/>
        <v>-</v>
      </c>
      <c r="AA116" s="259" t="str">
        <f t="shared" si="98"/>
        <v>-</v>
      </c>
      <c r="AB116" s="259" t="str">
        <f t="shared" si="98"/>
        <v>-</v>
      </c>
      <c r="AC116" s="259" t="str">
        <f t="shared" si="98"/>
        <v>-</v>
      </c>
      <c r="AD116" s="259" t="str">
        <f t="shared" si="98"/>
        <v>-</v>
      </c>
      <c r="AE116" s="259" t="str">
        <f t="shared" si="98"/>
        <v>-</v>
      </c>
      <c r="AF116" s="259" t="str">
        <f t="shared" si="98"/>
        <v>-</v>
      </c>
      <c r="AG116" s="259" t="str">
        <f t="shared" si="98"/>
        <v>-</v>
      </c>
      <c r="AH116" s="259" t="str">
        <f t="shared" si="98"/>
        <v>-</v>
      </c>
      <c r="AI116" s="259" t="str">
        <f t="shared" si="98"/>
        <v>-</v>
      </c>
      <c r="AJ116" s="259" t="str">
        <f t="shared" si="98"/>
        <v>-</v>
      </c>
      <c r="AK116" s="260" t="str">
        <f t="shared" si="57"/>
        <v>-</v>
      </c>
      <c r="AL116" s="260" t="str">
        <f t="shared" si="58"/>
        <v>-</v>
      </c>
      <c r="AM116" s="260" t="str">
        <f t="shared" si="59"/>
        <v>-</v>
      </c>
      <c r="AN116" s="260" t="str">
        <f t="shared" si="59"/>
        <v>-</v>
      </c>
      <c r="AO116" s="260" t="str">
        <f t="shared" si="59"/>
        <v>-</v>
      </c>
      <c r="AP116" s="260" t="str">
        <f t="shared" si="59"/>
        <v>-</v>
      </c>
      <c r="AQ116" s="260" t="str">
        <f t="shared" si="59"/>
        <v>-</v>
      </c>
      <c r="AR116" s="260" t="str">
        <f t="shared" si="60"/>
        <v>-</v>
      </c>
      <c r="AS116" s="260" t="str">
        <f t="shared" si="61"/>
        <v>-</v>
      </c>
      <c r="AT116" s="260" t="str">
        <f t="shared" si="62"/>
        <v>-</v>
      </c>
      <c r="AU116" s="260" t="str">
        <f t="shared" si="63"/>
        <v>-</v>
      </c>
      <c r="AV116" s="260" t="str">
        <f t="shared" si="64"/>
        <v>-</v>
      </c>
      <c r="AW116" s="260" t="str">
        <f t="shared" si="65"/>
        <v>-</v>
      </c>
      <c r="AX116" s="260" t="str">
        <f t="shared" si="66"/>
        <v>-</v>
      </c>
      <c r="AY116" s="260" t="str">
        <f t="shared" si="67"/>
        <v>-</v>
      </c>
      <c r="AZ116" s="260" t="str">
        <f t="shared" si="68"/>
        <v>-</v>
      </c>
      <c r="BA116" s="260" t="str">
        <f t="shared" si="69"/>
        <v>-</v>
      </c>
      <c r="BB116" s="260" t="str">
        <f t="shared" si="70"/>
        <v>-</v>
      </c>
      <c r="BC116" s="260" t="str">
        <f t="shared" si="71"/>
        <v>-</v>
      </c>
      <c r="BD116" s="260" t="str">
        <f t="shared" si="72"/>
        <v>-</v>
      </c>
      <c r="BE116" s="260" t="str">
        <f t="shared" si="73"/>
        <v>-</v>
      </c>
      <c r="BF116" s="259" t="str">
        <f t="shared" si="99"/>
        <v>-</v>
      </c>
      <c r="BG116" s="259" t="str">
        <f t="shared" si="99"/>
        <v>-</v>
      </c>
      <c r="BH116" s="259" t="str">
        <f t="shared" si="99"/>
        <v>-</v>
      </c>
      <c r="BI116" s="259" t="str">
        <f t="shared" si="99"/>
        <v>-</v>
      </c>
      <c r="BJ116" s="259" t="str">
        <f t="shared" si="99"/>
        <v>-</v>
      </c>
      <c r="BK116" s="259" t="str">
        <f t="shared" si="99"/>
        <v>-</v>
      </c>
      <c r="BL116" s="259" t="str">
        <f t="shared" si="99"/>
        <v>-</v>
      </c>
      <c r="BM116" s="259" t="str">
        <f t="shared" si="99"/>
        <v>-</v>
      </c>
      <c r="BN116" s="259" t="str">
        <f t="shared" si="99"/>
        <v>-</v>
      </c>
      <c r="BO116" s="259" t="str">
        <f t="shared" si="99"/>
        <v>-</v>
      </c>
      <c r="BP116" s="259" t="str">
        <f t="shared" si="99"/>
        <v>-</v>
      </c>
      <c r="BQ116" s="259" t="str">
        <f t="shared" si="99"/>
        <v>-</v>
      </c>
      <c r="BR116" s="259" t="str">
        <f t="shared" si="99"/>
        <v>-</v>
      </c>
      <c r="BS116" s="259" t="str">
        <f t="shared" si="99"/>
        <v>-</v>
      </c>
      <c r="BT116" s="260" t="str">
        <f t="shared" si="75"/>
        <v>-</v>
      </c>
      <c r="BU116" s="260" t="str">
        <f t="shared" si="76"/>
        <v>-</v>
      </c>
      <c r="BV116" s="260" t="str">
        <f t="shared" si="77"/>
        <v>-</v>
      </c>
      <c r="BW116" s="260" t="str">
        <f t="shared" si="78"/>
        <v>-</v>
      </c>
      <c r="BX116" s="260" t="str">
        <f t="shared" si="79"/>
        <v>-</v>
      </c>
      <c r="BY116" s="260" t="str">
        <f t="shared" si="80"/>
        <v>-</v>
      </c>
      <c r="BZ116" s="260" t="str">
        <f t="shared" si="81"/>
        <v>-</v>
      </c>
      <c r="CA116" s="260" t="str">
        <f t="shared" si="82"/>
        <v>-</v>
      </c>
      <c r="CB116" s="260" t="str">
        <f t="shared" si="83"/>
        <v>-</v>
      </c>
      <c r="CC116" s="260" t="str">
        <f t="shared" si="84"/>
        <v>-</v>
      </c>
      <c r="CD116" s="260" t="str">
        <f t="shared" si="85"/>
        <v>-</v>
      </c>
      <c r="CE116" s="260" t="str">
        <f t="shared" si="86"/>
        <v>-</v>
      </c>
      <c r="CF116" s="260" t="str">
        <f t="shared" si="87"/>
        <v>-</v>
      </c>
      <c r="CG116" s="260" t="str">
        <f t="shared" si="88"/>
        <v>-</v>
      </c>
      <c r="CH116" s="260" t="str">
        <f t="shared" si="89"/>
        <v>-</v>
      </c>
      <c r="CI116" s="260" t="str">
        <f t="shared" si="90"/>
        <v>-</v>
      </c>
      <c r="CJ116" s="260" t="str">
        <f t="shared" si="91"/>
        <v>-</v>
      </c>
      <c r="CK116" s="260" t="str">
        <f t="shared" si="92"/>
        <v>-</v>
      </c>
      <c r="CL116" s="260" t="str">
        <f t="shared" si="93"/>
        <v>-</v>
      </c>
      <c r="CM116" s="260" t="str">
        <f t="shared" si="94"/>
        <v>-</v>
      </c>
      <c r="CN116" s="260" t="str">
        <f t="shared" si="95"/>
        <v>-</v>
      </c>
      <c r="CO116" s="253"/>
      <c r="CP116" s="261" t="s">
        <v>37</v>
      </c>
      <c r="CQ116" s="262" t="s">
        <v>37</v>
      </c>
      <c r="CR116" s="262" t="s">
        <v>37</v>
      </c>
      <c r="CS116" s="262" t="s">
        <v>37</v>
      </c>
      <c r="CT116" s="262" t="s">
        <v>37</v>
      </c>
      <c r="CU116" s="262" t="s">
        <v>37</v>
      </c>
      <c r="CV116" s="262" t="s">
        <v>37</v>
      </c>
      <c r="CW116" s="262" t="s">
        <v>37</v>
      </c>
      <c r="CX116" s="262" t="s">
        <v>37</v>
      </c>
      <c r="CY116" s="262" t="s">
        <v>37</v>
      </c>
      <c r="CZ116" s="262" t="s">
        <v>37</v>
      </c>
      <c r="DA116" s="262" t="s">
        <v>37</v>
      </c>
      <c r="DB116" s="262" t="s">
        <v>37</v>
      </c>
      <c r="DC116" s="263" t="s">
        <v>37</v>
      </c>
      <c r="DD116" s="264" t="s">
        <v>37</v>
      </c>
      <c r="DE116" s="262" t="s">
        <v>37</v>
      </c>
      <c r="DF116" s="262" t="s">
        <v>37</v>
      </c>
      <c r="DG116" s="262" t="s">
        <v>37</v>
      </c>
      <c r="DH116" s="262" t="s">
        <v>37</v>
      </c>
      <c r="DI116" s="262" t="s">
        <v>37</v>
      </c>
      <c r="DJ116" s="262" t="s">
        <v>37</v>
      </c>
      <c r="DK116" s="262" t="s">
        <v>37</v>
      </c>
      <c r="DL116" s="262" t="s">
        <v>37</v>
      </c>
      <c r="DM116" s="262" t="s">
        <v>37</v>
      </c>
      <c r="DN116" s="262" t="s">
        <v>37</v>
      </c>
      <c r="DO116" s="262" t="s">
        <v>37</v>
      </c>
      <c r="DP116" s="262" t="s">
        <v>37</v>
      </c>
      <c r="DQ116" s="265" t="s">
        <v>37</v>
      </c>
      <c r="DR116" s="261" t="s">
        <v>37</v>
      </c>
      <c r="DS116" s="262" t="s">
        <v>37</v>
      </c>
      <c r="DT116" s="262" t="s">
        <v>37</v>
      </c>
      <c r="DU116" s="262" t="s">
        <v>37</v>
      </c>
      <c r="DV116" s="262" t="s">
        <v>37</v>
      </c>
      <c r="DW116" s="262" t="s">
        <v>37</v>
      </c>
      <c r="DX116" s="262" t="s">
        <v>37</v>
      </c>
      <c r="DY116" s="262" t="s">
        <v>37</v>
      </c>
      <c r="DZ116" s="262" t="s">
        <v>37</v>
      </c>
      <c r="EA116" s="262" t="s">
        <v>37</v>
      </c>
      <c r="EB116" s="262" t="s">
        <v>37</v>
      </c>
      <c r="EC116" s="262" t="s">
        <v>37</v>
      </c>
      <c r="ED116" s="262" t="s">
        <v>37</v>
      </c>
      <c r="EE116" s="263" t="s">
        <v>37</v>
      </c>
      <c r="EF116" s="264" t="s">
        <v>37</v>
      </c>
      <c r="EG116" s="262" t="s">
        <v>37</v>
      </c>
      <c r="EH116" s="262" t="s">
        <v>37</v>
      </c>
      <c r="EI116" s="262" t="s">
        <v>37</v>
      </c>
      <c r="EJ116" s="262" t="s">
        <v>37</v>
      </c>
      <c r="EK116" s="262" t="s">
        <v>37</v>
      </c>
      <c r="EL116" s="262" t="s">
        <v>37</v>
      </c>
      <c r="EM116" s="262" t="s">
        <v>37</v>
      </c>
      <c r="EN116" s="262" t="s">
        <v>37</v>
      </c>
      <c r="EO116" s="262" t="s">
        <v>37</v>
      </c>
      <c r="EP116" s="262" t="s">
        <v>37</v>
      </c>
      <c r="EQ116" s="262" t="s">
        <v>37</v>
      </c>
      <c r="ER116" s="262" t="s">
        <v>37</v>
      </c>
      <c r="ES116" s="265" t="s">
        <v>37</v>
      </c>
      <c r="ET116" s="261" t="s">
        <v>37</v>
      </c>
      <c r="EU116" s="262" t="s">
        <v>37</v>
      </c>
      <c r="EV116" s="262" t="s">
        <v>37</v>
      </c>
      <c r="EW116" s="262" t="s">
        <v>37</v>
      </c>
      <c r="EX116" s="262" t="s">
        <v>37</v>
      </c>
      <c r="EY116" s="262" t="s">
        <v>37</v>
      </c>
      <c r="EZ116" s="262" t="s">
        <v>37</v>
      </c>
      <c r="FA116" s="262" t="s">
        <v>37</v>
      </c>
      <c r="FB116" s="262" t="s">
        <v>37</v>
      </c>
      <c r="FC116" s="262" t="s">
        <v>37</v>
      </c>
      <c r="FD116" s="262" t="s">
        <v>37</v>
      </c>
      <c r="FE116" s="262" t="s">
        <v>37</v>
      </c>
      <c r="FF116" s="262" t="s">
        <v>37</v>
      </c>
      <c r="FG116" s="263" t="s">
        <v>37</v>
      </c>
      <c r="FH116" s="264" t="s">
        <v>37</v>
      </c>
      <c r="FI116" s="262" t="s">
        <v>37</v>
      </c>
      <c r="FJ116" s="262" t="s">
        <v>37</v>
      </c>
      <c r="FK116" s="262" t="s">
        <v>37</v>
      </c>
      <c r="FL116" s="262" t="s">
        <v>37</v>
      </c>
      <c r="FM116" s="262" t="s">
        <v>37</v>
      </c>
      <c r="FN116" s="262" t="s">
        <v>37</v>
      </c>
      <c r="FO116" s="262" t="s">
        <v>37</v>
      </c>
      <c r="FP116" s="262" t="s">
        <v>37</v>
      </c>
      <c r="FQ116" s="262" t="s">
        <v>37</v>
      </c>
      <c r="FR116" s="262" t="s">
        <v>37</v>
      </c>
      <c r="FS116" s="262" t="s">
        <v>37</v>
      </c>
      <c r="FT116" s="262" t="s">
        <v>37</v>
      </c>
      <c r="FU116" s="265"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303">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59" t="str">
        <f t="shared" si="98"/>
        <v>-</v>
      </c>
      <c r="X117" s="259" t="str">
        <f t="shared" si="98"/>
        <v>-</v>
      </c>
      <c r="Y117" s="259" t="str">
        <f t="shared" si="98"/>
        <v>-</v>
      </c>
      <c r="Z117" s="259" t="str">
        <f t="shared" si="98"/>
        <v>-</v>
      </c>
      <c r="AA117" s="259" t="str">
        <f t="shared" si="98"/>
        <v>-</v>
      </c>
      <c r="AB117" s="259" t="str">
        <f t="shared" si="98"/>
        <v>-</v>
      </c>
      <c r="AC117" s="259" t="str">
        <f t="shared" si="98"/>
        <v>-</v>
      </c>
      <c r="AD117" s="259" t="str">
        <f t="shared" si="98"/>
        <v>-</v>
      </c>
      <c r="AE117" s="259" t="str">
        <f t="shared" si="98"/>
        <v>-</v>
      </c>
      <c r="AF117" s="259" t="str">
        <f t="shared" si="98"/>
        <v>-</v>
      </c>
      <c r="AG117" s="259" t="str">
        <f t="shared" si="98"/>
        <v>-</v>
      </c>
      <c r="AH117" s="259" t="str">
        <f t="shared" si="98"/>
        <v>-</v>
      </c>
      <c r="AI117" s="259" t="str">
        <f t="shared" si="98"/>
        <v>-</v>
      </c>
      <c r="AJ117" s="259" t="str">
        <f t="shared" si="98"/>
        <v>-</v>
      </c>
      <c r="AK117" s="260" t="str">
        <f t="shared" si="57"/>
        <v>-</v>
      </c>
      <c r="AL117" s="260" t="str">
        <f t="shared" si="58"/>
        <v>-</v>
      </c>
      <c r="AM117" s="260" t="str">
        <f t="shared" si="59"/>
        <v>-</v>
      </c>
      <c r="AN117" s="260" t="str">
        <f t="shared" si="59"/>
        <v>-</v>
      </c>
      <c r="AO117" s="260" t="str">
        <f t="shared" si="59"/>
        <v>-</v>
      </c>
      <c r="AP117" s="260" t="str">
        <f t="shared" si="59"/>
        <v>-</v>
      </c>
      <c r="AQ117" s="260" t="str">
        <f t="shared" si="59"/>
        <v>-</v>
      </c>
      <c r="AR117" s="260" t="str">
        <f t="shared" si="60"/>
        <v>-</v>
      </c>
      <c r="AS117" s="260" t="str">
        <f t="shared" si="61"/>
        <v>-</v>
      </c>
      <c r="AT117" s="260" t="str">
        <f t="shared" si="62"/>
        <v>-</v>
      </c>
      <c r="AU117" s="260" t="str">
        <f t="shared" si="63"/>
        <v>-</v>
      </c>
      <c r="AV117" s="260" t="str">
        <f t="shared" si="64"/>
        <v>-</v>
      </c>
      <c r="AW117" s="260" t="str">
        <f t="shared" si="65"/>
        <v>-</v>
      </c>
      <c r="AX117" s="260" t="str">
        <f t="shared" si="66"/>
        <v>-</v>
      </c>
      <c r="AY117" s="260" t="str">
        <f t="shared" si="67"/>
        <v>-</v>
      </c>
      <c r="AZ117" s="260" t="str">
        <f t="shared" si="68"/>
        <v>-</v>
      </c>
      <c r="BA117" s="260" t="str">
        <f t="shared" si="69"/>
        <v>-</v>
      </c>
      <c r="BB117" s="260" t="str">
        <f t="shared" si="70"/>
        <v>-</v>
      </c>
      <c r="BC117" s="260" t="str">
        <f t="shared" si="71"/>
        <v>-</v>
      </c>
      <c r="BD117" s="260" t="str">
        <f t="shared" si="72"/>
        <v>-</v>
      </c>
      <c r="BE117" s="260" t="str">
        <f t="shared" si="73"/>
        <v>-</v>
      </c>
      <c r="BF117" s="259" t="str">
        <f t="shared" si="99"/>
        <v>-</v>
      </c>
      <c r="BG117" s="259" t="str">
        <f t="shared" si="99"/>
        <v>-</v>
      </c>
      <c r="BH117" s="259" t="str">
        <f t="shared" si="99"/>
        <v>-</v>
      </c>
      <c r="BI117" s="259" t="str">
        <f t="shared" si="99"/>
        <v>-</v>
      </c>
      <c r="BJ117" s="259" t="str">
        <f t="shared" si="99"/>
        <v>-</v>
      </c>
      <c r="BK117" s="259" t="str">
        <f t="shared" si="99"/>
        <v>-</v>
      </c>
      <c r="BL117" s="259" t="str">
        <f t="shared" si="99"/>
        <v>-</v>
      </c>
      <c r="BM117" s="259" t="str">
        <f t="shared" si="99"/>
        <v>-</v>
      </c>
      <c r="BN117" s="259" t="str">
        <f t="shared" si="99"/>
        <v>-</v>
      </c>
      <c r="BO117" s="259" t="str">
        <f t="shared" si="99"/>
        <v>-</v>
      </c>
      <c r="BP117" s="259" t="str">
        <f t="shared" si="99"/>
        <v>-</v>
      </c>
      <c r="BQ117" s="259" t="str">
        <f t="shared" si="99"/>
        <v>-</v>
      </c>
      <c r="BR117" s="259" t="str">
        <f t="shared" si="99"/>
        <v>-</v>
      </c>
      <c r="BS117" s="259" t="str">
        <f t="shared" si="99"/>
        <v>-</v>
      </c>
      <c r="BT117" s="260" t="str">
        <f t="shared" si="75"/>
        <v>-</v>
      </c>
      <c r="BU117" s="260" t="str">
        <f t="shared" si="76"/>
        <v>-</v>
      </c>
      <c r="BV117" s="260" t="str">
        <f t="shared" si="77"/>
        <v>-</v>
      </c>
      <c r="BW117" s="260" t="str">
        <f t="shared" si="78"/>
        <v>-</v>
      </c>
      <c r="BX117" s="260" t="str">
        <f t="shared" si="79"/>
        <v>-</v>
      </c>
      <c r="BY117" s="260" t="str">
        <f t="shared" si="80"/>
        <v>-</v>
      </c>
      <c r="BZ117" s="260" t="str">
        <f t="shared" si="81"/>
        <v>-</v>
      </c>
      <c r="CA117" s="260" t="str">
        <f t="shared" si="82"/>
        <v>-</v>
      </c>
      <c r="CB117" s="260" t="str">
        <f t="shared" si="83"/>
        <v>-</v>
      </c>
      <c r="CC117" s="260" t="str">
        <f t="shared" si="84"/>
        <v>-</v>
      </c>
      <c r="CD117" s="260" t="str">
        <f t="shared" si="85"/>
        <v>-</v>
      </c>
      <c r="CE117" s="260" t="str">
        <f t="shared" si="86"/>
        <v>-</v>
      </c>
      <c r="CF117" s="260" t="str">
        <f t="shared" si="87"/>
        <v>-</v>
      </c>
      <c r="CG117" s="260" t="str">
        <f t="shared" si="88"/>
        <v>-</v>
      </c>
      <c r="CH117" s="260" t="str">
        <f t="shared" si="89"/>
        <v>-</v>
      </c>
      <c r="CI117" s="260" t="str">
        <f t="shared" si="90"/>
        <v>-</v>
      </c>
      <c r="CJ117" s="260" t="str">
        <f t="shared" si="91"/>
        <v>-</v>
      </c>
      <c r="CK117" s="260" t="str">
        <f t="shared" si="92"/>
        <v>-</v>
      </c>
      <c r="CL117" s="260" t="str">
        <f t="shared" si="93"/>
        <v>-</v>
      </c>
      <c r="CM117" s="260" t="str">
        <f t="shared" si="94"/>
        <v>-</v>
      </c>
      <c r="CN117" s="260" t="str">
        <f t="shared" si="95"/>
        <v>-</v>
      </c>
      <c r="CO117" s="253"/>
      <c r="CP117" s="261" t="s">
        <v>37</v>
      </c>
      <c r="CQ117" s="262" t="s">
        <v>37</v>
      </c>
      <c r="CR117" s="262" t="s">
        <v>37</v>
      </c>
      <c r="CS117" s="262" t="s">
        <v>37</v>
      </c>
      <c r="CT117" s="262" t="s">
        <v>37</v>
      </c>
      <c r="CU117" s="262" t="s">
        <v>37</v>
      </c>
      <c r="CV117" s="262" t="s">
        <v>37</v>
      </c>
      <c r="CW117" s="262" t="s">
        <v>37</v>
      </c>
      <c r="CX117" s="262" t="s">
        <v>37</v>
      </c>
      <c r="CY117" s="262" t="s">
        <v>37</v>
      </c>
      <c r="CZ117" s="262" t="s">
        <v>37</v>
      </c>
      <c r="DA117" s="262" t="s">
        <v>37</v>
      </c>
      <c r="DB117" s="262" t="s">
        <v>37</v>
      </c>
      <c r="DC117" s="263" t="s">
        <v>37</v>
      </c>
      <c r="DD117" s="264" t="s">
        <v>37</v>
      </c>
      <c r="DE117" s="262" t="s">
        <v>37</v>
      </c>
      <c r="DF117" s="262" t="s">
        <v>37</v>
      </c>
      <c r="DG117" s="262" t="s">
        <v>37</v>
      </c>
      <c r="DH117" s="262" t="s">
        <v>37</v>
      </c>
      <c r="DI117" s="262" t="s">
        <v>37</v>
      </c>
      <c r="DJ117" s="262" t="s">
        <v>37</v>
      </c>
      <c r="DK117" s="262" t="s">
        <v>37</v>
      </c>
      <c r="DL117" s="262" t="s">
        <v>37</v>
      </c>
      <c r="DM117" s="262" t="s">
        <v>37</v>
      </c>
      <c r="DN117" s="262" t="s">
        <v>37</v>
      </c>
      <c r="DO117" s="262" t="s">
        <v>37</v>
      </c>
      <c r="DP117" s="262" t="s">
        <v>37</v>
      </c>
      <c r="DQ117" s="265" t="s">
        <v>37</v>
      </c>
      <c r="DR117" s="261" t="s">
        <v>37</v>
      </c>
      <c r="DS117" s="262" t="s">
        <v>37</v>
      </c>
      <c r="DT117" s="262" t="s">
        <v>37</v>
      </c>
      <c r="DU117" s="262" t="s">
        <v>37</v>
      </c>
      <c r="DV117" s="262" t="s">
        <v>37</v>
      </c>
      <c r="DW117" s="262" t="s">
        <v>37</v>
      </c>
      <c r="DX117" s="262" t="s">
        <v>37</v>
      </c>
      <c r="DY117" s="262" t="s">
        <v>37</v>
      </c>
      <c r="DZ117" s="262" t="s">
        <v>37</v>
      </c>
      <c r="EA117" s="262" t="s">
        <v>37</v>
      </c>
      <c r="EB117" s="262" t="s">
        <v>37</v>
      </c>
      <c r="EC117" s="262" t="s">
        <v>37</v>
      </c>
      <c r="ED117" s="262" t="s">
        <v>37</v>
      </c>
      <c r="EE117" s="263" t="s">
        <v>37</v>
      </c>
      <c r="EF117" s="264" t="s">
        <v>37</v>
      </c>
      <c r="EG117" s="262" t="s">
        <v>37</v>
      </c>
      <c r="EH117" s="262" t="s">
        <v>37</v>
      </c>
      <c r="EI117" s="262" t="s">
        <v>37</v>
      </c>
      <c r="EJ117" s="262" t="s">
        <v>37</v>
      </c>
      <c r="EK117" s="262" t="s">
        <v>37</v>
      </c>
      <c r="EL117" s="262" t="s">
        <v>37</v>
      </c>
      <c r="EM117" s="262" t="s">
        <v>37</v>
      </c>
      <c r="EN117" s="262" t="s">
        <v>37</v>
      </c>
      <c r="EO117" s="262" t="s">
        <v>37</v>
      </c>
      <c r="EP117" s="262" t="s">
        <v>37</v>
      </c>
      <c r="EQ117" s="262" t="s">
        <v>37</v>
      </c>
      <c r="ER117" s="262" t="s">
        <v>37</v>
      </c>
      <c r="ES117" s="265" t="s">
        <v>37</v>
      </c>
      <c r="ET117" s="261" t="s">
        <v>37</v>
      </c>
      <c r="EU117" s="262" t="s">
        <v>37</v>
      </c>
      <c r="EV117" s="262" t="s">
        <v>37</v>
      </c>
      <c r="EW117" s="262" t="s">
        <v>37</v>
      </c>
      <c r="EX117" s="262" t="s">
        <v>37</v>
      </c>
      <c r="EY117" s="262" t="s">
        <v>37</v>
      </c>
      <c r="EZ117" s="262" t="s">
        <v>37</v>
      </c>
      <c r="FA117" s="262" t="s">
        <v>37</v>
      </c>
      <c r="FB117" s="262" t="s">
        <v>37</v>
      </c>
      <c r="FC117" s="262" t="s">
        <v>37</v>
      </c>
      <c r="FD117" s="262" t="s">
        <v>37</v>
      </c>
      <c r="FE117" s="262" t="s">
        <v>37</v>
      </c>
      <c r="FF117" s="262" t="s">
        <v>37</v>
      </c>
      <c r="FG117" s="263" t="s">
        <v>37</v>
      </c>
      <c r="FH117" s="264" t="s">
        <v>37</v>
      </c>
      <c r="FI117" s="262" t="s">
        <v>37</v>
      </c>
      <c r="FJ117" s="262" t="s">
        <v>37</v>
      </c>
      <c r="FK117" s="262" t="s">
        <v>37</v>
      </c>
      <c r="FL117" s="262" t="s">
        <v>37</v>
      </c>
      <c r="FM117" s="262" t="s">
        <v>37</v>
      </c>
      <c r="FN117" s="262" t="s">
        <v>37</v>
      </c>
      <c r="FO117" s="262" t="s">
        <v>37</v>
      </c>
      <c r="FP117" s="262" t="s">
        <v>37</v>
      </c>
      <c r="FQ117" s="262" t="s">
        <v>37</v>
      </c>
      <c r="FR117" s="262" t="s">
        <v>37</v>
      </c>
      <c r="FS117" s="262" t="s">
        <v>37</v>
      </c>
      <c r="FT117" s="262" t="s">
        <v>37</v>
      </c>
      <c r="FU117" s="265"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303">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59" t="str">
        <f t="shared" si="98"/>
        <v>-</v>
      </c>
      <c r="X118" s="259" t="str">
        <f t="shared" si="98"/>
        <v>-</v>
      </c>
      <c r="Y118" s="259" t="str">
        <f t="shared" si="98"/>
        <v>-</v>
      </c>
      <c r="Z118" s="259" t="str">
        <f t="shared" si="98"/>
        <v>-</v>
      </c>
      <c r="AA118" s="259" t="str">
        <f t="shared" si="98"/>
        <v>-</v>
      </c>
      <c r="AB118" s="259" t="str">
        <f t="shared" si="98"/>
        <v>-</v>
      </c>
      <c r="AC118" s="259" t="str">
        <f t="shared" si="98"/>
        <v>-</v>
      </c>
      <c r="AD118" s="259" t="str">
        <f t="shared" si="98"/>
        <v>-</v>
      </c>
      <c r="AE118" s="259" t="str">
        <f t="shared" si="98"/>
        <v>-</v>
      </c>
      <c r="AF118" s="259" t="str">
        <f t="shared" si="98"/>
        <v>-</v>
      </c>
      <c r="AG118" s="259" t="str">
        <f t="shared" si="98"/>
        <v>-</v>
      </c>
      <c r="AH118" s="259" t="str">
        <f t="shared" si="98"/>
        <v>-</v>
      </c>
      <c r="AI118" s="259" t="str">
        <f t="shared" si="98"/>
        <v>-</v>
      </c>
      <c r="AJ118" s="259" t="str">
        <f t="shared" si="98"/>
        <v>-</v>
      </c>
      <c r="AK118" s="260" t="str">
        <f t="shared" si="57"/>
        <v>-</v>
      </c>
      <c r="AL118" s="260" t="str">
        <f t="shared" si="58"/>
        <v>-</v>
      </c>
      <c r="AM118" s="260" t="str">
        <f t="shared" si="59"/>
        <v>-</v>
      </c>
      <c r="AN118" s="260" t="str">
        <f t="shared" si="59"/>
        <v>-</v>
      </c>
      <c r="AO118" s="260" t="str">
        <f t="shared" si="59"/>
        <v>-</v>
      </c>
      <c r="AP118" s="260" t="str">
        <f t="shared" si="59"/>
        <v>-</v>
      </c>
      <c r="AQ118" s="260" t="str">
        <f t="shared" si="59"/>
        <v>-</v>
      </c>
      <c r="AR118" s="260" t="str">
        <f t="shared" si="60"/>
        <v>-</v>
      </c>
      <c r="AS118" s="260" t="str">
        <f t="shared" si="61"/>
        <v>-</v>
      </c>
      <c r="AT118" s="260" t="str">
        <f t="shared" si="62"/>
        <v>-</v>
      </c>
      <c r="AU118" s="260" t="str">
        <f t="shared" si="63"/>
        <v>-</v>
      </c>
      <c r="AV118" s="260" t="str">
        <f t="shared" si="64"/>
        <v>-</v>
      </c>
      <c r="AW118" s="260" t="str">
        <f t="shared" si="65"/>
        <v>-</v>
      </c>
      <c r="AX118" s="260" t="str">
        <f t="shared" si="66"/>
        <v>-</v>
      </c>
      <c r="AY118" s="260" t="str">
        <f t="shared" si="67"/>
        <v>-</v>
      </c>
      <c r="AZ118" s="260" t="str">
        <f t="shared" si="68"/>
        <v>-</v>
      </c>
      <c r="BA118" s="260" t="str">
        <f t="shared" si="69"/>
        <v>-</v>
      </c>
      <c r="BB118" s="260" t="str">
        <f t="shared" si="70"/>
        <v>-</v>
      </c>
      <c r="BC118" s="260" t="str">
        <f t="shared" si="71"/>
        <v>-</v>
      </c>
      <c r="BD118" s="260" t="str">
        <f t="shared" si="72"/>
        <v>-</v>
      </c>
      <c r="BE118" s="260" t="str">
        <f t="shared" si="73"/>
        <v>-</v>
      </c>
      <c r="BF118" s="259" t="str">
        <f t="shared" si="99"/>
        <v>-</v>
      </c>
      <c r="BG118" s="259" t="str">
        <f t="shared" si="99"/>
        <v>-</v>
      </c>
      <c r="BH118" s="259" t="str">
        <f t="shared" si="99"/>
        <v>-</v>
      </c>
      <c r="BI118" s="259" t="str">
        <f t="shared" si="99"/>
        <v>-</v>
      </c>
      <c r="BJ118" s="259" t="str">
        <f t="shared" si="99"/>
        <v>-</v>
      </c>
      <c r="BK118" s="259" t="str">
        <f t="shared" si="99"/>
        <v>-</v>
      </c>
      <c r="BL118" s="259" t="str">
        <f t="shared" si="99"/>
        <v>-</v>
      </c>
      <c r="BM118" s="259" t="str">
        <f t="shared" si="99"/>
        <v>-</v>
      </c>
      <c r="BN118" s="259" t="str">
        <f t="shared" si="99"/>
        <v>-</v>
      </c>
      <c r="BO118" s="259" t="str">
        <f t="shared" si="99"/>
        <v>-</v>
      </c>
      <c r="BP118" s="259" t="str">
        <f t="shared" si="99"/>
        <v>-</v>
      </c>
      <c r="BQ118" s="259" t="str">
        <f t="shared" si="99"/>
        <v>-</v>
      </c>
      <c r="BR118" s="259" t="str">
        <f t="shared" si="99"/>
        <v>-</v>
      </c>
      <c r="BS118" s="259" t="str">
        <f t="shared" si="99"/>
        <v>-</v>
      </c>
      <c r="BT118" s="260" t="str">
        <f t="shared" si="75"/>
        <v>-</v>
      </c>
      <c r="BU118" s="260" t="str">
        <f t="shared" si="76"/>
        <v>-</v>
      </c>
      <c r="BV118" s="260" t="str">
        <f t="shared" si="77"/>
        <v>-</v>
      </c>
      <c r="BW118" s="260" t="str">
        <f t="shared" si="78"/>
        <v>-</v>
      </c>
      <c r="BX118" s="260" t="str">
        <f t="shared" si="79"/>
        <v>-</v>
      </c>
      <c r="BY118" s="260" t="str">
        <f t="shared" si="80"/>
        <v>-</v>
      </c>
      <c r="BZ118" s="260" t="str">
        <f t="shared" si="81"/>
        <v>-</v>
      </c>
      <c r="CA118" s="260" t="str">
        <f t="shared" si="82"/>
        <v>-</v>
      </c>
      <c r="CB118" s="260" t="str">
        <f t="shared" si="83"/>
        <v>-</v>
      </c>
      <c r="CC118" s="260" t="str">
        <f t="shared" si="84"/>
        <v>-</v>
      </c>
      <c r="CD118" s="260" t="str">
        <f t="shared" si="85"/>
        <v>-</v>
      </c>
      <c r="CE118" s="260" t="str">
        <f t="shared" si="86"/>
        <v>-</v>
      </c>
      <c r="CF118" s="260" t="str">
        <f t="shared" si="87"/>
        <v>-</v>
      </c>
      <c r="CG118" s="260" t="str">
        <f t="shared" si="88"/>
        <v>-</v>
      </c>
      <c r="CH118" s="260" t="str">
        <f t="shared" si="89"/>
        <v>-</v>
      </c>
      <c r="CI118" s="260" t="str">
        <f t="shared" si="90"/>
        <v>-</v>
      </c>
      <c r="CJ118" s="260" t="str">
        <f t="shared" si="91"/>
        <v>-</v>
      </c>
      <c r="CK118" s="260" t="str">
        <f t="shared" si="92"/>
        <v>-</v>
      </c>
      <c r="CL118" s="260" t="str">
        <f t="shared" si="93"/>
        <v>-</v>
      </c>
      <c r="CM118" s="260" t="str">
        <f t="shared" si="94"/>
        <v>-</v>
      </c>
      <c r="CN118" s="260" t="str">
        <f t="shared" si="95"/>
        <v>-</v>
      </c>
      <c r="CO118" s="253"/>
      <c r="CP118" s="261" t="s">
        <v>37</v>
      </c>
      <c r="CQ118" s="262" t="s">
        <v>37</v>
      </c>
      <c r="CR118" s="262" t="s">
        <v>37</v>
      </c>
      <c r="CS118" s="262" t="s">
        <v>37</v>
      </c>
      <c r="CT118" s="262" t="s">
        <v>37</v>
      </c>
      <c r="CU118" s="262" t="s">
        <v>37</v>
      </c>
      <c r="CV118" s="262" t="s">
        <v>37</v>
      </c>
      <c r="CW118" s="262" t="s">
        <v>37</v>
      </c>
      <c r="CX118" s="262" t="s">
        <v>37</v>
      </c>
      <c r="CY118" s="262" t="s">
        <v>37</v>
      </c>
      <c r="CZ118" s="262" t="s">
        <v>37</v>
      </c>
      <c r="DA118" s="262" t="s">
        <v>37</v>
      </c>
      <c r="DB118" s="262" t="s">
        <v>37</v>
      </c>
      <c r="DC118" s="263" t="s">
        <v>37</v>
      </c>
      <c r="DD118" s="264" t="s">
        <v>37</v>
      </c>
      <c r="DE118" s="262" t="s">
        <v>37</v>
      </c>
      <c r="DF118" s="262" t="s">
        <v>37</v>
      </c>
      <c r="DG118" s="262" t="s">
        <v>37</v>
      </c>
      <c r="DH118" s="262" t="s">
        <v>37</v>
      </c>
      <c r="DI118" s="262" t="s">
        <v>37</v>
      </c>
      <c r="DJ118" s="262" t="s">
        <v>37</v>
      </c>
      <c r="DK118" s="262" t="s">
        <v>37</v>
      </c>
      <c r="DL118" s="262" t="s">
        <v>37</v>
      </c>
      <c r="DM118" s="262" t="s">
        <v>37</v>
      </c>
      <c r="DN118" s="262" t="s">
        <v>37</v>
      </c>
      <c r="DO118" s="262" t="s">
        <v>37</v>
      </c>
      <c r="DP118" s="262" t="s">
        <v>37</v>
      </c>
      <c r="DQ118" s="265" t="s">
        <v>37</v>
      </c>
      <c r="DR118" s="261" t="s">
        <v>37</v>
      </c>
      <c r="DS118" s="262" t="s">
        <v>37</v>
      </c>
      <c r="DT118" s="262" t="s">
        <v>37</v>
      </c>
      <c r="DU118" s="262" t="s">
        <v>37</v>
      </c>
      <c r="DV118" s="262" t="s">
        <v>37</v>
      </c>
      <c r="DW118" s="262" t="s">
        <v>37</v>
      </c>
      <c r="DX118" s="262" t="s">
        <v>37</v>
      </c>
      <c r="DY118" s="262" t="s">
        <v>37</v>
      </c>
      <c r="DZ118" s="262" t="s">
        <v>37</v>
      </c>
      <c r="EA118" s="262" t="s">
        <v>37</v>
      </c>
      <c r="EB118" s="262" t="s">
        <v>37</v>
      </c>
      <c r="EC118" s="262" t="s">
        <v>37</v>
      </c>
      <c r="ED118" s="262" t="s">
        <v>37</v>
      </c>
      <c r="EE118" s="263" t="s">
        <v>37</v>
      </c>
      <c r="EF118" s="264" t="s">
        <v>37</v>
      </c>
      <c r="EG118" s="262" t="s">
        <v>37</v>
      </c>
      <c r="EH118" s="262" t="s">
        <v>37</v>
      </c>
      <c r="EI118" s="262" t="s">
        <v>37</v>
      </c>
      <c r="EJ118" s="262" t="s">
        <v>37</v>
      </c>
      <c r="EK118" s="262" t="s">
        <v>37</v>
      </c>
      <c r="EL118" s="262" t="s">
        <v>37</v>
      </c>
      <c r="EM118" s="262" t="s">
        <v>37</v>
      </c>
      <c r="EN118" s="262" t="s">
        <v>37</v>
      </c>
      <c r="EO118" s="262" t="s">
        <v>37</v>
      </c>
      <c r="EP118" s="262" t="s">
        <v>37</v>
      </c>
      <c r="EQ118" s="262" t="s">
        <v>37</v>
      </c>
      <c r="ER118" s="262" t="s">
        <v>37</v>
      </c>
      <c r="ES118" s="265" t="s">
        <v>37</v>
      </c>
      <c r="ET118" s="261" t="s">
        <v>37</v>
      </c>
      <c r="EU118" s="262" t="s">
        <v>37</v>
      </c>
      <c r="EV118" s="262" t="s">
        <v>37</v>
      </c>
      <c r="EW118" s="262" t="s">
        <v>37</v>
      </c>
      <c r="EX118" s="262" t="s">
        <v>37</v>
      </c>
      <c r="EY118" s="262" t="s">
        <v>37</v>
      </c>
      <c r="EZ118" s="262" t="s">
        <v>37</v>
      </c>
      <c r="FA118" s="262" t="s">
        <v>37</v>
      </c>
      <c r="FB118" s="262" t="s">
        <v>37</v>
      </c>
      <c r="FC118" s="262" t="s">
        <v>37</v>
      </c>
      <c r="FD118" s="262" t="s">
        <v>37</v>
      </c>
      <c r="FE118" s="262" t="s">
        <v>37</v>
      </c>
      <c r="FF118" s="262" t="s">
        <v>37</v>
      </c>
      <c r="FG118" s="263" t="s">
        <v>37</v>
      </c>
      <c r="FH118" s="264" t="s">
        <v>37</v>
      </c>
      <c r="FI118" s="262" t="s">
        <v>37</v>
      </c>
      <c r="FJ118" s="262" t="s">
        <v>37</v>
      </c>
      <c r="FK118" s="262" t="s">
        <v>37</v>
      </c>
      <c r="FL118" s="262" t="s">
        <v>37</v>
      </c>
      <c r="FM118" s="262" t="s">
        <v>37</v>
      </c>
      <c r="FN118" s="262" t="s">
        <v>37</v>
      </c>
      <c r="FO118" s="262" t="s">
        <v>37</v>
      </c>
      <c r="FP118" s="262" t="s">
        <v>37</v>
      </c>
      <c r="FQ118" s="262" t="s">
        <v>37</v>
      </c>
      <c r="FR118" s="262" t="s">
        <v>37</v>
      </c>
      <c r="FS118" s="262" t="s">
        <v>37</v>
      </c>
      <c r="FT118" s="262" t="s">
        <v>37</v>
      </c>
      <c r="FU118" s="265"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303">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59" t="str">
        <f t="shared" si="98"/>
        <v>-</v>
      </c>
      <c r="X119" s="259" t="str">
        <f t="shared" si="98"/>
        <v>-</v>
      </c>
      <c r="Y119" s="259" t="str">
        <f t="shared" si="98"/>
        <v>-</v>
      </c>
      <c r="Z119" s="259" t="str">
        <f t="shared" si="98"/>
        <v>-</v>
      </c>
      <c r="AA119" s="259" t="str">
        <f t="shared" si="98"/>
        <v>-</v>
      </c>
      <c r="AB119" s="259" t="str">
        <f t="shared" si="98"/>
        <v>-</v>
      </c>
      <c r="AC119" s="259" t="str">
        <f t="shared" si="98"/>
        <v>-</v>
      </c>
      <c r="AD119" s="259" t="str">
        <f t="shared" si="98"/>
        <v>-</v>
      </c>
      <c r="AE119" s="259" t="str">
        <f t="shared" si="98"/>
        <v>-</v>
      </c>
      <c r="AF119" s="259" t="str">
        <f t="shared" si="98"/>
        <v>-</v>
      </c>
      <c r="AG119" s="259" t="str">
        <f t="shared" si="98"/>
        <v>-</v>
      </c>
      <c r="AH119" s="259" t="str">
        <f t="shared" si="98"/>
        <v>-</v>
      </c>
      <c r="AI119" s="259" t="str">
        <f t="shared" si="98"/>
        <v>-</v>
      </c>
      <c r="AJ119" s="259" t="str">
        <f t="shared" si="98"/>
        <v>-</v>
      </c>
      <c r="AK119" s="260" t="str">
        <f t="shared" si="57"/>
        <v>-</v>
      </c>
      <c r="AL119" s="260" t="str">
        <f t="shared" si="58"/>
        <v>-</v>
      </c>
      <c r="AM119" s="260" t="str">
        <f t="shared" si="59"/>
        <v>-</v>
      </c>
      <c r="AN119" s="260" t="str">
        <f t="shared" si="59"/>
        <v>-</v>
      </c>
      <c r="AO119" s="260" t="str">
        <f t="shared" si="59"/>
        <v>-</v>
      </c>
      <c r="AP119" s="260" t="str">
        <f t="shared" si="59"/>
        <v>-</v>
      </c>
      <c r="AQ119" s="260" t="str">
        <f t="shared" si="59"/>
        <v>-</v>
      </c>
      <c r="AR119" s="260" t="str">
        <f t="shared" si="60"/>
        <v>-</v>
      </c>
      <c r="AS119" s="260" t="str">
        <f t="shared" si="61"/>
        <v>-</v>
      </c>
      <c r="AT119" s="260" t="str">
        <f t="shared" si="62"/>
        <v>-</v>
      </c>
      <c r="AU119" s="260" t="str">
        <f t="shared" si="63"/>
        <v>-</v>
      </c>
      <c r="AV119" s="260" t="str">
        <f t="shared" si="64"/>
        <v>-</v>
      </c>
      <c r="AW119" s="260" t="str">
        <f t="shared" si="65"/>
        <v>-</v>
      </c>
      <c r="AX119" s="260" t="str">
        <f t="shared" si="66"/>
        <v>-</v>
      </c>
      <c r="AY119" s="260" t="str">
        <f t="shared" si="67"/>
        <v>-</v>
      </c>
      <c r="AZ119" s="260" t="str">
        <f t="shared" si="68"/>
        <v>-</v>
      </c>
      <c r="BA119" s="260" t="str">
        <f t="shared" si="69"/>
        <v>-</v>
      </c>
      <c r="BB119" s="260" t="str">
        <f t="shared" si="70"/>
        <v>-</v>
      </c>
      <c r="BC119" s="260" t="str">
        <f t="shared" si="71"/>
        <v>-</v>
      </c>
      <c r="BD119" s="260" t="str">
        <f t="shared" si="72"/>
        <v>-</v>
      </c>
      <c r="BE119" s="260" t="str">
        <f t="shared" si="73"/>
        <v>-</v>
      </c>
      <c r="BF119" s="259" t="str">
        <f t="shared" si="99"/>
        <v>-</v>
      </c>
      <c r="BG119" s="259" t="str">
        <f t="shared" si="99"/>
        <v>-</v>
      </c>
      <c r="BH119" s="259" t="str">
        <f t="shared" si="99"/>
        <v>-</v>
      </c>
      <c r="BI119" s="259" t="str">
        <f t="shared" si="99"/>
        <v>-</v>
      </c>
      <c r="BJ119" s="259" t="str">
        <f t="shared" si="99"/>
        <v>-</v>
      </c>
      <c r="BK119" s="259" t="str">
        <f t="shared" si="99"/>
        <v>-</v>
      </c>
      <c r="BL119" s="259" t="str">
        <f t="shared" si="99"/>
        <v>-</v>
      </c>
      <c r="BM119" s="259" t="str">
        <f t="shared" si="99"/>
        <v>-</v>
      </c>
      <c r="BN119" s="259" t="str">
        <f t="shared" si="99"/>
        <v>-</v>
      </c>
      <c r="BO119" s="259" t="str">
        <f t="shared" si="99"/>
        <v>-</v>
      </c>
      <c r="BP119" s="259" t="str">
        <f t="shared" si="99"/>
        <v>-</v>
      </c>
      <c r="BQ119" s="259" t="str">
        <f t="shared" si="99"/>
        <v>-</v>
      </c>
      <c r="BR119" s="259" t="str">
        <f t="shared" si="99"/>
        <v>-</v>
      </c>
      <c r="BS119" s="259" t="str">
        <f t="shared" si="99"/>
        <v>-</v>
      </c>
      <c r="BT119" s="260" t="str">
        <f t="shared" si="75"/>
        <v>-</v>
      </c>
      <c r="BU119" s="260" t="str">
        <f t="shared" si="76"/>
        <v>-</v>
      </c>
      <c r="BV119" s="260" t="str">
        <f t="shared" si="77"/>
        <v>-</v>
      </c>
      <c r="BW119" s="260" t="str">
        <f t="shared" si="78"/>
        <v>-</v>
      </c>
      <c r="BX119" s="260" t="str">
        <f t="shared" si="79"/>
        <v>-</v>
      </c>
      <c r="BY119" s="260" t="str">
        <f t="shared" si="80"/>
        <v>-</v>
      </c>
      <c r="BZ119" s="260" t="str">
        <f t="shared" si="81"/>
        <v>-</v>
      </c>
      <c r="CA119" s="260" t="str">
        <f t="shared" si="82"/>
        <v>-</v>
      </c>
      <c r="CB119" s="260" t="str">
        <f t="shared" si="83"/>
        <v>-</v>
      </c>
      <c r="CC119" s="260" t="str">
        <f t="shared" si="84"/>
        <v>-</v>
      </c>
      <c r="CD119" s="260" t="str">
        <f t="shared" si="85"/>
        <v>-</v>
      </c>
      <c r="CE119" s="260" t="str">
        <f t="shared" si="86"/>
        <v>-</v>
      </c>
      <c r="CF119" s="260" t="str">
        <f t="shared" si="87"/>
        <v>-</v>
      </c>
      <c r="CG119" s="260" t="str">
        <f t="shared" si="88"/>
        <v>-</v>
      </c>
      <c r="CH119" s="260" t="str">
        <f t="shared" si="89"/>
        <v>-</v>
      </c>
      <c r="CI119" s="260" t="str">
        <f t="shared" si="90"/>
        <v>-</v>
      </c>
      <c r="CJ119" s="260" t="str">
        <f t="shared" si="91"/>
        <v>-</v>
      </c>
      <c r="CK119" s="260" t="str">
        <f t="shared" si="92"/>
        <v>-</v>
      </c>
      <c r="CL119" s="260" t="str">
        <f t="shared" si="93"/>
        <v>-</v>
      </c>
      <c r="CM119" s="260" t="str">
        <f t="shared" si="94"/>
        <v>-</v>
      </c>
      <c r="CN119" s="260" t="str">
        <f t="shared" si="95"/>
        <v>-</v>
      </c>
      <c r="CO119" s="253"/>
      <c r="CP119" s="261" t="s">
        <v>37</v>
      </c>
      <c r="CQ119" s="262" t="s">
        <v>37</v>
      </c>
      <c r="CR119" s="262" t="s">
        <v>37</v>
      </c>
      <c r="CS119" s="262" t="s">
        <v>37</v>
      </c>
      <c r="CT119" s="262" t="s">
        <v>37</v>
      </c>
      <c r="CU119" s="262" t="s">
        <v>37</v>
      </c>
      <c r="CV119" s="262" t="s">
        <v>37</v>
      </c>
      <c r="CW119" s="262" t="s">
        <v>37</v>
      </c>
      <c r="CX119" s="262" t="s">
        <v>37</v>
      </c>
      <c r="CY119" s="262" t="s">
        <v>37</v>
      </c>
      <c r="CZ119" s="262" t="s">
        <v>37</v>
      </c>
      <c r="DA119" s="262" t="s">
        <v>37</v>
      </c>
      <c r="DB119" s="262" t="s">
        <v>37</v>
      </c>
      <c r="DC119" s="263" t="s">
        <v>37</v>
      </c>
      <c r="DD119" s="264" t="s">
        <v>37</v>
      </c>
      <c r="DE119" s="262" t="s">
        <v>37</v>
      </c>
      <c r="DF119" s="262" t="s">
        <v>37</v>
      </c>
      <c r="DG119" s="262" t="s">
        <v>37</v>
      </c>
      <c r="DH119" s="262" t="s">
        <v>37</v>
      </c>
      <c r="DI119" s="262" t="s">
        <v>37</v>
      </c>
      <c r="DJ119" s="262" t="s">
        <v>37</v>
      </c>
      <c r="DK119" s="262" t="s">
        <v>37</v>
      </c>
      <c r="DL119" s="262" t="s">
        <v>37</v>
      </c>
      <c r="DM119" s="262" t="s">
        <v>37</v>
      </c>
      <c r="DN119" s="262" t="s">
        <v>37</v>
      </c>
      <c r="DO119" s="262" t="s">
        <v>37</v>
      </c>
      <c r="DP119" s="262" t="s">
        <v>37</v>
      </c>
      <c r="DQ119" s="265" t="s">
        <v>37</v>
      </c>
      <c r="DR119" s="261" t="s">
        <v>37</v>
      </c>
      <c r="DS119" s="262" t="s">
        <v>37</v>
      </c>
      <c r="DT119" s="262" t="s">
        <v>37</v>
      </c>
      <c r="DU119" s="262" t="s">
        <v>37</v>
      </c>
      <c r="DV119" s="262" t="s">
        <v>37</v>
      </c>
      <c r="DW119" s="262" t="s">
        <v>37</v>
      </c>
      <c r="DX119" s="262" t="s">
        <v>37</v>
      </c>
      <c r="DY119" s="262" t="s">
        <v>37</v>
      </c>
      <c r="DZ119" s="262" t="s">
        <v>37</v>
      </c>
      <c r="EA119" s="262" t="s">
        <v>37</v>
      </c>
      <c r="EB119" s="262" t="s">
        <v>37</v>
      </c>
      <c r="EC119" s="262" t="s">
        <v>37</v>
      </c>
      <c r="ED119" s="262" t="s">
        <v>37</v>
      </c>
      <c r="EE119" s="263" t="s">
        <v>37</v>
      </c>
      <c r="EF119" s="264" t="s">
        <v>37</v>
      </c>
      <c r="EG119" s="262" t="s">
        <v>37</v>
      </c>
      <c r="EH119" s="262" t="s">
        <v>37</v>
      </c>
      <c r="EI119" s="262" t="s">
        <v>37</v>
      </c>
      <c r="EJ119" s="262" t="s">
        <v>37</v>
      </c>
      <c r="EK119" s="262" t="s">
        <v>37</v>
      </c>
      <c r="EL119" s="262" t="s">
        <v>37</v>
      </c>
      <c r="EM119" s="262" t="s">
        <v>37</v>
      </c>
      <c r="EN119" s="262" t="s">
        <v>37</v>
      </c>
      <c r="EO119" s="262" t="s">
        <v>37</v>
      </c>
      <c r="EP119" s="262" t="s">
        <v>37</v>
      </c>
      <c r="EQ119" s="262" t="s">
        <v>37</v>
      </c>
      <c r="ER119" s="262" t="s">
        <v>37</v>
      </c>
      <c r="ES119" s="265" t="s">
        <v>37</v>
      </c>
      <c r="ET119" s="261" t="s">
        <v>37</v>
      </c>
      <c r="EU119" s="262" t="s">
        <v>37</v>
      </c>
      <c r="EV119" s="262" t="s">
        <v>37</v>
      </c>
      <c r="EW119" s="262" t="s">
        <v>37</v>
      </c>
      <c r="EX119" s="262" t="s">
        <v>37</v>
      </c>
      <c r="EY119" s="262" t="s">
        <v>37</v>
      </c>
      <c r="EZ119" s="262" t="s">
        <v>37</v>
      </c>
      <c r="FA119" s="262" t="s">
        <v>37</v>
      </c>
      <c r="FB119" s="262" t="s">
        <v>37</v>
      </c>
      <c r="FC119" s="262" t="s">
        <v>37</v>
      </c>
      <c r="FD119" s="262" t="s">
        <v>37</v>
      </c>
      <c r="FE119" s="262" t="s">
        <v>37</v>
      </c>
      <c r="FF119" s="262" t="s">
        <v>37</v>
      </c>
      <c r="FG119" s="263" t="s">
        <v>37</v>
      </c>
      <c r="FH119" s="264" t="s">
        <v>37</v>
      </c>
      <c r="FI119" s="262" t="s">
        <v>37</v>
      </c>
      <c r="FJ119" s="262" t="s">
        <v>37</v>
      </c>
      <c r="FK119" s="262" t="s">
        <v>37</v>
      </c>
      <c r="FL119" s="262" t="s">
        <v>37</v>
      </c>
      <c r="FM119" s="262" t="s">
        <v>37</v>
      </c>
      <c r="FN119" s="262" t="s">
        <v>37</v>
      </c>
      <c r="FO119" s="262" t="s">
        <v>37</v>
      </c>
      <c r="FP119" s="262" t="s">
        <v>37</v>
      </c>
      <c r="FQ119" s="262" t="s">
        <v>37</v>
      </c>
      <c r="FR119" s="262" t="s">
        <v>37</v>
      </c>
      <c r="FS119" s="262" t="s">
        <v>37</v>
      </c>
      <c r="FT119" s="262" t="s">
        <v>37</v>
      </c>
      <c r="FU119" s="265"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303">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59" t="str">
        <f t="shared" si="98"/>
        <v>-</v>
      </c>
      <c r="X120" s="259" t="str">
        <f t="shared" si="98"/>
        <v>-</v>
      </c>
      <c r="Y120" s="259" t="str">
        <f t="shared" si="98"/>
        <v>-</v>
      </c>
      <c r="Z120" s="259" t="str">
        <f t="shared" si="98"/>
        <v>-</v>
      </c>
      <c r="AA120" s="259" t="str">
        <f t="shared" si="98"/>
        <v>-</v>
      </c>
      <c r="AB120" s="259" t="str">
        <f t="shared" si="98"/>
        <v>-</v>
      </c>
      <c r="AC120" s="259" t="str">
        <f t="shared" si="98"/>
        <v>-</v>
      </c>
      <c r="AD120" s="259" t="str">
        <f t="shared" si="98"/>
        <v>-</v>
      </c>
      <c r="AE120" s="259" t="str">
        <f t="shared" si="98"/>
        <v>-</v>
      </c>
      <c r="AF120" s="259" t="str">
        <f t="shared" si="98"/>
        <v>-</v>
      </c>
      <c r="AG120" s="259" t="str">
        <f t="shared" si="98"/>
        <v>-</v>
      </c>
      <c r="AH120" s="259" t="str">
        <f t="shared" si="98"/>
        <v>-</v>
      </c>
      <c r="AI120" s="259" t="str">
        <f t="shared" si="98"/>
        <v>-</v>
      </c>
      <c r="AJ120" s="259" t="str">
        <f t="shared" si="98"/>
        <v>-</v>
      </c>
      <c r="AK120" s="260" t="str">
        <f t="shared" si="57"/>
        <v>-</v>
      </c>
      <c r="AL120" s="260" t="str">
        <f t="shared" si="58"/>
        <v>-</v>
      </c>
      <c r="AM120" s="260" t="str">
        <f t="shared" si="59"/>
        <v>-</v>
      </c>
      <c r="AN120" s="260" t="str">
        <f t="shared" si="59"/>
        <v>-</v>
      </c>
      <c r="AO120" s="260" t="str">
        <f t="shared" si="59"/>
        <v>-</v>
      </c>
      <c r="AP120" s="260" t="str">
        <f t="shared" si="59"/>
        <v>-</v>
      </c>
      <c r="AQ120" s="260" t="str">
        <f t="shared" si="59"/>
        <v>-</v>
      </c>
      <c r="AR120" s="260" t="str">
        <f t="shared" si="60"/>
        <v>-</v>
      </c>
      <c r="AS120" s="260" t="str">
        <f t="shared" si="61"/>
        <v>-</v>
      </c>
      <c r="AT120" s="260" t="str">
        <f t="shared" si="62"/>
        <v>-</v>
      </c>
      <c r="AU120" s="260" t="str">
        <f t="shared" si="63"/>
        <v>-</v>
      </c>
      <c r="AV120" s="260" t="str">
        <f t="shared" si="64"/>
        <v>-</v>
      </c>
      <c r="AW120" s="260" t="str">
        <f t="shared" si="65"/>
        <v>-</v>
      </c>
      <c r="AX120" s="260" t="str">
        <f t="shared" si="66"/>
        <v>-</v>
      </c>
      <c r="AY120" s="260" t="str">
        <f t="shared" si="67"/>
        <v>-</v>
      </c>
      <c r="AZ120" s="260" t="str">
        <f t="shared" si="68"/>
        <v>-</v>
      </c>
      <c r="BA120" s="260" t="str">
        <f t="shared" si="69"/>
        <v>-</v>
      </c>
      <c r="BB120" s="260" t="str">
        <f t="shared" si="70"/>
        <v>-</v>
      </c>
      <c r="BC120" s="260" t="str">
        <f t="shared" si="71"/>
        <v>-</v>
      </c>
      <c r="BD120" s="260" t="str">
        <f t="shared" si="72"/>
        <v>-</v>
      </c>
      <c r="BE120" s="260" t="str">
        <f t="shared" si="73"/>
        <v>-</v>
      </c>
      <c r="BF120" s="259" t="str">
        <f t="shared" si="99"/>
        <v>-</v>
      </c>
      <c r="BG120" s="259" t="str">
        <f t="shared" si="99"/>
        <v>-</v>
      </c>
      <c r="BH120" s="259" t="str">
        <f t="shared" si="99"/>
        <v>-</v>
      </c>
      <c r="BI120" s="259" t="str">
        <f t="shared" si="99"/>
        <v>-</v>
      </c>
      <c r="BJ120" s="259" t="str">
        <f t="shared" si="99"/>
        <v>-</v>
      </c>
      <c r="BK120" s="259" t="str">
        <f t="shared" si="99"/>
        <v>-</v>
      </c>
      <c r="BL120" s="259" t="str">
        <f t="shared" si="99"/>
        <v>-</v>
      </c>
      <c r="BM120" s="259" t="str">
        <f t="shared" si="99"/>
        <v>-</v>
      </c>
      <c r="BN120" s="259" t="str">
        <f t="shared" si="99"/>
        <v>-</v>
      </c>
      <c r="BO120" s="259" t="str">
        <f t="shared" si="99"/>
        <v>-</v>
      </c>
      <c r="BP120" s="259" t="str">
        <f t="shared" si="99"/>
        <v>-</v>
      </c>
      <c r="BQ120" s="259" t="str">
        <f t="shared" si="99"/>
        <v>-</v>
      </c>
      <c r="BR120" s="259" t="str">
        <f t="shared" si="99"/>
        <v>-</v>
      </c>
      <c r="BS120" s="259" t="str">
        <f t="shared" si="99"/>
        <v>-</v>
      </c>
      <c r="BT120" s="260" t="str">
        <f t="shared" si="75"/>
        <v>-</v>
      </c>
      <c r="BU120" s="260" t="str">
        <f t="shared" si="76"/>
        <v>-</v>
      </c>
      <c r="BV120" s="260" t="str">
        <f t="shared" si="77"/>
        <v>-</v>
      </c>
      <c r="BW120" s="260" t="str">
        <f t="shared" si="78"/>
        <v>-</v>
      </c>
      <c r="BX120" s="260" t="str">
        <f t="shared" si="79"/>
        <v>-</v>
      </c>
      <c r="BY120" s="260" t="str">
        <f t="shared" si="80"/>
        <v>-</v>
      </c>
      <c r="BZ120" s="260" t="str">
        <f t="shared" si="81"/>
        <v>-</v>
      </c>
      <c r="CA120" s="260" t="str">
        <f t="shared" si="82"/>
        <v>-</v>
      </c>
      <c r="CB120" s="260" t="str">
        <f t="shared" si="83"/>
        <v>-</v>
      </c>
      <c r="CC120" s="260" t="str">
        <f t="shared" si="84"/>
        <v>-</v>
      </c>
      <c r="CD120" s="260" t="str">
        <f t="shared" si="85"/>
        <v>-</v>
      </c>
      <c r="CE120" s="260" t="str">
        <f t="shared" si="86"/>
        <v>-</v>
      </c>
      <c r="CF120" s="260" t="str">
        <f t="shared" si="87"/>
        <v>-</v>
      </c>
      <c r="CG120" s="260" t="str">
        <f t="shared" si="88"/>
        <v>-</v>
      </c>
      <c r="CH120" s="260" t="str">
        <f t="shared" si="89"/>
        <v>-</v>
      </c>
      <c r="CI120" s="260" t="str">
        <f t="shared" si="90"/>
        <v>-</v>
      </c>
      <c r="CJ120" s="260" t="str">
        <f t="shared" si="91"/>
        <v>-</v>
      </c>
      <c r="CK120" s="260" t="str">
        <f t="shared" si="92"/>
        <v>-</v>
      </c>
      <c r="CL120" s="260" t="str">
        <f t="shared" si="93"/>
        <v>-</v>
      </c>
      <c r="CM120" s="260" t="str">
        <f t="shared" si="94"/>
        <v>-</v>
      </c>
      <c r="CN120" s="260" t="str">
        <f t="shared" si="95"/>
        <v>-</v>
      </c>
      <c r="CO120" s="253"/>
      <c r="CP120" s="261" t="s">
        <v>37</v>
      </c>
      <c r="CQ120" s="262" t="s">
        <v>37</v>
      </c>
      <c r="CR120" s="262" t="s">
        <v>37</v>
      </c>
      <c r="CS120" s="262" t="s">
        <v>37</v>
      </c>
      <c r="CT120" s="262" t="s">
        <v>37</v>
      </c>
      <c r="CU120" s="262" t="s">
        <v>37</v>
      </c>
      <c r="CV120" s="262" t="s">
        <v>37</v>
      </c>
      <c r="CW120" s="262" t="s">
        <v>37</v>
      </c>
      <c r="CX120" s="262" t="s">
        <v>37</v>
      </c>
      <c r="CY120" s="262" t="s">
        <v>37</v>
      </c>
      <c r="CZ120" s="262" t="s">
        <v>37</v>
      </c>
      <c r="DA120" s="262" t="s">
        <v>37</v>
      </c>
      <c r="DB120" s="262" t="s">
        <v>37</v>
      </c>
      <c r="DC120" s="263" t="s">
        <v>37</v>
      </c>
      <c r="DD120" s="264" t="s">
        <v>37</v>
      </c>
      <c r="DE120" s="262" t="s">
        <v>37</v>
      </c>
      <c r="DF120" s="262" t="s">
        <v>37</v>
      </c>
      <c r="DG120" s="262" t="s">
        <v>37</v>
      </c>
      <c r="DH120" s="262" t="s">
        <v>37</v>
      </c>
      <c r="DI120" s="262" t="s">
        <v>37</v>
      </c>
      <c r="DJ120" s="262" t="s">
        <v>37</v>
      </c>
      <c r="DK120" s="262" t="s">
        <v>37</v>
      </c>
      <c r="DL120" s="262" t="s">
        <v>37</v>
      </c>
      <c r="DM120" s="262" t="s">
        <v>37</v>
      </c>
      <c r="DN120" s="262" t="s">
        <v>37</v>
      </c>
      <c r="DO120" s="262" t="s">
        <v>37</v>
      </c>
      <c r="DP120" s="262" t="s">
        <v>37</v>
      </c>
      <c r="DQ120" s="265" t="s">
        <v>37</v>
      </c>
      <c r="DR120" s="261" t="s">
        <v>37</v>
      </c>
      <c r="DS120" s="262" t="s">
        <v>37</v>
      </c>
      <c r="DT120" s="262" t="s">
        <v>37</v>
      </c>
      <c r="DU120" s="262" t="s">
        <v>37</v>
      </c>
      <c r="DV120" s="262" t="s">
        <v>37</v>
      </c>
      <c r="DW120" s="262" t="s">
        <v>37</v>
      </c>
      <c r="DX120" s="262" t="s">
        <v>37</v>
      </c>
      <c r="DY120" s="262" t="s">
        <v>37</v>
      </c>
      <c r="DZ120" s="262" t="s">
        <v>37</v>
      </c>
      <c r="EA120" s="262" t="s">
        <v>37</v>
      </c>
      <c r="EB120" s="262" t="s">
        <v>37</v>
      </c>
      <c r="EC120" s="262" t="s">
        <v>37</v>
      </c>
      <c r="ED120" s="262" t="s">
        <v>37</v>
      </c>
      <c r="EE120" s="263" t="s">
        <v>37</v>
      </c>
      <c r="EF120" s="264" t="s">
        <v>37</v>
      </c>
      <c r="EG120" s="262" t="s">
        <v>37</v>
      </c>
      <c r="EH120" s="262" t="s">
        <v>37</v>
      </c>
      <c r="EI120" s="262" t="s">
        <v>37</v>
      </c>
      <c r="EJ120" s="262" t="s">
        <v>37</v>
      </c>
      <c r="EK120" s="262" t="s">
        <v>37</v>
      </c>
      <c r="EL120" s="262" t="s">
        <v>37</v>
      </c>
      <c r="EM120" s="262" t="s">
        <v>37</v>
      </c>
      <c r="EN120" s="262" t="s">
        <v>37</v>
      </c>
      <c r="EO120" s="262" t="s">
        <v>37</v>
      </c>
      <c r="EP120" s="262" t="s">
        <v>37</v>
      </c>
      <c r="EQ120" s="262" t="s">
        <v>37</v>
      </c>
      <c r="ER120" s="262" t="s">
        <v>37</v>
      </c>
      <c r="ES120" s="265" t="s">
        <v>37</v>
      </c>
      <c r="ET120" s="261" t="s">
        <v>37</v>
      </c>
      <c r="EU120" s="262" t="s">
        <v>37</v>
      </c>
      <c r="EV120" s="262" t="s">
        <v>37</v>
      </c>
      <c r="EW120" s="262" t="s">
        <v>37</v>
      </c>
      <c r="EX120" s="262" t="s">
        <v>37</v>
      </c>
      <c r="EY120" s="262" t="s">
        <v>37</v>
      </c>
      <c r="EZ120" s="262" t="s">
        <v>37</v>
      </c>
      <c r="FA120" s="262" t="s">
        <v>37</v>
      </c>
      <c r="FB120" s="262" t="s">
        <v>37</v>
      </c>
      <c r="FC120" s="262" t="s">
        <v>37</v>
      </c>
      <c r="FD120" s="262" t="s">
        <v>37</v>
      </c>
      <c r="FE120" s="262" t="s">
        <v>37</v>
      </c>
      <c r="FF120" s="262" t="s">
        <v>37</v>
      </c>
      <c r="FG120" s="263" t="s">
        <v>37</v>
      </c>
      <c r="FH120" s="264" t="s">
        <v>37</v>
      </c>
      <c r="FI120" s="262" t="s">
        <v>37</v>
      </c>
      <c r="FJ120" s="262" t="s">
        <v>37</v>
      </c>
      <c r="FK120" s="262" t="s">
        <v>37</v>
      </c>
      <c r="FL120" s="262" t="s">
        <v>37</v>
      </c>
      <c r="FM120" s="262" t="s">
        <v>37</v>
      </c>
      <c r="FN120" s="262" t="s">
        <v>37</v>
      </c>
      <c r="FO120" s="262" t="s">
        <v>37</v>
      </c>
      <c r="FP120" s="262" t="s">
        <v>37</v>
      </c>
      <c r="FQ120" s="262" t="s">
        <v>37</v>
      </c>
      <c r="FR120" s="262" t="s">
        <v>37</v>
      </c>
      <c r="FS120" s="262" t="s">
        <v>37</v>
      </c>
      <c r="FT120" s="262" t="s">
        <v>37</v>
      </c>
      <c r="FU120" s="265"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303">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59" t="str">
        <f t="shared" si="98"/>
        <v>-</v>
      </c>
      <c r="X121" s="259" t="str">
        <f t="shared" si="98"/>
        <v>-</v>
      </c>
      <c r="Y121" s="259" t="str">
        <f t="shared" si="98"/>
        <v>-</v>
      </c>
      <c r="Z121" s="259" t="str">
        <f t="shared" si="98"/>
        <v>-</v>
      </c>
      <c r="AA121" s="259" t="str">
        <f t="shared" si="98"/>
        <v>-</v>
      </c>
      <c r="AB121" s="259" t="str">
        <f t="shared" si="98"/>
        <v>-</v>
      </c>
      <c r="AC121" s="259" t="str">
        <f t="shared" si="98"/>
        <v>-</v>
      </c>
      <c r="AD121" s="259" t="str">
        <f t="shared" si="98"/>
        <v>-</v>
      </c>
      <c r="AE121" s="259" t="str">
        <f t="shared" si="98"/>
        <v>-</v>
      </c>
      <c r="AF121" s="259" t="str">
        <f t="shared" si="98"/>
        <v>-</v>
      </c>
      <c r="AG121" s="259" t="str">
        <f t="shared" si="98"/>
        <v>-</v>
      </c>
      <c r="AH121" s="259" t="str">
        <f t="shared" si="98"/>
        <v>-</v>
      </c>
      <c r="AI121" s="259" t="str">
        <f t="shared" si="98"/>
        <v>-</v>
      </c>
      <c r="AJ121" s="259" t="str">
        <f t="shared" si="98"/>
        <v>-</v>
      </c>
      <c r="AK121" s="260" t="str">
        <f t="shared" si="57"/>
        <v>-</v>
      </c>
      <c r="AL121" s="260" t="str">
        <f t="shared" si="58"/>
        <v>-</v>
      </c>
      <c r="AM121" s="260" t="str">
        <f t="shared" ref="AM121:AQ130" si="101">IF(Y121="-","-",Y121*AM$93)</f>
        <v>-</v>
      </c>
      <c r="AN121" s="260" t="str">
        <f t="shared" si="101"/>
        <v>-</v>
      </c>
      <c r="AO121" s="260" t="str">
        <f t="shared" si="101"/>
        <v>-</v>
      </c>
      <c r="AP121" s="260" t="str">
        <f t="shared" si="101"/>
        <v>-</v>
      </c>
      <c r="AQ121" s="260" t="str">
        <f t="shared" si="101"/>
        <v>-</v>
      </c>
      <c r="AR121" s="260" t="str">
        <f t="shared" si="60"/>
        <v>-</v>
      </c>
      <c r="AS121" s="260" t="str">
        <f t="shared" si="61"/>
        <v>-</v>
      </c>
      <c r="AT121" s="260" t="str">
        <f t="shared" si="62"/>
        <v>-</v>
      </c>
      <c r="AU121" s="260" t="str">
        <f t="shared" si="63"/>
        <v>-</v>
      </c>
      <c r="AV121" s="260" t="str">
        <f t="shared" si="64"/>
        <v>-</v>
      </c>
      <c r="AW121" s="260" t="str">
        <f t="shared" si="65"/>
        <v>-</v>
      </c>
      <c r="AX121" s="260" t="str">
        <f t="shared" si="66"/>
        <v>-</v>
      </c>
      <c r="AY121" s="260" t="str">
        <f t="shared" si="67"/>
        <v>-</v>
      </c>
      <c r="AZ121" s="260" t="str">
        <f t="shared" si="68"/>
        <v>-</v>
      </c>
      <c r="BA121" s="260" t="str">
        <f t="shared" si="69"/>
        <v>-</v>
      </c>
      <c r="BB121" s="260" t="str">
        <f t="shared" si="70"/>
        <v>-</v>
      </c>
      <c r="BC121" s="260" t="str">
        <f t="shared" si="71"/>
        <v>-</v>
      </c>
      <c r="BD121" s="260" t="str">
        <f t="shared" si="72"/>
        <v>-</v>
      </c>
      <c r="BE121" s="260" t="str">
        <f t="shared" si="73"/>
        <v>-</v>
      </c>
      <c r="BF121" s="259" t="str">
        <f t="shared" si="99"/>
        <v>-</v>
      </c>
      <c r="BG121" s="259" t="str">
        <f t="shared" si="99"/>
        <v>-</v>
      </c>
      <c r="BH121" s="259" t="str">
        <f t="shared" si="99"/>
        <v>-</v>
      </c>
      <c r="BI121" s="259" t="str">
        <f t="shared" si="99"/>
        <v>-</v>
      </c>
      <c r="BJ121" s="259" t="str">
        <f t="shared" si="99"/>
        <v>-</v>
      </c>
      <c r="BK121" s="259" t="str">
        <f t="shared" si="99"/>
        <v>-</v>
      </c>
      <c r="BL121" s="259" t="str">
        <f t="shared" si="99"/>
        <v>-</v>
      </c>
      <c r="BM121" s="259" t="str">
        <f t="shared" si="99"/>
        <v>-</v>
      </c>
      <c r="BN121" s="259" t="str">
        <f t="shared" si="99"/>
        <v>-</v>
      </c>
      <c r="BO121" s="259" t="str">
        <f t="shared" si="99"/>
        <v>-</v>
      </c>
      <c r="BP121" s="259" t="str">
        <f t="shared" si="99"/>
        <v>-</v>
      </c>
      <c r="BQ121" s="259" t="str">
        <f t="shared" si="99"/>
        <v>-</v>
      </c>
      <c r="BR121" s="259" t="str">
        <f t="shared" si="99"/>
        <v>-</v>
      </c>
      <c r="BS121" s="259" t="str">
        <f t="shared" si="99"/>
        <v>-</v>
      </c>
      <c r="BT121" s="260" t="str">
        <f t="shared" si="75"/>
        <v>-</v>
      </c>
      <c r="BU121" s="260" t="str">
        <f t="shared" si="76"/>
        <v>-</v>
      </c>
      <c r="BV121" s="260" t="str">
        <f t="shared" si="77"/>
        <v>-</v>
      </c>
      <c r="BW121" s="260" t="str">
        <f t="shared" si="78"/>
        <v>-</v>
      </c>
      <c r="BX121" s="260" t="str">
        <f t="shared" si="79"/>
        <v>-</v>
      </c>
      <c r="BY121" s="260" t="str">
        <f t="shared" si="80"/>
        <v>-</v>
      </c>
      <c r="BZ121" s="260" t="str">
        <f t="shared" si="81"/>
        <v>-</v>
      </c>
      <c r="CA121" s="260" t="str">
        <f t="shared" si="82"/>
        <v>-</v>
      </c>
      <c r="CB121" s="260" t="str">
        <f t="shared" si="83"/>
        <v>-</v>
      </c>
      <c r="CC121" s="260" t="str">
        <f t="shared" si="84"/>
        <v>-</v>
      </c>
      <c r="CD121" s="260" t="str">
        <f t="shared" si="85"/>
        <v>-</v>
      </c>
      <c r="CE121" s="260" t="str">
        <f t="shared" si="86"/>
        <v>-</v>
      </c>
      <c r="CF121" s="260" t="str">
        <f t="shared" si="87"/>
        <v>-</v>
      </c>
      <c r="CG121" s="260" t="str">
        <f t="shared" si="88"/>
        <v>-</v>
      </c>
      <c r="CH121" s="260" t="str">
        <f t="shared" si="89"/>
        <v>-</v>
      </c>
      <c r="CI121" s="260" t="str">
        <f t="shared" si="90"/>
        <v>-</v>
      </c>
      <c r="CJ121" s="260" t="str">
        <f t="shared" si="91"/>
        <v>-</v>
      </c>
      <c r="CK121" s="260" t="str">
        <f t="shared" si="92"/>
        <v>-</v>
      </c>
      <c r="CL121" s="260" t="str">
        <f t="shared" si="93"/>
        <v>-</v>
      </c>
      <c r="CM121" s="260" t="str">
        <f t="shared" si="94"/>
        <v>-</v>
      </c>
      <c r="CN121" s="260" t="str">
        <f t="shared" si="95"/>
        <v>-</v>
      </c>
      <c r="CO121" s="253"/>
      <c r="CP121" s="261" t="s">
        <v>37</v>
      </c>
      <c r="CQ121" s="262" t="s">
        <v>37</v>
      </c>
      <c r="CR121" s="262" t="s">
        <v>37</v>
      </c>
      <c r="CS121" s="262" t="s">
        <v>37</v>
      </c>
      <c r="CT121" s="262" t="s">
        <v>37</v>
      </c>
      <c r="CU121" s="262" t="s">
        <v>37</v>
      </c>
      <c r="CV121" s="262" t="s">
        <v>37</v>
      </c>
      <c r="CW121" s="262" t="s">
        <v>37</v>
      </c>
      <c r="CX121" s="262" t="s">
        <v>37</v>
      </c>
      <c r="CY121" s="262" t="s">
        <v>37</v>
      </c>
      <c r="CZ121" s="262" t="s">
        <v>37</v>
      </c>
      <c r="DA121" s="262" t="s">
        <v>37</v>
      </c>
      <c r="DB121" s="262" t="s">
        <v>37</v>
      </c>
      <c r="DC121" s="263" t="s">
        <v>37</v>
      </c>
      <c r="DD121" s="264" t="s">
        <v>37</v>
      </c>
      <c r="DE121" s="262" t="s">
        <v>37</v>
      </c>
      <c r="DF121" s="262" t="s">
        <v>37</v>
      </c>
      <c r="DG121" s="262" t="s">
        <v>37</v>
      </c>
      <c r="DH121" s="262" t="s">
        <v>37</v>
      </c>
      <c r="DI121" s="262" t="s">
        <v>37</v>
      </c>
      <c r="DJ121" s="262" t="s">
        <v>37</v>
      </c>
      <c r="DK121" s="262" t="s">
        <v>37</v>
      </c>
      <c r="DL121" s="262" t="s">
        <v>37</v>
      </c>
      <c r="DM121" s="262" t="s">
        <v>37</v>
      </c>
      <c r="DN121" s="262" t="s">
        <v>37</v>
      </c>
      <c r="DO121" s="262" t="s">
        <v>37</v>
      </c>
      <c r="DP121" s="262" t="s">
        <v>37</v>
      </c>
      <c r="DQ121" s="265" t="s">
        <v>37</v>
      </c>
      <c r="DR121" s="261" t="s">
        <v>37</v>
      </c>
      <c r="DS121" s="262" t="s">
        <v>37</v>
      </c>
      <c r="DT121" s="262" t="s">
        <v>37</v>
      </c>
      <c r="DU121" s="262" t="s">
        <v>37</v>
      </c>
      <c r="DV121" s="262" t="s">
        <v>37</v>
      </c>
      <c r="DW121" s="262" t="s">
        <v>37</v>
      </c>
      <c r="DX121" s="262" t="s">
        <v>37</v>
      </c>
      <c r="DY121" s="262" t="s">
        <v>37</v>
      </c>
      <c r="DZ121" s="262" t="s">
        <v>37</v>
      </c>
      <c r="EA121" s="262" t="s">
        <v>37</v>
      </c>
      <c r="EB121" s="262" t="s">
        <v>37</v>
      </c>
      <c r="EC121" s="262" t="s">
        <v>37</v>
      </c>
      <c r="ED121" s="262" t="s">
        <v>37</v>
      </c>
      <c r="EE121" s="263" t="s">
        <v>37</v>
      </c>
      <c r="EF121" s="264" t="s">
        <v>37</v>
      </c>
      <c r="EG121" s="262" t="s">
        <v>37</v>
      </c>
      <c r="EH121" s="262" t="s">
        <v>37</v>
      </c>
      <c r="EI121" s="262" t="s">
        <v>37</v>
      </c>
      <c r="EJ121" s="262" t="s">
        <v>37</v>
      </c>
      <c r="EK121" s="262" t="s">
        <v>37</v>
      </c>
      <c r="EL121" s="262" t="s">
        <v>37</v>
      </c>
      <c r="EM121" s="262" t="s">
        <v>37</v>
      </c>
      <c r="EN121" s="262" t="s">
        <v>37</v>
      </c>
      <c r="EO121" s="262" t="s">
        <v>37</v>
      </c>
      <c r="EP121" s="262" t="s">
        <v>37</v>
      </c>
      <c r="EQ121" s="262" t="s">
        <v>37</v>
      </c>
      <c r="ER121" s="262" t="s">
        <v>37</v>
      </c>
      <c r="ES121" s="265" t="s">
        <v>37</v>
      </c>
      <c r="ET121" s="261" t="s">
        <v>37</v>
      </c>
      <c r="EU121" s="262" t="s">
        <v>37</v>
      </c>
      <c r="EV121" s="262" t="s">
        <v>37</v>
      </c>
      <c r="EW121" s="262" t="s">
        <v>37</v>
      </c>
      <c r="EX121" s="262" t="s">
        <v>37</v>
      </c>
      <c r="EY121" s="262" t="s">
        <v>37</v>
      </c>
      <c r="EZ121" s="262" t="s">
        <v>37</v>
      </c>
      <c r="FA121" s="262" t="s">
        <v>37</v>
      </c>
      <c r="FB121" s="262" t="s">
        <v>37</v>
      </c>
      <c r="FC121" s="262" t="s">
        <v>37</v>
      </c>
      <c r="FD121" s="262" t="s">
        <v>37</v>
      </c>
      <c r="FE121" s="262" t="s">
        <v>37</v>
      </c>
      <c r="FF121" s="262" t="s">
        <v>37</v>
      </c>
      <c r="FG121" s="263" t="s">
        <v>37</v>
      </c>
      <c r="FH121" s="264" t="s">
        <v>37</v>
      </c>
      <c r="FI121" s="262" t="s">
        <v>37</v>
      </c>
      <c r="FJ121" s="262" t="s">
        <v>37</v>
      </c>
      <c r="FK121" s="262" t="s">
        <v>37</v>
      </c>
      <c r="FL121" s="262" t="s">
        <v>37</v>
      </c>
      <c r="FM121" s="262" t="s">
        <v>37</v>
      </c>
      <c r="FN121" s="262" t="s">
        <v>37</v>
      </c>
      <c r="FO121" s="262" t="s">
        <v>37</v>
      </c>
      <c r="FP121" s="262" t="s">
        <v>37</v>
      </c>
      <c r="FQ121" s="262" t="s">
        <v>37</v>
      </c>
      <c r="FR121" s="262" t="s">
        <v>37</v>
      </c>
      <c r="FS121" s="262" t="s">
        <v>37</v>
      </c>
      <c r="FT121" s="262" t="s">
        <v>37</v>
      </c>
      <c r="FU121" s="265"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303">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59" t="str">
        <f t="shared" si="98"/>
        <v>-</v>
      </c>
      <c r="X122" s="259" t="str">
        <f t="shared" si="98"/>
        <v>-</v>
      </c>
      <c r="Y122" s="259" t="str">
        <f t="shared" si="98"/>
        <v>-</v>
      </c>
      <c r="Z122" s="259" t="str">
        <f t="shared" si="98"/>
        <v>-</v>
      </c>
      <c r="AA122" s="259" t="str">
        <f t="shared" si="98"/>
        <v>-</v>
      </c>
      <c r="AB122" s="259" t="str">
        <f t="shared" si="98"/>
        <v>-</v>
      </c>
      <c r="AC122" s="259" t="str">
        <f t="shared" si="98"/>
        <v>-</v>
      </c>
      <c r="AD122" s="259" t="str">
        <f t="shared" si="98"/>
        <v>-</v>
      </c>
      <c r="AE122" s="259" t="str">
        <f t="shared" si="98"/>
        <v>-</v>
      </c>
      <c r="AF122" s="259" t="str">
        <f t="shared" si="98"/>
        <v>-</v>
      </c>
      <c r="AG122" s="259" t="str">
        <f t="shared" si="98"/>
        <v>-</v>
      </c>
      <c r="AH122" s="259" t="str">
        <f t="shared" si="98"/>
        <v>-</v>
      </c>
      <c r="AI122" s="259" t="str">
        <f t="shared" si="98"/>
        <v>-</v>
      </c>
      <c r="AJ122" s="259" t="str">
        <f t="shared" si="98"/>
        <v>-</v>
      </c>
      <c r="AK122" s="260" t="str">
        <f t="shared" si="57"/>
        <v>-</v>
      </c>
      <c r="AL122" s="260" t="str">
        <f t="shared" si="58"/>
        <v>-</v>
      </c>
      <c r="AM122" s="260" t="str">
        <f t="shared" si="101"/>
        <v>-</v>
      </c>
      <c r="AN122" s="260" t="str">
        <f t="shared" si="101"/>
        <v>-</v>
      </c>
      <c r="AO122" s="260" t="str">
        <f t="shared" si="101"/>
        <v>-</v>
      </c>
      <c r="AP122" s="260" t="str">
        <f t="shared" si="101"/>
        <v>-</v>
      </c>
      <c r="AQ122" s="260" t="str">
        <f t="shared" si="101"/>
        <v>-</v>
      </c>
      <c r="AR122" s="260" t="str">
        <f t="shared" si="60"/>
        <v>-</v>
      </c>
      <c r="AS122" s="260" t="str">
        <f t="shared" si="61"/>
        <v>-</v>
      </c>
      <c r="AT122" s="260" t="str">
        <f t="shared" si="62"/>
        <v>-</v>
      </c>
      <c r="AU122" s="260" t="str">
        <f t="shared" si="63"/>
        <v>-</v>
      </c>
      <c r="AV122" s="260" t="str">
        <f t="shared" si="64"/>
        <v>-</v>
      </c>
      <c r="AW122" s="260" t="str">
        <f t="shared" si="65"/>
        <v>-</v>
      </c>
      <c r="AX122" s="260" t="str">
        <f t="shared" si="66"/>
        <v>-</v>
      </c>
      <c r="AY122" s="260" t="str">
        <f t="shared" si="67"/>
        <v>-</v>
      </c>
      <c r="AZ122" s="260" t="str">
        <f t="shared" si="68"/>
        <v>-</v>
      </c>
      <c r="BA122" s="260" t="str">
        <f t="shared" si="69"/>
        <v>-</v>
      </c>
      <c r="BB122" s="260" t="str">
        <f t="shared" si="70"/>
        <v>-</v>
      </c>
      <c r="BC122" s="260" t="str">
        <f t="shared" si="71"/>
        <v>-</v>
      </c>
      <c r="BD122" s="260" t="str">
        <f t="shared" si="72"/>
        <v>-</v>
      </c>
      <c r="BE122" s="260" t="str">
        <f t="shared" si="73"/>
        <v>-</v>
      </c>
      <c r="BF122" s="259" t="str">
        <f t="shared" si="99"/>
        <v>-</v>
      </c>
      <c r="BG122" s="259" t="str">
        <f t="shared" si="99"/>
        <v>-</v>
      </c>
      <c r="BH122" s="259" t="str">
        <f t="shared" si="99"/>
        <v>-</v>
      </c>
      <c r="BI122" s="259" t="str">
        <f t="shared" si="99"/>
        <v>-</v>
      </c>
      <c r="BJ122" s="259" t="str">
        <f t="shared" si="99"/>
        <v>-</v>
      </c>
      <c r="BK122" s="259" t="str">
        <f t="shared" si="99"/>
        <v>-</v>
      </c>
      <c r="BL122" s="259" t="str">
        <f t="shared" si="99"/>
        <v>-</v>
      </c>
      <c r="BM122" s="259" t="str">
        <f t="shared" si="99"/>
        <v>-</v>
      </c>
      <c r="BN122" s="259" t="str">
        <f t="shared" si="99"/>
        <v>-</v>
      </c>
      <c r="BO122" s="259" t="str">
        <f t="shared" si="99"/>
        <v>-</v>
      </c>
      <c r="BP122" s="259" t="str">
        <f t="shared" si="99"/>
        <v>-</v>
      </c>
      <c r="BQ122" s="259" t="str">
        <f t="shared" si="99"/>
        <v>-</v>
      </c>
      <c r="BR122" s="259" t="str">
        <f t="shared" si="99"/>
        <v>-</v>
      </c>
      <c r="BS122" s="259" t="str">
        <f t="shared" si="99"/>
        <v>-</v>
      </c>
      <c r="BT122" s="260" t="str">
        <f t="shared" si="75"/>
        <v>-</v>
      </c>
      <c r="BU122" s="260" t="str">
        <f t="shared" si="76"/>
        <v>-</v>
      </c>
      <c r="BV122" s="260" t="str">
        <f t="shared" si="77"/>
        <v>-</v>
      </c>
      <c r="BW122" s="260" t="str">
        <f t="shared" si="78"/>
        <v>-</v>
      </c>
      <c r="BX122" s="260" t="str">
        <f t="shared" si="79"/>
        <v>-</v>
      </c>
      <c r="BY122" s="260" t="str">
        <f t="shared" si="80"/>
        <v>-</v>
      </c>
      <c r="BZ122" s="260" t="str">
        <f t="shared" si="81"/>
        <v>-</v>
      </c>
      <c r="CA122" s="260" t="str">
        <f t="shared" si="82"/>
        <v>-</v>
      </c>
      <c r="CB122" s="260" t="str">
        <f t="shared" si="83"/>
        <v>-</v>
      </c>
      <c r="CC122" s="260" t="str">
        <f t="shared" si="84"/>
        <v>-</v>
      </c>
      <c r="CD122" s="260" t="str">
        <f t="shared" si="85"/>
        <v>-</v>
      </c>
      <c r="CE122" s="260" t="str">
        <f t="shared" si="86"/>
        <v>-</v>
      </c>
      <c r="CF122" s="260" t="str">
        <f t="shared" si="87"/>
        <v>-</v>
      </c>
      <c r="CG122" s="260" t="str">
        <f t="shared" si="88"/>
        <v>-</v>
      </c>
      <c r="CH122" s="260" t="str">
        <f t="shared" si="89"/>
        <v>-</v>
      </c>
      <c r="CI122" s="260" t="str">
        <f t="shared" si="90"/>
        <v>-</v>
      </c>
      <c r="CJ122" s="260" t="str">
        <f t="shared" si="91"/>
        <v>-</v>
      </c>
      <c r="CK122" s="260" t="str">
        <f t="shared" si="92"/>
        <v>-</v>
      </c>
      <c r="CL122" s="260" t="str">
        <f t="shared" si="93"/>
        <v>-</v>
      </c>
      <c r="CM122" s="260" t="str">
        <f t="shared" si="94"/>
        <v>-</v>
      </c>
      <c r="CN122" s="260" t="str">
        <f t="shared" si="95"/>
        <v>-</v>
      </c>
      <c r="CO122" s="253"/>
      <c r="CP122" s="261" t="s">
        <v>37</v>
      </c>
      <c r="CQ122" s="262" t="s">
        <v>37</v>
      </c>
      <c r="CR122" s="262" t="s">
        <v>37</v>
      </c>
      <c r="CS122" s="262" t="s">
        <v>37</v>
      </c>
      <c r="CT122" s="262" t="s">
        <v>37</v>
      </c>
      <c r="CU122" s="262" t="s">
        <v>37</v>
      </c>
      <c r="CV122" s="262" t="s">
        <v>37</v>
      </c>
      <c r="CW122" s="262" t="s">
        <v>37</v>
      </c>
      <c r="CX122" s="262" t="s">
        <v>37</v>
      </c>
      <c r="CY122" s="262" t="s">
        <v>37</v>
      </c>
      <c r="CZ122" s="262" t="s">
        <v>37</v>
      </c>
      <c r="DA122" s="262" t="s">
        <v>37</v>
      </c>
      <c r="DB122" s="262" t="s">
        <v>37</v>
      </c>
      <c r="DC122" s="263" t="s">
        <v>37</v>
      </c>
      <c r="DD122" s="264" t="s">
        <v>37</v>
      </c>
      <c r="DE122" s="262" t="s">
        <v>37</v>
      </c>
      <c r="DF122" s="262" t="s">
        <v>37</v>
      </c>
      <c r="DG122" s="262" t="s">
        <v>37</v>
      </c>
      <c r="DH122" s="262" t="s">
        <v>37</v>
      </c>
      <c r="DI122" s="262" t="s">
        <v>37</v>
      </c>
      <c r="DJ122" s="262" t="s">
        <v>37</v>
      </c>
      <c r="DK122" s="262" t="s">
        <v>37</v>
      </c>
      <c r="DL122" s="262" t="s">
        <v>37</v>
      </c>
      <c r="DM122" s="262" t="s">
        <v>37</v>
      </c>
      <c r="DN122" s="262" t="s">
        <v>37</v>
      </c>
      <c r="DO122" s="262" t="s">
        <v>37</v>
      </c>
      <c r="DP122" s="262" t="s">
        <v>37</v>
      </c>
      <c r="DQ122" s="265" t="s">
        <v>37</v>
      </c>
      <c r="DR122" s="261" t="s">
        <v>37</v>
      </c>
      <c r="DS122" s="262" t="s">
        <v>37</v>
      </c>
      <c r="DT122" s="262" t="s">
        <v>37</v>
      </c>
      <c r="DU122" s="262" t="s">
        <v>37</v>
      </c>
      <c r="DV122" s="262" t="s">
        <v>37</v>
      </c>
      <c r="DW122" s="262" t="s">
        <v>37</v>
      </c>
      <c r="DX122" s="262" t="s">
        <v>37</v>
      </c>
      <c r="DY122" s="262" t="s">
        <v>37</v>
      </c>
      <c r="DZ122" s="262" t="s">
        <v>37</v>
      </c>
      <c r="EA122" s="262" t="s">
        <v>37</v>
      </c>
      <c r="EB122" s="262" t="s">
        <v>37</v>
      </c>
      <c r="EC122" s="262" t="s">
        <v>37</v>
      </c>
      <c r="ED122" s="262" t="s">
        <v>37</v>
      </c>
      <c r="EE122" s="263" t="s">
        <v>37</v>
      </c>
      <c r="EF122" s="264" t="s">
        <v>37</v>
      </c>
      <c r="EG122" s="262" t="s">
        <v>37</v>
      </c>
      <c r="EH122" s="262" t="s">
        <v>37</v>
      </c>
      <c r="EI122" s="262" t="s">
        <v>37</v>
      </c>
      <c r="EJ122" s="262" t="s">
        <v>37</v>
      </c>
      <c r="EK122" s="262" t="s">
        <v>37</v>
      </c>
      <c r="EL122" s="262" t="s">
        <v>37</v>
      </c>
      <c r="EM122" s="262" t="s">
        <v>37</v>
      </c>
      <c r="EN122" s="262" t="s">
        <v>37</v>
      </c>
      <c r="EO122" s="262" t="s">
        <v>37</v>
      </c>
      <c r="EP122" s="262" t="s">
        <v>37</v>
      </c>
      <c r="EQ122" s="262" t="s">
        <v>37</v>
      </c>
      <c r="ER122" s="262" t="s">
        <v>37</v>
      </c>
      <c r="ES122" s="265" t="s">
        <v>37</v>
      </c>
      <c r="ET122" s="261" t="s">
        <v>37</v>
      </c>
      <c r="EU122" s="262" t="s">
        <v>37</v>
      </c>
      <c r="EV122" s="262" t="s">
        <v>37</v>
      </c>
      <c r="EW122" s="262" t="s">
        <v>37</v>
      </c>
      <c r="EX122" s="262" t="s">
        <v>37</v>
      </c>
      <c r="EY122" s="262" t="s">
        <v>37</v>
      </c>
      <c r="EZ122" s="262" t="s">
        <v>37</v>
      </c>
      <c r="FA122" s="262" t="s">
        <v>37</v>
      </c>
      <c r="FB122" s="262" t="s">
        <v>37</v>
      </c>
      <c r="FC122" s="262" t="s">
        <v>37</v>
      </c>
      <c r="FD122" s="262" t="s">
        <v>37</v>
      </c>
      <c r="FE122" s="262" t="s">
        <v>37</v>
      </c>
      <c r="FF122" s="262" t="s">
        <v>37</v>
      </c>
      <c r="FG122" s="263" t="s">
        <v>37</v>
      </c>
      <c r="FH122" s="264" t="s">
        <v>37</v>
      </c>
      <c r="FI122" s="262" t="s">
        <v>37</v>
      </c>
      <c r="FJ122" s="262" t="s">
        <v>37</v>
      </c>
      <c r="FK122" s="262" t="s">
        <v>37</v>
      </c>
      <c r="FL122" s="262" t="s">
        <v>37</v>
      </c>
      <c r="FM122" s="262" t="s">
        <v>37</v>
      </c>
      <c r="FN122" s="262" t="s">
        <v>37</v>
      </c>
      <c r="FO122" s="262" t="s">
        <v>37</v>
      </c>
      <c r="FP122" s="262" t="s">
        <v>37</v>
      </c>
      <c r="FQ122" s="262" t="s">
        <v>37</v>
      </c>
      <c r="FR122" s="262" t="s">
        <v>37</v>
      </c>
      <c r="FS122" s="262" t="s">
        <v>37</v>
      </c>
      <c r="FT122" s="262" t="s">
        <v>37</v>
      </c>
      <c r="FU122" s="265"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303">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59" t="str">
        <f t="shared" si="98"/>
        <v>-</v>
      </c>
      <c r="X123" s="259" t="str">
        <f t="shared" si="98"/>
        <v>-</v>
      </c>
      <c r="Y123" s="259" t="str">
        <f t="shared" si="98"/>
        <v>-</v>
      </c>
      <c r="Z123" s="259" t="str">
        <f t="shared" si="98"/>
        <v>-</v>
      </c>
      <c r="AA123" s="259" t="str">
        <f t="shared" si="98"/>
        <v>-</v>
      </c>
      <c r="AB123" s="259" t="str">
        <f t="shared" si="98"/>
        <v>-</v>
      </c>
      <c r="AC123" s="259" t="str">
        <f t="shared" si="98"/>
        <v>-</v>
      </c>
      <c r="AD123" s="259" t="str">
        <f t="shared" si="98"/>
        <v>-</v>
      </c>
      <c r="AE123" s="259" t="str">
        <f t="shared" si="98"/>
        <v>-</v>
      </c>
      <c r="AF123" s="259" t="str">
        <f t="shared" si="98"/>
        <v>-</v>
      </c>
      <c r="AG123" s="259" t="str">
        <f t="shared" si="98"/>
        <v>-</v>
      </c>
      <c r="AH123" s="259" t="str">
        <f t="shared" si="98"/>
        <v>-</v>
      </c>
      <c r="AI123" s="259" t="str">
        <f t="shared" si="98"/>
        <v>-</v>
      </c>
      <c r="AJ123" s="259" t="str">
        <f t="shared" si="98"/>
        <v>-</v>
      </c>
      <c r="AK123" s="260" t="str">
        <f t="shared" si="57"/>
        <v>-</v>
      </c>
      <c r="AL123" s="260" t="str">
        <f t="shared" si="58"/>
        <v>-</v>
      </c>
      <c r="AM123" s="260" t="str">
        <f t="shared" si="101"/>
        <v>-</v>
      </c>
      <c r="AN123" s="260" t="str">
        <f t="shared" si="101"/>
        <v>-</v>
      </c>
      <c r="AO123" s="260" t="str">
        <f t="shared" si="101"/>
        <v>-</v>
      </c>
      <c r="AP123" s="260" t="str">
        <f t="shared" si="101"/>
        <v>-</v>
      </c>
      <c r="AQ123" s="260" t="str">
        <f t="shared" si="101"/>
        <v>-</v>
      </c>
      <c r="AR123" s="260" t="str">
        <f t="shared" si="60"/>
        <v>-</v>
      </c>
      <c r="AS123" s="260" t="str">
        <f t="shared" si="61"/>
        <v>-</v>
      </c>
      <c r="AT123" s="260" t="str">
        <f t="shared" si="62"/>
        <v>-</v>
      </c>
      <c r="AU123" s="260" t="str">
        <f t="shared" si="63"/>
        <v>-</v>
      </c>
      <c r="AV123" s="260" t="str">
        <f t="shared" si="64"/>
        <v>-</v>
      </c>
      <c r="AW123" s="260" t="str">
        <f t="shared" si="65"/>
        <v>-</v>
      </c>
      <c r="AX123" s="260" t="str">
        <f t="shared" si="66"/>
        <v>-</v>
      </c>
      <c r="AY123" s="260" t="str">
        <f t="shared" si="67"/>
        <v>-</v>
      </c>
      <c r="AZ123" s="260" t="str">
        <f t="shared" si="68"/>
        <v>-</v>
      </c>
      <c r="BA123" s="260" t="str">
        <f t="shared" si="69"/>
        <v>-</v>
      </c>
      <c r="BB123" s="260" t="str">
        <f t="shared" si="70"/>
        <v>-</v>
      </c>
      <c r="BC123" s="260" t="str">
        <f t="shared" si="71"/>
        <v>-</v>
      </c>
      <c r="BD123" s="260" t="str">
        <f t="shared" si="72"/>
        <v>-</v>
      </c>
      <c r="BE123" s="260" t="str">
        <f t="shared" si="73"/>
        <v>-</v>
      </c>
      <c r="BF123" s="259" t="str">
        <f t="shared" si="99"/>
        <v>-</v>
      </c>
      <c r="BG123" s="259" t="str">
        <f t="shared" si="99"/>
        <v>-</v>
      </c>
      <c r="BH123" s="259" t="str">
        <f t="shared" si="99"/>
        <v>-</v>
      </c>
      <c r="BI123" s="259" t="str">
        <f t="shared" si="99"/>
        <v>-</v>
      </c>
      <c r="BJ123" s="259" t="str">
        <f t="shared" si="99"/>
        <v>-</v>
      </c>
      <c r="BK123" s="259" t="str">
        <f t="shared" si="99"/>
        <v>-</v>
      </c>
      <c r="BL123" s="259" t="str">
        <f t="shared" si="99"/>
        <v>-</v>
      </c>
      <c r="BM123" s="259" t="str">
        <f t="shared" si="99"/>
        <v>-</v>
      </c>
      <c r="BN123" s="259" t="str">
        <f t="shared" si="99"/>
        <v>-</v>
      </c>
      <c r="BO123" s="259" t="str">
        <f t="shared" si="99"/>
        <v>-</v>
      </c>
      <c r="BP123" s="259" t="str">
        <f t="shared" si="99"/>
        <v>-</v>
      </c>
      <c r="BQ123" s="259" t="str">
        <f t="shared" si="99"/>
        <v>-</v>
      </c>
      <c r="BR123" s="259" t="str">
        <f t="shared" si="99"/>
        <v>-</v>
      </c>
      <c r="BS123" s="259" t="str">
        <f t="shared" si="99"/>
        <v>-</v>
      </c>
      <c r="BT123" s="260" t="str">
        <f t="shared" si="75"/>
        <v>-</v>
      </c>
      <c r="BU123" s="260" t="str">
        <f t="shared" si="76"/>
        <v>-</v>
      </c>
      <c r="BV123" s="260" t="str">
        <f t="shared" si="77"/>
        <v>-</v>
      </c>
      <c r="BW123" s="260" t="str">
        <f t="shared" si="78"/>
        <v>-</v>
      </c>
      <c r="BX123" s="260" t="str">
        <f t="shared" si="79"/>
        <v>-</v>
      </c>
      <c r="BY123" s="260" t="str">
        <f t="shared" si="80"/>
        <v>-</v>
      </c>
      <c r="BZ123" s="260" t="str">
        <f t="shared" si="81"/>
        <v>-</v>
      </c>
      <c r="CA123" s="260" t="str">
        <f t="shared" si="82"/>
        <v>-</v>
      </c>
      <c r="CB123" s="260" t="str">
        <f t="shared" si="83"/>
        <v>-</v>
      </c>
      <c r="CC123" s="260" t="str">
        <f t="shared" si="84"/>
        <v>-</v>
      </c>
      <c r="CD123" s="260" t="str">
        <f t="shared" si="85"/>
        <v>-</v>
      </c>
      <c r="CE123" s="260" t="str">
        <f t="shared" si="86"/>
        <v>-</v>
      </c>
      <c r="CF123" s="260" t="str">
        <f t="shared" si="87"/>
        <v>-</v>
      </c>
      <c r="CG123" s="260" t="str">
        <f t="shared" si="88"/>
        <v>-</v>
      </c>
      <c r="CH123" s="260" t="str">
        <f t="shared" si="89"/>
        <v>-</v>
      </c>
      <c r="CI123" s="260" t="str">
        <f t="shared" si="90"/>
        <v>-</v>
      </c>
      <c r="CJ123" s="260" t="str">
        <f t="shared" si="91"/>
        <v>-</v>
      </c>
      <c r="CK123" s="260" t="str">
        <f t="shared" si="92"/>
        <v>-</v>
      </c>
      <c r="CL123" s="260" t="str">
        <f t="shared" si="93"/>
        <v>-</v>
      </c>
      <c r="CM123" s="260" t="str">
        <f t="shared" si="94"/>
        <v>-</v>
      </c>
      <c r="CN123" s="260" t="str">
        <f t="shared" si="95"/>
        <v>-</v>
      </c>
      <c r="CO123" s="253"/>
      <c r="CP123" s="261" t="s">
        <v>37</v>
      </c>
      <c r="CQ123" s="262" t="s">
        <v>37</v>
      </c>
      <c r="CR123" s="262" t="s">
        <v>37</v>
      </c>
      <c r="CS123" s="262" t="s">
        <v>37</v>
      </c>
      <c r="CT123" s="262" t="s">
        <v>37</v>
      </c>
      <c r="CU123" s="262" t="s">
        <v>37</v>
      </c>
      <c r="CV123" s="262" t="s">
        <v>37</v>
      </c>
      <c r="CW123" s="262" t="s">
        <v>37</v>
      </c>
      <c r="CX123" s="262" t="s">
        <v>37</v>
      </c>
      <c r="CY123" s="262" t="s">
        <v>37</v>
      </c>
      <c r="CZ123" s="262" t="s">
        <v>37</v>
      </c>
      <c r="DA123" s="262" t="s">
        <v>37</v>
      </c>
      <c r="DB123" s="262" t="s">
        <v>37</v>
      </c>
      <c r="DC123" s="263" t="s">
        <v>37</v>
      </c>
      <c r="DD123" s="264" t="s">
        <v>37</v>
      </c>
      <c r="DE123" s="262" t="s">
        <v>37</v>
      </c>
      <c r="DF123" s="262" t="s">
        <v>37</v>
      </c>
      <c r="DG123" s="262" t="s">
        <v>37</v>
      </c>
      <c r="DH123" s="262" t="s">
        <v>37</v>
      </c>
      <c r="DI123" s="262" t="s">
        <v>37</v>
      </c>
      <c r="DJ123" s="262" t="s">
        <v>37</v>
      </c>
      <c r="DK123" s="262" t="s">
        <v>37</v>
      </c>
      <c r="DL123" s="262" t="s">
        <v>37</v>
      </c>
      <c r="DM123" s="262" t="s">
        <v>37</v>
      </c>
      <c r="DN123" s="262" t="s">
        <v>37</v>
      </c>
      <c r="DO123" s="262" t="s">
        <v>37</v>
      </c>
      <c r="DP123" s="262" t="s">
        <v>37</v>
      </c>
      <c r="DQ123" s="265" t="s">
        <v>37</v>
      </c>
      <c r="DR123" s="261" t="s">
        <v>37</v>
      </c>
      <c r="DS123" s="262" t="s">
        <v>37</v>
      </c>
      <c r="DT123" s="262" t="s">
        <v>37</v>
      </c>
      <c r="DU123" s="262" t="s">
        <v>37</v>
      </c>
      <c r="DV123" s="262" t="s">
        <v>37</v>
      </c>
      <c r="DW123" s="262" t="s">
        <v>37</v>
      </c>
      <c r="DX123" s="262" t="s">
        <v>37</v>
      </c>
      <c r="DY123" s="262" t="s">
        <v>37</v>
      </c>
      <c r="DZ123" s="262" t="s">
        <v>37</v>
      </c>
      <c r="EA123" s="262" t="s">
        <v>37</v>
      </c>
      <c r="EB123" s="262" t="s">
        <v>37</v>
      </c>
      <c r="EC123" s="262" t="s">
        <v>37</v>
      </c>
      <c r="ED123" s="262" t="s">
        <v>37</v>
      </c>
      <c r="EE123" s="263" t="s">
        <v>37</v>
      </c>
      <c r="EF123" s="264" t="s">
        <v>37</v>
      </c>
      <c r="EG123" s="262" t="s">
        <v>37</v>
      </c>
      <c r="EH123" s="262" t="s">
        <v>37</v>
      </c>
      <c r="EI123" s="262" t="s">
        <v>37</v>
      </c>
      <c r="EJ123" s="262" t="s">
        <v>37</v>
      </c>
      <c r="EK123" s="262" t="s">
        <v>37</v>
      </c>
      <c r="EL123" s="262" t="s">
        <v>37</v>
      </c>
      <c r="EM123" s="262" t="s">
        <v>37</v>
      </c>
      <c r="EN123" s="262" t="s">
        <v>37</v>
      </c>
      <c r="EO123" s="262" t="s">
        <v>37</v>
      </c>
      <c r="EP123" s="262" t="s">
        <v>37</v>
      </c>
      <c r="EQ123" s="262" t="s">
        <v>37</v>
      </c>
      <c r="ER123" s="262" t="s">
        <v>37</v>
      </c>
      <c r="ES123" s="265" t="s">
        <v>37</v>
      </c>
      <c r="ET123" s="261" t="s">
        <v>37</v>
      </c>
      <c r="EU123" s="262" t="s">
        <v>37</v>
      </c>
      <c r="EV123" s="262" t="s">
        <v>37</v>
      </c>
      <c r="EW123" s="262" t="s">
        <v>37</v>
      </c>
      <c r="EX123" s="262" t="s">
        <v>37</v>
      </c>
      <c r="EY123" s="262" t="s">
        <v>37</v>
      </c>
      <c r="EZ123" s="262" t="s">
        <v>37</v>
      </c>
      <c r="FA123" s="262" t="s">
        <v>37</v>
      </c>
      <c r="FB123" s="262" t="s">
        <v>37</v>
      </c>
      <c r="FC123" s="262" t="s">
        <v>37</v>
      </c>
      <c r="FD123" s="262" t="s">
        <v>37</v>
      </c>
      <c r="FE123" s="262" t="s">
        <v>37</v>
      </c>
      <c r="FF123" s="262" t="s">
        <v>37</v>
      </c>
      <c r="FG123" s="263" t="s">
        <v>37</v>
      </c>
      <c r="FH123" s="264" t="s">
        <v>37</v>
      </c>
      <c r="FI123" s="262" t="s">
        <v>37</v>
      </c>
      <c r="FJ123" s="262" t="s">
        <v>37</v>
      </c>
      <c r="FK123" s="262" t="s">
        <v>37</v>
      </c>
      <c r="FL123" s="262" t="s">
        <v>37</v>
      </c>
      <c r="FM123" s="262" t="s">
        <v>37</v>
      </c>
      <c r="FN123" s="262" t="s">
        <v>37</v>
      </c>
      <c r="FO123" s="262" t="s">
        <v>37</v>
      </c>
      <c r="FP123" s="262" t="s">
        <v>37</v>
      </c>
      <c r="FQ123" s="262" t="s">
        <v>37</v>
      </c>
      <c r="FR123" s="262" t="s">
        <v>37</v>
      </c>
      <c r="FS123" s="262" t="s">
        <v>37</v>
      </c>
      <c r="FT123" s="262" t="s">
        <v>37</v>
      </c>
      <c r="FU123" s="265"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303">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59" t="str">
        <f t="shared" si="98"/>
        <v>-</v>
      </c>
      <c r="X124" s="259" t="str">
        <f t="shared" si="98"/>
        <v>-</v>
      </c>
      <c r="Y124" s="259" t="str">
        <f t="shared" si="98"/>
        <v>-</v>
      </c>
      <c r="Z124" s="259" t="str">
        <f t="shared" si="98"/>
        <v>-</v>
      </c>
      <c r="AA124" s="259" t="str">
        <f t="shared" si="98"/>
        <v>-</v>
      </c>
      <c r="AB124" s="259" t="str">
        <f t="shared" si="98"/>
        <v>-</v>
      </c>
      <c r="AC124" s="259" t="str">
        <f t="shared" si="98"/>
        <v>-</v>
      </c>
      <c r="AD124" s="259" t="str">
        <f t="shared" si="98"/>
        <v>-</v>
      </c>
      <c r="AE124" s="259" t="str">
        <f t="shared" si="98"/>
        <v>-</v>
      </c>
      <c r="AF124" s="259" t="str">
        <f t="shared" si="98"/>
        <v>-</v>
      </c>
      <c r="AG124" s="259" t="str">
        <f t="shared" si="98"/>
        <v>-</v>
      </c>
      <c r="AH124" s="259" t="str">
        <f t="shared" si="98"/>
        <v>-</v>
      </c>
      <c r="AI124" s="259" t="str">
        <f t="shared" si="98"/>
        <v>-</v>
      </c>
      <c r="AJ124" s="259" t="str">
        <f t="shared" si="98"/>
        <v>-</v>
      </c>
      <c r="AK124" s="260" t="str">
        <f t="shared" si="57"/>
        <v>-</v>
      </c>
      <c r="AL124" s="260" t="str">
        <f t="shared" si="58"/>
        <v>-</v>
      </c>
      <c r="AM124" s="260" t="str">
        <f t="shared" si="101"/>
        <v>-</v>
      </c>
      <c r="AN124" s="260" t="str">
        <f t="shared" si="101"/>
        <v>-</v>
      </c>
      <c r="AO124" s="260" t="str">
        <f t="shared" si="101"/>
        <v>-</v>
      </c>
      <c r="AP124" s="260" t="str">
        <f t="shared" si="101"/>
        <v>-</v>
      </c>
      <c r="AQ124" s="260" t="str">
        <f t="shared" si="101"/>
        <v>-</v>
      </c>
      <c r="AR124" s="260" t="str">
        <f t="shared" si="60"/>
        <v>-</v>
      </c>
      <c r="AS124" s="260" t="str">
        <f t="shared" si="61"/>
        <v>-</v>
      </c>
      <c r="AT124" s="260" t="str">
        <f t="shared" si="62"/>
        <v>-</v>
      </c>
      <c r="AU124" s="260" t="str">
        <f t="shared" si="63"/>
        <v>-</v>
      </c>
      <c r="AV124" s="260" t="str">
        <f t="shared" si="64"/>
        <v>-</v>
      </c>
      <c r="AW124" s="260" t="str">
        <f t="shared" si="65"/>
        <v>-</v>
      </c>
      <c r="AX124" s="260" t="str">
        <f t="shared" si="66"/>
        <v>-</v>
      </c>
      <c r="AY124" s="260" t="str">
        <f t="shared" si="67"/>
        <v>-</v>
      </c>
      <c r="AZ124" s="260" t="str">
        <f t="shared" si="68"/>
        <v>-</v>
      </c>
      <c r="BA124" s="260" t="str">
        <f t="shared" si="69"/>
        <v>-</v>
      </c>
      <c r="BB124" s="260" t="str">
        <f t="shared" si="70"/>
        <v>-</v>
      </c>
      <c r="BC124" s="260" t="str">
        <f t="shared" si="71"/>
        <v>-</v>
      </c>
      <c r="BD124" s="260" t="str">
        <f t="shared" si="72"/>
        <v>-</v>
      </c>
      <c r="BE124" s="260" t="str">
        <f t="shared" si="73"/>
        <v>-</v>
      </c>
      <c r="BF124" s="259" t="str">
        <f t="shared" si="99"/>
        <v>-</v>
      </c>
      <c r="BG124" s="259" t="str">
        <f t="shared" si="99"/>
        <v>-</v>
      </c>
      <c r="BH124" s="259" t="str">
        <f t="shared" si="99"/>
        <v>-</v>
      </c>
      <c r="BI124" s="259" t="str">
        <f t="shared" si="99"/>
        <v>-</v>
      </c>
      <c r="BJ124" s="259" t="str">
        <f t="shared" si="99"/>
        <v>-</v>
      </c>
      <c r="BK124" s="259" t="str">
        <f t="shared" si="99"/>
        <v>-</v>
      </c>
      <c r="BL124" s="259" t="str">
        <f t="shared" si="99"/>
        <v>-</v>
      </c>
      <c r="BM124" s="259" t="str">
        <f t="shared" si="99"/>
        <v>-</v>
      </c>
      <c r="BN124" s="259" t="str">
        <f t="shared" si="99"/>
        <v>-</v>
      </c>
      <c r="BO124" s="259" t="str">
        <f t="shared" si="99"/>
        <v>-</v>
      </c>
      <c r="BP124" s="259" t="str">
        <f t="shared" si="99"/>
        <v>-</v>
      </c>
      <c r="BQ124" s="259" t="str">
        <f t="shared" si="99"/>
        <v>-</v>
      </c>
      <c r="BR124" s="259" t="str">
        <f t="shared" si="99"/>
        <v>-</v>
      </c>
      <c r="BS124" s="259" t="str">
        <f t="shared" si="99"/>
        <v>-</v>
      </c>
      <c r="BT124" s="260" t="str">
        <f t="shared" si="75"/>
        <v>-</v>
      </c>
      <c r="BU124" s="260" t="str">
        <f t="shared" si="76"/>
        <v>-</v>
      </c>
      <c r="BV124" s="260" t="str">
        <f t="shared" si="77"/>
        <v>-</v>
      </c>
      <c r="BW124" s="260" t="str">
        <f t="shared" si="78"/>
        <v>-</v>
      </c>
      <c r="BX124" s="260" t="str">
        <f t="shared" si="79"/>
        <v>-</v>
      </c>
      <c r="BY124" s="260" t="str">
        <f t="shared" si="80"/>
        <v>-</v>
      </c>
      <c r="BZ124" s="260" t="str">
        <f t="shared" si="81"/>
        <v>-</v>
      </c>
      <c r="CA124" s="260" t="str">
        <f t="shared" si="82"/>
        <v>-</v>
      </c>
      <c r="CB124" s="260" t="str">
        <f t="shared" si="83"/>
        <v>-</v>
      </c>
      <c r="CC124" s="260" t="str">
        <f t="shared" si="84"/>
        <v>-</v>
      </c>
      <c r="CD124" s="260" t="str">
        <f t="shared" si="85"/>
        <v>-</v>
      </c>
      <c r="CE124" s="260" t="str">
        <f t="shared" si="86"/>
        <v>-</v>
      </c>
      <c r="CF124" s="260" t="str">
        <f t="shared" si="87"/>
        <v>-</v>
      </c>
      <c r="CG124" s="260" t="str">
        <f t="shared" si="88"/>
        <v>-</v>
      </c>
      <c r="CH124" s="260" t="str">
        <f t="shared" si="89"/>
        <v>-</v>
      </c>
      <c r="CI124" s="260" t="str">
        <f t="shared" si="90"/>
        <v>-</v>
      </c>
      <c r="CJ124" s="260" t="str">
        <f t="shared" si="91"/>
        <v>-</v>
      </c>
      <c r="CK124" s="260" t="str">
        <f t="shared" si="92"/>
        <v>-</v>
      </c>
      <c r="CL124" s="260" t="str">
        <f t="shared" si="93"/>
        <v>-</v>
      </c>
      <c r="CM124" s="260" t="str">
        <f t="shared" si="94"/>
        <v>-</v>
      </c>
      <c r="CN124" s="260" t="str">
        <f t="shared" si="95"/>
        <v>-</v>
      </c>
      <c r="CO124" s="253"/>
      <c r="CP124" s="261" t="s">
        <v>37</v>
      </c>
      <c r="CQ124" s="262" t="s">
        <v>37</v>
      </c>
      <c r="CR124" s="262" t="s">
        <v>37</v>
      </c>
      <c r="CS124" s="262" t="s">
        <v>37</v>
      </c>
      <c r="CT124" s="262" t="s">
        <v>37</v>
      </c>
      <c r="CU124" s="262" t="s">
        <v>37</v>
      </c>
      <c r="CV124" s="262" t="s">
        <v>37</v>
      </c>
      <c r="CW124" s="262" t="s">
        <v>37</v>
      </c>
      <c r="CX124" s="262" t="s">
        <v>37</v>
      </c>
      <c r="CY124" s="262" t="s">
        <v>37</v>
      </c>
      <c r="CZ124" s="262" t="s">
        <v>37</v>
      </c>
      <c r="DA124" s="262" t="s">
        <v>37</v>
      </c>
      <c r="DB124" s="262" t="s">
        <v>37</v>
      </c>
      <c r="DC124" s="263" t="s">
        <v>37</v>
      </c>
      <c r="DD124" s="264" t="s">
        <v>37</v>
      </c>
      <c r="DE124" s="262" t="s">
        <v>37</v>
      </c>
      <c r="DF124" s="262" t="s">
        <v>37</v>
      </c>
      <c r="DG124" s="262" t="s">
        <v>37</v>
      </c>
      <c r="DH124" s="262" t="s">
        <v>37</v>
      </c>
      <c r="DI124" s="262" t="s">
        <v>37</v>
      </c>
      <c r="DJ124" s="262" t="s">
        <v>37</v>
      </c>
      <c r="DK124" s="262" t="s">
        <v>37</v>
      </c>
      <c r="DL124" s="262" t="s">
        <v>37</v>
      </c>
      <c r="DM124" s="262" t="s">
        <v>37</v>
      </c>
      <c r="DN124" s="262" t="s">
        <v>37</v>
      </c>
      <c r="DO124" s="262" t="s">
        <v>37</v>
      </c>
      <c r="DP124" s="262" t="s">
        <v>37</v>
      </c>
      <c r="DQ124" s="265" t="s">
        <v>37</v>
      </c>
      <c r="DR124" s="261" t="s">
        <v>37</v>
      </c>
      <c r="DS124" s="262" t="s">
        <v>37</v>
      </c>
      <c r="DT124" s="262" t="s">
        <v>37</v>
      </c>
      <c r="DU124" s="262" t="s">
        <v>37</v>
      </c>
      <c r="DV124" s="262" t="s">
        <v>37</v>
      </c>
      <c r="DW124" s="262" t="s">
        <v>37</v>
      </c>
      <c r="DX124" s="262" t="s">
        <v>37</v>
      </c>
      <c r="DY124" s="262" t="s">
        <v>37</v>
      </c>
      <c r="DZ124" s="262" t="s">
        <v>37</v>
      </c>
      <c r="EA124" s="262" t="s">
        <v>37</v>
      </c>
      <c r="EB124" s="262" t="s">
        <v>37</v>
      </c>
      <c r="EC124" s="262" t="s">
        <v>37</v>
      </c>
      <c r="ED124" s="262" t="s">
        <v>37</v>
      </c>
      <c r="EE124" s="263" t="s">
        <v>37</v>
      </c>
      <c r="EF124" s="264" t="s">
        <v>37</v>
      </c>
      <c r="EG124" s="262" t="s">
        <v>37</v>
      </c>
      <c r="EH124" s="262" t="s">
        <v>37</v>
      </c>
      <c r="EI124" s="262" t="s">
        <v>37</v>
      </c>
      <c r="EJ124" s="262" t="s">
        <v>37</v>
      </c>
      <c r="EK124" s="262" t="s">
        <v>37</v>
      </c>
      <c r="EL124" s="262" t="s">
        <v>37</v>
      </c>
      <c r="EM124" s="262" t="s">
        <v>37</v>
      </c>
      <c r="EN124" s="262" t="s">
        <v>37</v>
      </c>
      <c r="EO124" s="262" t="s">
        <v>37</v>
      </c>
      <c r="EP124" s="262" t="s">
        <v>37</v>
      </c>
      <c r="EQ124" s="262" t="s">
        <v>37</v>
      </c>
      <c r="ER124" s="262" t="s">
        <v>37</v>
      </c>
      <c r="ES124" s="265" t="s">
        <v>37</v>
      </c>
      <c r="ET124" s="261" t="s">
        <v>37</v>
      </c>
      <c r="EU124" s="262" t="s">
        <v>37</v>
      </c>
      <c r="EV124" s="262" t="s">
        <v>37</v>
      </c>
      <c r="EW124" s="262" t="s">
        <v>37</v>
      </c>
      <c r="EX124" s="262" t="s">
        <v>37</v>
      </c>
      <c r="EY124" s="262" t="s">
        <v>37</v>
      </c>
      <c r="EZ124" s="262" t="s">
        <v>37</v>
      </c>
      <c r="FA124" s="262" t="s">
        <v>37</v>
      </c>
      <c r="FB124" s="262" t="s">
        <v>37</v>
      </c>
      <c r="FC124" s="262" t="s">
        <v>37</v>
      </c>
      <c r="FD124" s="262" t="s">
        <v>37</v>
      </c>
      <c r="FE124" s="262" t="s">
        <v>37</v>
      </c>
      <c r="FF124" s="262" t="s">
        <v>37</v>
      </c>
      <c r="FG124" s="263" t="s">
        <v>37</v>
      </c>
      <c r="FH124" s="264" t="s">
        <v>37</v>
      </c>
      <c r="FI124" s="262" t="s">
        <v>37</v>
      </c>
      <c r="FJ124" s="262" t="s">
        <v>37</v>
      </c>
      <c r="FK124" s="262" t="s">
        <v>37</v>
      </c>
      <c r="FL124" s="262" t="s">
        <v>37</v>
      </c>
      <c r="FM124" s="262" t="s">
        <v>37</v>
      </c>
      <c r="FN124" s="262" t="s">
        <v>37</v>
      </c>
      <c r="FO124" s="262" t="s">
        <v>37</v>
      </c>
      <c r="FP124" s="262" t="s">
        <v>37</v>
      </c>
      <c r="FQ124" s="262" t="s">
        <v>37</v>
      </c>
      <c r="FR124" s="262" t="s">
        <v>37</v>
      </c>
      <c r="FS124" s="262" t="s">
        <v>37</v>
      </c>
      <c r="FT124" s="262" t="s">
        <v>37</v>
      </c>
      <c r="FU124" s="265"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303">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59" t="str">
        <f t="shared" ref="W125:AJ133" si="103">INDEX($CP125:$FU125,1,W$100+(d.Region-1)*28)</f>
        <v>-</v>
      </c>
      <c r="X125" s="259" t="str">
        <f t="shared" si="103"/>
        <v>-</v>
      </c>
      <c r="Y125" s="259" t="str">
        <f t="shared" si="103"/>
        <v>-</v>
      </c>
      <c r="Z125" s="259" t="str">
        <f t="shared" si="103"/>
        <v>-</v>
      </c>
      <c r="AA125" s="259" t="str">
        <f t="shared" si="103"/>
        <v>-</v>
      </c>
      <c r="AB125" s="259" t="str">
        <f t="shared" si="103"/>
        <v>-</v>
      </c>
      <c r="AC125" s="259" t="str">
        <f t="shared" si="103"/>
        <v>-</v>
      </c>
      <c r="AD125" s="259" t="str">
        <f t="shared" si="103"/>
        <v>-</v>
      </c>
      <c r="AE125" s="259" t="str">
        <f t="shared" si="103"/>
        <v>-</v>
      </c>
      <c r="AF125" s="259" t="str">
        <f t="shared" si="103"/>
        <v>-</v>
      </c>
      <c r="AG125" s="259" t="str">
        <f t="shared" si="103"/>
        <v>-</v>
      </c>
      <c r="AH125" s="259" t="str">
        <f t="shared" si="103"/>
        <v>-</v>
      </c>
      <c r="AI125" s="259" t="str">
        <f t="shared" si="103"/>
        <v>-</v>
      </c>
      <c r="AJ125" s="259" t="str">
        <f t="shared" si="103"/>
        <v>-</v>
      </c>
      <c r="AK125" s="260" t="str">
        <f t="shared" si="57"/>
        <v>-</v>
      </c>
      <c r="AL125" s="260" t="str">
        <f t="shared" si="58"/>
        <v>-</v>
      </c>
      <c r="AM125" s="260" t="str">
        <f t="shared" si="101"/>
        <v>-</v>
      </c>
      <c r="AN125" s="260" t="str">
        <f t="shared" si="101"/>
        <v>-</v>
      </c>
      <c r="AO125" s="260" t="str">
        <f t="shared" si="101"/>
        <v>-</v>
      </c>
      <c r="AP125" s="260" t="str">
        <f t="shared" si="101"/>
        <v>-</v>
      </c>
      <c r="AQ125" s="260" t="str">
        <f t="shared" si="101"/>
        <v>-</v>
      </c>
      <c r="AR125" s="260" t="str">
        <f t="shared" si="60"/>
        <v>-</v>
      </c>
      <c r="AS125" s="260" t="str">
        <f t="shared" si="61"/>
        <v>-</v>
      </c>
      <c r="AT125" s="260" t="str">
        <f t="shared" si="62"/>
        <v>-</v>
      </c>
      <c r="AU125" s="260" t="str">
        <f t="shared" si="63"/>
        <v>-</v>
      </c>
      <c r="AV125" s="260" t="str">
        <f t="shared" si="64"/>
        <v>-</v>
      </c>
      <c r="AW125" s="260" t="str">
        <f t="shared" si="65"/>
        <v>-</v>
      </c>
      <c r="AX125" s="260" t="str">
        <f t="shared" si="66"/>
        <v>-</v>
      </c>
      <c r="AY125" s="260" t="str">
        <f t="shared" si="67"/>
        <v>-</v>
      </c>
      <c r="AZ125" s="260" t="str">
        <f t="shared" si="68"/>
        <v>-</v>
      </c>
      <c r="BA125" s="260" t="str">
        <f t="shared" si="69"/>
        <v>-</v>
      </c>
      <c r="BB125" s="260" t="str">
        <f t="shared" si="70"/>
        <v>-</v>
      </c>
      <c r="BC125" s="260" t="str">
        <f t="shared" si="71"/>
        <v>-</v>
      </c>
      <c r="BD125" s="260" t="str">
        <f t="shared" si="72"/>
        <v>-</v>
      </c>
      <c r="BE125" s="260" t="str">
        <f t="shared" si="73"/>
        <v>-</v>
      </c>
      <c r="BF125" s="259" t="str">
        <f t="shared" ref="BF125:BS133" si="104">INDEX($CP125:$FU125,1,BF$100+(d.Region-1)*28)</f>
        <v>-</v>
      </c>
      <c r="BG125" s="259" t="str">
        <f t="shared" si="104"/>
        <v>-</v>
      </c>
      <c r="BH125" s="259" t="str">
        <f t="shared" si="104"/>
        <v>-</v>
      </c>
      <c r="BI125" s="259" t="str">
        <f t="shared" si="104"/>
        <v>-</v>
      </c>
      <c r="BJ125" s="259" t="str">
        <f t="shared" si="104"/>
        <v>-</v>
      </c>
      <c r="BK125" s="259" t="str">
        <f t="shared" si="104"/>
        <v>-</v>
      </c>
      <c r="BL125" s="259" t="str">
        <f t="shared" si="104"/>
        <v>-</v>
      </c>
      <c r="BM125" s="259" t="str">
        <f t="shared" si="104"/>
        <v>-</v>
      </c>
      <c r="BN125" s="259" t="str">
        <f t="shared" si="104"/>
        <v>-</v>
      </c>
      <c r="BO125" s="259" t="str">
        <f t="shared" si="104"/>
        <v>-</v>
      </c>
      <c r="BP125" s="259" t="str">
        <f t="shared" si="104"/>
        <v>-</v>
      </c>
      <c r="BQ125" s="259" t="str">
        <f t="shared" si="104"/>
        <v>-</v>
      </c>
      <c r="BR125" s="259" t="str">
        <f t="shared" si="104"/>
        <v>-</v>
      </c>
      <c r="BS125" s="259" t="str">
        <f t="shared" si="104"/>
        <v>-</v>
      </c>
      <c r="BT125" s="260" t="str">
        <f t="shared" si="75"/>
        <v>-</v>
      </c>
      <c r="BU125" s="260" t="str">
        <f t="shared" si="76"/>
        <v>-</v>
      </c>
      <c r="BV125" s="260" t="str">
        <f t="shared" si="77"/>
        <v>-</v>
      </c>
      <c r="BW125" s="260" t="str">
        <f t="shared" si="78"/>
        <v>-</v>
      </c>
      <c r="BX125" s="260" t="str">
        <f t="shared" si="79"/>
        <v>-</v>
      </c>
      <c r="BY125" s="260" t="str">
        <f t="shared" si="80"/>
        <v>-</v>
      </c>
      <c r="BZ125" s="260" t="str">
        <f t="shared" si="81"/>
        <v>-</v>
      </c>
      <c r="CA125" s="260" t="str">
        <f t="shared" si="82"/>
        <v>-</v>
      </c>
      <c r="CB125" s="260" t="str">
        <f t="shared" si="83"/>
        <v>-</v>
      </c>
      <c r="CC125" s="260" t="str">
        <f t="shared" si="84"/>
        <v>-</v>
      </c>
      <c r="CD125" s="260" t="str">
        <f t="shared" si="85"/>
        <v>-</v>
      </c>
      <c r="CE125" s="260" t="str">
        <f t="shared" si="86"/>
        <v>-</v>
      </c>
      <c r="CF125" s="260" t="str">
        <f t="shared" si="87"/>
        <v>-</v>
      </c>
      <c r="CG125" s="260" t="str">
        <f t="shared" si="88"/>
        <v>-</v>
      </c>
      <c r="CH125" s="260" t="str">
        <f t="shared" si="89"/>
        <v>-</v>
      </c>
      <c r="CI125" s="260" t="str">
        <f t="shared" si="90"/>
        <v>-</v>
      </c>
      <c r="CJ125" s="260" t="str">
        <f t="shared" si="91"/>
        <v>-</v>
      </c>
      <c r="CK125" s="260" t="str">
        <f t="shared" si="92"/>
        <v>-</v>
      </c>
      <c r="CL125" s="260" t="str">
        <f t="shared" si="93"/>
        <v>-</v>
      </c>
      <c r="CM125" s="260" t="str">
        <f t="shared" si="94"/>
        <v>-</v>
      </c>
      <c r="CN125" s="260" t="str">
        <f t="shared" si="95"/>
        <v>-</v>
      </c>
      <c r="CO125" s="253"/>
      <c r="CP125" s="261" t="s">
        <v>37</v>
      </c>
      <c r="CQ125" s="262" t="s">
        <v>37</v>
      </c>
      <c r="CR125" s="262" t="s">
        <v>37</v>
      </c>
      <c r="CS125" s="262" t="s">
        <v>37</v>
      </c>
      <c r="CT125" s="262" t="s">
        <v>37</v>
      </c>
      <c r="CU125" s="262" t="s">
        <v>37</v>
      </c>
      <c r="CV125" s="262" t="s">
        <v>37</v>
      </c>
      <c r="CW125" s="262" t="s">
        <v>37</v>
      </c>
      <c r="CX125" s="262" t="s">
        <v>37</v>
      </c>
      <c r="CY125" s="262" t="s">
        <v>37</v>
      </c>
      <c r="CZ125" s="262" t="s">
        <v>37</v>
      </c>
      <c r="DA125" s="262" t="s">
        <v>37</v>
      </c>
      <c r="DB125" s="262" t="s">
        <v>37</v>
      </c>
      <c r="DC125" s="263" t="s">
        <v>37</v>
      </c>
      <c r="DD125" s="264" t="s">
        <v>37</v>
      </c>
      <c r="DE125" s="262" t="s">
        <v>37</v>
      </c>
      <c r="DF125" s="262" t="s">
        <v>37</v>
      </c>
      <c r="DG125" s="262" t="s">
        <v>37</v>
      </c>
      <c r="DH125" s="262" t="s">
        <v>37</v>
      </c>
      <c r="DI125" s="262" t="s">
        <v>37</v>
      </c>
      <c r="DJ125" s="262" t="s">
        <v>37</v>
      </c>
      <c r="DK125" s="262" t="s">
        <v>37</v>
      </c>
      <c r="DL125" s="262" t="s">
        <v>37</v>
      </c>
      <c r="DM125" s="262" t="s">
        <v>37</v>
      </c>
      <c r="DN125" s="262" t="s">
        <v>37</v>
      </c>
      <c r="DO125" s="262" t="s">
        <v>37</v>
      </c>
      <c r="DP125" s="262" t="s">
        <v>37</v>
      </c>
      <c r="DQ125" s="265" t="s">
        <v>37</v>
      </c>
      <c r="DR125" s="261" t="s">
        <v>37</v>
      </c>
      <c r="DS125" s="262" t="s">
        <v>37</v>
      </c>
      <c r="DT125" s="262" t="s">
        <v>37</v>
      </c>
      <c r="DU125" s="262" t="s">
        <v>37</v>
      </c>
      <c r="DV125" s="262" t="s">
        <v>37</v>
      </c>
      <c r="DW125" s="262" t="s">
        <v>37</v>
      </c>
      <c r="DX125" s="262" t="s">
        <v>37</v>
      </c>
      <c r="DY125" s="262" t="s">
        <v>37</v>
      </c>
      <c r="DZ125" s="262" t="s">
        <v>37</v>
      </c>
      <c r="EA125" s="262" t="s">
        <v>37</v>
      </c>
      <c r="EB125" s="262" t="s">
        <v>37</v>
      </c>
      <c r="EC125" s="262" t="s">
        <v>37</v>
      </c>
      <c r="ED125" s="262" t="s">
        <v>37</v>
      </c>
      <c r="EE125" s="263" t="s">
        <v>37</v>
      </c>
      <c r="EF125" s="264" t="s">
        <v>37</v>
      </c>
      <c r="EG125" s="262" t="s">
        <v>37</v>
      </c>
      <c r="EH125" s="262" t="s">
        <v>37</v>
      </c>
      <c r="EI125" s="262" t="s">
        <v>37</v>
      </c>
      <c r="EJ125" s="262" t="s">
        <v>37</v>
      </c>
      <c r="EK125" s="262" t="s">
        <v>37</v>
      </c>
      <c r="EL125" s="262" t="s">
        <v>37</v>
      </c>
      <c r="EM125" s="262" t="s">
        <v>37</v>
      </c>
      <c r="EN125" s="262" t="s">
        <v>37</v>
      </c>
      <c r="EO125" s="262" t="s">
        <v>37</v>
      </c>
      <c r="EP125" s="262" t="s">
        <v>37</v>
      </c>
      <c r="EQ125" s="262" t="s">
        <v>37</v>
      </c>
      <c r="ER125" s="262" t="s">
        <v>37</v>
      </c>
      <c r="ES125" s="265" t="s">
        <v>37</v>
      </c>
      <c r="ET125" s="261" t="s">
        <v>37</v>
      </c>
      <c r="EU125" s="262" t="s">
        <v>37</v>
      </c>
      <c r="EV125" s="262" t="s">
        <v>37</v>
      </c>
      <c r="EW125" s="262" t="s">
        <v>37</v>
      </c>
      <c r="EX125" s="262" t="s">
        <v>37</v>
      </c>
      <c r="EY125" s="262" t="s">
        <v>37</v>
      </c>
      <c r="EZ125" s="262" t="s">
        <v>37</v>
      </c>
      <c r="FA125" s="262" t="s">
        <v>37</v>
      </c>
      <c r="FB125" s="262" t="s">
        <v>37</v>
      </c>
      <c r="FC125" s="262" t="s">
        <v>37</v>
      </c>
      <c r="FD125" s="262" t="s">
        <v>37</v>
      </c>
      <c r="FE125" s="262" t="s">
        <v>37</v>
      </c>
      <c r="FF125" s="262" t="s">
        <v>37</v>
      </c>
      <c r="FG125" s="263" t="s">
        <v>37</v>
      </c>
      <c r="FH125" s="264" t="s">
        <v>37</v>
      </c>
      <c r="FI125" s="262" t="s">
        <v>37</v>
      </c>
      <c r="FJ125" s="262" t="s">
        <v>37</v>
      </c>
      <c r="FK125" s="262" t="s">
        <v>37</v>
      </c>
      <c r="FL125" s="262" t="s">
        <v>37</v>
      </c>
      <c r="FM125" s="262" t="s">
        <v>37</v>
      </c>
      <c r="FN125" s="262" t="s">
        <v>37</v>
      </c>
      <c r="FO125" s="262" t="s">
        <v>37</v>
      </c>
      <c r="FP125" s="262" t="s">
        <v>37</v>
      </c>
      <c r="FQ125" s="262" t="s">
        <v>37</v>
      </c>
      <c r="FR125" s="262" t="s">
        <v>37</v>
      </c>
      <c r="FS125" s="262" t="s">
        <v>37</v>
      </c>
      <c r="FT125" s="262" t="s">
        <v>37</v>
      </c>
      <c r="FU125" s="265"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303">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59" t="str">
        <f t="shared" si="103"/>
        <v>-</v>
      </c>
      <c r="X126" s="259" t="str">
        <f t="shared" si="103"/>
        <v>-</v>
      </c>
      <c r="Y126" s="259" t="str">
        <f t="shared" si="103"/>
        <v>-</v>
      </c>
      <c r="Z126" s="259" t="str">
        <f t="shared" si="103"/>
        <v>-</v>
      </c>
      <c r="AA126" s="259" t="str">
        <f t="shared" si="103"/>
        <v>-</v>
      </c>
      <c r="AB126" s="259" t="str">
        <f t="shared" si="103"/>
        <v>-</v>
      </c>
      <c r="AC126" s="259" t="str">
        <f t="shared" si="103"/>
        <v>-</v>
      </c>
      <c r="AD126" s="259" t="str">
        <f t="shared" si="103"/>
        <v>-</v>
      </c>
      <c r="AE126" s="259" t="str">
        <f t="shared" si="103"/>
        <v>-</v>
      </c>
      <c r="AF126" s="259" t="str">
        <f t="shared" si="103"/>
        <v>-</v>
      </c>
      <c r="AG126" s="259" t="str">
        <f t="shared" si="103"/>
        <v>-</v>
      </c>
      <c r="AH126" s="259" t="str">
        <f t="shared" si="103"/>
        <v>-</v>
      </c>
      <c r="AI126" s="259" t="str">
        <f t="shared" si="103"/>
        <v>-</v>
      </c>
      <c r="AJ126" s="259" t="str">
        <f t="shared" si="103"/>
        <v>-</v>
      </c>
      <c r="AK126" s="260" t="str">
        <f t="shared" si="57"/>
        <v>-</v>
      </c>
      <c r="AL126" s="260" t="str">
        <f t="shared" si="58"/>
        <v>-</v>
      </c>
      <c r="AM126" s="260" t="str">
        <f t="shared" si="101"/>
        <v>-</v>
      </c>
      <c r="AN126" s="260" t="str">
        <f t="shared" si="101"/>
        <v>-</v>
      </c>
      <c r="AO126" s="260" t="str">
        <f t="shared" si="101"/>
        <v>-</v>
      </c>
      <c r="AP126" s="260" t="str">
        <f t="shared" si="101"/>
        <v>-</v>
      </c>
      <c r="AQ126" s="260" t="str">
        <f t="shared" si="101"/>
        <v>-</v>
      </c>
      <c r="AR126" s="260" t="str">
        <f t="shared" si="60"/>
        <v>-</v>
      </c>
      <c r="AS126" s="260" t="str">
        <f t="shared" si="61"/>
        <v>-</v>
      </c>
      <c r="AT126" s="260" t="str">
        <f t="shared" si="62"/>
        <v>-</v>
      </c>
      <c r="AU126" s="260" t="str">
        <f t="shared" si="63"/>
        <v>-</v>
      </c>
      <c r="AV126" s="260" t="str">
        <f t="shared" si="64"/>
        <v>-</v>
      </c>
      <c r="AW126" s="260" t="str">
        <f t="shared" si="65"/>
        <v>-</v>
      </c>
      <c r="AX126" s="260" t="str">
        <f t="shared" si="66"/>
        <v>-</v>
      </c>
      <c r="AY126" s="260" t="str">
        <f t="shared" si="67"/>
        <v>-</v>
      </c>
      <c r="AZ126" s="260" t="str">
        <f t="shared" si="68"/>
        <v>-</v>
      </c>
      <c r="BA126" s="260" t="str">
        <f t="shared" si="69"/>
        <v>-</v>
      </c>
      <c r="BB126" s="260" t="str">
        <f t="shared" si="70"/>
        <v>-</v>
      </c>
      <c r="BC126" s="260" t="str">
        <f t="shared" si="71"/>
        <v>-</v>
      </c>
      <c r="BD126" s="260" t="str">
        <f t="shared" si="72"/>
        <v>-</v>
      </c>
      <c r="BE126" s="260" t="str">
        <f t="shared" si="73"/>
        <v>-</v>
      </c>
      <c r="BF126" s="259" t="str">
        <f t="shared" si="104"/>
        <v>-</v>
      </c>
      <c r="BG126" s="259" t="str">
        <f t="shared" si="104"/>
        <v>-</v>
      </c>
      <c r="BH126" s="259" t="str">
        <f t="shared" si="104"/>
        <v>-</v>
      </c>
      <c r="BI126" s="259" t="str">
        <f t="shared" si="104"/>
        <v>-</v>
      </c>
      <c r="BJ126" s="259" t="str">
        <f t="shared" si="104"/>
        <v>-</v>
      </c>
      <c r="BK126" s="259" t="str">
        <f t="shared" si="104"/>
        <v>-</v>
      </c>
      <c r="BL126" s="259" t="str">
        <f t="shared" si="104"/>
        <v>-</v>
      </c>
      <c r="BM126" s="259" t="str">
        <f t="shared" si="104"/>
        <v>-</v>
      </c>
      <c r="BN126" s="259" t="str">
        <f t="shared" si="104"/>
        <v>-</v>
      </c>
      <c r="BO126" s="259" t="str">
        <f t="shared" si="104"/>
        <v>-</v>
      </c>
      <c r="BP126" s="259" t="str">
        <f t="shared" si="104"/>
        <v>-</v>
      </c>
      <c r="BQ126" s="259" t="str">
        <f t="shared" si="104"/>
        <v>-</v>
      </c>
      <c r="BR126" s="259" t="str">
        <f t="shared" si="104"/>
        <v>-</v>
      </c>
      <c r="BS126" s="259" t="str">
        <f t="shared" si="104"/>
        <v>-</v>
      </c>
      <c r="BT126" s="260" t="str">
        <f t="shared" si="75"/>
        <v>-</v>
      </c>
      <c r="BU126" s="260" t="str">
        <f t="shared" si="76"/>
        <v>-</v>
      </c>
      <c r="BV126" s="260" t="str">
        <f t="shared" si="77"/>
        <v>-</v>
      </c>
      <c r="BW126" s="260" t="str">
        <f t="shared" si="78"/>
        <v>-</v>
      </c>
      <c r="BX126" s="260" t="str">
        <f t="shared" si="79"/>
        <v>-</v>
      </c>
      <c r="BY126" s="260" t="str">
        <f t="shared" si="80"/>
        <v>-</v>
      </c>
      <c r="BZ126" s="260" t="str">
        <f t="shared" si="81"/>
        <v>-</v>
      </c>
      <c r="CA126" s="260" t="str">
        <f t="shared" si="82"/>
        <v>-</v>
      </c>
      <c r="CB126" s="260" t="str">
        <f t="shared" si="83"/>
        <v>-</v>
      </c>
      <c r="CC126" s="260" t="str">
        <f t="shared" si="84"/>
        <v>-</v>
      </c>
      <c r="CD126" s="260" t="str">
        <f t="shared" si="85"/>
        <v>-</v>
      </c>
      <c r="CE126" s="260" t="str">
        <f t="shared" si="86"/>
        <v>-</v>
      </c>
      <c r="CF126" s="260" t="str">
        <f t="shared" si="87"/>
        <v>-</v>
      </c>
      <c r="CG126" s="260" t="str">
        <f t="shared" si="88"/>
        <v>-</v>
      </c>
      <c r="CH126" s="260" t="str">
        <f t="shared" si="89"/>
        <v>-</v>
      </c>
      <c r="CI126" s="260" t="str">
        <f t="shared" si="90"/>
        <v>-</v>
      </c>
      <c r="CJ126" s="260" t="str">
        <f t="shared" si="91"/>
        <v>-</v>
      </c>
      <c r="CK126" s="260" t="str">
        <f t="shared" si="92"/>
        <v>-</v>
      </c>
      <c r="CL126" s="260" t="str">
        <f t="shared" si="93"/>
        <v>-</v>
      </c>
      <c r="CM126" s="260" t="str">
        <f t="shared" si="94"/>
        <v>-</v>
      </c>
      <c r="CN126" s="260" t="str">
        <f t="shared" si="95"/>
        <v>-</v>
      </c>
      <c r="CO126" s="253"/>
      <c r="CP126" s="261" t="s">
        <v>37</v>
      </c>
      <c r="CQ126" s="262" t="s">
        <v>37</v>
      </c>
      <c r="CR126" s="262" t="s">
        <v>37</v>
      </c>
      <c r="CS126" s="262" t="s">
        <v>37</v>
      </c>
      <c r="CT126" s="262" t="s">
        <v>37</v>
      </c>
      <c r="CU126" s="262" t="s">
        <v>37</v>
      </c>
      <c r="CV126" s="262" t="s">
        <v>37</v>
      </c>
      <c r="CW126" s="262" t="s">
        <v>37</v>
      </c>
      <c r="CX126" s="262" t="s">
        <v>37</v>
      </c>
      <c r="CY126" s="262" t="s">
        <v>37</v>
      </c>
      <c r="CZ126" s="262" t="s">
        <v>37</v>
      </c>
      <c r="DA126" s="262" t="s">
        <v>37</v>
      </c>
      <c r="DB126" s="262" t="s">
        <v>37</v>
      </c>
      <c r="DC126" s="263" t="s">
        <v>37</v>
      </c>
      <c r="DD126" s="264" t="s">
        <v>37</v>
      </c>
      <c r="DE126" s="262" t="s">
        <v>37</v>
      </c>
      <c r="DF126" s="262" t="s">
        <v>37</v>
      </c>
      <c r="DG126" s="262" t="s">
        <v>37</v>
      </c>
      <c r="DH126" s="262" t="s">
        <v>37</v>
      </c>
      <c r="DI126" s="262" t="s">
        <v>37</v>
      </c>
      <c r="DJ126" s="262" t="s">
        <v>37</v>
      </c>
      <c r="DK126" s="262" t="s">
        <v>37</v>
      </c>
      <c r="DL126" s="262" t="s">
        <v>37</v>
      </c>
      <c r="DM126" s="262" t="s">
        <v>37</v>
      </c>
      <c r="DN126" s="262" t="s">
        <v>37</v>
      </c>
      <c r="DO126" s="262" t="s">
        <v>37</v>
      </c>
      <c r="DP126" s="262" t="s">
        <v>37</v>
      </c>
      <c r="DQ126" s="265" t="s">
        <v>37</v>
      </c>
      <c r="DR126" s="261" t="s">
        <v>37</v>
      </c>
      <c r="DS126" s="262" t="s">
        <v>37</v>
      </c>
      <c r="DT126" s="262" t="s">
        <v>37</v>
      </c>
      <c r="DU126" s="262" t="s">
        <v>37</v>
      </c>
      <c r="DV126" s="262" t="s">
        <v>37</v>
      </c>
      <c r="DW126" s="262" t="s">
        <v>37</v>
      </c>
      <c r="DX126" s="262" t="s">
        <v>37</v>
      </c>
      <c r="DY126" s="262" t="s">
        <v>37</v>
      </c>
      <c r="DZ126" s="262" t="s">
        <v>37</v>
      </c>
      <c r="EA126" s="262" t="s">
        <v>37</v>
      </c>
      <c r="EB126" s="262" t="s">
        <v>37</v>
      </c>
      <c r="EC126" s="262" t="s">
        <v>37</v>
      </c>
      <c r="ED126" s="262" t="s">
        <v>37</v>
      </c>
      <c r="EE126" s="263" t="s">
        <v>37</v>
      </c>
      <c r="EF126" s="264" t="s">
        <v>37</v>
      </c>
      <c r="EG126" s="262" t="s">
        <v>37</v>
      </c>
      <c r="EH126" s="262" t="s">
        <v>37</v>
      </c>
      <c r="EI126" s="262" t="s">
        <v>37</v>
      </c>
      <c r="EJ126" s="262" t="s">
        <v>37</v>
      </c>
      <c r="EK126" s="262" t="s">
        <v>37</v>
      </c>
      <c r="EL126" s="262" t="s">
        <v>37</v>
      </c>
      <c r="EM126" s="262" t="s">
        <v>37</v>
      </c>
      <c r="EN126" s="262" t="s">
        <v>37</v>
      </c>
      <c r="EO126" s="262" t="s">
        <v>37</v>
      </c>
      <c r="EP126" s="262" t="s">
        <v>37</v>
      </c>
      <c r="EQ126" s="262" t="s">
        <v>37</v>
      </c>
      <c r="ER126" s="262" t="s">
        <v>37</v>
      </c>
      <c r="ES126" s="265" t="s">
        <v>37</v>
      </c>
      <c r="ET126" s="261" t="s">
        <v>37</v>
      </c>
      <c r="EU126" s="262" t="s">
        <v>37</v>
      </c>
      <c r="EV126" s="262" t="s">
        <v>37</v>
      </c>
      <c r="EW126" s="262" t="s">
        <v>37</v>
      </c>
      <c r="EX126" s="262" t="s">
        <v>37</v>
      </c>
      <c r="EY126" s="262" t="s">
        <v>37</v>
      </c>
      <c r="EZ126" s="262" t="s">
        <v>37</v>
      </c>
      <c r="FA126" s="262" t="s">
        <v>37</v>
      </c>
      <c r="FB126" s="262" t="s">
        <v>37</v>
      </c>
      <c r="FC126" s="262" t="s">
        <v>37</v>
      </c>
      <c r="FD126" s="262" t="s">
        <v>37</v>
      </c>
      <c r="FE126" s="262" t="s">
        <v>37</v>
      </c>
      <c r="FF126" s="262" t="s">
        <v>37</v>
      </c>
      <c r="FG126" s="263" t="s">
        <v>37</v>
      </c>
      <c r="FH126" s="264" t="s">
        <v>37</v>
      </c>
      <c r="FI126" s="262" t="s">
        <v>37</v>
      </c>
      <c r="FJ126" s="262" t="s">
        <v>37</v>
      </c>
      <c r="FK126" s="262" t="s">
        <v>37</v>
      </c>
      <c r="FL126" s="262" t="s">
        <v>37</v>
      </c>
      <c r="FM126" s="262" t="s">
        <v>37</v>
      </c>
      <c r="FN126" s="262" t="s">
        <v>37</v>
      </c>
      <c r="FO126" s="262" t="s">
        <v>37</v>
      </c>
      <c r="FP126" s="262" t="s">
        <v>37</v>
      </c>
      <c r="FQ126" s="262" t="s">
        <v>37</v>
      </c>
      <c r="FR126" s="262" t="s">
        <v>37</v>
      </c>
      <c r="FS126" s="262" t="s">
        <v>37</v>
      </c>
      <c r="FT126" s="262" t="s">
        <v>37</v>
      </c>
      <c r="FU126" s="265"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303">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59" t="str">
        <f t="shared" si="103"/>
        <v>-</v>
      </c>
      <c r="X127" s="259" t="str">
        <f t="shared" si="103"/>
        <v>-</v>
      </c>
      <c r="Y127" s="259" t="str">
        <f t="shared" si="103"/>
        <v>-</v>
      </c>
      <c r="Z127" s="259" t="str">
        <f t="shared" si="103"/>
        <v>-</v>
      </c>
      <c r="AA127" s="259" t="str">
        <f t="shared" si="103"/>
        <v>-</v>
      </c>
      <c r="AB127" s="259" t="str">
        <f t="shared" si="103"/>
        <v>-</v>
      </c>
      <c r="AC127" s="259" t="str">
        <f t="shared" si="103"/>
        <v>-</v>
      </c>
      <c r="AD127" s="259" t="str">
        <f t="shared" si="103"/>
        <v>-</v>
      </c>
      <c r="AE127" s="259" t="str">
        <f t="shared" si="103"/>
        <v>-</v>
      </c>
      <c r="AF127" s="259" t="str">
        <f t="shared" si="103"/>
        <v>-</v>
      </c>
      <c r="AG127" s="259" t="str">
        <f t="shared" si="103"/>
        <v>-</v>
      </c>
      <c r="AH127" s="259" t="str">
        <f t="shared" si="103"/>
        <v>-</v>
      </c>
      <c r="AI127" s="259" t="str">
        <f t="shared" si="103"/>
        <v>-</v>
      </c>
      <c r="AJ127" s="259" t="str">
        <f t="shared" si="103"/>
        <v>-</v>
      </c>
      <c r="AK127" s="260" t="str">
        <f t="shared" si="57"/>
        <v>-</v>
      </c>
      <c r="AL127" s="260" t="str">
        <f t="shared" si="58"/>
        <v>-</v>
      </c>
      <c r="AM127" s="260" t="str">
        <f t="shared" si="101"/>
        <v>-</v>
      </c>
      <c r="AN127" s="260" t="str">
        <f t="shared" si="101"/>
        <v>-</v>
      </c>
      <c r="AO127" s="260" t="str">
        <f t="shared" si="101"/>
        <v>-</v>
      </c>
      <c r="AP127" s="260" t="str">
        <f t="shared" si="101"/>
        <v>-</v>
      </c>
      <c r="AQ127" s="260" t="str">
        <f t="shared" si="101"/>
        <v>-</v>
      </c>
      <c r="AR127" s="260" t="str">
        <f t="shared" si="60"/>
        <v>-</v>
      </c>
      <c r="AS127" s="260" t="str">
        <f t="shared" si="61"/>
        <v>-</v>
      </c>
      <c r="AT127" s="260" t="str">
        <f t="shared" si="62"/>
        <v>-</v>
      </c>
      <c r="AU127" s="260" t="str">
        <f t="shared" si="63"/>
        <v>-</v>
      </c>
      <c r="AV127" s="260" t="str">
        <f t="shared" si="64"/>
        <v>-</v>
      </c>
      <c r="AW127" s="260" t="str">
        <f t="shared" si="65"/>
        <v>-</v>
      </c>
      <c r="AX127" s="260" t="str">
        <f t="shared" si="66"/>
        <v>-</v>
      </c>
      <c r="AY127" s="260" t="str">
        <f t="shared" si="67"/>
        <v>-</v>
      </c>
      <c r="AZ127" s="260" t="str">
        <f t="shared" si="68"/>
        <v>-</v>
      </c>
      <c r="BA127" s="260" t="str">
        <f t="shared" si="69"/>
        <v>-</v>
      </c>
      <c r="BB127" s="260" t="str">
        <f t="shared" si="70"/>
        <v>-</v>
      </c>
      <c r="BC127" s="260" t="str">
        <f t="shared" si="71"/>
        <v>-</v>
      </c>
      <c r="BD127" s="260" t="str">
        <f t="shared" si="72"/>
        <v>-</v>
      </c>
      <c r="BE127" s="260" t="str">
        <f t="shared" si="73"/>
        <v>-</v>
      </c>
      <c r="BF127" s="259" t="str">
        <f t="shared" si="104"/>
        <v>-</v>
      </c>
      <c r="BG127" s="259" t="str">
        <f t="shared" si="104"/>
        <v>-</v>
      </c>
      <c r="BH127" s="259" t="str">
        <f t="shared" si="104"/>
        <v>-</v>
      </c>
      <c r="BI127" s="259" t="str">
        <f t="shared" si="104"/>
        <v>-</v>
      </c>
      <c r="BJ127" s="259" t="str">
        <f t="shared" si="104"/>
        <v>-</v>
      </c>
      <c r="BK127" s="259" t="str">
        <f t="shared" si="104"/>
        <v>-</v>
      </c>
      <c r="BL127" s="259" t="str">
        <f t="shared" si="104"/>
        <v>-</v>
      </c>
      <c r="BM127" s="259" t="str">
        <f t="shared" si="104"/>
        <v>-</v>
      </c>
      <c r="BN127" s="259" t="str">
        <f t="shared" si="104"/>
        <v>-</v>
      </c>
      <c r="BO127" s="259" t="str">
        <f t="shared" si="104"/>
        <v>-</v>
      </c>
      <c r="BP127" s="259" t="str">
        <f t="shared" si="104"/>
        <v>-</v>
      </c>
      <c r="BQ127" s="259" t="str">
        <f t="shared" si="104"/>
        <v>-</v>
      </c>
      <c r="BR127" s="259" t="str">
        <f t="shared" si="104"/>
        <v>-</v>
      </c>
      <c r="BS127" s="259" t="str">
        <f t="shared" si="104"/>
        <v>-</v>
      </c>
      <c r="BT127" s="260" t="str">
        <f t="shared" si="75"/>
        <v>-</v>
      </c>
      <c r="BU127" s="260" t="str">
        <f t="shared" si="76"/>
        <v>-</v>
      </c>
      <c r="BV127" s="260" t="str">
        <f t="shared" si="77"/>
        <v>-</v>
      </c>
      <c r="BW127" s="260" t="str">
        <f t="shared" si="78"/>
        <v>-</v>
      </c>
      <c r="BX127" s="260" t="str">
        <f t="shared" si="79"/>
        <v>-</v>
      </c>
      <c r="BY127" s="260" t="str">
        <f t="shared" si="80"/>
        <v>-</v>
      </c>
      <c r="BZ127" s="260" t="str">
        <f t="shared" si="81"/>
        <v>-</v>
      </c>
      <c r="CA127" s="260" t="str">
        <f t="shared" si="82"/>
        <v>-</v>
      </c>
      <c r="CB127" s="260" t="str">
        <f t="shared" si="83"/>
        <v>-</v>
      </c>
      <c r="CC127" s="260" t="str">
        <f t="shared" si="84"/>
        <v>-</v>
      </c>
      <c r="CD127" s="260" t="str">
        <f t="shared" si="85"/>
        <v>-</v>
      </c>
      <c r="CE127" s="260" t="str">
        <f t="shared" si="86"/>
        <v>-</v>
      </c>
      <c r="CF127" s="260" t="str">
        <f t="shared" si="87"/>
        <v>-</v>
      </c>
      <c r="CG127" s="260" t="str">
        <f t="shared" si="88"/>
        <v>-</v>
      </c>
      <c r="CH127" s="260" t="str">
        <f t="shared" si="89"/>
        <v>-</v>
      </c>
      <c r="CI127" s="260" t="str">
        <f t="shared" si="90"/>
        <v>-</v>
      </c>
      <c r="CJ127" s="260" t="str">
        <f t="shared" si="91"/>
        <v>-</v>
      </c>
      <c r="CK127" s="260" t="str">
        <f t="shared" si="92"/>
        <v>-</v>
      </c>
      <c r="CL127" s="260" t="str">
        <f t="shared" si="93"/>
        <v>-</v>
      </c>
      <c r="CM127" s="260" t="str">
        <f t="shared" si="94"/>
        <v>-</v>
      </c>
      <c r="CN127" s="260" t="str">
        <f t="shared" si="95"/>
        <v>-</v>
      </c>
      <c r="CO127" s="253"/>
      <c r="CP127" s="261" t="s">
        <v>37</v>
      </c>
      <c r="CQ127" s="262" t="s">
        <v>37</v>
      </c>
      <c r="CR127" s="262" t="s">
        <v>37</v>
      </c>
      <c r="CS127" s="262" t="s">
        <v>37</v>
      </c>
      <c r="CT127" s="262" t="s">
        <v>37</v>
      </c>
      <c r="CU127" s="262" t="s">
        <v>37</v>
      </c>
      <c r="CV127" s="262" t="s">
        <v>37</v>
      </c>
      <c r="CW127" s="262" t="s">
        <v>37</v>
      </c>
      <c r="CX127" s="262" t="s">
        <v>37</v>
      </c>
      <c r="CY127" s="262" t="s">
        <v>37</v>
      </c>
      <c r="CZ127" s="262" t="s">
        <v>37</v>
      </c>
      <c r="DA127" s="262" t="s">
        <v>37</v>
      </c>
      <c r="DB127" s="262" t="s">
        <v>37</v>
      </c>
      <c r="DC127" s="263" t="s">
        <v>37</v>
      </c>
      <c r="DD127" s="264" t="s">
        <v>37</v>
      </c>
      <c r="DE127" s="262" t="s">
        <v>37</v>
      </c>
      <c r="DF127" s="262" t="s">
        <v>37</v>
      </c>
      <c r="DG127" s="262" t="s">
        <v>37</v>
      </c>
      <c r="DH127" s="262" t="s">
        <v>37</v>
      </c>
      <c r="DI127" s="262" t="s">
        <v>37</v>
      </c>
      <c r="DJ127" s="262" t="s">
        <v>37</v>
      </c>
      <c r="DK127" s="262" t="s">
        <v>37</v>
      </c>
      <c r="DL127" s="262" t="s">
        <v>37</v>
      </c>
      <c r="DM127" s="262" t="s">
        <v>37</v>
      </c>
      <c r="DN127" s="262" t="s">
        <v>37</v>
      </c>
      <c r="DO127" s="262" t="s">
        <v>37</v>
      </c>
      <c r="DP127" s="262" t="s">
        <v>37</v>
      </c>
      <c r="DQ127" s="265" t="s">
        <v>37</v>
      </c>
      <c r="DR127" s="261" t="s">
        <v>37</v>
      </c>
      <c r="DS127" s="262" t="s">
        <v>37</v>
      </c>
      <c r="DT127" s="262" t="s">
        <v>37</v>
      </c>
      <c r="DU127" s="262" t="s">
        <v>37</v>
      </c>
      <c r="DV127" s="262" t="s">
        <v>37</v>
      </c>
      <c r="DW127" s="262" t="s">
        <v>37</v>
      </c>
      <c r="DX127" s="262" t="s">
        <v>37</v>
      </c>
      <c r="DY127" s="262" t="s">
        <v>37</v>
      </c>
      <c r="DZ127" s="262" t="s">
        <v>37</v>
      </c>
      <c r="EA127" s="262" t="s">
        <v>37</v>
      </c>
      <c r="EB127" s="262" t="s">
        <v>37</v>
      </c>
      <c r="EC127" s="262" t="s">
        <v>37</v>
      </c>
      <c r="ED127" s="262" t="s">
        <v>37</v>
      </c>
      <c r="EE127" s="263" t="s">
        <v>37</v>
      </c>
      <c r="EF127" s="264" t="s">
        <v>37</v>
      </c>
      <c r="EG127" s="262" t="s">
        <v>37</v>
      </c>
      <c r="EH127" s="262" t="s">
        <v>37</v>
      </c>
      <c r="EI127" s="262" t="s">
        <v>37</v>
      </c>
      <c r="EJ127" s="262" t="s">
        <v>37</v>
      </c>
      <c r="EK127" s="262" t="s">
        <v>37</v>
      </c>
      <c r="EL127" s="262" t="s">
        <v>37</v>
      </c>
      <c r="EM127" s="262" t="s">
        <v>37</v>
      </c>
      <c r="EN127" s="262" t="s">
        <v>37</v>
      </c>
      <c r="EO127" s="262" t="s">
        <v>37</v>
      </c>
      <c r="EP127" s="262" t="s">
        <v>37</v>
      </c>
      <c r="EQ127" s="262" t="s">
        <v>37</v>
      </c>
      <c r="ER127" s="262" t="s">
        <v>37</v>
      </c>
      <c r="ES127" s="265" t="s">
        <v>37</v>
      </c>
      <c r="ET127" s="261" t="s">
        <v>37</v>
      </c>
      <c r="EU127" s="262" t="s">
        <v>37</v>
      </c>
      <c r="EV127" s="262" t="s">
        <v>37</v>
      </c>
      <c r="EW127" s="262" t="s">
        <v>37</v>
      </c>
      <c r="EX127" s="262" t="s">
        <v>37</v>
      </c>
      <c r="EY127" s="262" t="s">
        <v>37</v>
      </c>
      <c r="EZ127" s="262" t="s">
        <v>37</v>
      </c>
      <c r="FA127" s="262" t="s">
        <v>37</v>
      </c>
      <c r="FB127" s="262" t="s">
        <v>37</v>
      </c>
      <c r="FC127" s="262" t="s">
        <v>37</v>
      </c>
      <c r="FD127" s="262" t="s">
        <v>37</v>
      </c>
      <c r="FE127" s="262" t="s">
        <v>37</v>
      </c>
      <c r="FF127" s="262" t="s">
        <v>37</v>
      </c>
      <c r="FG127" s="263" t="s">
        <v>37</v>
      </c>
      <c r="FH127" s="264" t="s">
        <v>37</v>
      </c>
      <c r="FI127" s="262" t="s">
        <v>37</v>
      </c>
      <c r="FJ127" s="262" t="s">
        <v>37</v>
      </c>
      <c r="FK127" s="262" t="s">
        <v>37</v>
      </c>
      <c r="FL127" s="262" t="s">
        <v>37</v>
      </c>
      <c r="FM127" s="262" t="s">
        <v>37</v>
      </c>
      <c r="FN127" s="262" t="s">
        <v>37</v>
      </c>
      <c r="FO127" s="262" t="s">
        <v>37</v>
      </c>
      <c r="FP127" s="262" t="s">
        <v>37</v>
      </c>
      <c r="FQ127" s="262" t="s">
        <v>37</v>
      </c>
      <c r="FR127" s="262" t="s">
        <v>37</v>
      </c>
      <c r="FS127" s="262" t="s">
        <v>37</v>
      </c>
      <c r="FT127" s="262" t="s">
        <v>37</v>
      </c>
      <c r="FU127" s="265"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303">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59" t="str">
        <f t="shared" si="103"/>
        <v>-</v>
      </c>
      <c r="X128" s="259" t="str">
        <f t="shared" si="103"/>
        <v>-</v>
      </c>
      <c r="Y128" s="259" t="str">
        <f t="shared" si="103"/>
        <v>-</v>
      </c>
      <c r="Z128" s="259" t="str">
        <f t="shared" si="103"/>
        <v>-</v>
      </c>
      <c r="AA128" s="259" t="str">
        <f t="shared" si="103"/>
        <v>-</v>
      </c>
      <c r="AB128" s="259" t="str">
        <f t="shared" si="103"/>
        <v>-</v>
      </c>
      <c r="AC128" s="259" t="str">
        <f t="shared" si="103"/>
        <v>-</v>
      </c>
      <c r="AD128" s="259" t="str">
        <f t="shared" si="103"/>
        <v>-</v>
      </c>
      <c r="AE128" s="259" t="str">
        <f t="shared" si="103"/>
        <v>-</v>
      </c>
      <c r="AF128" s="259" t="str">
        <f t="shared" si="103"/>
        <v>-</v>
      </c>
      <c r="AG128" s="259" t="str">
        <f t="shared" si="103"/>
        <v>-</v>
      </c>
      <c r="AH128" s="259" t="str">
        <f t="shared" si="103"/>
        <v>-</v>
      </c>
      <c r="AI128" s="259" t="str">
        <f t="shared" si="103"/>
        <v>-</v>
      </c>
      <c r="AJ128" s="259" t="str">
        <f t="shared" si="103"/>
        <v>-</v>
      </c>
      <c r="AK128" s="260" t="str">
        <f t="shared" si="57"/>
        <v>-</v>
      </c>
      <c r="AL128" s="260" t="str">
        <f t="shared" si="58"/>
        <v>-</v>
      </c>
      <c r="AM128" s="260" t="str">
        <f t="shared" si="101"/>
        <v>-</v>
      </c>
      <c r="AN128" s="260" t="str">
        <f t="shared" si="101"/>
        <v>-</v>
      </c>
      <c r="AO128" s="260" t="str">
        <f t="shared" si="101"/>
        <v>-</v>
      </c>
      <c r="AP128" s="260" t="str">
        <f t="shared" si="101"/>
        <v>-</v>
      </c>
      <c r="AQ128" s="260" t="str">
        <f t="shared" si="101"/>
        <v>-</v>
      </c>
      <c r="AR128" s="260" t="str">
        <f t="shared" si="60"/>
        <v>-</v>
      </c>
      <c r="AS128" s="260" t="str">
        <f t="shared" si="61"/>
        <v>-</v>
      </c>
      <c r="AT128" s="260" t="str">
        <f t="shared" si="62"/>
        <v>-</v>
      </c>
      <c r="AU128" s="260" t="str">
        <f t="shared" si="63"/>
        <v>-</v>
      </c>
      <c r="AV128" s="260" t="str">
        <f t="shared" si="64"/>
        <v>-</v>
      </c>
      <c r="AW128" s="260" t="str">
        <f t="shared" si="65"/>
        <v>-</v>
      </c>
      <c r="AX128" s="260" t="str">
        <f t="shared" si="66"/>
        <v>-</v>
      </c>
      <c r="AY128" s="260" t="str">
        <f t="shared" si="67"/>
        <v>-</v>
      </c>
      <c r="AZ128" s="260" t="str">
        <f t="shared" si="68"/>
        <v>-</v>
      </c>
      <c r="BA128" s="260" t="str">
        <f t="shared" si="69"/>
        <v>-</v>
      </c>
      <c r="BB128" s="260" t="str">
        <f t="shared" si="70"/>
        <v>-</v>
      </c>
      <c r="BC128" s="260" t="str">
        <f t="shared" si="71"/>
        <v>-</v>
      </c>
      <c r="BD128" s="260" t="str">
        <f t="shared" si="72"/>
        <v>-</v>
      </c>
      <c r="BE128" s="260" t="str">
        <f t="shared" si="73"/>
        <v>-</v>
      </c>
      <c r="BF128" s="259" t="str">
        <f t="shared" si="104"/>
        <v>-</v>
      </c>
      <c r="BG128" s="259" t="str">
        <f t="shared" si="104"/>
        <v>-</v>
      </c>
      <c r="BH128" s="259" t="str">
        <f t="shared" si="104"/>
        <v>-</v>
      </c>
      <c r="BI128" s="259" t="str">
        <f t="shared" si="104"/>
        <v>-</v>
      </c>
      <c r="BJ128" s="259" t="str">
        <f t="shared" si="104"/>
        <v>-</v>
      </c>
      <c r="BK128" s="259" t="str">
        <f t="shared" si="104"/>
        <v>-</v>
      </c>
      <c r="BL128" s="259" t="str">
        <f t="shared" si="104"/>
        <v>-</v>
      </c>
      <c r="BM128" s="259" t="str">
        <f t="shared" si="104"/>
        <v>-</v>
      </c>
      <c r="BN128" s="259" t="str">
        <f t="shared" si="104"/>
        <v>-</v>
      </c>
      <c r="BO128" s="259" t="str">
        <f t="shared" si="104"/>
        <v>-</v>
      </c>
      <c r="BP128" s="259" t="str">
        <f t="shared" si="104"/>
        <v>-</v>
      </c>
      <c r="BQ128" s="259" t="str">
        <f t="shared" si="104"/>
        <v>-</v>
      </c>
      <c r="BR128" s="259" t="str">
        <f t="shared" si="104"/>
        <v>-</v>
      </c>
      <c r="BS128" s="259" t="str">
        <f t="shared" si="104"/>
        <v>-</v>
      </c>
      <c r="BT128" s="260" t="str">
        <f t="shared" si="75"/>
        <v>-</v>
      </c>
      <c r="BU128" s="260" t="str">
        <f t="shared" si="76"/>
        <v>-</v>
      </c>
      <c r="BV128" s="260" t="str">
        <f t="shared" si="77"/>
        <v>-</v>
      </c>
      <c r="BW128" s="260" t="str">
        <f t="shared" si="78"/>
        <v>-</v>
      </c>
      <c r="BX128" s="260" t="str">
        <f t="shared" si="79"/>
        <v>-</v>
      </c>
      <c r="BY128" s="260" t="str">
        <f t="shared" si="80"/>
        <v>-</v>
      </c>
      <c r="BZ128" s="260" t="str">
        <f t="shared" si="81"/>
        <v>-</v>
      </c>
      <c r="CA128" s="260" t="str">
        <f t="shared" si="82"/>
        <v>-</v>
      </c>
      <c r="CB128" s="260" t="str">
        <f t="shared" si="83"/>
        <v>-</v>
      </c>
      <c r="CC128" s="260" t="str">
        <f t="shared" si="84"/>
        <v>-</v>
      </c>
      <c r="CD128" s="260" t="str">
        <f t="shared" si="85"/>
        <v>-</v>
      </c>
      <c r="CE128" s="260" t="str">
        <f t="shared" si="86"/>
        <v>-</v>
      </c>
      <c r="CF128" s="260" t="str">
        <f t="shared" si="87"/>
        <v>-</v>
      </c>
      <c r="CG128" s="260" t="str">
        <f t="shared" si="88"/>
        <v>-</v>
      </c>
      <c r="CH128" s="260" t="str">
        <f t="shared" si="89"/>
        <v>-</v>
      </c>
      <c r="CI128" s="260" t="str">
        <f t="shared" si="90"/>
        <v>-</v>
      </c>
      <c r="CJ128" s="260" t="str">
        <f t="shared" si="91"/>
        <v>-</v>
      </c>
      <c r="CK128" s="260" t="str">
        <f t="shared" si="92"/>
        <v>-</v>
      </c>
      <c r="CL128" s="260" t="str">
        <f t="shared" si="93"/>
        <v>-</v>
      </c>
      <c r="CM128" s="260" t="str">
        <f t="shared" si="94"/>
        <v>-</v>
      </c>
      <c r="CN128" s="260" t="str">
        <f t="shared" si="95"/>
        <v>-</v>
      </c>
      <c r="CO128" s="253"/>
      <c r="CP128" s="261" t="s">
        <v>37</v>
      </c>
      <c r="CQ128" s="262" t="s">
        <v>37</v>
      </c>
      <c r="CR128" s="262" t="s">
        <v>37</v>
      </c>
      <c r="CS128" s="262" t="s">
        <v>37</v>
      </c>
      <c r="CT128" s="262" t="s">
        <v>37</v>
      </c>
      <c r="CU128" s="262" t="s">
        <v>37</v>
      </c>
      <c r="CV128" s="262" t="s">
        <v>37</v>
      </c>
      <c r="CW128" s="262" t="s">
        <v>37</v>
      </c>
      <c r="CX128" s="262" t="s">
        <v>37</v>
      </c>
      <c r="CY128" s="262" t="s">
        <v>37</v>
      </c>
      <c r="CZ128" s="262" t="s">
        <v>37</v>
      </c>
      <c r="DA128" s="262" t="s">
        <v>37</v>
      </c>
      <c r="DB128" s="262" t="s">
        <v>37</v>
      </c>
      <c r="DC128" s="263" t="s">
        <v>37</v>
      </c>
      <c r="DD128" s="264" t="s">
        <v>37</v>
      </c>
      <c r="DE128" s="262" t="s">
        <v>37</v>
      </c>
      <c r="DF128" s="262" t="s">
        <v>37</v>
      </c>
      <c r="DG128" s="262" t="s">
        <v>37</v>
      </c>
      <c r="DH128" s="262" t="s">
        <v>37</v>
      </c>
      <c r="DI128" s="262" t="s">
        <v>37</v>
      </c>
      <c r="DJ128" s="262" t="s">
        <v>37</v>
      </c>
      <c r="DK128" s="262" t="s">
        <v>37</v>
      </c>
      <c r="DL128" s="262" t="s">
        <v>37</v>
      </c>
      <c r="DM128" s="262" t="s">
        <v>37</v>
      </c>
      <c r="DN128" s="262" t="s">
        <v>37</v>
      </c>
      <c r="DO128" s="262" t="s">
        <v>37</v>
      </c>
      <c r="DP128" s="262" t="s">
        <v>37</v>
      </c>
      <c r="DQ128" s="265" t="s">
        <v>37</v>
      </c>
      <c r="DR128" s="261" t="s">
        <v>37</v>
      </c>
      <c r="DS128" s="262" t="s">
        <v>37</v>
      </c>
      <c r="DT128" s="262" t="s">
        <v>37</v>
      </c>
      <c r="DU128" s="262" t="s">
        <v>37</v>
      </c>
      <c r="DV128" s="262" t="s">
        <v>37</v>
      </c>
      <c r="DW128" s="262" t="s">
        <v>37</v>
      </c>
      <c r="DX128" s="262" t="s">
        <v>37</v>
      </c>
      <c r="DY128" s="262" t="s">
        <v>37</v>
      </c>
      <c r="DZ128" s="262" t="s">
        <v>37</v>
      </c>
      <c r="EA128" s="262" t="s">
        <v>37</v>
      </c>
      <c r="EB128" s="262" t="s">
        <v>37</v>
      </c>
      <c r="EC128" s="262" t="s">
        <v>37</v>
      </c>
      <c r="ED128" s="262" t="s">
        <v>37</v>
      </c>
      <c r="EE128" s="263" t="s">
        <v>37</v>
      </c>
      <c r="EF128" s="264" t="s">
        <v>37</v>
      </c>
      <c r="EG128" s="262" t="s">
        <v>37</v>
      </c>
      <c r="EH128" s="262" t="s">
        <v>37</v>
      </c>
      <c r="EI128" s="262" t="s">
        <v>37</v>
      </c>
      <c r="EJ128" s="262" t="s">
        <v>37</v>
      </c>
      <c r="EK128" s="262" t="s">
        <v>37</v>
      </c>
      <c r="EL128" s="262" t="s">
        <v>37</v>
      </c>
      <c r="EM128" s="262" t="s">
        <v>37</v>
      </c>
      <c r="EN128" s="262" t="s">
        <v>37</v>
      </c>
      <c r="EO128" s="262" t="s">
        <v>37</v>
      </c>
      <c r="EP128" s="262" t="s">
        <v>37</v>
      </c>
      <c r="EQ128" s="262" t="s">
        <v>37</v>
      </c>
      <c r="ER128" s="262" t="s">
        <v>37</v>
      </c>
      <c r="ES128" s="265" t="s">
        <v>37</v>
      </c>
      <c r="ET128" s="261" t="s">
        <v>37</v>
      </c>
      <c r="EU128" s="262" t="s">
        <v>37</v>
      </c>
      <c r="EV128" s="262" t="s">
        <v>37</v>
      </c>
      <c r="EW128" s="262" t="s">
        <v>37</v>
      </c>
      <c r="EX128" s="262" t="s">
        <v>37</v>
      </c>
      <c r="EY128" s="262" t="s">
        <v>37</v>
      </c>
      <c r="EZ128" s="262" t="s">
        <v>37</v>
      </c>
      <c r="FA128" s="262" t="s">
        <v>37</v>
      </c>
      <c r="FB128" s="262" t="s">
        <v>37</v>
      </c>
      <c r="FC128" s="262" t="s">
        <v>37</v>
      </c>
      <c r="FD128" s="262" t="s">
        <v>37</v>
      </c>
      <c r="FE128" s="262" t="s">
        <v>37</v>
      </c>
      <c r="FF128" s="262" t="s">
        <v>37</v>
      </c>
      <c r="FG128" s="263" t="s">
        <v>37</v>
      </c>
      <c r="FH128" s="264" t="s">
        <v>37</v>
      </c>
      <c r="FI128" s="262" t="s">
        <v>37</v>
      </c>
      <c r="FJ128" s="262" t="s">
        <v>37</v>
      </c>
      <c r="FK128" s="262" t="s">
        <v>37</v>
      </c>
      <c r="FL128" s="262" t="s">
        <v>37</v>
      </c>
      <c r="FM128" s="262" t="s">
        <v>37</v>
      </c>
      <c r="FN128" s="262" t="s">
        <v>37</v>
      </c>
      <c r="FO128" s="262" t="s">
        <v>37</v>
      </c>
      <c r="FP128" s="262" t="s">
        <v>37</v>
      </c>
      <c r="FQ128" s="262" t="s">
        <v>37</v>
      </c>
      <c r="FR128" s="262" t="s">
        <v>37</v>
      </c>
      <c r="FS128" s="262" t="s">
        <v>37</v>
      </c>
      <c r="FT128" s="262" t="s">
        <v>37</v>
      </c>
      <c r="FU128" s="265"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303">
        <f t="shared" si="100"/>
        <v>450</v>
      </c>
      <c r="M129">
        <f t="shared" si="51"/>
        <v>0.9</v>
      </c>
      <c r="O129" s="148">
        <f t="shared" si="96"/>
        <v>3</v>
      </c>
      <c r="P129" s="322">
        <v>3</v>
      </c>
      <c r="Q129" s="148">
        <f t="shared" si="97"/>
        <v>1</v>
      </c>
      <c r="R129" s="322">
        <v>1</v>
      </c>
      <c r="S129" s="322">
        <v>1</v>
      </c>
      <c r="T129" s="322">
        <v>1</v>
      </c>
      <c r="W129" s="259" t="str">
        <f t="shared" si="103"/>
        <v>-</v>
      </c>
      <c r="X129" s="259" t="str">
        <f t="shared" si="103"/>
        <v>-</v>
      </c>
      <c r="Y129" s="259" t="str">
        <f t="shared" si="103"/>
        <v>-</v>
      </c>
      <c r="Z129" s="259" t="str">
        <f t="shared" si="103"/>
        <v>-</v>
      </c>
      <c r="AA129" s="259" t="str">
        <f t="shared" si="103"/>
        <v>-</v>
      </c>
      <c r="AB129" s="259" t="str">
        <f t="shared" si="103"/>
        <v>-</v>
      </c>
      <c r="AC129" s="259" t="str">
        <f t="shared" si="103"/>
        <v>-</v>
      </c>
      <c r="AD129" s="259" t="str">
        <f t="shared" si="103"/>
        <v>-</v>
      </c>
      <c r="AE129" s="259" t="str">
        <f t="shared" si="103"/>
        <v>-</v>
      </c>
      <c r="AF129" s="259" t="str">
        <f t="shared" si="103"/>
        <v>-</v>
      </c>
      <c r="AG129" s="259" t="str">
        <f t="shared" si="103"/>
        <v>-</v>
      </c>
      <c r="AH129" s="259" t="str">
        <f t="shared" si="103"/>
        <v>-</v>
      </c>
      <c r="AI129" s="259" t="str">
        <f t="shared" si="103"/>
        <v>-</v>
      </c>
      <c r="AJ129" s="259" t="str">
        <f t="shared" si="103"/>
        <v>-</v>
      </c>
      <c r="AK129" s="260" t="str">
        <f t="shared" si="57"/>
        <v>-</v>
      </c>
      <c r="AL129" s="260" t="str">
        <f t="shared" si="58"/>
        <v>-</v>
      </c>
      <c r="AM129" s="260" t="str">
        <f t="shared" si="101"/>
        <v>-</v>
      </c>
      <c r="AN129" s="260" t="str">
        <f t="shared" si="101"/>
        <v>-</v>
      </c>
      <c r="AO129" s="260" t="str">
        <f t="shared" si="101"/>
        <v>-</v>
      </c>
      <c r="AP129" s="260" t="str">
        <f t="shared" si="101"/>
        <v>-</v>
      </c>
      <c r="AQ129" s="260" t="str">
        <f t="shared" si="101"/>
        <v>-</v>
      </c>
      <c r="AR129" s="260" t="str">
        <f t="shared" si="60"/>
        <v>-</v>
      </c>
      <c r="AS129" s="260" t="str">
        <f t="shared" si="61"/>
        <v>-</v>
      </c>
      <c r="AT129" s="260" t="str">
        <f t="shared" si="62"/>
        <v>-</v>
      </c>
      <c r="AU129" s="260" t="str">
        <f t="shared" si="63"/>
        <v>-</v>
      </c>
      <c r="AV129" s="260" t="str">
        <f t="shared" si="64"/>
        <v>-</v>
      </c>
      <c r="AW129" s="260" t="str">
        <f t="shared" si="65"/>
        <v>-</v>
      </c>
      <c r="AX129" s="260" t="str">
        <f t="shared" si="66"/>
        <v>-</v>
      </c>
      <c r="AY129" s="260" t="str">
        <f t="shared" si="67"/>
        <v>-</v>
      </c>
      <c r="AZ129" s="260" t="str">
        <f t="shared" si="68"/>
        <v>-</v>
      </c>
      <c r="BA129" s="260" t="str">
        <f t="shared" si="69"/>
        <v>-</v>
      </c>
      <c r="BB129" s="260" t="str">
        <f t="shared" si="70"/>
        <v>-</v>
      </c>
      <c r="BC129" s="260" t="str">
        <f t="shared" si="71"/>
        <v>-</v>
      </c>
      <c r="BD129" s="260" t="str">
        <f t="shared" si="72"/>
        <v>-</v>
      </c>
      <c r="BE129" s="260" t="str">
        <f t="shared" si="73"/>
        <v>-</v>
      </c>
      <c r="BF129" s="259" t="str">
        <f t="shared" si="104"/>
        <v>-</v>
      </c>
      <c r="BG129" s="259" t="str">
        <f t="shared" si="104"/>
        <v>-</v>
      </c>
      <c r="BH129" s="259" t="str">
        <f t="shared" si="104"/>
        <v>-</v>
      </c>
      <c r="BI129" s="259" t="str">
        <f t="shared" si="104"/>
        <v>-</v>
      </c>
      <c r="BJ129" s="259" t="str">
        <f t="shared" si="104"/>
        <v>-</v>
      </c>
      <c r="BK129" s="259" t="str">
        <f t="shared" si="104"/>
        <v>-</v>
      </c>
      <c r="BL129" s="259" t="str">
        <f t="shared" si="104"/>
        <v>-</v>
      </c>
      <c r="BM129" s="259" t="str">
        <f t="shared" si="104"/>
        <v>-</v>
      </c>
      <c r="BN129" s="259" t="str">
        <f t="shared" si="104"/>
        <v>-</v>
      </c>
      <c r="BO129" s="259" t="str">
        <f t="shared" si="104"/>
        <v>-</v>
      </c>
      <c r="BP129" s="259" t="str">
        <f t="shared" si="104"/>
        <v>-</v>
      </c>
      <c r="BQ129" s="259" t="str">
        <f t="shared" si="104"/>
        <v>-</v>
      </c>
      <c r="BR129" s="259" t="str">
        <f t="shared" si="104"/>
        <v>-</v>
      </c>
      <c r="BS129" s="259" t="str">
        <f t="shared" si="104"/>
        <v>-</v>
      </c>
      <c r="BT129" s="260" t="str">
        <f t="shared" si="75"/>
        <v>-</v>
      </c>
      <c r="BU129" s="260" t="str">
        <f t="shared" si="76"/>
        <v>-</v>
      </c>
      <c r="BV129" s="260" t="str">
        <f t="shared" si="77"/>
        <v>-</v>
      </c>
      <c r="BW129" s="260" t="str">
        <f t="shared" si="78"/>
        <v>-</v>
      </c>
      <c r="BX129" s="260" t="str">
        <f t="shared" si="79"/>
        <v>-</v>
      </c>
      <c r="BY129" s="260" t="str">
        <f t="shared" si="80"/>
        <v>-</v>
      </c>
      <c r="BZ129" s="260" t="str">
        <f t="shared" si="81"/>
        <v>-</v>
      </c>
      <c r="CA129" s="260" t="str">
        <f t="shared" si="82"/>
        <v>-</v>
      </c>
      <c r="CB129" s="260" t="str">
        <f t="shared" si="83"/>
        <v>-</v>
      </c>
      <c r="CC129" s="260" t="str">
        <f t="shared" si="84"/>
        <v>-</v>
      </c>
      <c r="CD129" s="260" t="str">
        <f t="shared" si="85"/>
        <v>-</v>
      </c>
      <c r="CE129" s="260" t="str">
        <f t="shared" si="86"/>
        <v>-</v>
      </c>
      <c r="CF129" s="260" t="str">
        <f t="shared" si="87"/>
        <v>-</v>
      </c>
      <c r="CG129" s="260" t="str">
        <f t="shared" si="88"/>
        <v>-</v>
      </c>
      <c r="CH129" s="260" t="str">
        <f t="shared" si="89"/>
        <v>-</v>
      </c>
      <c r="CI129" s="260" t="str">
        <f t="shared" si="90"/>
        <v>-</v>
      </c>
      <c r="CJ129" s="260" t="str">
        <f t="shared" si="91"/>
        <v>-</v>
      </c>
      <c r="CK129" s="260" t="str">
        <f t="shared" si="92"/>
        <v>-</v>
      </c>
      <c r="CL129" s="260" t="str">
        <f t="shared" si="93"/>
        <v>-</v>
      </c>
      <c r="CM129" s="260" t="str">
        <f t="shared" si="94"/>
        <v>-</v>
      </c>
      <c r="CN129" s="260" t="str">
        <f t="shared" si="95"/>
        <v>-</v>
      </c>
      <c r="CO129" s="253"/>
      <c r="CP129" s="261" t="s">
        <v>37</v>
      </c>
      <c r="CQ129" s="262" t="s">
        <v>37</v>
      </c>
      <c r="CR129" s="262" t="s">
        <v>37</v>
      </c>
      <c r="CS129" s="262" t="s">
        <v>37</v>
      </c>
      <c r="CT129" s="262" t="s">
        <v>37</v>
      </c>
      <c r="CU129" s="262" t="s">
        <v>37</v>
      </c>
      <c r="CV129" s="262" t="s">
        <v>37</v>
      </c>
      <c r="CW129" s="262" t="s">
        <v>37</v>
      </c>
      <c r="CX129" s="262" t="s">
        <v>37</v>
      </c>
      <c r="CY129" s="262" t="s">
        <v>37</v>
      </c>
      <c r="CZ129" s="262" t="s">
        <v>37</v>
      </c>
      <c r="DA129" s="262" t="s">
        <v>37</v>
      </c>
      <c r="DB129" s="262" t="s">
        <v>37</v>
      </c>
      <c r="DC129" s="263" t="s">
        <v>37</v>
      </c>
      <c r="DD129" s="264" t="s">
        <v>37</v>
      </c>
      <c r="DE129" s="262" t="s">
        <v>37</v>
      </c>
      <c r="DF129" s="262" t="s">
        <v>37</v>
      </c>
      <c r="DG129" s="262" t="s">
        <v>37</v>
      </c>
      <c r="DH129" s="262" t="s">
        <v>37</v>
      </c>
      <c r="DI129" s="262" t="s">
        <v>37</v>
      </c>
      <c r="DJ129" s="262" t="s">
        <v>37</v>
      </c>
      <c r="DK129" s="262" t="s">
        <v>37</v>
      </c>
      <c r="DL129" s="262" t="s">
        <v>37</v>
      </c>
      <c r="DM129" s="262" t="s">
        <v>37</v>
      </c>
      <c r="DN129" s="262" t="s">
        <v>37</v>
      </c>
      <c r="DO129" s="262" t="s">
        <v>37</v>
      </c>
      <c r="DP129" s="262" t="s">
        <v>37</v>
      </c>
      <c r="DQ129" s="265" t="s">
        <v>37</v>
      </c>
      <c r="DR129" s="261" t="s">
        <v>37</v>
      </c>
      <c r="DS129" s="262" t="s">
        <v>37</v>
      </c>
      <c r="DT129" s="262" t="s">
        <v>37</v>
      </c>
      <c r="DU129" s="262" t="s">
        <v>37</v>
      </c>
      <c r="DV129" s="262" t="s">
        <v>37</v>
      </c>
      <c r="DW129" s="262" t="s">
        <v>37</v>
      </c>
      <c r="DX129" s="262" t="s">
        <v>37</v>
      </c>
      <c r="DY129" s="262" t="s">
        <v>37</v>
      </c>
      <c r="DZ129" s="262" t="s">
        <v>37</v>
      </c>
      <c r="EA129" s="262" t="s">
        <v>37</v>
      </c>
      <c r="EB129" s="262" t="s">
        <v>37</v>
      </c>
      <c r="EC129" s="262" t="s">
        <v>37</v>
      </c>
      <c r="ED129" s="262" t="s">
        <v>37</v>
      </c>
      <c r="EE129" s="263" t="s">
        <v>37</v>
      </c>
      <c r="EF129" s="264" t="s">
        <v>37</v>
      </c>
      <c r="EG129" s="262" t="s">
        <v>37</v>
      </c>
      <c r="EH129" s="262" t="s">
        <v>37</v>
      </c>
      <c r="EI129" s="262" t="s">
        <v>37</v>
      </c>
      <c r="EJ129" s="262" t="s">
        <v>37</v>
      </c>
      <c r="EK129" s="262" t="s">
        <v>37</v>
      </c>
      <c r="EL129" s="262" t="s">
        <v>37</v>
      </c>
      <c r="EM129" s="262" t="s">
        <v>37</v>
      </c>
      <c r="EN129" s="262" t="s">
        <v>37</v>
      </c>
      <c r="EO129" s="262" t="s">
        <v>37</v>
      </c>
      <c r="EP129" s="262" t="s">
        <v>37</v>
      </c>
      <c r="EQ129" s="262" t="s">
        <v>37</v>
      </c>
      <c r="ER129" s="262" t="s">
        <v>37</v>
      </c>
      <c r="ES129" s="265" t="s">
        <v>37</v>
      </c>
      <c r="ET129" s="261" t="s">
        <v>37</v>
      </c>
      <c r="EU129" s="262" t="s">
        <v>37</v>
      </c>
      <c r="EV129" s="262" t="s">
        <v>37</v>
      </c>
      <c r="EW129" s="262" t="s">
        <v>37</v>
      </c>
      <c r="EX129" s="262" t="s">
        <v>37</v>
      </c>
      <c r="EY129" s="262" t="s">
        <v>37</v>
      </c>
      <c r="EZ129" s="262" t="s">
        <v>37</v>
      </c>
      <c r="FA129" s="262" t="s">
        <v>37</v>
      </c>
      <c r="FB129" s="262" t="s">
        <v>37</v>
      </c>
      <c r="FC129" s="262" t="s">
        <v>37</v>
      </c>
      <c r="FD129" s="262" t="s">
        <v>37</v>
      </c>
      <c r="FE129" s="262" t="s">
        <v>37</v>
      </c>
      <c r="FF129" s="262" t="s">
        <v>37</v>
      </c>
      <c r="FG129" s="263" t="s">
        <v>37</v>
      </c>
      <c r="FH129" s="264" t="s">
        <v>37</v>
      </c>
      <c r="FI129" s="262" t="s">
        <v>37</v>
      </c>
      <c r="FJ129" s="262" t="s">
        <v>37</v>
      </c>
      <c r="FK129" s="262" t="s">
        <v>37</v>
      </c>
      <c r="FL129" s="262" t="s">
        <v>37</v>
      </c>
      <c r="FM129" s="262" t="s">
        <v>37</v>
      </c>
      <c r="FN129" s="262" t="s">
        <v>37</v>
      </c>
      <c r="FO129" s="262" t="s">
        <v>37</v>
      </c>
      <c r="FP129" s="262" t="s">
        <v>37</v>
      </c>
      <c r="FQ129" s="262" t="s">
        <v>37</v>
      </c>
      <c r="FR129" s="262" t="s">
        <v>37</v>
      </c>
      <c r="FS129" s="262" t="s">
        <v>37</v>
      </c>
      <c r="FT129" s="262" t="s">
        <v>37</v>
      </c>
      <c r="FU129" s="265"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303">
        <f t="shared" si="100"/>
        <v>450</v>
      </c>
      <c r="M130">
        <f t="shared" si="51"/>
        <v>0.9</v>
      </c>
      <c r="O130" s="148">
        <f t="shared" si="96"/>
        <v>3</v>
      </c>
      <c r="P130" s="322">
        <v>3</v>
      </c>
      <c r="Q130" s="148">
        <f t="shared" si="97"/>
        <v>2</v>
      </c>
      <c r="R130" s="322">
        <v>2</v>
      </c>
      <c r="S130" s="322">
        <v>1</v>
      </c>
      <c r="T130" s="322">
        <v>1</v>
      </c>
      <c r="W130" s="259" t="str">
        <f t="shared" si="103"/>
        <v>-</v>
      </c>
      <c r="X130" s="259" t="str">
        <f t="shared" si="103"/>
        <v>-</v>
      </c>
      <c r="Y130" s="259" t="str">
        <f t="shared" si="103"/>
        <v>-</v>
      </c>
      <c r="Z130" s="259" t="str">
        <f t="shared" si="103"/>
        <v>-</v>
      </c>
      <c r="AA130" s="259" t="str">
        <f t="shared" si="103"/>
        <v>-</v>
      </c>
      <c r="AB130" s="259" t="str">
        <f t="shared" si="103"/>
        <v>-</v>
      </c>
      <c r="AC130" s="259" t="str">
        <f t="shared" si="103"/>
        <v>-</v>
      </c>
      <c r="AD130" s="259" t="str">
        <f t="shared" si="103"/>
        <v>-</v>
      </c>
      <c r="AE130" s="259" t="str">
        <f t="shared" si="103"/>
        <v>-</v>
      </c>
      <c r="AF130" s="259" t="str">
        <f t="shared" si="103"/>
        <v>-</v>
      </c>
      <c r="AG130" s="259" t="str">
        <f t="shared" si="103"/>
        <v>-</v>
      </c>
      <c r="AH130" s="259" t="str">
        <f t="shared" si="103"/>
        <v>-</v>
      </c>
      <c r="AI130" s="259" t="str">
        <f t="shared" si="103"/>
        <v>-</v>
      </c>
      <c r="AJ130" s="259" t="str">
        <f t="shared" si="103"/>
        <v>-</v>
      </c>
      <c r="AK130" s="260" t="str">
        <f t="shared" si="57"/>
        <v>-</v>
      </c>
      <c r="AL130" s="260" t="str">
        <f t="shared" si="58"/>
        <v>-</v>
      </c>
      <c r="AM130" s="260" t="str">
        <f t="shared" si="101"/>
        <v>-</v>
      </c>
      <c r="AN130" s="260" t="str">
        <f t="shared" si="101"/>
        <v>-</v>
      </c>
      <c r="AO130" s="260" t="str">
        <f t="shared" si="101"/>
        <v>-</v>
      </c>
      <c r="AP130" s="260" t="str">
        <f t="shared" si="101"/>
        <v>-</v>
      </c>
      <c r="AQ130" s="260" t="str">
        <f t="shared" si="101"/>
        <v>-</v>
      </c>
      <c r="AR130" s="260" t="str">
        <f t="shared" si="60"/>
        <v>-</v>
      </c>
      <c r="AS130" s="260" t="str">
        <f t="shared" si="61"/>
        <v>-</v>
      </c>
      <c r="AT130" s="260" t="str">
        <f t="shared" si="62"/>
        <v>-</v>
      </c>
      <c r="AU130" s="260" t="str">
        <f t="shared" si="63"/>
        <v>-</v>
      </c>
      <c r="AV130" s="260" t="str">
        <f t="shared" si="64"/>
        <v>-</v>
      </c>
      <c r="AW130" s="260" t="str">
        <f t="shared" si="65"/>
        <v>-</v>
      </c>
      <c r="AX130" s="260" t="str">
        <f t="shared" si="66"/>
        <v>-</v>
      </c>
      <c r="AY130" s="260" t="str">
        <f t="shared" si="67"/>
        <v>-</v>
      </c>
      <c r="AZ130" s="260" t="str">
        <f t="shared" si="68"/>
        <v>-</v>
      </c>
      <c r="BA130" s="260" t="str">
        <f t="shared" si="69"/>
        <v>-</v>
      </c>
      <c r="BB130" s="260" t="str">
        <f t="shared" si="70"/>
        <v>-</v>
      </c>
      <c r="BC130" s="260" t="str">
        <f t="shared" si="71"/>
        <v>-</v>
      </c>
      <c r="BD130" s="260" t="str">
        <f t="shared" si="72"/>
        <v>-</v>
      </c>
      <c r="BE130" s="260" t="str">
        <f t="shared" si="73"/>
        <v>-</v>
      </c>
      <c r="BF130" s="259" t="str">
        <f t="shared" si="104"/>
        <v>-</v>
      </c>
      <c r="BG130" s="259" t="str">
        <f t="shared" si="104"/>
        <v>-</v>
      </c>
      <c r="BH130" s="259" t="str">
        <f t="shared" si="104"/>
        <v>-</v>
      </c>
      <c r="BI130" s="259" t="str">
        <f t="shared" si="104"/>
        <v>-</v>
      </c>
      <c r="BJ130" s="259" t="str">
        <f t="shared" si="104"/>
        <v>-</v>
      </c>
      <c r="BK130" s="259" t="str">
        <f t="shared" si="104"/>
        <v>-</v>
      </c>
      <c r="BL130" s="259" t="str">
        <f t="shared" si="104"/>
        <v>-</v>
      </c>
      <c r="BM130" s="259" t="str">
        <f t="shared" si="104"/>
        <v>-</v>
      </c>
      <c r="BN130" s="259" t="str">
        <f t="shared" si="104"/>
        <v>-</v>
      </c>
      <c r="BO130" s="259" t="str">
        <f t="shared" si="104"/>
        <v>-</v>
      </c>
      <c r="BP130" s="259" t="str">
        <f t="shared" si="104"/>
        <v>-</v>
      </c>
      <c r="BQ130" s="259" t="str">
        <f t="shared" si="104"/>
        <v>-</v>
      </c>
      <c r="BR130" s="259" t="str">
        <f t="shared" si="104"/>
        <v>-</v>
      </c>
      <c r="BS130" s="259" t="str">
        <f t="shared" si="104"/>
        <v>-</v>
      </c>
      <c r="BT130" s="260" t="str">
        <f t="shared" si="75"/>
        <v>-</v>
      </c>
      <c r="BU130" s="260" t="str">
        <f t="shared" si="76"/>
        <v>-</v>
      </c>
      <c r="BV130" s="260" t="str">
        <f t="shared" si="77"/>
        <v>-</v>
      </c>
      <c r="BW130" s="260" t="str">
        <f t="shared" si="78"/>
        <v>-</v>
      </c>
      <c r="BX130" s="260" t="str">
        <f t="shared" si="79"/>
        <v>-</v>
      </c>
      <c r="BY130" s="260" t="str">
        <f t="shared" si="80"/>
        <v>-</v>
      </c>
      <c r="BZ130" s="260" t="str">
        <f t="shared" si="81"/>
        <v>-</v>
      </c>
      <c r="CA130" s="260" t="str">
        <f t="shared" si="82"/>
        <v>-</v>
      </c>
      <c r="CB130" s="260" t="str">
        <f t="shared" si="83"/>
        <v>-</v>
      </c>
      <c r="CC130" s="260" t="str">
        <f t="shared" si="84"/>
        <v>-</v>
      </c>
      <c r="CD130" s="260" t="str">
        <f t="shared" si="85"/>
        <v>-</v>
      </c>
      <c r="CE130" s="260" t="str">
        <f t="shared" si="86"/>
        <v>-</v>
      </c>
      <c r="CF130" s="260" t="str">
        <f t="shared" si="87"/>
        <v>-</v>
      </c>
      <c r="CG130" s="260" t="str">
        <f t="shared" si="88"/>
        <v>-</v>
      </c>
      <c r="CH130" s="260" t="str">
        <f t="shared" si="89"/>
        <v>-</v>
      </c>
      <c r="CI130" s="260" t="str">
        <f t="shared" si="90"/>
        <v>-</v>
      </c>
      <c r="CJ130" s="260" t="str">
        <f t="shared" si="91"/>
        <v>-</v>
      </c>
      <c r="CK130" s="260" t="str">
        <f t="shared" si="92"/>
        <v>-</v>
      </c>
      <c r="CL130" s="260" t="str">
        <f t="shared" si="93"/>
        <v>-</v>
      </c>
      <c r="CM130" s="260" t="str">
        <f t="shared" si="94"/>
        <v>-</v>
      </c>
      <c r="CN130" s="260" t="str">
        <f t="shared" si="95"/>
        <v>-</v>
      </c>
      <c r="CO130" s="253"/>
      <c r="CP130" s="261" t="s">
        <v>37</v>
      </c>
      <c r="CQ130" s="262" t="s">
        <v>37</v>
      </c>
      <c r="CR130" s="262" t="s">
        <v>37</v>
      </c>
      <c r="CS130" s="262" t="s">
        <v>37</v>
      </c>
      <c r="CT130" s="262" t="s">
        <v>37</v>
      </c>
      <c r="CU130" s="262" t="s">
        <v>37</v>
      </c>
      <c r="CV130" s="262" t="s">
        <v>37</v>
      </c>
      <c r="CW130" s="262" t="s">
        <v>37</v>
      </c>
      <c r="CX130" s="262" t="s">
        <v>37</v>
      </c>
      <c r="CY130" s="262" t="s">
        <v>37</v>
      </c>
      <c r="CZ130" s="262" t="s">
        <v>37</v>
      </c>
      <c r="DA130" s="262" t="s">
        <v>37</v>
      </c>
      <c r="DB130" s="262" t="s">
        <v>37</v>
      </c>
      <c r="DC130" s="263" t="s">
        <v>37</v>
      </c>
      <c r="DD130" s="264" t="s">
        <v>37</v>
      </c>
      <c r="DE130" s="262" t="s">
        <v>37</v>
      </c>
      <c r="DF130" s="262" t="s">
        <v>37</v>
      </c>
      <c r="DG130" s="262" t="s">
        <v>37</v>
      </c>
      <c r="DH130" s="262" t="s">
        <v>37</v>
      </c>
      <c r="DI130" s="262" t="s">
        <v>37</v>
      </c>
      <c r="DJ130" s="262" t="s">
        <v>37</v>
      </c>
      <c r="DK130" s="262" t="s">
        <v>37</v>
      </c>
      <c r="DL130" s="262" t="s">
        <v>37</v>
      </c>
      <c r="DM130" s="262" t="s">
        <v>37</v>
      </c>
      <c r="DN130" s="262" t="s">
        <v>37</v>
      </c>
      <c r="DO130" s="262" t="s">
        <v>37</v>
      </c>
      <c r="DP130" s="262" t="s">
        <v>37</v>
      </c>
      <c r="DQ130" s="265" t="s">
        <v>37</v>
      </c>
      <c r="DR130" s="261" t="s">
        <v>37</v>
      </c>
      <c r="DS130" s="262" t="s">
        <v>37</v>
      </c>
      <c r="DT130" s="262" t="s">
        <v>37</v>
      </c>
      <c r="DU130" s="262" t="s">
        <v>37</v>
      </c>
      <c r="DV130" s="262" t="s">
        <v>37</v>
      </c>
      <c r="DW130" s="262" t="s">
        <v>37</v>
      </c>
      <c r="DX130" s="262" t="s">
        <v>37</v>
      </c>
      <c r="DY130" s="262" t="s">
        <v>37</v>
      </c>
      <c r="DZ130" s="262" t="s">
        <v>37</v>
      </c>
      <c r="EA130" s="262" t="s">
        <v>37</v>
      </c>
      <c r="EB130" s="262" t="s">
        <v>37</v>
      </c>
      <c r="EC130" s="262" t="s">
        <v>37</v>
      </c>
      <c r="ED130" s="262" t="s">
        <v>37</v>
      </c>
      <c r="EE130" s="263" t="s">
        <v>37</v>
      </c>
      <c r="EF130" s="264" t="s">
        <v>37</v>
      </c>
      <c r="EG130" s="262" t="s">
        <v>37</v>
      </c>
      <c r="EH130" s="262" t="s">
        <v>37</v>
      </c>
      <c r="EI130" s="262" t="s">
        <v>37</v>
      </c>
      <c r="EJ130" s="262" t="s">
        <v>37</v>
      </c>
      <c r="EK130" s="262" t="s">
        <v>37</v>
      </c>
      <c r="EL130" s="262" t="s">
        <v>37</v>
      </c>
      <c r="EM130" s="262" t="s">
        <v>37</v>
      </c>
      <c r="EN130" s="262" t="s">
        <v>37</v>
      </c>
      <c r="EO130" s="262" t="s">
        <v>37</v>
      </c>
      <c r="EP130" s="262" t="s">
        <v>37</v>
      </c>
      <c r="EQ130" s="262" t="s">
        <v>37</v>
      </c>
      <c r="ER130" s="262" t="s">
        <v>37</v>
      </c>
      <c r="ES130" s="265" t="s">
        <v>37</v>
      </c>
      <c r="ET130" s="261" t="s">
        <v>37</v>
      </c>
      <c r="EU130" s="262" t="s">
        <v>37</v>
      </c>
      <c r="EV130" s="262" t="s">
        <v>37</v>
      </c>
      <c r="EW130" s="262" t="s">
        <v>37</v>
      </c>
      <c r="EX130" s="262" t="s">
        <v>37</v>
      </c>
      <c r="EY130" s="262" t="s">
        <v>37</v>
      </c>
      <c r="EZ130" s="262" t="s">
        <v>37</v>
      </c>
      <c r="FA130" s="262" t="s">
        <v>37</v>
      </c>
      <c r="FB130" s="262" t="s">
        <v>37</v>
      </c>
      <c r="FC130" s="262" t="s">
        <v>37</v>
      </c>
      <c r="FD130" s="262" t="s">
        <v>37</v>
      </c>
      <c r="FE130" s="262" t="s">
        <v>37</v>
      </c>
      <c r="FF130" s="262" t="s">
        <v>37</v>
      </c>
      <c r="FG130" s="263" t="s">
        <v>37</v>
      </c>
      <c r="FH130" s="264" t="s">
        <v>37</v>
      </c>
      <c r="FI130" s="262" t="s">
        <v>37</v>
      </c>
      <c r="FJ130" s="262" t="s">
        <v>37</v>
      </c>
      <c r="FK130" s="262" t="s">
        <v>37</v>
      </c>
      <c r="FL130" s="262" t="s">
        <v>37</v>
      </c>
      <c r="FM130" s="262" t="s">
        <v>37</v>
      </c>
      <c r="FN130" s="262" t="s">
        <v>37</v>
      </c>
      <c r="FO130" s="262" t="s">
        <v>37</v>
      </c>
      <c r="FP130" s="262" t="s">
        <v>37</v>
      </c>
      <c r="FQ130" s="262" t="s">
        <v>37</v>
      </c>
      <c r="FR130" s="262" t="s">
        <v>37</v>
      </c>
      <c r="FS130" s="262" t="s">
        <v>37</v>
      </c>
      <c r="FT130" s="262" t="s">
        <v>37</v>
      </c>
      <c r="FU130" s="265"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303">
        <f t="shared" si="100"/>
        <v>450</v>
      </c>
      <c r="M131">
        <f t="shared" si="51"/>
        <v>0.9</v>
      </c>
      <c r="O131" s="148">
        <f t="shared" si="96"/>
        <v>3</v>
      </c>
      <c r="P131" s="322">
        <v>3</v>
      </c>
      <c r="Q131" s="148">
        <f t="shared" si="97"/>
        <v>3</v>
      </c>
      <c r="R131" s="322">
        <v>3</v>
      </c>
      <c r="S131" s="322">
        <v>1</v>
      </c>
      <c r="T131" s="322">
        <v>1</v>
      </c>
      <c r="W131" s="259" t="str">
        <f t="shared" si="103"/>
        <v>-</v>
      </c>
      <c r="X131" s="259" t="str">
        <f t="shared" si="103"/>
        <v>-</v>
      </c>
      <c r="Y131" s="259" t="str">
        <f t="shared" si="103"/>
        <v>-</v>
      </c>
      <c r="Z131" s="259" t="str">
        <f t="shared" si="103"/>
        <v>-</v>
      </c>
      <c r="AA131" s="259" t="str">
        <f t="shared" si="103"/>
        <v>-</v>
      </c>
      <c r="AB131" s="259" t="str">
        <f t="shared" si="103"/>
        <v>-</v>
      </c>
      <c r="AC131" s="259" t="str">
        <f t="shared" si="103"/>
        <v>-</v>
      </c>
      <c r="AD131" s="259" t="str">
        <f t="shared" si="103"/>
        <v>-</v>
      </c>
      <c r="AE131" s="259" t="str">
        <f t="shared" si="103"/>
        <v>-</v>
      </c>
      <c r="AF131" s="259" t="str">
        <f t="shared" si="103"/>
        <v>-</v>
      </c>
      <c r="AG131" s="259" t="str">
        <f t="shared" si="103"/>
        <v>-</v>
      </c>
      <c r="AH131" s="259" t="str">
        <f t="shared" si="103"/>
        <v>-</v>
      </c>
      <c r="AI131" s="259" t="str">
        <f t="shared" si="103"/>
        <v>-</v>
      </c>
      <c r="AJ131" s="259" t="str">
        <f t="shared" si="103"/>
        <v>-</v>
      </c>
      <c r="AK131" s="260" t="str">
        <f t="shared" ref="AK131:AK133" si="106">IF(W131="-","-",W131*AK$93)</f>
        <v>-</v>
      </c>
      <c r="AL131" s="260" t="str">
        <f t="shared" ref="AL131:AL133" si="107">IF(X131="-","-",X131*AL$93)</f>
        <v>-</v>
      </c>
      <c r="AM131" s="260" t="str">
        <f t="shared" ref="AM131:AQ133" si="108">IF(Y131="-","-",Y131*AM$93)</f>
        <v>-</v>
      </c>
      <c r="AN131" s="260" t="str">
        <f t="shared" si="108"/>
        <v>-</v>
      </c>
      <c r="AO131" s="260" t="str">
        <f t="shared" si="108"/>
        <v>-</v>
      </c>
      <c r="AP131" s="260" t="str">
        <f t="shared" si="108"/>
        <v>-</v>
      </c>
      <c r="AQ131" s="260" t="str">
        <f t="shared" si="108"/>
        <v>-</v>
      </c>
      <c r="AR131" s="260" t="str">
        <f t="shared" ref="AR131:AR133" si="109">IF(AD131="-","-",AD131*AR$93)</f>
        <v>-</v>
      </c>
      <c r="AS131" s="260" t="str">
        <f t="shared" ref="AS131:AS133" si="110">IF(AE131="-","-",AE131*AS$93)</f>
        <v>-</v>
      </c>
      <c r="AT131" s="260" t="str">
        <f t="shared" ref="AT131:AT133" si="111">IF(AF131="-","-",AF131*AT$93)</f>
        <v>-</v>
      </c>
      <c r="AU131" s="260" t="str">
        <f t="shared" ref="AU131:AU133" si="112">IF(AG131="-","-",AG131*AU$93)</f>
        <v>-</v>
      </c>
      <c r="AV131" s="260" t="str">
        <f t="shared" ref="AV131:AV133" si="113">IF(AH131="-","-",AH131*AV$93)</f>
        <v>-</v>
      </c>
      <c r="AW131" s="260" t="str">
        <f t="shared" ref="AW131:AW133" si="114">IF(AI131="-","-",AI131*AW$93)</f>
        <v>-</v>
      </c>
      <c r="AX131" s="260" t="str">
        <f t="shared" ref="AX131:AX133" si="115">IF(AJ131="-","-",AJ131*AX$93)</f>
        <v>-</v>
      </c>
      <c r="AY131" s="260" t="str">
        <f t="shared" ref="AY131:AY133" si="116">IF(W131="-","-",W131*AY$93)</f>
        <v>-</v>
      </c>
      <c r="AZ131" s="260" t="str">
        <f t="shared" ref="AZ131:AZ133" si="117">IF(X131="-","-",X131*AZ$93)</f>
        <v>-</v>
      </c>
      <c r="BA131" s="260" t="str">
        <f t="shared" ref="BA131:BA133" si="118">IF(Y131="-","-",Y131*BA$93)</f>
        <v>-</v>
      </c>
      <c r="BB131" s="260" t="str">
        <f t="shared" ref="BB131:BB133" si="119">IF(Z131="-","-",Z131*BB$93)</f>
        <v>-</v>
      </c>
      <c r="BC131" s="260" t="str">
        <f t="shared" ref="BC131:BC133" si="120">IF(AA131="-","-",AA131*BC$93)</f>
        <v>-</v>
      </c>
      <c r="BD131" s="260" t="str">
        <f t="shared" ref="BD131:BD133" si="121">IF(AB131="-","-",AB131*BD$93)</f>
        <v>-</v>
      </c>
      <c r="BE131" s="260" t="str">
        <f t="shared" ref="BE131:BE133" si="122">IF(AC131="-","-",AC131*BE$93)</f>
        <v>-</v>
      </c>
      <c r="BF131" s="259" t="str">
        <f t="shared" si="104"/>
        <v>-</v>
      </c>
      <c r="BG131" s="259" t="str">
        <f t="shared" si="104"/>
        <v>-</v>
      </c>
      <c r="BH131" s="259" t="str">
        <f t="shared" si="104"/>
        <v>-</v>
      </c>
      <c r="BI131" s="259" t="str">
        <f t="shared" si="104"/>
        <v>-</v>
      </c>
      <c r="BJ131" s="259" t="str">
        <f t="shared" si="104"/>
        <v>-</v>
      </c>
      <c r="BK131" s="259" t="str">
        <f t="shared" si="104"/>
        <v>-</v>
      </c>
      <c r="BL131" s="259" t="str">
        <f t="shared" si="104"/>
        <v>-</v>
      </c>
      <c r="BM131" s="259" t="str">
        <f t="shared" si="104"/>
        <v>-</v>
      </c>
      <c r="BN131" s="259" t="str">
        <f t="shared" si="104"/>
        <v>-</v>
      </c>
      <c r="BO131" s="259" t="str">
        <f t="shared" si="104"/>
        <v>-</v>
      </c>
      <c r="BP131" s="259" t="str">
        <f t="shared" si="104"/>
        <v>-</v>
      </c>
      <c r="BQ131" s="259" t="str">
        <f t="shared" si="104"/>
        <v>-</v>
      </c>
      <c r="BR131" s="259" t="str">
        <f t="shared" si="104"/>
        <v>-</v>
      </c>
      <c r="BS131" s="259" t="str">
        <f t="shared" si="104"/>
        <v>-</v>
      </c>
      <c r="BT131" s="260" t="str">
        <f t="shared" ref="BT131:BT133" si="123">IF(BF131="-","-",BF131*BT$93)</f>
        <v>-</v>
      </c>
      <c r="BU131" s="260" t="str">
        <f t="shared" ref="BU131:BU133" si="124">IF(BG131="-","-",BG131*BU$93)</f>
        <v>-</v>
      </c>
      <c r="BV131" s="260" t="str">
        <f t="shared" si="77"/>
        <v>-</v>
      </c>
      <c r="BW131" s="260" t="str">
        <f t="shared" si="78"/>
        <v>-</v>
      </c>
      <c r="BX131" s="260" t="str">
        <f t="shared" si="79"/>
        <v>-</v>
      </c>
      <c r="BY131" s="260" t="str">
        <f t="shared" si="80"/>
        <v>-</v>
      </c>
      <c r="BZ131" s="260" t="str">
        <f t="shared" si="81"/>
        <v>-</v>
      </c>
      <c r="CA131" s="260" t="str">
        <f t="shared" ref="CA131:CA133" si="125">IF(BM131="-","-",BM131*CA$93)</f>
        <v>-</v>
      </c>
      <c r="CB131" s="260" t="str">
        <f t="shared" ref="CB131:CB133" si="126">IF(BN131="-","-",BN131*CB$93)</f>
        <v>-</v>
      </c>
      <c r="CC131" s="260" t="str">
        <f t="shared" ref="CC131:CC133" si="127">IF(BO131="-","-",BO131*CC$93)</f>
        <v>-</v>
      </c>
      <c r="CD131" s="260" t="str">
        <f t="shared" ref="CD131:CD133" si="128">IF(BP131="-","-",BP131*CD$93)</f>
        <v>-</v>
      </c>
      <c r="CE131" s="260" t="str">
        <f t="shared" ref="CE131:CE133" si="129">IF(BQ131="-","-",BQ131*CE$93)</f>
        <v>-</v>
      </c>
      <c r="CF131" s="260" t="str">
        <f t="shared" ref="CF131:CF133" si="130">IF(BR131="-","-",BR131*CF$93)</f>
        <v>-</v>
      </c>
      <c r="CG131" s="260" t="str">
        <f t="shared" ref="CG131:CG133" si="131">IF(BS131="-","-",BS131*CG$93)</f>
        <v>-</v>
      </c>
      <c r="CH131" s="260" t="str">
        <f t="shared" ref="CH131:CH133" si="132">IF(BF131="-","-",BF131*CH$93)</f>
        <v>-</v>
      </c>
      <c r="CI131" s="260" t="str">
        <f t="shared" ref="CI131:CI133" si="133">IF(BG131="-","-",BG131*CI$93)</f>
        <v>-</v>
      </c>
      <c r="CJ131" s="260" t="str">
        <f t="shared" ref="CJ131:CJ133" si="134">IF(BH131="-","-",BH131*CJ$93)</f>
        <v>-</v>
      </c>
      <c r="CK131" s="260" t="str">
        <f t="shared" ref="CK131:CK133" si="135">IF(BI131="-","-",BI131*CK$93)</f>
        <v>-</v>
      </c>
      <c r="CL131" s="260" t="str">
        <f t="shared" ref="CL131:CL133" si="136">IF(BJ131="-","-",BJ131*CL$93)</f>
        <v>-</v>
      </c>
      <c r="CM131" s="260" t="str">
        <f t="shared" ref="CM131:CM133" si="137">IF(BK131="-","-",BK131*CM$93)</f>
        <v>-</v>
      </c>
      <c r="CN131" s="260" t="str">
        <f t="shared" ref="CN131:CN133" si="138">IF(BL131="-","-",BL131*CN$93)</f>
        <v>-</v>
      </c>
      <c r="CO131" s="253"/>
      <c r="CP131" s="261" t="s">
        <v>37</v>
      </c>
      <c r="CQ131" s="262" t="s">
        <v>37</v>
      </c>
      <c r="CR131" s="262" t="s">
        <v>37</v>
      </c>
      <c r="CS131" s="262" t="s">
        <v>37</v>
      </c>
      <c r="CT131" s="262" t="s">
        <v>37</v>
      </c>
      <c r="CU131" s="262" t="s">
        <v>37</v>
      </c>
      <c r="CV131" s="262" t="s">
        <v>37</v>
      </c>
      <c r="CW131" s="262" t="s">
        <v>37</v>
      </c>
      <c r="CX131" s="262" t="s">
        <v>37</v>
      </c>
      <c r="CY131" s="262" t="s">
        <v>37</v>
      </c>
      <c r="CZ131" s="262" t="s">
        <v>37</v>
      </c>
      <c r="DA131" s="262" t="s">
        <v>37</v>
      </c>
      <c r="DB131" s="262" t="s">
        <v>37</v>
      </c>
      <c r="DC131" s="263" t="s">
        <v>37</v>
      </c>
      <c r="DD131" s="264" t="s">
        <v>37</v>
      </c>
      <c r="DE131" s="262" t="s">
        <v>37</v>
      </c>
      <c r="DF131" s="262" t="s">
        <v>37</v>
      </c>
      <c r="DG131" s="262" t="s">
        <v>37</v>
      </c>
      <c r="DH131" s="262" t="s">
        <v>37</v>
      </c>
      <c r="DI131" s="262" t="s">
        <v>37</v>
      </c>
      <c r="DJ131" s="262" t="s">
        <v>37</v>
      </c>
      <c r="DK131" s="262" t="s">
        <v>37</v>
      </c>
      <c r="DL131" s="262" t="s">
        <v>37</v>
      </c>
      <c r="DM131" s="262" t="s">
        <v>37</v>
      </c>
      <c r="DN131" s="262" t="s">
        <v>37</v>
      </c>
      <c r="DO131" s="262" t="s">
        <v>37</v>
      </c>
      <c r="DP131" s="262" t="s">
        <v>37</v>
      </c>
      <c r="DQ131" s="265" t="s">
        <v>37</v>
      </c>
      <c r="DR131" s="261" t="s">
        <v>37</v>
      </c>
      <c r="DS131" s="262" t="s">
        <v>37</v>
      </c>
      <c r="DT131" s="262" t="s">
        <v>37</v>
      </c>
      <c r="DU131" s="262" t="s">
        <v>37</v>
      </c>
      <c r="DV131" s="262" t="s">
        <v>37</v>
      </c>
      <c r="DW131" s="262" t="s">
        <v>37</v>
      </c>
      <c r="DX131" s="262" t="s">
        <v>37</v>
      </c>
      <c r="DY131" s="262" t="s">
        <v>37</v>
      </c>
      <c r="DZ131" s="262" t="s">
        <v>37</v>
      </c>
      <c r="EA131" s="262" t="s">
        <v>37</v>
      </c>
      <c r="EB131" s="262" t="s">
        <v>37</v>
      </c>
      <c r="EC131" s="262" t="s">
        <v>37</v>
      </c>
      <c r="ED131" s="262" t="s">
        <v>37</v>
      </c>
      <c r="EE131" s="263" t="s">
        <v>37</v>
      </c>
      <c r="EF131" s="264" t="s">
        <v>37</v>
      </c>
      <c r="EG131" s="262" t="s">
        <v>37</v>
      </c>
      <c r="EH131" s="262" t="s">
        <v>37</v>
      </c>
      <c r="EI131" s="262" t="s">
        <v>37</v>
      </c>
      <c r="EJ131" s="262" t="s">
        <v>37</v>
      </c>
      <c r="EK131" s="262" t="s">
        <v>37</v>
      </c>
      <c r="EL131" s="262" t="s">
        <v>37</v>
      </c>
      <c r="EM131" s="262" t="s">
        <v>37</v>
      </c>
      <c r="EN131" s="262" t="s">
        <v>37</v>
      </c>
      <c r="EO131" s="262" t="s">
        <v>37</v>
      </c>
      <c r="EP131" s="262" t="s">
        <v>37</v>
      </c>
      <c r="EQ131" s="262" t="s">
        <v>37</v>
      </c>
      <c r="ER131" s="262" t="s">
        <v>37</v>
      </c>
      <c r="ES131" s="265" t="s">
        <v>37</v>
      </c>
      <c r="ET131" s="261" t="s">
        <v>37</v>
      </c>
      <c r="EU131" s="262" t="s">
        <v>37</v>
      </c>
      <c r="EV131" s="262" t="s">
        <v>37</v>
      </c>
      <c r="EW131" s="262" t="s">
        <v>37</v>
      </c>
      <c r="EX131" s="262" t="s">
        <v>37</v>
      </c>
      <c r="EY131" s="262" t="s">
        <v>37</v>
      </c>
      <c r="EZ131" s="262" t="s">
        <v>37</v>
      </c>
      <c r="FA131" s="262" t="s">
        <v>37</v>
      </c>
      <c r="FB131" s="262" t="s">
        <v>37</v>
      </c>
      <c r="FC131" s="262" t="s">
        <v>37</v>
      </c>
      <c r="FD131" s="262" t="s">
        <v>37</v>
      </c>
      <c r="FE131" s="262" t="s">
        <v>37</v>
      </c>
      <c r="FF131" s="262" t="s">
        <v>37</v>
      </c>
      <c r="FG131" s="263" t="s">
        <v>37</v>
      </c>
      <c r="FH131" s="264" t="s">
        <v>37</v>
      </c>
      <c r="FI131" s="262" t="s">
        <v>37</v>
      </c>
      <c r="FJ131" s="262" t="s">
        <v>37</v>
      </c>
      <c r="FK131" s="262" t="s">
        <v>37</v>
      </c>
      <c r="FL131" s="262" t="s">
        <v>37</v>
      </c>
      <c r="FM131" s="262" t="s">
        <v>37</v>
      </c>
      <c r="FN131" s="262" t="s">
        <v>37</v>
      </c>
      <c r="FO131" s="262" t="s">
        <v>37</v>
      </c>
      <c r="FP131" s="262" t="s">
        <v>37</v>
      </c>
      <c r="FQ131" s="262" t="s">
        <v>37</v>
      </c>
      <c r="FR131" s="262" t="s">
        <v>37</v>
      </c>
      <c r="FS131" s="262" t="s">
        <v>37</v>
      </c>
      <c r="FT131" s="262" t="s">
        <v>37</v>
      </c>
      <c r="FU131" s="265" t="s">
        <v>37</v>
      </c>
    </row>
    <row r="132" spans="1:177" hidden="1" outlineLevel="1">
      <c r="A132">
        <f t="shared" si="105"/>
        <v>32</v>
      </c>
      <c r="B132" s="142" t="str">
        <f t="shared" si="52"/>
        <v>. BBB, Young ewes:Lmb, CFA:5.5yo, Wethers:Lmb</v>
      </c>
      <c r="C132">
        <f t="shared" si="48"/>
        <v>5</v>
      </c>
      <c r="D132" t="b">
        <f t="shared" si="49"/>
        <v>0</v>
      </c>
      <c r="E132" s="303">
        <f t="shared" si="53"/>
        <v>0</v>
      </c>
      <c r="F132" s="303">
        <f t="shared" si="54"/>
        <v>450</v>
      </c>
      <c r="G132" s="303" t="str">
        <f t="shared" si="102"/>
        <v>-</v>
      </c>
      <c r="H132" s="303">
        <f t="shared" si="102"/>
        <v>0</v>
      </c>
      <c r="I132" s="303">
        <f t="shared" si="102"/>
        <v>0</v>
      </c>
      <c r="J132" s="303">
        <f t="shared" si="102"/>
        <v>0</v>
      </c>
      <c r="K132" s="303">
        <f t="shared" si="100"/>
        <v>0</v>
      </c>
      <c r="L132" s="303">
        <f t="shared" si="100"/>
        <v>450</v>
      </c>
      <c r="M132">
        <f t="shared" si="51"/>
        <v>0</v>
      </c>
      <c r="O132" s="148">
        <f t="shared" si="96"/>
        <v>4</v>
      </c>
      <c r="P132" s="322">
        <v>4</v>
      </c>
      <c r="Q132" s="148">
        <f t="shared" si="97"/>
        <v>1</v>
      </c>
      <c r="R132" s="322">
        <v>1</v>
      </c>
      <c r="S132" s="322">
        <v>1</v>
      </c>
      <c r="T132" s="147">
        <f>MOD(INT(($A132-5)/PRODUCT(U$97:$U$97)),T$97)+1</f>
        <v>2</v>
      </c>
      <c r="W132" s="259" t="str">
        <f t="shared" si="103"/>
        <v>-</v>
      </c>
      <c r="X132" s="259" t="str">
        <f t="shared" si="103"/>
        <v>-</v>
      </c>
      <c r="Y132" s="259" t="str">
        <f t="shared" si="103"/>
        <v>-</v>
      </c>
      <c r="Z132" s="259" t="str">
        <f t="shared" si="103"/>
        <v>-</v>
      </c>
      <c r="AA132" s="259" t="str">
        <f t="shared" si="103"/>
        <v>-</v>
      </c>
      <c r="AB132" s="259" t="str">
        <f t="shared" si="103"/>
        <v>-</v>
      </c>
      <c r="AC132" s="259" t="str">
        <f t="shared" si="103"/>
        <v>-</v>
      </c>
      <c r="AD132" s="259" t="str">
        <f t="shared" si="103"/>
        <v>-</v>
      </c>
      <c r="AE132" s="259" t="str">
        <f t="shared" si="103"/>
        <v>-</v>
      </c>
      <c r="AF132" s="259" t="str">
        <f t="shared" si="103"/>
        <v>-</v>
      </c>
      <c r="AG132" s="259" t="str">
        <f t="shared" si="103"/>
        <v>-</v>
      </c>
      <c r="AH132" s="259" t="str">
        <f t="shared" si="103"/>
        <v>-</v>
      </c>
      <c r="AI132" s="259" t="str">
        <f t="shared" si="103"/>
        <v>-</v>
      </c>
      <c r="AJ132" s="259" t="str">
        <f t="shared" si="103"/>
        <v>-</v>
      </c>
      <c r="AK132" s="260" t="str">
        <f t="shared" si="106"/>
        <v>-</v>
      </c>
      <c r="AL132" s="260" t="str">
        <f t="shared" si="107"/>
        <v>-</v>
      </c>
      <c r="AM132" s="260" t="str">
        <f t="shared" si="108"/>
        <v>-</v>
      </c>
      <c r="AN132" s="260" t="str">
        <f t="shared" si="108"/>
        <v>-</v>
      </c>
      <c r="AO132" s="260" t="str">
        <f t="shared" si="108"/>
        <v>-</v>
      </c>
      <c r="AP132" s="260" t="str">
        <f t="shared" si="108"/>
        <v>-</v>
      </c>
      <c r="AQ132" s="260" t="str">
        <f t="shared" si="108"/>
        <v>-</v>
      </c>
      <c r="AR132" s="260" t="str">
        <f t="shared" si="109"/>
        <v>-</v>
      </c>
      <c r="AS132" s="260" t="str">
        <f t="shared" si="110"/>
        <v>-</v>
      </c>
      <c r="AT132" s="260" t="str">
        <f t="shared" si="111"/>
        <v>-</v>
      </c>
      <c r="AU132" s="260" t="str">
        <f t="shared" si="112"/>
        <v>-</v>
      </c>
      <c r="AV132" s="260" t="str">
        <f t="shared" si="113"/>
        <v>-</v>
      </c>
      <c r="AW132" s="260" t="str">
        <f t="shared" si="114"/>
        <v>-</v>
      </c>
      <c r="AX132" s="260" t="str">
        <f t="shared" si="115"/>
        <v>-</v>
      </c>
      <c r="AY132" s="260" t="str">
        <f t="shared" si="116"/>
        <v>-</v>
      </c>
      <c r="AZ132" s="260" t="str">
        <f t="shared" si="117"/>
        <v>-</v>
      </c>
      <c r="BA132" s="260" t="str">
        <f t="shared" si="118"/>
        <v>-</v>
      </c>
      <c r="BB132" s="260" t="str">
        <f t="shared" si="119"/>
        <v>-</v>
      </c>
      <c r="BC132" s="260" t="str">
        <f t="shared" si="120"/>
        <v>-</v>
      </c>
      <c r="BD132" s="260" t="str">
        <f t="shared" si="121"/>
        <v>-</v>
      </c>
      <c r="BE132" s="260" t="str">
        <f t="shared" si="122"/>
        <v>-</v>
      </c>
      <c r="BF132" s="259" t="str">
        <f t="shared" si="104"/>
        <v>-</v>
      </c>
      <c r="BG132" s="259" t="str">
        <f t="shared" si="104"/>
        <v>-</v>
      </c>
      <c r="BH132" s="259" t="str">
        <f t="shared" si="104"/>
        <v>-</v>
      </c>
      <c r="BI132" s="259" t="str">
        <f t="shared" si="104"/>
        <v>-</v>
      </c>
      <c r="BJ132" s="259" t="str">
        <f t="shared" si="104"/>
        <v>-</v>
      </c>
      <c r="BK132" s="259" t="str">
        <f t="shared" si="104"/>
        <v>-</v>
      </c>
      <c r="BL132" s="259" t="str">
        <f t="shared" si="104"/>
        <v>-</v>
      </c>
      <c r="BM132" s="259" t="str">
        <f t="shared" si="104"/>
        <v>-</v>
      </c>
      <c r="BN132" s="259" t="str">
        <f t="shared" si="104"/>
        <v>-</v>
      </c>
      <c r="BO132" s="259" t="str">
        <f t="shared" si="104"/>
        <v>-</v>
      </c>
      <c r="BP132" s="259" t="str">
        <f t="shared" si="104"/>
        <v>-</v>
      </c>
      <c r="BQ132" s="259" t="str">
        <f t="shared" si="104"/>
        <v>-</v>
      </c>
      <c r="BR132" s="259" t="str">
        <f t="shared" si="104"/>
        <v>-</v>
      </c>
      <c r="BS132" s="259" t="str">
        <f t="shared" si="104"/>
        <v>-</v>
      </c>
      <c r="BT132" s="260" t="str">
        <f t="shared" si="123"/>
        <v>-</v>
      </c>
      <c r="BU132" s="260" t="str">
        <f t="shared" si="124"/>
        <v>-</v>
      </c>
      <c r="BV132" s="260" t="str">
        <f t="shared" si="77"/>
        <v>-</v>
      </c>
      <c r="BW132" s="260" t="str">
        <f t="shared" si="78"/>
        <v>-</v>
      </c>
      <c r="BX132" s="260" t="str">
        <f t="shared" si="79"/>
        <v>-</v>
      </c>
      <c r="BY132" s="260" t="str">
        <f t="shared" si="80"/>
        <v>-</v>
      </c>
      <c r="BZ132" s="260" t="str">
        <f t="shared" si="81"/>
        <v>-</v>
      </c>
      <c r="CA132" s="260" t="str">
        <f t="shared" si="125"/>
        <v>-</v>
      </c>
      <c r="CB132" s="260" t="str">
        <f t="shared" si="126"/>
        <v>-</v>
      </c>
      <c r="CC132" s="260" t="str">
        <f t="shared" si="127"/>
        <v>-</v>
      </c>
      <c r="CD132" s="260" t="str">
        <f t="shared" si="128"/>
        <v>-</v>
      </c>
      <c r="CE132" s="260" t="str">
        <f t="shared" si="129"/>
        <v>-</v>
      </c>
      <c r="CF132" s="260" t="str">
        <f t="shared" si="130"/>
        <v>-</v>
      </c>
      <c r="CG132" s="260" t="str">
        <f t="shared" si="131"/>
        <v>-</v>
      </c>
      <c r="CH132" s="260" t="str">
        <f t="shared" si="132"/>
        <v>-</v>
      </c>
      <c r="CI132" s="260" t="str">
        <f t="shared" si="133"/>
        <v>-</v>
      </c>
      <c r="CJ132" s="260" t="str">
        <f t="shared" si="134"/>
        <v>-</v>
      </c>
      <c r="CK132" s="260" t="str">
        <f t="shared" si="135"/>
        <v>-</v>
      </c>
      <c r="CL132" s="260" t="str">
        <f t="shared" si="136"/>
        <v>-</v>
      </c>
      <c r="CM132" s="260" t="str">
        <f t="shared" si="137"/>
        <v>-</v>
      </c>
      <c r="CN132" s="260" t="str">
        <f t="shared" si="138"/>
        <v>-</v>
      </c>
      <c r="CO132" s="253"/>
      <c r="CP132" s="261" t="s">
        <v>37</v>
      </c>
      <c r="CQ132" s="262" t="s">
        <v>37</v>
      </c>
      <c r="CR132" s="262" t="s">
        <v>37</v>
      </c>
      <c r="CS132" s="262" t="s">
        <v>37</v>
      </c>
      <c r="CT132" s="262" t="s">
        <v>37</v>
      </c>
      <c r="CU132" s="262" t="s">
        <v>37</v>
      </c>
      <c r="CV132" s="262" t="s">
        <v>37</v>
      </c>
      <c r="CW132" s="262" t="s">
        <v>37</v>
      </c>
      <c r="CX132" s="262" t="s">
        <v>37</v>
      </c>
      <c r="CY132" s="262" t="s">
        <v>37</v>
      </c>
      <c r="CZ132" s="262" t="s">
        <v>37</v>
      </c>
      <c r="DA132" s="262" t="s">
        <v>37</v>
      </c>
      <c r="DB132" s="262" t="s">
        <v>37</v>
      </c>
      <c r="DC132" s="263" t="s">
        <v>37</v>
      </c>
      <c r="DD132" s="264" t="s">
        <v>37</v>
      </c>
      <c r="DE132" s="262" t="s">
        <v>37</v>
      </c>
      <c r="DF132" s="262" t="s">
        <v>37</v>
      </c>
      <c r="DG132" s="262" t="s">
        <v>37</v>
      </c>
      <c r="DH132" s="262" t="s">
        <v>37</v>
      </c>
      <c r="DI132" s="262" t="s">
        <v>37</v>
      </c>
      <c r="DJ132" s="262" t="s">
        <v>37</v>
      </c>
      <c r="DK132" s="262" t="s">
        <v>37</v>
      </c>
      <c r="DL132" s="262" t="s">
        <v>37</v>
      </c>
      <c r="DM132" s="262" t="s">
        <v>37</v>
      </c>
      <c r="DN132" s="262" t="s">
        <v>37</v>
      </c>
      <c r="DO132" s="262" t="s">
        <v>37</v>
      </c>
      <c r="DP132" s="262" t="s">
        <v>37</v>
      </c>
      <c r="DQ132" s="265" t="s">
        <v>37</v>
      </c>
      <c r="DR132" s="261" t="s">
        <v>37</v>
      </c>
      <c r="DS132" s="262" t="s">
        <v>37</v>
      </c>
      <c r="DT132" s="262" t="s">
        <v>37</v>
      </c>
      <c r="DU132" s="262" t="s">
        <v>37</v>
      </c>
      <c r="DV132" s="262" t="s">
        <v>37</v>
      </c>
      <c r="DW132" s="262" t="s">
        <v>37</v>
      </c>
      <c r="DX132" s="262" t="s">
        <v>37</v>
      </c>
      <c r="DY132" s="262" t="s">
        <v>37</v>
      </c>
      <c r="DZ132" s="262" t="s">
        <v>37</v>
      </c>
      <c r="EA132" s="262" t="s">
        <v>37</v>
      </c>
      <c r="EB132" s="262" t="s">
        <v>37</v>
      </c>
      <c r="EC132" s="262" t="s">
        <v>37</v>
      </c>
      <c r="ED132" s="262" t="s">
        <v>37</v>
      </c>
      <c r="EE132" s="263" t="s">
        <v>37</v>
      </c>
      <c r="EF132" s="264" t="s">
        <v>37</v>
      </c>
      <c r="EG132" s="262" t="s">
        <v>37</v>
      </c>
      <c r="EH132" s="262" t="s">
        <v>37</v>
      </c>
      <c r="EI132" s="262" t="s">
        <v>37</v>
      </c>
      <c r="EJ132" s="262" t="s">
        <v>37</v>
      </c>
      <c r="EK132" s="262" t="s">
        <v>37</v>
      </c>
      <c r="EL132" s="262" t="s">
        <v>37</v>
      </c>
      <c r="EM132" s="262" t="s">
        <v>37</v>
      </c>
      <c r="EN132" s="262" t="s">
        <v>37</v>
      </c>
      <c r="EO132" s="262" t="s">
        <v>37</v>
      </c>
      <c r="EP132" s="262" t="s">
        <v>37</v>
      </c>
      <c r="EQ132" s="262" t="s">
        <v>37</v>
      </c>
      <c r="ER132" s="262" t="s">
        <v>37</v>
      </c>
      <c r="ES132" s="265" t="s">
        <v>37</v>
      </c>
      <c r="ET132" s="261" t="s">
        <v>37</v>
      </c>
      <c r="EU132" s="262" t="s">
        <v>37</v>
      </c>
      <c r="EV132" s="262" t="s">
        <v>37</v>
      </c>
      <c r="EW132" s="262" t="s">
        <v>37</v>
      </c>
      <c r="EX132" s="262" t="s">
        <v>37</v>
      </c>
      <c r="EY132" s="262" t="s">
        <v>37</v>
      </c>
      <c r="EZ132" s="262" t="s">
        <v>37</v>
      </c>
      <c r="FA132" s="262" t="s">
        <v>37</v>
      </c>
      <c r="FB132" s="262" t="s">
        <v>37</v>
      </c>
      <c r="FC132" s="262" t="s">
        <v>37</v>
      </c>
      <c r="FD132" s="262" t="s">
        <v>37</v>
      </c>
      <c r="FE132" s="262" t="s">
        <v>37</v>
      </c>
      <c r="FF132" s="262" t="s">
        <v>37</v>
      </c>
      <c r="FG132" s="263" t="s">
        <v>37</v>
      </c>
      <c r="FH132" s="264" t="s">
        <v>37</v>
      </c>
      <c r="FI132" s="262" t="s">
        <v>37</v>
      </c>
      <c r="FJ132" s="262" t="s">
        <v>37</v>
      </c>
      <c r="FK132" s="262" t="s">
        <v>37</v>
      </c>
      <c r="FL132" s="262" t="s">
        <v>37</v>
      </c>
      <c r="FM132" s="262" t="s">
        <v>37</v>
      </c>
      <c r="FN132" s="262" t="s">
        <v>37</v>
      </c>
      <c r="FO132" s="262" t="s">
        <v>37</v>
      </c>
      <c r="FP132" s="262" t="s">
        <v>37</v>
      </c>
      <c r="FQ132" s="262" t="s">
        <v>37</v>
      </c>
      <c r="FR132" s="262" t="s">
        <v>37</v>
      </c>
      <c r="FS132" s="262" t="s">
        <v>37</v>
      </c>
      <c r="FT132" s="262" t="s">
        <v>37</v>
      </c>
      <c r="FU132" s="265" t="s">
        <v>37</v>
      </c>
    </row>
    <row r="133" spans="1:177" hidden="1" outlineLevel="1">
      <c r="A133">
        <f t="shared" si="105"/>
        <v>33</v>
      </c>
      <c r="B133" s="142" t="str">
        <f t="shared" si="52"/>
        <v>. BBB, Young ewes:Lmb, CFA:6.5yo, Wethers:Lmb</v>
      </c>
      <c r="C133">
        <f t="shared" si="48"/>
        <v>5</v>
      </c>
      <c r="D133" t="b">
        <f t="shared" si="49"/>
        <v>0</v>
      </c>
      <c r="E133" s="303">
        <f t="shared" si="53"/>
        <v>0</v>
      </c>
      <c r="F133" s="303">
        <f t="shared" si="54"/>
        <v>450</v>
      </c>
      <c r="G133" s="303" t="str">
        <f t="shared" si="102"/>
        <v>-</v>
      </c>
      <c r="H133" s="303">
        <f t="shared" si="102"/>
        <v>0</v>
      </c>
      <c r="I133" s="303">
        <f t="shared" si="102"/>
        <v>0</v>
      </c>
      <c r="J133" s="303">
        <f t="shared" si="102"/>
        <v>0</v>
      </c>
      <c r="K133" s="303">
        <f t="shared" si="100"/>
        <v>0</v>
      </c>
      <c r="L133" s="303">
        <f t="shared" si="100"/>
        <v>450</v>
      </c>
      <c r="M133">
        <f t="shared" si="51"/>
        <v>0.9</v>
      </c>
      <c r="O133" s="148">
        <f t="shared" si="96"/>
        <v>4</v>
      </c>
      <c r="P133" s="322">
        <v>4</v>
      </c>
      <c r="Q133" s="148">
        <f t="shared" si="97"/>
        <v>1</v>
      </c>
      <c r="R133" s="322">
        <v>1</v>
      </c>
      <c r="S133" s="322">
        <v>1</v>
      </c>
      <c r="T133" s="147">
        <f>MOD(INT(($A133-5)/PRODUCT(U$97:$U$97)),T$97)+1</f>
        <v>1</v>
      </c>
      <c r="W133" s="259" t="str">
        <f t="shared" si="103"/>
        <v>-</v>
      </c>
      <c r="X133" s="259" t="str">
        <f t="shared" si="103"/>
        <v>-</v>
      </c>
      <c r="Y133" s="259" t="str">
        <f t="shared" si="103"/>
        <v>-</v>
      </c>
      <c r="Z133" s="259" t="str">
        <f t="shared" si="103"/>
        <v>-</v>
      </c>
      <c r="AA133" s="259" t="str">
        <f t="shared" si="103"/>
        <v>-</v>
      </c>
      <c r="AB133" s="259" t="str">
        <f t="shared" si="103"/>
        <v>-</v>
      </c>
      <c r="AC133" s="259" t="str">
        <f t="shared" si="103"/>
        <v>-</v>
      </c>
      <c r="AD133" s="259" t="str">
        <f t="shared" si="103"/>
        <v>-</v>
      </c>
      <c r="AE133" s="259" t="str">
        <f t="shared" si="103"/>
        <v>-</v>
      </c>
      <c r="AF133" s="259" t="str">
        <f t="shared" si="103"/>
        <v>-</v>
      </c>
      <c r="AG133" s="259" t="str">
        <f t="shared" si="103"/>
        <v>-</v>
      </c>
      <c r="AH133" s="259" t="str">
        <f t="shared" si="103"/>
        <v>-</v>
      </c>
      <c r="AI133" s="259" t="str">
        <f t="shared" si="103"/>
        <v>-</v>
      </c>
      <c r="AJ133" s="259" t="str">
        <f t="shared" si="103"/>
        <v>-</v>
      </c>
      <c r="AK133" s="260" t="str">
        <f t="shared" si="106"/>
        <v>-</v>
      </c>
      <c r="AL133" s="260" t="str">
        <f t="shared" si="107"/>
        <v>-</v>
      </c>
      <c r="AM133" s="260" t="str">
        <f t="shared" si="108"/>
        <v>-</v>
      </c>
      <c r="AN133" s="260" t="str">
        <f t="shared" si="108"/>
        <v>-</v>
      </c>
      <c r="AO133" s="260" t="str">
        <f t="shared" si="108"/>
        <v>-</v>
      </c>
      <c r="AP133" s="260" t="str">
        <f t="shared" si="108"/>
        <v>-</v>
      </c>
      <c r="AQ133" s="260" t="str">
        <f t="shared" si="108"/>
        <v>-</v>
      </c>
      <c r="AR133" s="260" t="str">
        <f t="shared" si="109"/>
        <v>-</v>
      </c>
      <c r="AS133" s="260" t="str">
        <f t="shared" si="110"/>
        <v>-</v>
      </c>
      <c r="AT133" s="260" t="str">
        <f t="shared" si="111"/>
        <v>-</v>
      </c>
      <c r="AU133" s="260" t="str">
        <f t="shared" si="112"/>
        <v>-</v>
      </c>
      <c r="AV133" s="260" t="str">
        <f t="shared" si="113"/>
        <v>-</v>
      </c>
      <c r="AW133" s="260" t="str">
        <f t="shared" si="114"/>
        <v>-</v>
      </c>
      <c r="AX133" s="260" t="str">
        <f t="shared" si="115"/>
        <v>-</v>
      </c>
      <c r="AY133" s="260" t="str">
        <f t="shared" si="116"/>
        <v>-</v>
      </c>
      <c r="AZ133" s="260" t="str">
        <f t="shared" si="117"/>
        <v>-</v>
      </c>
      <c r="BA133" s="260" t="str">
        <f t="shared" si="118"/>
        <v>-</v>
      </c>
      <c r="BB133" s="260" t="str">
        <f t="shared" si="119"/>
        <v>-</v>
      </c>
      <c r="BC133" s="260" t="str">
        <f t="shared" si="120"/>
        <v>-</v>
      </c>
      <c r="BD133" s="260" t="str">
        <f t="shared" si="121"/>
        <v>-</v>
      </c>
      <c r="BE133" s="260" t="str">
        <f t="shared" si="122"/>
        <v>-</v>
      </c>
      <c r="BF133" s="259" t="str">
        <f t="shared" si="104"/>
        <v>-</v>
      </c>
      <c r="BG133" s="259" t="str">
        <f t="shared" si="104"/>
        <v>-</v>
      </c>
      <c r="BH133" s="259" t="str">
        <f t="shared" si="104"/>
        <v>-</v>
      </c>
      <c r="BI133" s="259" t="str">
        <f t="shared" si="104"/>
        <v>-</v>
      </c>
      <c r="BJ133" s="259" t="str">
        <f t="shared" si="104"/>
        <v>-</v>
      </c>
      <c r="BK133" s="259" t="str">
        <f t="shared" si="104"/>
        <v>-</v>
      </c>
      <c r="BL133" s="259" t="str">
        <f t="shared" si="104"/>
        <v>-</v>
      </c>
      <c r="BM133" s="259" t="str">
        <f t="shared" si="104"/>
        <v>-</v>
      </c>
      <c r="BN133" s="259" t="str">
        <f t="shared" si="104"/>
        <v>-</v>
      </c>
      <c r="BO133" s="259" t="str">
        <f t="shared" si="104"/>
        <v>-</v>
      </c>
      <c r="BP133" s="259" t="str">
        <f t="shared" si="104"/>
        <v>-</v>
      </c>
      <c r="BQ133" s="259" t="str">
        <f t="shared" si="104"/>
        <v>-</v>
      </c>
      <c r="BR133" s="259" t="str">
        <f t="shared" si="104"/>
        <v>-</v>
      </c>
      <c r="BS133" s="259" t="str">
        <f t="shared" si="104"/>
        <v>-</v>
      </c>
      <c r="BT133" s="260" t="str">
        <f t="shared" si="123"/>
        <v>-</v>
      </c>
      <c r="BU133" s="260" t="str">
        <f t="shared" si="124"/>
        <v>-</v>
      </c>
      <c r="BV133" s="260" t="str">
        <f t="shared" si="77"/>
        <v>-</v>
      </c>
      <c r="BW133" s="260" t="str">
        <f t="shared" si="78"/>
        <v>-</v>
      </c>
      <c r="BX133" s="260" t="str">
        <f t="shared" si="79"/>
        <v>-</v>
      </c>
      <c r="BY133" s="260" t="str">
        <f t="shared" si="80"/>
        <v>-</v>
      </c>
      <c r="BZ133" s="260" t="str">
        <f t="shared" si="81"/>
        <v>-</v>
      </c>
      <c r="CA133" s="260" t="str">
        <f t="shared" si="125"/>
        <v>-</v>
      </c>
      <c r="CB133" s="260" t="str">
        <f t="shared" si="126"/>
        <v>-</v>
      </c>
      <c r="CC133" s="260" t="str">
        <f t="shared" si="127"/>
        <v>-</v>
      </c>
      <c r="CD133" s="260" t="str">
        <f t="shared" si="128"/>
        <v>-</v>
      </c>
      <c r="CE133" s="260" t="str">
        <f t="shared" si="129"/>
        <v>-</v>
      </c>
      <c r="CF133" s="260" t="str">
        <f t="shared" si="130"/>
        <v>-</v>
      </c>
      <c r="CG133" s="260" t="str">
        <f t="shared" si="131"/>
        <v>-</v>
      </c>
      <c r="CH133" s="260" t="str">
        <f t="shared" si="132"/>
        <v>-</v>
      </c>
      <c r="CI133" s="260" t="str">
        <f t="shared" si="133"/>
        <v>-</v>
      </c>
      <c r="CJ133" s="260" t="str">
        <f t="shared" si="134"/>
        <v>-</v>
      </c>
      <c r="CK133" s="260" t="str">
        <f t="shared" si="135"/>
        <v>-</v>
      </c>
      <c r="CL133" s="260" t="str">
        <f t="shared" si="136"/>
        <v>-</v>
      </c>
      <c r="CM133" s="260" t="str">
        <f t="shared" si="137"/>
        <v>-</v>
      </c>
      <c r="CN133" s="260" t="str">
        <f t="shared" si="138"/>
        <v>-</v>
      </c>
      <c r="CO133" s="253"/>
      <c r="CP133" s="261" t="s">
        <v>37</v>
      </c>
      <c r="CQ133" s="262" t="s">
        <v>37</v>
      </c>
      <c r="CR133" s="262" t="s">
        <v>37</v>
      </c>
      <c r="CS133" s="262" t="s">
        <v>37</v>
      </c>
      <c r="CT133" s="262" t="s">
        <v>37</v>
      </c>
      <c r="CU133" s="262" t="s">
        <v>37</v>
      </c>
      <c r="CV133" s="262" t="s">
        <v>37</v>
      </c>
      <c r="CW133" s="262" t="s">
        <v>37</v>
      </c>
      <c r="CX133" s="262" t="s">
        <v>37</v>
      </c>
      <c r="CY133" s="262" t="s">
        <v>37</v>
      </c>
      <c r="CZ133" s="262" t="s">
        <v>37</v>
      </c>
      <c r="DA133" s="262" t="s">
        <v>37</v>
      </c>
      <c r="DB133" s="262" t="s">
        <v>37</v>
      </c>
      <c r="DC133" s="263" t="s">
        <v>37</v>
      </c>
      <c r="DD133" s="264" t="s">
        <v>37</v>
      </c>
      <c r="DE133" s="262" t="s">
        <v>37</v>
      </c>
      <c r="DF133" s="262" t="s">
        <v>37</v>
      </c>
      <c r="DG133" s="262" t="s">
        <v>37</v>
      </c>
      <c r="DH133" s="262" t="s">
        <v>37</v>
      </c>
      <c r="DI133" s="262" t="s">
        <v>37</v>
      </c>
      <c r="DJ133" s="262" t="s">
        <v>37</v>
      </c>
      <c r="DK133" s="262" t="s">
        <v>37</v>
      </c>
      <c r="DL133" s="262" t="s">
        <v>37</v>
      </c>
      <c r="DM133" s="262" t="s">
        <v>37</v>
      </c>
      <c r="DN133" s="262" t="s">
        <v>37</v>
      </c>
      <c r="DO133" s="262" t="s">
        <v>37</v>
      </c>
      <c r="DP133" s="262" t="s">
        <v>37</v>
      </c>
      <c r="DQ133" s="265" t="s">
        <v>37</v>
      </c>
      <c r="DR133" s="261" t="s">
        <v>37</v>
      </c>
      <c r="DS133" s="262" t="s">
        <v>37</v>
      </c>
      <c r="DT133" s="262" t="s">
        <v>37</v>
      </c>
      <c r="DU133" s="262" t="s">
        <v>37</v>
      </c>
      <c r="DV133" s="262" t="s">
        <v>37</v>
      </c>
      <c r="DW133" s="262" t="s">
        <v>37</v>
      </c>
      <c r="DX133" s="262" t="s">
        <v>37</v>
      </c>
      <c r="DY133" s="262" t="s">
        <v>37</v>
      </c>
      <c r="DZ133" s="262" t="s">
        <v>37</v>
      </c>
      <c r="EA133" s="262" t="s">
        <v>37</v>
      </c>
      <c r="EB133" s="262" t="s">
        <v>37</v>
      </c>
      <c r="EC133" s="262" t="s">
        <v>37</v>
      </c>
      <c r="ED133" s="262" t="s">
        <v>37</v>
      </c>
      <c r="EE133" s="263" t="s">
        <v>37</v>
      </c>
      <c r="EF133" s="264" t="s">
        <v>37</v>
      </c>
      <c r="EG133" s="262" t="s">
        <v>37</v>
      </c>
      <c r="EH133" s="262" t="s">
        <v>37</v>
      </c>
      <c r="EI133" s="262" t="s">
        <v>37</v>
      </c>
      <c r="EJ133" s="262" t="s">
        <v>37</v>
      </c>
      <c r="EK133" s="262" t="s">
        <v>37</v>
      </c>
      <c r="EL133" s="262" t="s">
        <v>37</v>
      </c>
      <c r="EM133" s="262" t="s">
        <v>37</v>
      </c>
      <c r="EN133" s="262" t="s">
        <v>37</v>
      </c>
      <c r="EO133" s="262" t="s">
        <v>37</v>
      </c>
      <c r="EP133" s="262" t="s">
        <v>37</v>
      </c>
      <c r="EQ133" s="262" t="s">
        <v>37</v>
      </c>
      <c r="ER133" s="262" t="s">
        <v>37</v>
      </c>
      <c r="ES133" s="265" t="s">
        <v>37</v>
      </c>
      <c r="ET133" s="261" t="s">
        <v>37</v>
      </c>
      <c r="EU133" s="262" t="s">
        <v>37</v>
      </c>
      <c r="EV133" s="262" t="s">
        <v>37</v>
      </c>
      <c r="EW133" s="262" t="s">
        <v>37</v>
      </c>
      <c r="EX133" s="262" t="s">
        <v>37</v>
      </c>
      <c r="EY133" s="262" t="s">
        <v>37</v>
      </c>
      <c r="EZ133" s="262" t="s">
        <v>37</v>
      </c>
      <c r="FA133" s="262" t="s">
        <v>37</v>
      </c>
      <c r="FB133" s="262" t="s">
        <v>37</v>
      </c>
      <c r="FC133" s="262" t="s">
        <v>37</v>
      </c>
      <c r="FD133" s="262" t="s">
        <v>37</v>
      </c>
      <c r="FE133" s="262" t="s">
        <v>37</v>
      </c>
      <c r="FF133" s="262" t="s">
        <v>37</v>
      </c>
      <c r="FG133" s="263" t="s">
        <v>37</v>
      </c>
      <c r="FH133" s="264" t="s">
        <v>37</v>
      </c>
      <c r="FI133" s="262" t="s">
        <v>37</v>
      </c>
      <c r="FJ133" s="262" t="s">
        <v>37</v>
      </c>
      <c r="FK133" s="262" t="s">
        <v>37</v>
      </c>
      <c r="FL133" s="262" t="s">
        <v>37</v>
      </c>
      <c r="FM133" s="262" t="s">
        <v>37</v>
      </c>
      <c r="FN133" s="262" t="s">
        <v>37</v>
      </c>
      <c r="FO133" s="262" t="s">
        <v>37</v>
      </c>
      <c r="FP133" s="262" t="s">
        <v>37</v>
      </c>
      <c r="FQ133" s="262" t="s">
        <v>37</v>
      </c>
      <c r="FR133" s="262" t="s">
        <v>37</v>
      </c>
      <c r="FS133" s="262" t="s">
        <v>37</v>
      </c>
      <c r="FT133" s="262" t="s">
        <v>37</v>
      </c>
      <c r="FU133" s="265" t="s">
        <v>37</v>
      </c>
    </row>
    <row r="134" spans="1:177" hidden="1" outlineLevel="1">
      <c r="A134">
        <f t="shared" si="105"/>
        <v>34</v>
      </c>
      <c r="B134" s="318" t="s">
        <v>942</v>
      </c>
      <c r="C134">
        <f t="shared" si="48"/>
        <v>5</v>
      </c>
      <c r="D134" t="b">
        <f t="shared" si="49"/>
        <v>0</v>
      </c>
      <c r="E134" s="303">
        <f t="shared" si="53"/>
        <v>0</v>
      </c>
      <c r="F134" s="303">
        <f t="shared" si="54"/>
        <v>450</v>
      </c>
      <c r="G134" s="303" t="str">
        <f t="shared" si="102"/>
        <v>-</v>
      </c>
      <c r="H134" s="303">
        <f t="shared" si="102"/>
        <v>0</v>
      </c>
      <c r="I134" s="303">
        <f t="shared" si="102"/>
        <v>0</v>
      </c>
      <c r="J134" s="303">
        <f t="shared" si="102"/>
        <v>0</v>
      </c>
      <c r="K134" s="303">
        <f t="shared" si="100"/>
        <v>0</v>
      </c>
      <c r="L134" s="303">
        <f t="shared" si="100"/>
        <v>450</v>
      </c>
      <c r="M134">
        <f t="shared" si="51"/>
        <v>0</v>
      </c>
      <c r="O134" s="148">
        <f t="shared" si="96"/>
        <v>4</v>
      </c>
      <c r="P134" s="322">
        <v>4</v>
      </c>
      <c r="Q134" s="148">
        <f t="shared" si="97"/>
        <v>1</v>
      </c>
      <c r="R134" s="322">
        <v>1</v>
      </c>
      <c r="S134" s="322">
        <v>1</v>
      </c>
      <c r="T134" s="147">
        <f>MOD(INT(($A134-5)/PRODUCT(U$97:$U$97)),T$97)+1</f>
        <v>2</v>
      </c>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row>
    <row r="135" spans="1:177" hidden="1" outlineLevel="1">
      <c r="A135">
        <f t="shared" si="105"/>
        <v>35</v>
      </c>
      <c r="B135" s="318" t="s">
        <v>1190</v>
      </c>
      <c r="C135">
        <f t="shared" si="48"/>
        <v>5</v>
      </c>
      <c r="D135" t="b">
        <f t="shared" si="49"/>
        <v>0</v>
      </c>
      <c r="E135" s="303">
        <f t="shared" si="53"/>
        <v>0</v>
      </c>
      <c r="F135" s="303">
        <f t="shared" si="54"/>
        <v>450</v>
      </c>
      <c r="G135" s="303" t="str">
        <f t="shared" si="102"/>
        <v>-</v>
      </c>
      <c r="H135" s="303">
        <f t="shared" si="102"/>
        <v>0</v>
      </c>
      <c r="I135" s="303">
        <f t="shared" si="102"/>
        <v>0</v>
      </c>
      <c r="J135" s="303">
        <f t="shared" si="102"/>
        <v>0</v>
      </c>
      <c r="K135" s="303">
        <f t="shared" si="100"/>
        <v>0</v>
      </c>
      <c r="L135" s="303">
        <f t="shared" si="100"/>
        <v>450</v>
      </c>
      <c r="M135">
        <f t="shared" si="51"/>
        <v>0.9</v>
      </c>
      <c r="O135" s="148">
        <f t="shared" si="96"/>
        <v>4</v>
      </c>
      <c r="P135" s="322">
        <v>4</v>
      </c>
      <c r="Q135" s="148">
        <f t="shared" si="97"/>
        <v>1</v>
      </c>
      <c r="R135" s="322">
        <v>1</v>
      </c>
      <c r="S135" s="322">
        <v>1</v>
      </c>
      <c r="T135" s="147">
        <f>MOD(INT(($A135-5)/PRODUCT(U$97:$U$97)),T$97)+1</f>
        <v>1</v>
      </c>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row>
    <row r="136" spans="1:177" hidden="1" outlineLevel="1">
      <c r="A136">
        <f t="shared" si="105"/>
        <v>36</v>
      </c>
      <c r="B136" s="318" t="s">
        <v>961</v>
      </c>
      <c r="C136">
        <f t="shared" si="48"/>
        <v>5</v>
      </c>
      <c r="D136" t="b">
        <f t="shared" si="49"/>
        <v>0</v>
      </c>
      <c r="E136" s="303">
        <f t="shared" si="53"/>
        <v>0</v>
      </c>
      <c r="F136" s="303">
        <f t="shared" si="54"/>
        <v>450</v>
      </c>
      <c r="G136" s="303" t="str">
        <f t="shared" si="102"/>
        <v>-</v>
      </c>
      <c r="H136" s="303">
        <f t="shared" si="102"/>
        <v>0</v>
      </c>
      <c r="I136" s="303">
        <f t="shared" si="102"/>
        <v>0</v>
      </c>
      <c r="J136" s="303">
        <f t="shared" si="102"/>
        <v>0</v>
      </c>
      <c r="K136" s="303">
        <f t="shared" si="100"/>
        <v>0</v>
      </c>
      <c r="L136" s="303">
        <f t="shared" si="100"/>
        <v>450</v>
      </c>
      <c r="M136">
        <f t="shared" si="51"/>
        <v>0</v>
      </c>
      <c r="O136" s="148">
        <f t="shared" si="96"/>
        <v>4</v>
      </c>
      <c r="P136" s="322">
        <v>4</v>
      </c>
      <c r="Q136" s="148">
        <f t="shared" si="97"/>
        <v>1</v>
      </c>
      <c r="R136" s="322">
        <v>1</v>
      </c>
      <c r="S136" s="322">
        <v>1</v>
      </c>
      <c r="T136" s="147">
        <f>MOD(INT(($A136-5)/PRODUCT(U$97:$U$97)),T$97)+1</f>
        <v>2</v>
      </c>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row>
    <row r="137" spans="1:177" hidden="1" outlineLevel="1">
      <c r="A137">
        <f t="shared" si="105"/>
        <v>37</v>
      </c>
      <c r="B137" s="40" t="s">
        <v>1188</v>
      </c>
      <c r="C137">
        <f t="shared" si="48"/>
        <v>5</v>
      </c>
      <c r="D137" t="b">
        <f t="shared" si="49"/>
        <v>0</v>
      </c>
      <c r="E137" s="303">
        <f t="shared" si="53"/>
        <v>0</v>
      </c>
      <c r="F137" s="303">
        <f t="shared" si="54"/>
        <v>450</v>
      </c>
      <c r="G137" s="303" t="str">
        <f t="shared" si="102"/>
        <v>-</v>
      </c>
      <c r="H137" s="303">
        <f t="shared" si="102"/>
        <v>0</v>
      </c>
      <c r="I137" s="303">
        <f t="shared" si="102"/>
        <v>0</v>
      </c>
      <c r="J137" s="303">
        <f t="shared" si="102"/>
        <v>0</v>
      </c>
      <c r="K137" s="303">
        <f t="shared" si="100"/>
        <v>0</v>
      </c>
      <c r="L137" s="303">
        <f t="shared" si="100"/>
        <v>450</v>
      </c>
      <c r="M137">
        <f t="shared" si="51"/>
        <v>0.9</v>
      </c>
      <c r="O137" s="148">
        <f t="shared" si="96"/>
        <v>4</v>
      </c>
      <c r="P137" s="322">
        <v>4</v>
      </c>
      <c r="Q137" s="148">
        <f t="shared" si="97"/>
        <v>1</v>
      </c>
      <c r="R137" s="322">
        <v>1</v>
      </c>
      <c r="S137" s="322">
        <v>1</v>
      </c>
      <c r="T137" s="147">
        <f>MOD(INT(($A137-5)/PRODUCT(U$97:$U$97)),T$97)+1</f>
        <v>1</v>
      </c>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row>
    <row r="138" spans="1:177" hidden="1" outlineLevel="1">
      <c r="A138">
        <f t="shared" si="105"/>
        <v>38</v>
      </c>
      <c r="B138" s="40" t="s">
        <v>1143</v>
      </c>
      <c r="C138">
        <f t="shared" si="48"/>
        <v>5</v>
      </c>
      <c r="D138" t="b">
        <f t="shared" si="49"/>
        <v>0</v>
      </c>
      <c r="E138" s="303">
        <f t="shared" si="53"/>
        <v>0</v>
      </c>
      <c r="F138" s="303">
        <f t="shared" si="54"/>
        <v>450</v>
      </c>
      <c r="G138" s="303" t="str">
        <f t="shared" si="102"/>
        <v>-</v>
      </c>
      <c r="H138" s="303">
        <f t="shared" si="102"/>
        <v>0</v>
      </c>
      <c r="I138" s="303">
        <f t="shared" si="102"/>
        <v>0</v>
      </c>
      <c r="J138" s="303">
        <f t="shared" si="102"/>
        <v>0</v>
      </c>
      <c r="K138" s="303">
        <f t="shared" si="100"/>
        <v>0</v>
      </c>
      <c r="L138" s="303">
        <f t="shared" si="100"/>
        <v>450</v>
      </c>
      <c r="M138">
        <f t="shared" si="51"/>
        <v>0</v>
      </c>
      <c r="O138" s="148">
        <f t="shared" si="96"/>
        <v>4</v>
      </c>
      <c r="P138" s="322">
        <v>4</v>
      </c>
      <c r="Q138" s="148">
        <f t="shared" si="97"/>
        <v>1</v>
      </c>
      <c r="R138" s="322">
        <v>1</v>
      </c>
      <c r="S138" s="322">
        <v>1</v>
      </c>
      <c r="T138" s="147">
        <f>MOD(INT(($A138-5)/PRODUCT(U$97:$U$97)),T$97)+1</f>
        <v>2</v>
      </c>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row>
    <row r="139" spans="1:177" hidden="1" outlineLevel="1">
      <c r="A139">
        <f t="shared" si="105"/>
        <v>39</v>
      </c>
      <c r="B139" s="40" t="s">
        <v>1144</v>
      </c>
      <c r="C139">
        <f t="shared" si="48"/>
        <v>5</v>
      </c>
      <c r="D139" t="b">
        <f t="shared" si="49"/>
        <v>0</v>
      </c>
      <c r="E139" s="303">
        <f t="shared" si="53"/>
        <v>0</v>
      </c>
      <c r="F139" s="303">
        <f t="shared" si="54"/>
        <v>450</v>
      </c>
      <c r="G139" s="303" t="str">
        <f t="shared" si="102"/>
        <v>-</v>
      </c>
      <c r="H139" s="303">
        <f t="shared" si="102"/>
        <v>0</v>
      </c>
      <c r="I139" s="303">
        <f t="shared" si="102"/>
        <v>0</v>
      </c>
      <c r="J139" s="303">
        <f t="shared" si="102"/>
        <v>0</v>
      </c>
      <c r="K139" s="303">
        <f t="shared" si="100"/>
        <v>0</v>
      </c>
      <c r="L139" s="303">
        <f t="shared" si="100"/>
        <v>450</v>
      </c>
      <c r="M139">
        <f t="shared" si="51"/>
        <v>0.9</v>
      </c>
      <c r="O139" s="148">
        <f t="shared" si="96"/>
        <v>4</v>
      </c>
      <c r="P139" s="322">
        <v>4</v>
      </c>
      <c r="Q139" s="148">
        <f t="shared" si="97"/>
        <v>1</v>
      </c>
      <c r="R139" s="322">
        <v>1</v>
      </c>
      <c r="S139" s="322">
        <v>1</v>
      </c>
      <c r="T139" s="147">
        <f>MOD(INT(($A139-5)/PRODUCT(U$97:$U$97)),T$97)+1</f>
        <v>1</v>
      </c>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row>
    <row r="140" spans="1:177" hidden="1" outlineLevel="1">
      <c r="A140">
        <f t="shared" si="105"/>
        <v>40</v>
      </c>
      <c r="B140" s="40" t="s">
        <v>1189</v>
      </c>
      <c r="C140">
        <f t="shared" si="48"/>
        <v>5</v>
      </c>
      <c r="D140" t="b">
        <f t="shared" si="49"/>
        <v>0</v>
      </c>
      <c r="E140" s="303">
        <f t="shared" si="53"/>
        <v>0</v>
      </c>
      <c r="F140" s="303">
        <f t="shared" si="54"/>
        <v>450</v>
      </c>
      <c r="G140" s="303" t="str">
        <f t="shared" si="102"/>
        <v>-</v>
      </c>
      <c r="H140" s="303">
        <f t="shared" si="102"/>
        <v>0</v>
      </c>
      <c r="I140" s="303">
        <f t="shared" si="102"/>
        <v>0</v>
      </c>
      <c r="J140" s="303">
        <f t="shared" si="102"/>
        <v>0</v>
      </c>
      <c r="K140" s="303">
        <f t="shared" si="100"/>
        <v>0</v>
      </c>
      <c r="L140" s="303">
        <f t="shared" si="100"/>
        <v>450</v>
      </c>
      <c r="M140">
        <f t="shared" si="51"/>
        <v>0</v>
      </c>
      <c r="O140" s="148">
        <f t="shared" si="96"/>
        <v>4</v>
      </c>
      <c r="P140" s="322">
        <v>4</v>
      </c>
      <c r="Q140" s="148">
        <f t="shared" si="97"/>
        <v>1</v>
      </c>
      <c r="R140" s="322">
        <v>1</v>
      </c>
      <c r="S140" s="322">
        <v>1</v>
      </c>
      <c r="T140" s="147">
        <f>MOD(INT(($A140-5)/PRODUCT(U$97:$U$97)),T$97)+1</f>
        <v>2</v>
      </c>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row>
    <row r="141" spans="1:177" hidden="1" outlineLevel="1">
      <c r="A141">
        <f t="shared" si="105"/>
        <v>41</v>
      </c>
      <c r="B141" s="40" t="s">
        <v>1145</v>
      </c>
      <c r="C141">
        <f t="shared" si="48"/>
        <v>5</v>
      </c>
      <c r="D141" t="b">
        <f t="shared" si="49"/>
        <v>0</v>
      </c>
      <c r="E141" s="303">
        <f t="shared" si="53"/>
        <v>0</v>
      </c>
      <c r="F141" s="303">
        <f t="shared" si="54"/>
        <v>450</v>
      </c>
      <c r="G141" s="303" t="str">
        <f t="shared" si="102"/>
        <v>-</v>
      </c>
      <c r="H141" s="303">
        <f t="shared" si="102"/>
        <v>0</v>
      </c>
      <c r="I141" s="303">
        <f t="shared" si="102"/>
        <v>0</v>
      </c>
      <c r="J141" s="303">
        <f t="shared" si="102"/>
        <v>0</v>
      </c>
      <c r="K141" s="303">
        <f t="shared" si="100"/>
        <v>0</v>
      </c>
      <c r="L141" s="303">
        <f t="shared" si="100"/>
        <v>450</v>
      </c>
      <c r="M141">
        <f t="shared" si="51"/>
        <v>0.9</v>
      </c>
      <c r="O141" s="148">
        <f t="shared" si="96"/>
        <v>4</v>
      </c>
      <c r="P141" s="322">
        <v>4</v>
      </c>
      <c r="Q141" s="148">
        <f t="shared" si="97"/>
        <v>1</v>
      </c>
      <c r="R141" s="322">
        <v>1</v>
      </c>
      <c r="S141" s="322">
        <v>1</v>
      </c>
      <c r="T141" s="147">
        <f>MOD(INT(($A141-5)/PRODUCT(U$97:$U$97)),T$97)+1</f>
        <v>1</v>
      </c>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row>
    <row r="142" spans="1:177" hidden="1" outlineLevel="1">
      <c r="A142">
        <f t="shared" si="105"/>
        <v>42</v>
      </c>
      <c r="B142" s="40" t="s">
        <v>1146</v>
      </c>
      <c r="C142">
        <f t="shared" si="48"/>
        <v>5</v>
      </c>
      <c r="D142" t="b">
        <f t="shared" si="49"/>
        <v>0</v>
      </c>
      <c r="E142" s="303">
        <f t="shared" si="53"/>
        <v>0</v>
      </c>
      <c r="F142" s="303">
        <f t="shared" si="54"/>
        <v>450</v>
      </c>
      <c r="G142" s="303" t="str">
        <f t="shared" si="102"/>
        <v>-</v>
      </c>
      <c r="H142" s="303">
        <f t="shared" si="102"/>
        <v>0</v>
      </c>
      <c r="I142" s="303">
        <f t="shared" si="102"/>
        <v>0</v>
      </c>
      <c r="J142" s="303">
        <f t="shared" si="102"/>
        <v>0</v>
      </c>
      <c r="K142" s="303">
        <f t="shared" si="100"/>
        <v>0</v>
      </c>
      <c r="L142" s="303">
        <f t="shared" si="100"/>
        <v>450</v>
      </c>
      <c r="M142">
        <f t="shared" si="51"/>
        <v>0</v>
      </c>
      <c r="O142" s="148">
        <f t="shared" si="96"/>
        <v>4</v>
      </c>
      <c r="P142" s="322">
        <v>4</v>
      </c>
      <c r="Q142" s="148">
        <f t="shared" si="97"/>
        <v>1</v>
      </c>
      <c r="R142" s="322">
        <v>1</v>
      </c>
      <c r="S142" s="322">
        <v>1</v>
      </c>
      <c r="T142" s="147">
        <f>MOD(INT(($A142-5)/PRODUCT(U$97:$U$97)),T$97)+1</f>
        <v>2</v>
      </c>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row>
    <row r="143" spans="1:177" hidden="1" outlineLevel="1">
      <c r="A143">
        <f t="shared" si="105"/>
        <v>43</v>
      </c>
      <c r="B143" s="40" t="s">
        <v>1147</v>
      </c>
      <c r="C143">
        <f t="shared" si="48"/>
        <v>5</v>
      </c>
      <c r="D143" t="b">
        <f t="shared" si="49"/>
        <v>0</v>
      </c>
      <c r="E143" s="303">
        <f t="shared" si="53"/>
        <v>0</v>
      </c>
      <c r="F143" s="303">
        <f t="shared" si="54"/>
        <v>450</v>
      </c>
      <c r="G143" s="303" t="str">
        <f t="shared" si="102"/>
        <v>-</v>
      </c>
      <c r="H143" s="303">
        <f t="shared" si="102"/>
        <v>0</v>
      </c>
      <c r="I143" s="303">
        <f t="shared" si="102"/>
        <v>0</v>
      </c>
      <c r="J143" s="303">
        <f t="shared" si="102"/>
        <v>0</v>
      </c>
      <c r="K143" s="303">
        <f t="shared" si="100"/>
        <v>0</v>
      </c>
      <c r="L143" s="303">
        <f t="shared" si="100"/>
        <v>450</v>
      </c>
      <c r="M143">
        <f t="shared" si="51"/>
        <v>0.9</v>
      </c>
      <c r="O143" s="148">
        <f t="shared" si="96"/>
        <v>4</v>
      </c>
      <c r="P143" s="322">
        <v>4</v>
      </c>
      <c r="Q143" s="148">
        <f t="shared" si="97"/>
        <v>1</v>
      </c>
      <c r="R143" s="322">
        <v>1</v>
      </c>
      <c r="S143" s="322">
        <v>1</v>
      </c>
      <c r="T143" s="147">
        <f>MOD(INT(($A143-5)/PRODUCT(U$97:$U$97)),T$97)+1</f>
        <v>1</v>
      </c>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c r="BW143" s="303"/>
      <c r="BX143" s="303"/>
      <c r="BY143" s="303"/>
      <c r="BZ143" s="303"/>
      <c r="CA143" s="303"/>
      <c r="CB143" s="303"/>
      <c r="CC143" s="303"/>
      <c r="CD143" s="303"/>
      <c r="CE143" s="303"/>
      <c r="CF143" s="303"/>
      <c r="CG143" s="303"/>
      <c r="CH143" s="303"/>
      <c r="CI143" s="303"/>
      <c r="CJ143" s="303"/>
      <c r="CK143" s="303"/>
      <c r="CL143" s="303"/>
      <c r="CM143" s="303"/>
      <c r="CN143" s="303"/>
      <c r="CO143" s="303"/>
      <c r="CP143" s="303"/>
      <c r="CQ143" s="303"/>
      <c r="CR143" s="303"/>
      <c r="CS143" s="303"/>
      <c r="CT143" s="303"/>
      <c r="CU143" s="303"/>
      <c r="CV143" s="303"/>
      <c r="CW143" s="303"/>
      <c r="CX143" s="303"/>
      <c r="CY143" s="303"/>
      <c r="CZ143" s="303"/>
      <c r="DA143" s="303"/>
      <c r="DB143" s="303"/>
      <c r="DC143" s="303"/>
      <c r="DD143" s="303"/>
      <c r="DE143" s="303"/>
      <c r="DF143" s="303"/>
      <c r="DG143" s="303"/>
      <c r="DH143" s="303"/>
      <c r="DI143" s="303"/>
      <c r="DJ143" s="303"/>
      <c r="DK143" s="303"/>
      <c r="DL143" s="303"/>
      <c r="DM143" s="303"/>
      <c r="DN143" s="303"/>
      <c r="DO143" s="303"/>
      <c r="DP143" s="303"/>
      <c r="DQ143" s="303"/>
      <c r="DR143" s="303"/>
      <c r="DS143" s="303"/>
      <c r="DT143" s="303"/>
      <c r="DU143" s="303"/>
      <c r="DV143" s="303"/>
      <c r="DW143" s="303"/>
      <c r="DX143" s="303"/>
      <c r="DY143" s="303"/>
      <c r="DZ143" s="303"/>
      <c r="EA143" s="303"/>
      <c r="EB143" s="303"/>
      <c r="EC143" s="303"/>
      <c r="ED143" s="303"/>
      <c r="EE143" s="303"/>
      <c r="EF143" s="303"/>
      <c r="EG143" s="303"/>
      <c r="EH143" s="303"/>
      <c r="EI143" s="303"/>
      <c r="EJ143" s="303"/>
      <c r="EK143" s="303"/>
      <c r="EL143" s="303"/>
      <c r="EM143" s="303"/>
      <c r="EN143" s="303"/>
      <c r="EO143" s="303"/>
      <c r="EP143" s="303"/>
      <c r="EQ143" s="303"/>
      <c r="ER143" s="303"/>
      <c r="ES143" s="303"/>
      <c r="ET143" s="303"/>
      <c r="EU143" s="303"/>
      <c r="EV143" s="303"/>
      <c r="EW143" s="303"/>
      <c r="EX143" s="303"/>
      <c r="EY143" s="303"/>
      <c r="EZ143" s="303"/>
      <c r="FA143" s="303"/>
      <c r="FB143" s="303"/>
      <c r="FC143" s="303"/>
      <c r="FD143" s="303"/>
      <c r="FE143" s="303"/>
      <c r="FF143" s="303"/>
      <c r="FG143" s="303"/>
      <c r="FH143" s="303"/>
      <c r="FI143" s="303"/>
      <c r="FJ143" s="303"/>
      <c r="FK143" s="303"/>
      <c r="FL143" s="303"/>
      <c r="FM143" s="303"/>
      <c r="FN143" s="303"/>
      <c r="FO143" s="303"/>
      <c r="FP143" s="303"/>
      <c r="FQ143" s="303"/>
      <c r="FR143" s="303"/>
      <c r="FS143" s="303"/>
      <c r="FT143" s="303"/>
      <c r="FU143" s="303"/>
    </row>
    <row r="144" spans="1:177" hidden="1" outlineLevel="1">
      <c r="L144" s="303"/>
    </row>
    <row r="146" spans="1:122" collapsed="1">
      <c r="A146" s="18" t="s">
        <v>1001</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1002</v>
      </c>
      <c r="C148" s="177">
        <v>0</v>
      </c>
      <c r="D148" s="177">
        <f>C148</f>
        <v>0</v>
      </c>
      <c r="E148" s="177">
        <f t="shared" ref="E148:BP148" si="139">D148</f>
        <v>0</v>
      </c>
      <c r="F148" s="177">
        <f t="shared" si="139"/>
        <v>0</v>
      </c>
      <c r="G148" s="177">
        <f t="shared" si="139"/>
        <v>0</v>
      </c>
      <c r="H148" s="177">
        <f t="shared" si="139"/>
        <v>0</v>
      </c>
      <c r="I148" s="177">
        <f t="shared" si="139"/>
        <v>0</v>
      </c>
      <c r="J148" s="177">
        <f t="shared" si="139"/>
        <v>0</v>
      </c>
      <c r="K148" s="177">
        <f t="shared" si="139"/>
        <v>0</v>
      </c>
      <c r="L148" s="177">
        <f t="shared" si="139"/>
        <v>0</v>
      </c>
      <c r="M148" s="177">
        <f t="shared" si="139"/>
        <v>0</v>
      </c>
      <c r="N148" s="177">
        <f t="shared" si="139"/>
        <v>0</v>
      </c>
      <c r="O148" s="177">
        <f t="shared" si="139"/>
        <v>0</v>
      </c>
      <c r="P148" s="177">
        <f t="shared" si="139"/>
        <v>0</v>
      </c>
      <c r="Q148" s="177">
        <f t="shared" si="139"/>
        <v>0</v>
      </c>
      <c r="R148" s="177">
        <v>1</v>
      </c>
      <c r="S148" s="177">
        <f>R148</f>
        <v>1</v>
      </c>
      <c r="T148" s="177">
        <f t="shared" si="139"/>
        <v>1</v>
      </c>
      <c r="U148" s="177">
        <f t="shared" si="139"/>
        <v>1</v>
      </c>
      <c r="V148" s="177">
        <f t="shared" si="139"/>
        <v>1</v>
      </c>
      <c r="W148" s="177">
        <f t="shared" si="139"/>
        <v>1</v>
      </c>
      <c r="X148" s="177">
        <f t="shared" si="139"/>
        <v>1</v>
      </c>
      <c r="Y148" s="177">
        <f t="shared" si="139"/>
        <v>1</v>
      </c>
      <c r="Z148" s="177">
        <f t="shared" si="139"/>
        <v>1</v>
      </c>
      <c r="AA148" s="177">
        <f t="shared" si="139"/>
        <v>1</v>
      </c>
      <c r="AB148" s="177">
        <f t="shared" si="139"/>
        <v>1</v>
      </c>
      <c r="AC148" s="177">
        <f t="shared" si="139"/>
        <v>1</v>
      </c>
      <c r="AD148" s="177">
        <f t="shared" si="139"/>
        <v>1</v>
      </c>
      <c r="AE148" s="177">
        <f t="shared" si="139"/>
        <v>1</v>
      </c>
      <c r="AF148" s="177">
        <f t="shared" si="139"/>
        <v>1</v>
      </c>
      <c r="AG148" s="177">
        <v>2</v>
      </c>
      <c r="AH148" s="177">
        <f>AG148</f>
        <v>2</v>
      </c>
      <c r="AI148" s="177">
        <f t="shared" si="139"/>
        <v>2</v>
      </c>
      <c r="AJ148" s="177">
        <f t="shared" si="139"/>
        <v>2</v>
      </c>
      <c r="AK148" s="177">
        <f t="shared" si="139"/>
        <v>2</v>
      </c>
      <c r="AL148" s="177">
        <f t="shared" si="139"/>
        <v>2</v>
      </c>
      <c r="AM148" s="177">
        <f t="shared" si="139"/>
        <v>2</v>
      </c>
      <c r="AN148" s="177">
        <f t="shared" si="139"/>
        <v>2</v>
      </c>
      <c r="AO148" s="177">
        <f t="shared" si="139"/>
        <v>2</v>
      </c>
      <c r="AP148" s="177">
        <f t="shared" si="139"/>
        <v>2</v>
      </c>
      <c r="AQ148" s="177">
        <f t="shared" si="139"/>
        <v>2</v>
      </c>
      <c r="AR148" s="177">
        <f t="shared" si="139"/>
        <v>2</v>
      </c>
      <c r="AS148" s="177">
        <f t="shared" si="139"/>
        <v>2</v>
      </c>
      <c r="AT148" s="177">
        <f t="shared" si="139"/>
        <v>2</v>
      </c>
      <c r="AU148" s="177">
        <f t="shared" si="139"/>
        <v>2</v>
      </c>
      <c r="AV148" s="177">
        <v>3</v>
      </c>
      <c r="AW148" s="177">
        <f>AV148</f>
        <v>3</v>
      </c>
      <c r="AX148" s="177">
        <f t="shared" si="139"/>
        <v>3</v>
      </c>
      <c r="AY148" s="177">
        <f t="shared" si="139"/>
        <v>3</v>
      </c>
      <c r="AZ148" s="177">
        <f t="shared" si="139"/>
        <v>3</v>
      </c>
      <c r="BA148" s="177">
        <f t="shared" si="139"/>
        <v>3</v>
      </c>
      <c r="BB148" s="177">
        <f t="shared" si="139"/>
        <v>3</v>
      </c>
      <c r="BC148" s="177">
        <f t="shared" si="139"/>
        <v>3</v>
      </c>
      <c r="BD148" s="177">
        <f t="shared" si="139"/>
        <v>3</v>
      </c>
      <c r="BE148" s="177">
        <f t="shared" si="139"/>
        <v>3</v>
      </c>
      <c r="BF148" s="177">
        <f t="shared" si="139"/>
        <v>3</v>
      </c>
      <c r="BG148" s="177">
        <f t="shared" si="139"/>
        <v>3</v>
      </c>
      <c r="BH148" s="177">
        <f t="shared" si="139"/>
        <v>3</v>
      </c>
      <c r="BI148" s="177">
        <f t="shared" si="139"/>
        <v>3</v>
      </c>
      <c r="BJ148" s="177">
        <f t="shared" si="139"/>
        <v>3</v>
      </c>
      <c r="BK148" s="177">
        <v>4</v>
      </c>
      <c r="BL148" s="177">
        <f>BK148</f>
        <v>4</v>
      </c>
      <c r="BM148" s="177">
        <f t="shared" si="139"/>
        <v>4</v>
      </c>
      <c r="BN148" s="177">
        <f t="shared" si="139"/>
        <v>4</v>
      </c>
      <c r="BO148" s="177">
        <f t="shared" si="139"/>
        <v>4</v>
      </c>
      <c r="BP148" s="177">
        <f t="shared" si="139"/>
        <v>4</v>
      </c>
      <c r="BQ148" s="177">
        <f t="shared" ref="BQ148:BY148" si="140">BP148</f>
        <v>4</v>
      </c>
      <c r="BR148" s="177">
        <f t="shared" si="140"/>
        <v>4</v>
      </c>
      <c r="BS148" s="177">
        <f t="shared" si="140"/>
        <v>4</v>
      </c>
      <c r="BT148" s="177">
        <f t="shared" si="140"/>
        <v>4</v>
      </c>
      <c r="BU148" s="177">
        <f t="shared" si="140"/>
        <v>4</v>
      </c>
      <c r="BV148" s="177">
        <f t="shared" si="140"/>
        <v>4</v>
      </c>
      <c r="BW148" s="177">
        <f t="shared" si="140"/>
        <v>4</v>
      </c>
      <c r="BX148" s="177">
        <f t="shared" si="140"/>
        <v>4</v>
      </c>
      <c r="BY148" s="177">
        <f t="shared" si="140"/>
        <v>4</v>
      </c>
      <c r="BZ148" s="177">
        <v>5</v>
      </c>
      <c r="CA148" s="177">
        <f>BZ148</f>
        <v>5</v>
      </c>
      <c r="CB148" s="177">
        <f t="shared" ref="CB148:CN148" si="141">CA148</f>
        <v>5</v>
      </c>
      <c r="CC148" s="177">
        <f t="shared" si="141"/>
        <v>5</v>
      </c>
      <c r="CD148" s="177">
        <f t="shared" si="141"/>
        <v>5</v>
      </c>
      <c r="CE148" s="177">
        <f t="shared" si="141"/>
        <v>5</v>
      </c>
      <c r="CF148" s="177">
        <f t="shared" si="141"/>
        <v>5</v>
      </c>
      <c r="CG148" s="177">
        <f t="shared" si="141"/>
        <v>5</v>
      </c>
      <c r="CH148" s="177">
        <f t="shared" si="141"/>
        <v>5</v>
      </c>
      <c r="CI148" s="177">
        <f t="shared" si="141"/>
        <v>5</v>
      </c>
      <c r="CJ148" s="177">
        <f t="shared" si="141"/>
        <v>5</v>
      </c>
      <c r="CK148" s="177">
        <f t="shared" si="141"/>
        <v>5</v>
      </c>
      <c r="CL148" s="177">
        <f t="shared" si="141"/>
        <v>5</v>
      </c>
      <c r="CM148" s="177">
        <f t="shared" si="141"/>
        <v>5</v>
      </c>
      <c r="CN148" s="177">
        <f t="shared" si="141"/>
        <v>5</v>
      </c>
      <c r="CO148" s="177">
        <v>6</v>
      </c>
      <c r="CP148" s="177">
        <f>CO148</f>
        <v>6</v>
      </c>
      <c r="CQ148" s="177">
        <f t="shared" ref="CQ148:DC148" si="142">CP148</f>
        <v>6</v>
      </c>
      <c r="CR148" s="177">
        <f t="shared" si="142"/>
        <v>6</v>
      </c>
      <c r="CS148" s="177">
        <f t="shared" si="142"/>
        <v>6</v>
      </c>
      <c r="CT148" s="177">
        <f t="shared" si="142"/>
        <v>6</v>
      </c>
      <c r="CU148" s="177">
        <f t="shared" si="142"/>
        <v>6</v>
      </c>
      <c r="CV148" s="177">
        <f t="shared" si="142"/>
        <v>6</v>
      </c>
      <c r="CW148" s="177">
        <f t="shared" si="142"/>
        <v>6</v>
      </c>
      <c r="CX148" s="177">
        <f t="shared" si="142"/>
        <v>6</v>
      </c>
      <c r="CY148" s="177">
        <f t="shared" si="142"/>
        <v>6</v>
      </c>
      <c r="CZ148" s="177">
        <f t="shared" si="142"/>
        <v>6</v>
      </c>
      <c r="DA148" s="177">
        <f t="shared" si="142"/>
        <v>6</v>
      </c>
      <c r="DB148" s="177">
        <f t="shared" si="142"/>
        <v>6</v>
      </c>
      <c r="DC148" s="177">
        <f t="shared" si="142"/>
        <v>6</v>
      </c>
      <c r="DD148" s="177">
        <v>7</v>
      </c>
      <c r="DE148" s="177">
        <f>DD148</f>
        <v>7</v>
      </c>
      <c r="DF148" s="177">
        <f t="shared" ref="DF148:DR148" si="143">DE148</f>
        <v>7</v>
      </c>
      <c r="DG148" s="177">
        <f t="shared" si="143"/>
        <v>7</v>
      </c>
      <c r="DH148" s="177">
        <f t="shared" si="143"/>
        <v>7</v>
      </c>
      <c r="DI148" s="177">
        <f t="shared" si="143"/>
        <v>7</v>
      </c>
      <c r="DJ148" s="177">
        <f t="shared" si="143"/>
        <v>7</v>
      </c>
      <c r="DK148" s="177">
        <f t="shared" si="143"/>
        <v>7</v>
      </c>
      <c r="DL148" s="177">
        <f t="shared" si="143"/>
        <v>7</v>
      </c>
      <c r="DM148" s="177">
        <f t="shared" si="143"/>
        <v>7</v>
      </c>
      <c r="DN148" s="177">
        <f t="shared" si="143"/>
        <v>7</v>
      </c>
      <c r="DO148" s="177">
        <f t="shared" si="143"/>
        <v>7</v>
      </c>
      <c r="DP148" s="177">
        <f t="shared" si="143"/>
        <v>7</v>
      </c>
      <c r="DQ148" s="177">
        <f t="shared" si="143"/>
        <v>7</v>
      </c>
      <c r="DR148" s="177">
        <f t="shared" si="143"/>
        <v>7</v>
      </c>
    </row>
    <row r="149" spans="1:122" hidden="1" outlineLevel="1">
      <c r="A149">
        <v>1</v>
      </c>
      <c r="B149" t="s">
        <v>1126</v>
      </c>
      <c r="C149" s="180">
        <f t="shared" ref="C149:AH149" si="144">IFERROR(INDEX(LMU_Data,(C$148*$A$148)+$A149,(d.Region-1)*15+C$147)-1,"-")</f>
        <v>0</v>
      </c>
      <c r="D149" s="180">
        <f t="shared" si="144"/>
        <v>12</v>
      </c>
      <c r="E149" s="180">
        <f t="shared" si="144"/>
        <v>13</v>
      </c>
      <c r="F149" s="180">
        <f t="shared" si="144"/>
        <v>26</v>
      </c>
      <c r="G149" s="180">
        <f t="shared" si="144"/>
        <v>32</v>
      </c>
      <c r="H149" s="180">
        <f t="shared" si="144"/>
        <v>14</v>
      </c>
      <c r="I149" s="180">
        <f t="shared" si="144"/>
        <v>25</v>
      </c>
      <c r="J149" s="180">
        <f t="shared" si="144"/>
        <v>31</v>
      </c>
      <c r="K149" s="180">
        <f t="shared" si="144"/>
        <v>15</v>
      </c>
      <c r="L149" s="180">
        <f t="shared" si="144"/>
        <v>24</v>
      </c>
      <c r="M149" s="180">
        <f t="shared" si="144"/>
        <v>29</v>
      </c>
      <c r="N149" s="180">
        <f t="shared" si="144"/>
        <v>2</v>
      </c>
      <c r="O149" s="180">
        <f t="shared" si="144"/>
        <v>3</v>
      </c>
      <c r="P149" s="180">
        <f t="shared" si="144"/>
        <v>5</v>
      </c>
      <c r="Q149" s="180">
        <f t="shared" si="144"/>
        <v>30</v>
      </c>
      <c r="R149" s="180">
        <f t="shared" si="144"/>
        <v>12</v>
      </c>
      <c r="S149" s="180">
        <f t="shared" si="144"/>
        <v>13</v>
      </c>
      <c r="T149" s="180">
        <f t="shared" si="144"/>
        <v>14</v>
      </c>
      <c r="U149" s="180">
        <f t="shared" si="144"/>
        <v>15</v>
      </c>
      <c r="V149" s="180">
        <f t="shared" si="144"/>
        <v>16</v>
      </c>
      <c r="W149" s="180">
        <f t="shared" si="144"/>
        <v>19</v>
      </c>
      <c r="X149" s="180">
        <f t="shared" si="144"/>
        <v>18</v>
      </c>
      <c r="Y149" s="180">
        <f t="shared" si="144"/>
        <v>17</v>
      </c>
      <c r="Z149" s="180">
        <f t="shared" si="144"/>
        <v>10</v>
      </c>
      <c r="AA149" s="180">
        <f t="shared" si="144"/>
        <v>11</v>
      </c>
      <c r="AB149" s="180">
        <f t="shared" si="144"/>
        <v>9</v>
      </c>
      <c r="AC149" s="180">
        <f t="shared" si="144"/>
        <v>0</v>
      </c>
      <c r="AD149" s="180">
        <f t="shared" si="144"/>
        <v>26</v>
      </c>
      <c r="AE149" s="180">
        <f t="shared" si="144"/>
        <v>32</v>
      </c>
      <c r="AF149" s="180">
        <f t="shared" si="144"/>
        <v>25</v>
      </c>
      <c r="AG149" s="180">
        <f t="shared" si="144"/>
        <v>12</v>
      </c>
      <c r="AH149" s="180">
        <f t="shared" si="144"/>
        <v>13</v>
      </c>
      <c r="AI149" s="180">
        <f t="shared" ref="AI149:BN149" si="145">IFERROR(INDEX(LMU_Data,(AI$148*$A$148)+$A149,(d.Region-1)*15+AI$147)-1,"-")</f>
        <v>32</v>
      </c>
      <c r="AJ149" s="180">
        <f t="shared" si="145"/>
        <v>31</v>
      </c>
      <c r="AK149" s="180">
        <f t="shared" si="145"/>
        <v>30</v>
      </c>
      <c r="AL149" s="180">
        <f t="shared" si="145"/>
        <v>19</v>
      </c>
      <c r="AM149" s="180">
        <f t="shared" si="145"/>
        <v>18</v>
      </c>
      <c r="AN149" s="180">
        <f t="shared" si="145"/>
        <v>0</v>
      </c>
      <c r="AO149" s="180">
        <f t="shared" si="145"/>
        <v>26</v>
      </c>
      <c r="AP149" s="180">
        <f t="shared" si="145"/>
        <v>14</v>
      </c>
      <c r="AQ149" s="180">
        <f t="shared" si="145"/>
        <v>25</v>
      </c>
      <c r="AR149" s="180">
        <f t="shared" si="145"/>
        <v>15</v>
      </c>
      <c r="AS149" s="180">
        <f t="shared" si="145"/>
        <v>24</v>
      </c>
      <c r="AT149" s="180">
        <f t="shared" si="145"/>
        <v>29</v>
      </c>
      <c r="AU149" s="180">
        <f t="shared" si="145"/>
        <v>2</v>
      </c>
      <c r="AV149" s="180" t="str">
        <f t="shared" si="145"/>
        <v>-</v>
      </c>
      <c r="AW149" s="180" t="str">
        <f t="shared" si="145"/>
        <v>-</v>
      </c>
      <c r="AX149" s="180" t="str">
        <f t="shared" si="145"/>
        <v>-</v>
      </c>
      <c r="AY149" s="180" t="str">
        <f t="shared" si="145"/>
        <v>-</v>
      </c>
      <c r="AZ149" s="180" t="str">
        <f t="shared" si="145"/>
        <v>-</v>
      </c>
      <c r="BA149" s="180" t="str">
        <f t="shared" si="145"/>
        <v>-</v>
      </c>
      <c r="BB149" s="180" t="str">
        <f t="shared" si="145"/>
        <v>-</v>
      </c>
      <c r="BC149" s="180" t="str">
        <f t="shared" si="145"/>
        <v>-</v>
      </c>
      <c r="BD149" s="180" t="str">
        <f t="shared" si="145"/>
        <v>-</v>
      </c>
      <c r="BE149" s="180" t="str">
        <f t="shared" si="145"/>
        <v>-</v>
      </c>
      <c r="BF149" s="180" t="str">
        <f t="shared" si="145"/>
        <v>-</v>
      </c>
      <c r="BG149" s="180" t="str">
        <f t="shared" si="145"/>
        <v>-</v>
      </c>
      <c r="BH149" s="180" t="str">
        <f t="shared" si="145"/>
        <v>-</v>
      </c>
      <c r="BI149" s="180" t="str">
        <f t="shared" si="145"/>
        <v>-</v>
      </c>
      <c r="BJ149" s="180" t="str">
        <f t="shared" si="145"/>
        <v>-</v>
      </c>
      <c r="BK149" s="180" t="str">
        <f t="shared" si="145"/>
        <v>-</v>
      </c>
      <c r="BL149" s="180" t="str">
        <f t="shared" si="145"/>
        <v>-</v>
      </c>
      <c r="BM149" s="180" t="str">
        <f t="shared" si="145"/>
        <v>-</v>
      </c>
      <c r="BN149" s="180" t="str">
        <f t="shared" si="145"/>
        <v>-</v>
      </c>
      <c r="BO149" s="180" t="str">
        <f t="shared" ref="BO149:CT149" si="146">IFERROR(INDEX(LMU_Data,(BO$148*$A$148)+$A149,(d.Region-1)*15+BO$147)-1,"-")</f>
        <v>-</v>
      </c>
      <c r="BP149" s="180" t="str">
        <f t="shared" si="146"/>
        <v>-</v>
      </c>
      <c r="BQ149" s="180" t="str">
        <f t="shared" si="146"/>
        <v>-</v>
      </c>
      <c r="BR149" s="180" t="str">
        <f t="shared" si="146"/>
        <v>-</v>
      </c>
      <c r="BS149" s="180" t="str">
        <f t="shared" si="146"/>
        <v>-</v>
      </c>
      <c r="BT149" s="180" t="str">
        <f t="shared" si="146"/>
        <v>-</v>
      </c>
      <c r="BU149" s="180" t="str">
        <f t="shared" si="146"/>
        <v>-</v>
      </c>
      <c r="BV149" s="180" t="str">
        <f t="shared" si="146"/>
        <v>-</v>
      </c>
      <c r="BW149" s="180" t="str">
        <f t="shared" si="146"/>
        <v>-</v>
      </c>
      <c r="BX149" s="180" t="str">
        <f t="shared" si="146"/>
        <v>-</v>
      </c>
      <c r="BY149" s="180" t="str">
        <f t="shared" si="146"/>
        <v>-</v>
      </c>
      <c r="BZ149" s="180" t="str">
        <f t="shared" si="146"/>
        <v>-</v>
      </c>
      <c r="CA149" s="180" t="str">
        <f t="shared" si="146"/>
        <v>-</v>
      </c>
      <c r="CB149" s="180" t="str">
        <f t="shared" si="146"/>
        <v>-</v>
      </c>
      <c r="CC149" s="180" t="str">
        <f t="shared" si="146"/>
        <v>-</v>
      </c>
      <c r="CD149" s="180" t="str">
        <f t="shared" si="146"/>
        <v>-</v>
      </c>
      <c r="CE149" s="180" t="str">
        <f t="shared" si="146"/>
        <v>-</v>
      </c>
      <c r="CF149" s="180" t="str">
        <f t="shared" si="146"/>
        <v>-</v>
      </c>
      <c r="CG149" s="180" t="str">
        <f t="shared" si="146"/>
        <v>-</v>
      </c>
      <c r="CH149" s="180" t="str">
        <f t="shared" si="146"/>
        <v>-</v>
      </c>
      <c r="CI149" s="180" t="str">
        <f t="shared" si="146"/>
        <v>-</v>
      </c>
      <c r="CJ149" s="180" t="str">
        <f t="shared" si="146"/>
        <v>-</v>
      </c>
      <c r="CK149" s="180" t="str">
        <f t="shared" si="146"/>
        <v>-</v>
      </c>
      <c r="CL149" s="180" t="str">
        <f t="shared" si="146"/>
        <v>-</v>
      </c>
      <c r="CM149" s="180" t="str">
        <f t="shared" si="146"/>
        <v>-</v>
      </c>
      <c r="CN149" s="180" t="str">
        <f t="shared" si="146"/>
        <v>-</v>
      </c>
      <c r="CO149" s="180" t="str">
        <f t="shared" si="146"/>
        <v>-</v>
      </c>
      <c r="CP149" s="180" t="str">
        <f t="shared" si="146"/>
        <v>-</v>
      </c>
      <c r="CQ149" s="180" t="str">
        <f t="shared" si="146"/>
        <v>-</v>
      </c>
      <c r="CR149" s="180" t="str">
        <f t="shared" si="146"/>
        <v>-</v>
      </c>
      <c r="CS149" s="180" t="str">
        <f t="shared" si="146"/>
        <v>-</v>
      </c>
      <c r="CT149" s="180" t="str">
        <f t="shared" si="146"/>
        <v>-</v>
      </c>
      <c r="CU149" s="180" t="str">
        <f t="shared" ref="CU149:DR149" si="147">IFERROR(INDEX(LMU_Data,(CU$148*$A$148)+$A149,(d.Region-1)*15+CU$147)-1,"-")</f>
        <v>-</v>
      </c>
      <c r="CV149" s="180" t="str">
        <f t="shared" si="147"/>
        <v>-</v>
      </c>
      <c r="CW149" s="180" t="str">
        <f t="shared" si="147"/>
        <v>-</v>
      </c>
      <c r="CX149" s="180" t="str">
        <f t="shared" si="147"/>
        <v>-</v>
      </c>
      <c r="CY149" s="180" t="str">
        <f t="shared" si="147"/>
        <v>-</v>
      </c>
      <c r="CZ149" s="180" t="str">
        <f t="shared" si="147"/>
        <v>-</v>
      </c>
      <c r="DA149" s="180" t="str">
        <f t="shared" si="147"/>
        <v>-</v>
      </c>
      <c r="DB149" s="180" t="str">
        <f t="shared" si="147"/>
        <v>-</v>
      </c>
      <c r="DC149" s="180" t="str">
        <f t="shared" si="147"/>
        <v>-</v>
      </c>
      <c r="DD149" s="180" t="str">
        <f t="shared" si="147"/>
        <v>-</v>
      </c>
      <c r="DE149" s="180" t="str">
        <f t="shared" si="147"/>
        <v>-</v>
      </c>
      <c r="DF149" s="180" t="str">
        <f t="shared" si="147"/>
        <v>-</v>
      </c>
      <c r="DG149" s="180" t="str">
        <f t="shared" si="147"/>
        <v>-</v>
      </c>
      <c r="DH149" s="180" t="str">
        <f t="shared" si="147"/>
        <v>-</v>
      </c>
      <c r="DI149" s="180" t="str">
        <f t="shared" si="147"/>
        <v>-</v>
      </c>
      <c r="DJ149" s="180" t="str">
        <f t="shared" si="147"/>
        <v>-</v>
      </c>
      <c r="DK149" s="180" t="str">
        <f t="shared" si="147"/>
        <v>-</v>
      </c>
      <c r="DL149" s="180" t="str">
        <f t="shared" si="147"/>
        <v>-</v>
      </c>
      <c r="DM149" s="180" t="str">
        <f t="shared" si="147"/>
        <v>-</v>
      </c>
      <c r="DN149" s="180" t="str">
        <f t="shared" si="147"/>
        <v>-</v>
      </c>
      <c r="DO149" s="180" t="str">
        <f t="shared" si="147"/>
        <v>-</v>
      </c>
      <c r="DP149" s="180" t="str">
        <f t="shared" si="147"/>
        <v>-</v>
      </c>
      <c r="DQ149" s="180" t="str">
        <f t="shared" si="147"/>
        <v>-</v>
      </c>
      <c r="DR149" s="180" t="str">
        <f t="shared" si="147"/>
        <v>-</v>
      </c>
    </row>
    <row r="150" spans="1:122" hidden="1" outlineLevel="1">
      <c r="B150" t="s">
        <v>1004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1007</v>
      </c>
      <c r="C151" s="180">
        <f t="shared" ref="C151:L154" si="150">MAX(0,INDEX(LMU_Data,(C$148*$A$148)+$A151,(d.Region-1)*15+C$147)-0.01)</f>
        <v>149.99</v>
      </c>
      <c r="D151" s="180">
        <f t="shared" si="150"/>
        <v>0</v>
      </c>
      <c r="E151" s="180">
        <f t="shared" si="150"/>
        <v>0</v>
      </c>
      <c r="F151" s="180">
        <f t="shared" si="150"/>
        <v>0</v>
      </c>
      <c r="G151" s="180">
        <f t="shared" si="150"/>
        <v>0</v>
      </c>
      <c r="H151" s="180">
        <f t="shared" si="150"/>
        <v>0</v>
      </c>
      <c r="I151" s="180">
        <f t="shared" si="150"/>
        <v>0</v>
      </c>
      <c r="J151" s="180">
        <f t="shared" si="150"/>
        <v>0</v>
      </c>
      <c r="K151" s="180">
        <f t="shared" si="150"/>
        <v>0</v>
      </c>
      <c r="L151" s="180">
        <f t="shared" si="150"/>
        <v>0</v>
      </c>
      <c r="M151" s="180">
        <f t="shared" ref="M151:V154" si="151">MAX(0,INDEX(LMU_Data,(M$148*$A$148)+$A151,(d.Region-1)*15+M$147)-0.01)</f>
        <v>0</v>
      </c>
      <c r="N151" s="180">
        <f t="shared" si="151"/>
        <v>0</v>
      </c>
      <c r="O151" s="180">
        <f t="shared" si="151"/>
        <v>0</v>
      </c>
      <c r="P151" s="180">
        <f t="shared" si="151"/>
        <v>0</v>
      </c>
      <c r="Q151" s="180">
        <f t="shared" si="151"/>
        <v>0</v>
      </c>
      <c r="R151" s="180">
        <f t="shared" si="151"/>
        <v>146.24</v>
      </c>
      <c r="S151" s="180">
        <f t="shared" si="151"/>
        <v>146.24</v>
      </c>
      <c r="T151" s="180">
        <f t="shared" si="151"/>
        <v>146.24</v>
      </c>
      <c r="U151" s="180">
        <f t="shared" si="151"/>
        <v>146.24</v>
      </c>
      <c r="V151" s="180">
        <f t="shared" si="151"/>
        <v>146.24</v>
      </c>
      <c r="W151" s="180">
        <f t="shared" ref="W151:AF154" si="152">MAX(0,INDEX(LMU_Data,(W$148*$A$148)+$A151,(d.Region-1)*15+W$147)-0.01)</f>
        <v>146.24</v>
      </c>
      <c r="X151" s="180">
        <f t="shared" si="152"/>
        <v>146.24</v>
      </c>
      <c r="Y151" s="180">
        <f t="shared" si="152"/>
        <v>146.24</v>
      </c>
      <c r="Z151" s="180">
        <f t="shared" si="152"/>
        <v>20</v>
      </c>
      <c r="AA151" s="180">
        <f t="shared" si="152"/>
        <v>20</v>
      </c>
      <c r="AB151" s="180">
        <f t="shared" si="152"/>
        <v>20</v>
      </c>
      <c r="AC151" s="180">
        <f t="shared" si="152"/>
        <v>0</v>
      </c>
      <c r="AD151" s="180">
        <f t="shared" si="152"/>
        <v>0</v>
      </c>
      <c r="AE151" s="180">
        <f t="shared" si="152"/>
        <v>0</v>
      </c>
      <c r="AF151" s="180">
        <f t="shared" si="152"/>
        <v>0</v>
      </c>
      <c r="AG151" s="180">
        <f t="shared" ref="AG151:AP154" si="153">MAX(0,INDEX(LMU_Data,(AG$148*$A$148)+$A151,(d.Region-1)*15+AG$147)-0.01)</f>
        <v>75.289999999999992</v>
      </c>
      <c r="AH151" s="180">
        <f t="shared" si="153"/>
        <v>75.289999999999992</v>
      </c>
      <c r="AI151" s="180">
        <f t="shared" si="153"/>
        <v>75.289999999999992</v>
      </c>
      <c r="AJ151" s="180">
        <f t="shared" si="153"/>
        <v>75.289999999999992</v>
      </c>
      <c r="AK151" s="180">
        <f t="shared" si="153"/>
        <v>75.289999999999992</v>
      </c>
      <c r="AL151" s="180">
        <f t="shared" si="153"/>
        <v>75.289999999999992</v>
      </c>
      <c r="AM151" s="180">
        <f t="shared" si="153"/>
        <v>75.289999999999992</v>
      </c>
      <c r="AN151" s="180">
        <f t="shared" si="153"/>
        <v>222.87</v>
      </c>
      <c r="AO151" s="180">
        <f t="shared" si="153"/>
        <v>0</v>
      </c>
      <c r="AP151" s="180">
        <f t="shared" si="153"/>
        <v>0</v>
      </c>
      <c r="AQ151" s="180">
        <f t="shared" ref="AQ151:AZ154" si="154">MAX(0,INDEX(LMU_Data,(AQ$148*$A$148)+$A151,(d.Region-1)*15+AQ$147)-0.01)</f>
        <v>0</v>
      </c>
      <c r="AR151" s="180">
        <f t="shared" si="154"/>
        <v>0</v>
      </c>
      <c r="AS151" s="180">
        <f t="shared" si="154"/>
        <v>0</v>
      </c>
      <c r="AT151" s="180">
        <f t="shared" si="154"/>
        <v>0</v>
      </c>
      <c r="AU151" s="180">
        <f t="shared" si="154"/>
        <v>0</v>
      </c>
      <c r="AV151" s="180">
        <f t="shared" si="154"/>
        <v>0</v>
      </c>
      <c r="AW151" s="180">
        <f t="shared" si="154"/>
        <v>0</v>
      </c>
      <c r="AX151" s="180">
        <f t="shared" si="154"/>
        <v>0</v>
      </c>
      <c r="AY151" s="180">
        <f t="shared" si="154"/>
        <v>0</v>
      </c>
      <c r="AZ151" s="180">
        <f t="shared" si="154"/>
        <v>0</v>
      </c>
      <c r="BA151" s="180">
        <f t="shared" ref="BA151:BJ154" si="155">MAX(0,INDEX(LMU_Data,(BA$148*$A$148)+$A151,(d.Region-1)*15+BA$147)-0.01)</f>
        <v>0</v>
      </c>
      <c r="BB151" s="180">
        <f t="shared" si="155"/>
        <v>0</v>
      </c>
      <c r="BC151" s="180">
        <f t="shared" si="155"/>
        <v>0</v>
      </c>
      <c r="BD151" s="180">
        <f t="shared" si="155"/>
        <v>0</v>
      </c>
      <c r="BE151" s="180">
        <f t="shared" si="155"/>
        <v>0</v>
      </c>
      <c r="BF151" s="180">
        <f t="shared" si="155"/>
        <v>0</v>
      </c>
      <c r="BG151" s="180">
        <f t="shared" si="155"/>
        <v>0</v>
      </c>
      <c r="BH151" s="180">
        <f t="shared" si="155"/>
        <v>0</v>
      </c>
      <c r="BI151" s="180">
        <f t="shared" si="155"/>
        <v>0</v>
      </c>
      <c r="BJ151" s="180">
        <f t="shared" si="155"/>
        <v>0</v>
      </c>
      <c r="BK151" s="180">
        <f t="shared" ref="BK151:BT154" si="156">MAX(0,INDEX(LMU_Data,(BK$148*$A$148)+$A151,(d.Region-1)*15+BK$147)-0.01)</f>
        <v>0</v>
      </c>
      <c r="BL151" s="180">
        <f t="shared" si="156"/>
        <v>0</v>
      </c>
      <c r="BM151" s="180">
        <f t="shared" si="156"/>
        <v>0</v>
      </c>
      <c r="BN151" s="180">
        <f t="shared" si="156"/>
        <v>0</v>
      </c>
      <c r="BO151" s="180">
        <f t="shared" si="156"/>
        <v>0</v>
      </c>
      <c r="BP151" s="180">
        <f t="shared" si="156"/>
        <v>0</v>
      </c>
      <c r="BQ151" s="180">
        <f t="shared" si="156"/>
        <v>0</v>
      </c>
      <c r="BR151" s="180">
        <f t="shared" si="156"/>
        <v>0</v>
      </c>
      <c r="BS151" s="180">
        <f t="shared" si="156"/>
        <v>0</v>
      </c>
      <c r="BT151" s="180">
        <f t="shared" si="156"/>
        <v>0</v>
      </c>
      <c r="BU151" s="180">
        <f t="shared" ref="BU151:CD154" si="157">MAX(0,INDEX(LMU_Data,(BU$148*$A$148)+$A151,(d.Region-1)*15+BU$147)-0.01)</f>
        <v>0</v>
      </c>
      <c r="BV151" s="180">
        <f t="shared" si="157"/>
        <v>0</v>
      </c>
      <c r="BW151" s="180">
        <f t="shared" si="157"/>
        <v>0</v>
      </c>
      <c r="BX151" s="180">
        <f t="shared" si="157"/>
        <v>0</v>
      </c>
      <c r="BY151" s="180">
        <f t="shared" si="157"/>
        <v>0</v>
      </c>
      <c r="BZ151" s="180">
        <f t="shared" si="157"/>
        <v>0</v>
      </c>
      <c r="CA151" s="180">
        <f t="shared" si="157"/>
        <v>0</v>
      </c>
      <c r="CB151" s="180">
        <f t="shared" si="157"/>
        <v>0</v>
      </c>
      <c r="CC151" s="180">
        <f t="shared" si="157"/>
        <v>0</v>
      </c>
      <c r="CD151" s="180">
        <f t="shared" si="157"/>
        <v>0</v>
      </c>
      <c r="CE151" s="180">
        <f t="shared" ref="CE151:CN154" si="158">MAX(0,INDEX(LMU_Data,(CE$148*$A$148)+$A151,(d.Region-1)*15+CE$147)-0.01)</f>
        <v>0</v>
      </c>
      <c r="CF151" s="180">
        <f t="shared" si="158"/>
        <v>0</v>
      </c>
      <c r="CG151" s="180">
        <f t="shared" si="158"/>
        <v>0</v>
      </c>
      <c r="CH151" s="180">
        <f t="shared" si="158"/>
        <v>0</v>
      </c>
      <c r="CI151" s="180">
        <f t="shared" si="158"/>
        <v>0</v>
      </c>
      <c r="CJ151" s="180">
        <f t="shared" si="158"/>
        <v>0</v>
      </c>
      <c r="CK151" s="180">
        <f t="shared" si="158"/>
        <v>0</v>
      </c>
      <c r="CL151" s="180">
        <f t="shared" si="158"/>
        <v>0</v>
      </c>
      <c r="CM151" s="180">
        <f t="shared" si="158"/>
        <v>0</v>
      </c>
      <c r="CN151" s="180">
        <f t="shared" si="158"/>
        <v>0</v>
      </c>
      <c r="CO151" s="180">
        <f t="shared" ref="CO151:CX154" si="159">MAX(0,INDEX(LMU_Data,(CO$148*$A$148)+$A151,(d.Region-1)*15+CO$147)-0.01)</f>
        <v>0</v>
      </c>
      <c r="CP151" s="180">
        <f t="shared" si="159"/>
        <v>0</v>
      </c>
      <c r="CQ151" s="180">
        <f t="shared" si="159"/>
        <v>0</v>
      </c>
      <c r="CR151" s="180">
        <f t="shared" si="159"/>
        <v>0</v>
      </c>
      <c r="CS151" s="180">
        <f t="shared" si="159"/>
        <v>0</v>
      </c>
      <c r="CT151" s="180">
        <f t="shared" si="159"/>
        <v>0</v>
      </c>
      <c r="CU151" s="180">
        <f t="shared" si="159"/>
        <v>0</v>
      </c>
      <c r="CV151" s="180">
        <f t="shared" si="159"/>
        <v>0</v>
      </c>
      <c r="CW151" s="180">
        <f t="shared" si="159"/>
        <v>0</v>
      </c>
      <c r="CX151" s="180">
        <f t="shared" si="159"/>
        <v>0</v>
      </c>
      <c r="CY151" s="180">
        <f t="shared" ref="CY151:DH154" si="160">MAX(0,INDEX(LMU_Data,(CY$148*$A$148)+$A151,(d.Region-1)*15+CY$147)-0.01)</f>
        <v>0</v>
      </c>
      <c r="CZ151" s="180">
        <f t="shared" si="160"/>
        <v>0</v>
      </c>
      <c r="DA151" s="180">
        <f t="shared" si="160"/>
        <v>0</v>
      </c>
      <c r="DB151" s="180">
        <f t="shared" si="160"/>
        <v>0</v>
      </c>
      <c r="DC151" s="180">
        <f t="shared" si="160"/>
        <v>0</v>
      </c>
      <c r="DD151" s="180">
        <f t="shared" si="160"/>
        <v>0</v>
      </c>
      <c r="DE151" s="180">
        <f t="shared" si="160"/>
        <v>0</v>
      </c>
      <c r="DF151" s="180">
        <f t="shared" si="160"/>
        <v>0</v>
      </c>
      <c r="DG151" s="180">
        <f t="shared" si="160"/>
        <v>0</v>
      </c>
      <c r="DH151" s="180">
        <f t="shared" si="160"/>
        <v>0</v>
      </c>
      <c r="DI151" s="180">
        <f t="shared" ref="DI151:DR154" si="161">MAX(0,INDEX(LMU_Data,(DI$148*$A$148)+$A151,(d.Region-1)*15+DI$147)-0.01)</f>
        <v>0</v>
      </c>
      <c r="DJ151" s="180">
        <f t="shared" si="161"/>
        <v>0</v>
      </c>
      <c r="DK151" s="180">
        <f t="shared" si="161"/>
        <v>0</v>
      </c>
      <c r="DL151" s="180">
        <f t="shared" si="161"/>
        <v>0</v>
      </c>
      <c r="DM151" s="180">
        <f t="shared" si="161"/>
        <v>0</v>
      </c>
      <c r="DN151" s="180">
        <f t="shared" si="161"/>
        <v>0</v>
      </c>
      <c r="DO151" s="180">
        <f t="shared" si="161"/>
        <v>0</v>
      </c>
      <c r="DP151" s="180">
        <f t="shared" si="161"/>
        <v>0</v>
      </c>
      <c r="DQ151" s="180">
        <f t="shared" si="161"/>
        <v>0</v>
      </c>
      <c r="DR151" s="180">
        <f t="shared" si="161"/>
        <v>0</v>
      </c>
    </row>
    <row r="152" spans="1:122" hidden="1" outlineLevel="1">
      <c r="A152">
        <v>3</v>
      </c>
      <c r="B152" t="s">
        <v>1008</v>
      </c>
      <c r="C152" s="180">
        <f t="shared" si="150"/>
        <v>149.99</v>
      </c>
      <c r="D152" s="180">
        <f t="shared" si="150"/>
        <v>0</v>
      </c>
      <c r="E152" s="180">
        <f t="shared" si="150"/>
        <v>0</v>
      </c>
      <c r="F152" s="180">
        <f t="shared" si="150"/>
        <v>0</v>
      </c>
      <c r="G152" s="180">
        <f t="shared" si="150"/>
        <v>0</v>
      </c>
      <c r="H152" s="180">
        <f t="shared" si="150"/>
        <v>0</v>
      </c>
      <c r="I152" s="180">
        <f t="shared" si="150"/>
        <v>0</v>
      </c>
      <c r="J152" s="180">
        <f t="shared" si="150"/>
        <v>0</v>
      </c>
      <c r="K152" s="180">
        <f t="shared" si="150"/>
        <v>0</v>
      </c>
      <c r="L152" s="180">
        <f t="shared" si="150"/>
        <v>0</v>
      </c>
      <c r="M152" s="180">
        <f t="shared" si="151"/>
        <v>0</v>
      </c>
      <c r="N152" s="180">
        <f t="shared" si="151"/>
        <v>0</v>
      </c>
      <c r="O152" s="180">
        <f t="shared" si="151"/>
        <v>0</v>
      </c>
      <c r="P152" s="180">
        <f t="shared" si="151"/>
        <v>0</v>
      </c>
      <c r="Q152" s="180">
        <f t="shared" si="151"/>
        <v>0</v>
      </c>
      <c r="R152" s="180">
        <f t="shared" si="151"/>
        <v>138.04000000000002</v>
      </c>
      <c r="S152" s="180">
        <f t="shared" si="151"/>
        <v>138.04000000000002</v>
      </c>
      <c r="T152" s="180">
        <f t="shared" si="151"/>
        <v>138.04000000000002</v>
      </c>
      <c r="U152" s="180">
        <f t="shared" si="151"/>
        <v>138.04000000000002</v>
      </c>
      <c r="V152" s="180">
        <f t="shared" si="151"/>
        <v>138.04000000000002</v>
      </c>
      <c r="W152" s="180">
        <f t="shared" si="152"/>
        <v>138.04000000000002</v>
      </c>
      <c r="X152" s="180">
        <f t="shared" si="152"/>
        <v>138.04000000000002</v>
      </c>
      <c r="Y152" s="180">
        <f t="shared" si="152"/>
        <v>138.04000000000002</v>
      </c>
      <c r="Z152" s="180">
        <f t="shared" si="152"/>
        <v>41.86</v>
      </c>
      <c r="AA152" s="180">
        <f t="shared" si="152"/>
        <v>41.86</v>
      </c>
      <c r="AB152" s="180">
        <f t="shared" si="152"/>
        <v>41.86</v>
      </c>
      <c r="AC152" s="180">
        <f t="shared" si="152"/>
        <v>0</v>
      </c>
      <c r="AD152" s="180">
        <f t="shared" si="152"/>
        <v>0</v>
      </c>
      <c r="AE152" s="180">
        <f t="shared" si="152"/>
        <v>0</v>
      </c>
      <c r="AF152" s="180">
        <f t="shared" si="152"/>
        <v>0</v>
      </c>
      <c r="AG152" s="180">
        <f t="shared" si="153"/>
        <v>107.13</v>
      </c>
      <c r="AH152" s="180">
        <f t="shared" si="153"/>
        <v>107.13</v>
      </c>
      <c r="AI152" s="180">
        <f t="shared" si="153"/>
        <v>107.13</v>
      </c>
      <c r="AJ152" s="180">
        <f t="shared" si="153"/>
        <v>107.13</v>
      </c>
      <c r="AK152" s="180">
        <f t="shared" si="153"/>
        <v>107.13</v>
      </c>
      <c r="AL152" s="180">
        <f t="shared" si="153"/>
        <v>107.13</v>
      </c>
      <c r="AM152" s="180">
        <f t="shared" si="153"/>
        <v>107.13</v>
      </c>
      <c r="AN152" s="180">
        <f t="shared" si="153"/>
        <v>0</v>
      </c>
      <c r="AO152" s="180">
        <f t="shared" si="153"/>
        <v>0</v>
      </c>
      <c r="AP152" s="180">
        <f t="shared" si="153"/>
        <v>0</v>
      </c>
      <c r="AQ152" s="180">
        <f t="shared" si="154"/>
        <v>0</v>
      </c>
      <c r="AR152" s="180">
        <f t="shared" si="154"/>
        <v>0</v>
      </c>
      <c r="AS152" s="180">
        <f t="shared" si="154"/>
        <v>0</v>
      </c>
      <c r="AT152" s="180">
        <f t="shared" si="154"/>
        <v>0</v>
      </c>
      <c r="AU152" s="180">
        <f t="shared" si="154"/>
        <v>0</v>
      </c>
      <c r="AV152" s="180">
        <f t="shared" si="154"/>
        <v>0</v>
      </c>
      <c r="AW152" s="180">
        <f t="shared" si="154"/>
        <v>0</v>
      </c>
      <c r="AX152" s="180">
        <f t="shared" si="154"/>
        <v>0</v>
      </c>
      <c r="AY152" s="180">
        <f t="shared" si="154"/>
        <v>0</v>
      </c>
      <c r="AZ152" s="180">
        <f t="shared" si="154"/>
        <v>0</v>
      </c>
      <c r="BA152" s="180">
        <f t="shared" si="155"/>
        <v>0</v>
      </c>
      <c r="BB152" s="180">
        <f t="shared" si="155"/>
        <v>0</v>
      </c>
      <c r="BC152" s="180">
        <f t="shared" si="155"/>
        <v>0</v>
      </c>
      <c r="BD152" s="180">
        <f t="shared" si="155"/>
        <v>0</v>
      </c>
      <c r="BE152" s="180">
        <f t="shared" si="155"/>
        <v>0</v>
      </c>
      <c r="BF152" s="180">
        <f t="shared" si="155"/>
        <v>0</v>
      </c>
      <c r="BG152" s="180">
        <f t="shared" si="155"/>
        <v>0</v>
      </c>
      <c r="BH152" s="180">
        <f t="shared" si="155"/>
        <v>0</v>
      </c>
      <c r="BI152" s="180">
        <f t="shared" si="155"/>
        <v>0</v>
      </c>
      <c r="BJ152" s="180">
        <f t="shared" si="155"/>
        <v>0</v>
      </c>
      <c r="BK152" s="180">
        <f t="shared" si="156"/>
        <v>0</v>
      </c>
      <c r="BL152" s="180">
        <f t="shared" si="156"/>
        <v>0</v>
      </c>
      <c r="BM152" s="180">
        <f t="shared" si="156"/>
        <v>0</v>
      </c>
      <c r="BN152" s="180">
        <f t="shared" si="156"/>
        <v>0</v>
      </c>
      <c r="BO152" s="180">
        <f t="shared" si="156"/>
        <v>0</v>
      </c>
      <c r="BP152" s="180">
        <f t="shared" si="156"/>
        <v>0</v>
      </c>
      <c r="BQ152" s="180">
        <f t="shared" si="156"/>
        <v>0</v>
      </c>
      <c r="BR152" s="180">
        <f t="shared" si="156"/>
        <v>0</v>
      </c>
      <c r="BS152" s="180">
        <f t="shared" si="156"/>
        <v>0</v>
      </c>
      <c r="BT152" s="180">
        <f t="shared" si="156"/>
        <v>0</v>
      </c>
      <c r="BU152" s="180">
        <f t="shared" si="157"/>
        <v>0</v>
      </c>
      <c r="BV152" s="180">
        <f t="shared" si="157"/>
        <v>0</v>
      </c>
      <c r="BW152" s="180">
        <f t="shared" si="157"/>
        <v>0</v>
      </c>
      <c r="BX152" s="180">
        <f t="shared" si="157"/>
        <v>0</v>
      </c>
      <c r="BY152" s="180">
        <f t="shared" si="157"/>
        <v>0</v>
      </c>
      <c r="BZ152" s="180">
        <f t="shared" si="157"/>
        <v>0</v>
      </c>
      <c r="CA152" s="180">
        <f t="shared" si="157"/>
        <v>0</v>
      </c>
      <c r="CB152" s="180">
        <f t="shared" si="157"/>
        <v>0</v>
      </c>
      <c r="CC152" s="180">
        <f t="shared" si="157"/>
        <v>0</v>
      </c>
      <c r="CD152" s="180">
        <f t="shared" si="157"/>
        <v>0</v>
      </c>
      <c r="CE152" s="180">
        <f t="shared" si="158"/>
        <v>0</v>
      </c>
      <c r="CF152" s="180">
        <f t="shared" si="158"/>
        <v>0</v>
      </c>
      <c r="CG152" s="180">
        <f t="shared" si="158"/>
        <v>0</v>
      </c>
      <c r="CH152" s="180">
        <f t="shared" si="158"/>
        <v>0</v>
      </c>
      <c r="CI152" s="180">
        <f t="shared" si="158"/>
        <v>0</v>
      </c>
      <c r="CJ152" s="180">
        <f t="shared" si="158"/>
        <v>0</v>
      </c>
      <c r="CK152" s="180">
        <f t="shared" si="158"/>
        <v>0</v>
      </c>
      <c r="CL152" s="180">
        <f t="shared" si="158"/>
        <v>0</v>
      </c>
      <c r="CM152" s="180">
        <f t="shared" si="158"/>
        <v>0</v>
      </c>
      <c r="CN152" s="180">
        <f t="shared" si="158"/>
        <v>0</v>
      </c>
      <c r="CO152" s="180">
        <f t="shared" si="159"/>
        <v>0</v>
      </c>
      <c r="CP152" s="180">
        <f t="shared" si="159"/>
        <v>0</v>
      </c>
      <c r="CQ152" s="180">
        <f t="shared" si="159"/>
        <v>0</v>
      </c>
      <c r="CR152" s="180">
        <f t="shared" si="159"/>
        <v>0</v>
      </c>
      <c r="CS152" s="180">
        <f t="shared" si="159"/>
        <v>0</v>
      </c>
      <c r="CT152" s="180">
        <f t="shared" si="159"/>
        <v>0</v>
      </c>
      <c r="CU152" s="180">
        <f t="shared" si="159"/>
        <v>0</v>
      </c>
      <c r="CV152" s="180">
        <f t="shared" si="159"/>
        <v>0</v>
      </c>
      <c r="CW152" s="180">
        <f t="shared" si="159"/>
        <v>0</v>
      </c>
      <c r="CX152" s="180">
        <f t="shared" si="159"/>
        <v>0</v>
      </c>
      <c r="CY152" s="180">
        <f t="shared" si="160"/>
        <v>0</v>
      </c>
      <c r="CZ152" s="180">
        <f t="shared" si="160"/>
        <v>0</v>
      </c>
      <c r="DA152" s="180">
        <f t="shared" si="160"/>
        <v>0</v>
      </c>
      <c r="DB152" s="180">
        <f t="shared" si="160"/>
        <v>0</v>
      </c>
      <c r="DC152" s="180">
        <f t="shared" si="160"/>
        <v>0</v>
      </c>
      <c r="DD152" s="180">
        <f t="shared" si="160"/>
        <v>0</v>
      </c>
      <c r="DE152" s="180">
        <f t="shared" si="160"/>
        <v>0</v>
      </c>
      <c r="DF152" s="180">
        <f t="shared" si="160"/>
        <v>0</v>
      </c>
      <c r="DG152" s="180">
        <f t="shared" si="160"/>
        <v>0</v>
      </c>
      <c r="DH152" s="180">
        <f t="shared" si="160"/>
        <v>0</v>
      </c>
      <c r="DI152" s="180">
        <f t="shared" si="161"/>
        <v>0</v>
      </c>
      <c r="DJ152" s="180">
        <f t="shared" si="161"/>
        <v>0</v>
      </c>
      <c r="DK152" s="180">
        <f t="shared" si="161"/>
        <v>0</v>
      </c>
      <c r="DL152" s="180">
        <f t="shared" si="161"/>
        <v>0</v>
      </c>
      <c r="DM152" s="180">
        <f t="shared" si="161"/>
        <v>0</v>
      </c>
      <c r="DN152" s="180">
        <f t="shared" si="161"/>
        <v>0</v>
      </c>
      <c r="DO152" s="180">
        <f t="shared" si="161"/>
        <v>0</v>
      </c>
      <c r="DP152" s="180">
        <f t="shared" si="161"/>
        <v>0</v>
      </c>
      <c r="DQ152" s="180">
        <f t="shared" si="161"/>
        <v>0</v>
      </c>
      <c r="DR152" s="180">
        <f t="shared" si="161"/>
        <v>0</v>
      </c>
    </row>
    <row r="153" spans="1:122" hidden="1" outlineLevel="1">
      <c r="A153">
        <v>4</v>
      </c>
      <c r="B153" t="s">
        <v>1009</v>
      </c>
      <c r="C153" s="180">
        <f t="shared" si="150"/>
        <v>149.99</v>
      </c>
      <c r="D153" s="180">
        <f t="shared" si="150"/>
        <v>0</v>
      </c>
      <c r="E153" s="180">
        <f t="shared" si="150"/>
        <v>0</v>
      </c>
      <c r="F153" s="180">
        <f t="shared" si="150"/>
        <v>0</v>
      </c>
      <c r="G153" s="180">
        <f t="shared" si="150"/>
        <v>0</v>
      </c>
      <c r="H153" s="180">
        <f t="shared" si="150"/>
        <v>0</v>
      </c>
      <c r="I153" s="180">
        <f t="shared" si="150"/>
        <v>0</v>
      </c>
      <c r="J153" s="180">
        <f t="shared" si="150"/>
        <v>0</v>
      </c>
      <c r="K153" s="180">
        <f t="shared" si="150"/>
        <v>0</v>
      </c>
      <c r="L153" s="180">
        <f t="shared" si="150"/>
        <v>0</v>
      </c>
      <c r="M153" s="180">
        <f t="shared" si="151"/>
        <v>0</v>
      </c>
      <c r="N153" s="180">
        <f t="shared" si="151"/>
        <v>0</v>
      </c>
      <c r="O153" s="180">
        <f t="shared" si="151"/>
        <v>0</v>
      </c>
      <c r="P153" s="180">
        <f t="shared" si="151"/>
        <v>0</v>
      </c>
      <c r="Q153" s="180">
        <f t="shared" si="151"/>
        <v>0</v>
      </c>
      <c r="R153" s="180">
        <f t="shared" si="151"/>
        <v>138.04000000000002</v>
      </c>
      <c r="S153" s="180">
        <f t="shared" si="151"/>
        <v>138.04000000000002</v>
      </c>
      <c r="T153" s="180">
        <f t="shared" si="151"/>
        <v>138.04000000000002</v>
      </c>
      <c r="U153" s="180">
        <f t="shared" si="151"/>
        <v>138.04000000000002</v>
      </c>
      <c r="V153" s="180">
        <f t="shared" si="151"/>
        <v>138.04000000000002</v>
      </c>
      <c r="W153" s="180">
        <f t="shared" si="152"/>
        <v>138.04000000000002</v>
      </c>
      <c r="X153" s="180">
        <f t="shared" si="152"/>
        <v>138.04000000000002</v>
      </c>
      <c r="Y153" s="180">
        <f t="shared" si="152"/>
        <v>138.04000000000002</v>
      </c>
      <c r="Z153" s="180">
        <f t="shared" si="152"/>
        <v>41.86</v>
      </c>
      <c r="AA153" s="180">
        <f t="shared" si="152"/>
        <v>41.86</v>
      </c>
      <c r="AB153" s="180">
        <f t="shared" si="152"/>
        <v>41.86</v>
      </c>
      <c r="AC153" s="180">
        <f t="shared" si="152"/>
        <v>0</v>
      </c>
      <c r="AD153" s="180">
        <f t="shared" si="152"/>
        <v>0</v>
      </c>
      <c r="AE153" s="180">
        <f t="shared" si="152"/>
        <v>0</v>
      </c>
      <c r="AF153" s="180">
        <f t="shared" si="152"/>
        <v>0</v>
      </c>
      <c r="AG153" s="180">
        <f t="shared" si="153"/>
        <v>107.13</v>
      </c>
      <c r="AH153" s="180">
        <f t="shared" si="153"/>
        <v>107.13</v>
      </c>
      <c r="AI153" s="180">
        <f t="shared" si="153"/>
        <v>107.13</v>
      </c>
      <c r="AJ153" s="180">
        <f t="shared" si="153"/>
        <v>107.13</v>
      </c>
      <c r="AK153" s="180">
        <f t="shared" si="153"/>
        <v>107.13</v>
      </c>
      <c r="AL153" s="180">
        <f t="shared" si="153"/>
        <v>107.13</v>
      </c>
      <c r="AM153" s="180">
        <f t="shared" si="153"/>
        <v>107.13</v>
      </c>
      <c r="AN153" s="180">
        <f t="shared" si="153"/>
        <v>0</v>
      </c>
      <c r="AO153" s="180">
        <f t="shared" si="153"/>
        <v>0</v>
      </c>
      <c r="AP153" s="180">
        <f t="shared" si="153"/>
        <v>0</v>
      </c>
      <c r="AQ153" s="180">
        <f t="shared" si="154"/>
        <v>0</v>
      </c>
      <c r="AR153" s="180">
        <f t="shared" si="154"/>
        <v>0</v>
      </c>
      <c r="AS153" s="180">
        <f t="shared" si="154"/>
        <v>0</v>
      </c>
      <c r="AT153" s="180">
        <f t="shared" si="154"/>
        <v>0</v>
      </c>
      <c r="AU153" s="180">
        <f t="shared" si="154"/>
        <v>0</v>
      </c>
      <c r="AV153" s="180">
        <f t="shared" si="154"/>
        <v>0</v>
      </c>
      <c r="AW153" s="180">
        <f t="shared" si="154"/>
        <v>0</v>
      </c>
      <c r="AX153" s="180">
        <f t="shared" si="154"/>
        <v>0</v>
      </c>
      <c r="AY153" s="180">
        <f t="shared" si="154"/>
        <v>0</v>
      </c>
      <c r="AZ153" s="180">
        <f t="shared" si="154"/>
        <v>0</v>
      </c>
      <c r="BA153" s="180">
        <f t="shared" si="155"/>
        <v>0</v>
      </c>
      <c r="BB153" s="180">
        <f t="shared" si="155"/>
        <v>0</v>
      </c>
      <c r="BC153" s="180">
        <f t="shared" si="155"/>
        <v>0</v>
      </c>
      <c r="BD153" s="180">
        <f t="shared" si="155"/>
        <v>0</v>
      </c>
      <c r="BE153" s="180">
        <f t="shared" si="155"/>
        <v>0</v>
      </c>
      <c r="BF153" s="180">
        <f t="shared" si="155"/>
        <v>0</v>
      </c>
      <c r="BG153" s="180">
        <f t="shared" si="155"/>
        <v>0</v>
      </c>
      <c r="BH153" s="180">
        <f t="shared" si="155"/>
        <v>0</v>
      </c>
      <c r="BI153" s="180">
        <f t="shared" si="155"/>
        <v>0</v>
      </c>
      <c r="BJ153" s="180">
        <f t="shared" si="155"/>
        <v>0</v>
      </c>
      <c r="BK153" s="180">
        <f t="shared" si="156"/>
        <v>0</v>
      </c>
      <c r="BL153" s="180">
        <f t="shared" si="156"/>
        <v>0</v>
      </c>
      <c r="BM153" s="180">
        <f t="shared" si="156"/>
        <v>0</v>
      </c>
      <c r="BN153" s="180">
        <f t="shared" si="156"/>
        <v>0</v>
      </c>
      <c r="BO153" s="180">
        <f t="shared" si="156"/>
        <v>0</v>
      </c>
      <c r="BP153" s="180">
        <f t="shared" si="156"/>
        <v>0</v>
      </c>
      <c r="BQ153" s="180">
        <f t="shared" si="156"/>
        <v>0</v>
      </c>
      <c r="BR153" s="180">
        <f t="shared" si="156"/>
        <v>0</v>
      </c>
      <c r="BS153" s="180">
        <f t="shared" si="156"/>
        <v>0</v>
      </c>
      <c r="BT153" s="180">
        <f t="shared" si="156"/>
        <v>0</v>
      </c>
      <c r="BU153" s="180">
        <f t="shared" si="157"/>
        <v>0</v>
      </c>
      <c r="BV153" s="180">
        <f t="shared" si="157"/>
        <v>0</v>
      </c>
      <c r="BW153" s="180">
        <f t="shared" si="157"/>
        <v>0</v>
      </c>
      <c r="BX153" s="180">
        <f t="shared" si="157"/>
        <v>0</v>
      </c>
      <c r="BY153" s="180">
        <f t="shared" si="157"/>
        <v>0</v>
      </c>
      <c r="BZ153" s="180">
        <f t="shared" si="157"/>
        <v>0</v>
      </c>
      <c r="CA153" s="180">
        <f t="shared" si="157"/>
        <v>0</v>
      </c>
      <c r="CB153" s="180">
        <f t="shared" si="157"/>
        <v>0</v>
      </c>
      <c r="CC153" s="180">
        <f t="shared" si="157"/>
        <v>0</v>
      </c>
      <c r="CD153" s="180">
        <f t="shared" si="157"/>
        <v>0</v>
      </c>
      <c r="CE153" s="180">
        <f t="shared" si="158"/>
        <v>0</v>
      </c>
      <c r="CF153" s="180">
        <f t="shared" si="158"/>
        <v>0</v>
      </c>
      <c r="CG153" s="180">
        <f t="shared" si="158"/>
        <v>0</v>
      </c>
      <c r="CH153" s="180">
        <f t="shared" si="158"/>
        <v>0</v>
      </c>
      <c r="CI153" s="180">
        <f t="shared" si="158"/>
        <v>0</v>
      </c>
      <c r="CJ153" s="180">
        <f t="shared" si="158"/>
        <v>0</v>
      </c>
      <c r="CK153" s="180">
        <f t="shared" si="158"/>
        <v>0</v>
      </c>
      <c r="CL153" s="180">
        <f t="shared" si="158"/>
        <v>0</v>
      </c>
      <c r="CM153" s="180">
        <f t="shared" si="158"/>
        <v>0</v>
      </c>
      <c r="CN153" s="180">
        <f t="shared" si="158"/>
        <v>0</v>
      </c>
      <c r="CO153" s="180">
        <f t="shared" si="159"/>
        <v>0</v>
      </c>
      <c r="CP153" s="180">
        <f t="shared" si="159"/>
        <v>0</v>
      </c>
      <c r="CQ153" s="180">
        <f t="shared" si="159"/>
        <v>0</v>
      </c>
      <c r="CR153" s="180">
        <f t="shared" si="159"/>
        <v>0</v>
      </c>
      <c r="CS153" s="180">
        <f t="shared" si="159"/>
        <v>0</v>
      </c>
      <c r="CT153" s="180">
        <f t="shared" si="159"/>
        <v>0</v>
      </c>
      <c r="CU153" s="180">
        <f t="shared" si="159"/>
        <v>0</v>
      </c>
      <c r="CV153" s="180">
        <f t="shared" si="159"/>
        <v>0</v>
      </c>
      <c r="CW153" s="180">
        <f t="shared" si="159"/>
        <v>0</v>
      </c>
      <c r="CX153" s="180">
        <f t="shared" si="159"/>
        <v>0</v>
      </c>
      <c r="CY153" s="180">
        <f t="shared" si="160"/>
        <v>0</v>
      </c>
      <c r="CZ153" s="180">
        <f t="shared" si="160"/>
        <v>0</v>
      </c>
      <c r="DA153" s="180">
        <f t="shared" si="160"/>
        <v>0</v>
      </c>
      <c r="DB153" s="180">
        <f t="shared" si="160"/>
        <v>0</v>
      </c>
      <c r="DC153" s="180">
        <f t="shared" si="160"/>
        <v>0</v>
      </c>
      <c r="DD153" s="180">
        <f t="shared" si="160"/>
        <v>0</v>
      </c>
      <c r="DE153" s="180">
        <f t="shared" si="160"/>
        <v>0</v>
      </c>
      <c r="DF153" s="180">
        <f t="shared" si="160"/>
        <v>0</v>
      </c>
      <c r="DG153" s="180">
        <f t="shared" si="160"/>
        <v>0</v>
      </c>
      <c r="DH153" s="180">
        <f t="shared" si="160"/>
        <v>0</v>
      </c>
      <c r="DI153" s="180">
        <f t="shared" si="161"/>
        <v>0</v>
      </c>
      <c r="DJ153" s="180">
        <f t="shared" si="161"/>
        <v>0</v>
      </c>
      <c r="DK153" s="180">
        <f t="shared" si="161"/>
        <v>0</v>
      </c>
      <c r="DL153" s="180">
        <f t="shared" si="161"/>
        <v>0</v>
      </c>
      <c r="DM153" s="180">
        <f t="shared" si="161"/>
        <v>0</v>
      </c>
      <c r="DN153" s="180">
        <f t="shared" si="161"/>
        <v>0</v>
      </c>
      <c r="DO153" s="180">
        <f t="shared" si="161"/>
        <v>0</v>
      </c>
      <c r="DP153" s="180">
        <f t="shared" si="161"/>
        <v>0</v>
      </c>
      <c r="DQ153" s="180">
        <f t="shared" si="161"/>
        <v>0</v>
      </c>
      <c r="DR153" s="180">
        <f t="shared" si="161"/>
        <v>0</v>
      </c>
    </row>
    <row r="154" spans="1:122" hidden="1" outlineLevel="1">
      <c r="A154">
        <v>5</v>
      </c>
      <c r="B154" t="s">
        <v>1010</v>
      </c>
      <c r="C154" s="180">
        <f t="shared" si="150"/>
        <v>149.99</v>
      </c>
      <c r="D154" s="180">
        <f t="shared" si="150"/>
        <v>0</v>
      </c>
      <c r="E154" s="180">
        <f t="shared" si="150"/>
        <v>0</v>
      </c>
      <c r="F154" s="180">
        <f t="shared" si="150"/>
        <v>0</v>
      </c>
      <c r="G154" s="180">
        <f t="shared" si="150"/>
        <v>0</v>
      </c>
      <c r="H154" s="180">
        <f t="shared" si="150"/>
        <v>0</v>
      </c>
      <c r="I154" s="180">
        <f t="shared" si="150"/>
        <v>0</v>
      </c>
      <c r="J154" s="180">
        <f t="shared" si="150"/>
        <v>0</v>
      </c>
      <c r="K154" s="180">
        <f t="shared" si="150"/>
        <v>0</v>
      </c>
      <c r="L154" s="180">
        <f t="shared" si="150"/>
        <v>0</v>
      </c>
      <c r="M154" s="180">
        <f t="shared" si="151"/>
        <v>0</v>
      </c>
      <c r="N154" s="180">
        <f t="shared" si="151"/>
        <v>0</v>
      </c>
      <c r="O154" s="180">
        <f t="shared" si="151"/>
        <v>0</v>
      </c>
      <c r="P154" s="180">
        <f t="shared" si="151"/>
        <v>0</v>
      </c>
      <c r="Q154" s="180">
        <f t="shared" si="151"/>
        <v>0</v>
      </c>
      <c r="R154" s="180">
        <f t="shared" si="151"/>
        <v>153.74</v>
      </c>
      <c r="S154" s="180">
        <f t="shared" si="151"/>
        <v>153.74</v>
      </c>
      <c r="T154" s="180">
        <f t="shared" si="151"/>
        <v>153.74</v>
      </c>
      <c r="U154" s="180">
        <f t="shared" si="151"/>
        <v>153.74</v>
      </c>
      <c r="V154" s="180">
        <f t="shared" si="151"/>
        <v>153.74</v>
      </c>
      <c r="W154" s="180">
        <f t="shared" si="152"/>
        <v>153.74</v>
      </c>
      <c r="X154" s="180">
        <f t="shared" si="152"/>
        <v>153.74</v>
      </c>
      <c r="Y154" s="180">
        <f t="shared" si="152"/>
        <v>153.74</v>
      </c>
      <c r="Z154" s="180">
        <f t="shared" si="152"/>
        <v>0</v>
      </c>
      <c r="AA154" s="180">
        <f t="shared" si="152"/>
        <v>0</v>
      </c>
      <c r="AB154" s="180">
        <f t="shared" si="152"/>
        <v>0</v>
      </c>
      <c r="AC154" s="180">
        <f t="shared" si="152"/>
        <v>0</v>
      </c>
      <c r="AD154" s="180">
        <f t="shared" si="152"/>
        <v>0</v>
      </c>
      <c r="AE154" s="180">
        <f t="shared" si="152"/>
        <v>0</v>
      </c>
      <c r="AF154" s="180">
        <f t="shared" si="152"/>
        <v>0</v>
      </c>
      <c r="AG154" s="180">
        <f t="shared" si="153"/>
        <v>88.83</v>
      </c>
      <c r="AH154" s="180">
        <f t="shared" si="153"/>
        <v>88.83</v>
      </c>
      <c r="AI154" s="180">
        <f t="shared" si="153"/>
        <v>88.83</v>
      </c>
      <c r="AJ154" s="180">
        <f t="shared" si="153"/>
        <v>88.83</v>
      </c>
      <c r="AK154" s="180">
        <f t="shared" si="153"/>
        <v>88.83</v>
      </c>
      <c r="AL154" s="180">
        <f t="shared" si="153"/>
        <v>88.83</v>
      </c>
      <c r="AM154" s="180">
        <f t="shared" si="153"/>
        <v>88.83</v>
      </c>
      <c r="AN154" s="180">
        <f t="shared" si="153"/>
        <v>128.08000000000001</v>
      </c>
      <c r="AO154" s="180">
        <f t="shared" si="153"/>
        <v>0</v>
      </c>
      <c r="AP154" s="180">
        <f t="shared" si="153"/>
        <v>0</v>
      </c>
      <c r="AQ154" s="180">
        <f t="shared" si="154"/>
        <v>0</v>
      </c>
      <c r="AR154" s="180">
        <f t="shared" si="154"/>
        <v>0</v>
      </c>
      <c r="AS154" s="180">
        <f t="shared" si="154"/>
        <v>0</v>
      </c>
      <c r="AT154" s="180">
        <f t="shared" si="154"/>
        <v>0</v>
      </c>
      <c r="AU154" s="180">
        <f t="shared" si="154"/>
        <v>0</v>
      </c>
      <c r="AV154" s="180">
        <f t="shared" si="154"/>
        <v>0</v>
      </c>
      <c r="AW154" s="180">
        <f t="shared" si="154"/>
        <v>0</v>
      </c>
      <c r="AX154" s="180">
        <f t="shared" si="154"/>
        <v>0</v>
      </c>
      <c r="AY154" s="180">
        <f t="shared" si="154"/>
        <v>0</v>
      </c>
      <c r="AZ154" s="180">
        <f t="shared" si="154"/>
        <v>0</v>
      </c>
      <c r="BA154" s="180">
        <f t="shared" si="155"/>
        <v>0</v>
      </c>
      <c r="BB154" s="180">
        <f t="shared" si="155"/>
        <v>0</v>
      </c>
      <c r="BC154" s="180">
        <f t="shared" si="155"/>
        <v>0</v>
      </c>
      <c r="BD154" s="180">
        <f t="shared" si="155"/>
        <v>0</v>
      </c>
      <c r="BE154" s="180">
        <f t="shared" si="155"/>
        <v>0</v>
      </c>
      <c r="BF154" s="180">
        <f t="shared" si="155"/>
        <v>0</v>
      </c>
      <c r="BG154" s="180">
        <f t="shared" si="155"/>
        <v>0</v>
      </c>
      <c r="BH154" s="180">
        <f t="shared" si="155"/>
        <v>0</v>
      </c>
      <c r="BI154" s="180">
        <f t="shared" si="155"/>
        <v>0</v>
      </c>
      <c r="BJ154" s="180">
        <f t="shared" si="155"/>
        <v>0</v>
      </c>
      <c r="BK154" s="180">
        <f t="shared" si="156"/>
        <v>0</v>
      </c>
      <c r="BL154" s="180">
        <f t="shared" si="156"/>
        <v>0</v>
      </c>
      <c r="BM154" s="180">
        <f t="shared" si="156"/>
        <v>0</v>
      </c>
      <c r="BN154" s="180">
        <f t="shared" si="156"/>
        <v>0</v>
      </c>
      <c r="BO154" s="180">
        <f t="shared" si="156"/>
        <v>0</v>
      </c>
      <c r="BP154" s="180">
        <f t="shared" si="156"/>
        <v>0</v>
      </c>
      <c r="BQ154" s="180">
        <f t="shared" si="156"/>
        <v>0</v>
      </c>
      <c r="BR154" s="180">
        <f t="shared" si="156"/>
        <v>0</v>
      </c>
      <c r="BS154" s="180">
        <f t="shared" si="156"/>
        <v>0</v>
      </c>
      <c r="BT154" s="180">
        <f t="shared" si="156"/>
        <v>0</v>
      </c>
      <c r="BU154" s="180">
        <f t="shared" si="157"/>
        <v>0</v>
      </c>
      <c r="BV154" s="180">
        <f t="shared" si="157"/>
        <v>0</v>
      </c>
      <c r="BW154" s="180">
        <f t="shared" si="157"/>
        <v>0</v>
      </c>
      <c r="BX154" s="180">
        <f t="shared" si="157"/>
        <v>0</v>
      </c>
      <c r="BY154" s="180">
        <f t="shared" si="157"/>
        <v>0</v>
      </c>
      <c r="BZ154" s="180">
        <f t="shared" si="157"/>
        <v>0</v>
      </c>
      <c r="CA154" s="180">
        <f t="shared" si="157"/>
        <v>0</v>
      </c>
      <c r="CB154" s="180">
        <f t="shared" si="157"/>
        <v>0</v>
      </c>
      <c r="CC154" s="180">
        <f t="shared" si="157"/>
        <v>0</v>
      </c>
      <c r="CD154" s="180">
        <f t="shared" si="157"/>
        <v>0</v>
      </c>
      <c r="CE154" s="180">
        <f t="shared" si="158"/>
        <v>0</v>
      </c>
      <c r="CF154" s="180">
        <f t="shared" si="158"/>
        <v>0</v>
      </c>
      <c r="CG154" s="180">
        <f t="shared" si="158"/>
        <v>0</v>
      </c>
      <c r="CH154" s="180">
        <f t="shared" si="158"/>
        <v>0</v>
      </c>
      <c r="CI154" s="180">
        <f t="shared" si="158"/>
        <v>0</v>
      </c>
      <c r="CJ154" s="180">
        <f t="shared" si="158"/>
        <v>0</v>
      </c>
      <c r="CK154" s="180">
        <f t="shared" si="158"/>
        <v>0</v>
      </c>
      <c r="CL154" s="180">
        <f t="shared" si="158"/>
        <v>0</v>
      </c>
      <c r="CM154" s="180">
        <f t="shared" si="158"/>
        <v>0</v>
      </c>
      <c r="CN154" s="180">
        <f t="shared" si="158"/>
        <v>0</v>
      </c>
      <c r="CO154" s="180">
        <f t="shared" si="159"/>
        <v>0</v>
      </c>
      <c r="CP154" s="180">
        <f t="shared" si="159"/>
        <v>0</v>
      </c>
      <c r="CQ154" s="180">
        <f t="shared" si="159"/>
        <v>0</v>
      </c>
      <c r="CR154" s="180">
        <f t="shared" si="159"/>
        <v>0</v>
      </c>
      <c r="CS154" s="180">
        <f t="shared" si="159"/>
        <v>0</v>
      </c>
      <c r="CT154" s="180">
        <f t="shared" si="159"/>
        <v>0</v>
      </c>
      <c r="CU154" s="180">
        <f t="shared" si="159"/>
        <v>0</v>
      </c>
      <c r="CV154" s="180">
        <f t="shared" si="159"/>
        <v>0</v>
      </c>
      <c r="CW154" s="180">
        <f t="shared" si="159"/>
        <v>0</v>
      </c>
      <c r="CX154" s="180">
        <f t="shared" si="159"/>
        <v>0</v>
      </c>
      <c r="CY154" s="180">
        <f t="shared" si="160"/>
        <v>0</v>
      </c>
      <c r="CZ154" s="180">
        <f t="shared" si="160"/>
        <v>0</v>
      </c>
      <c r="DA154" s="180">
        <f t="shared" si="160"/>
        <v>0</v>
      </c>
      <c r="DB154" s="180">
        <f t="shared" si="160"/>
        <v>0</v>
      </c>
      <c r="DC154" s="180">
        <f t="shared" si="160"/>
        <v>0</v>
      </c>
      <c r="DD154" s="180">
        <f t="shared" si="160"/>
        <v>0</v>
      </c>
      <c r="DE154" s="180">
        <f t="shared" si="160"/>
        <v>0</v>
      </c>
      <c r="DF154" s="180">
        <f t="shared" si="160"/>
        <v>0</v>
      </c>
      <c r="DG154" s="180">
        <f t="shared" si="160"/>
        <v>0</v>
      </c>
      <c r="DH154" s="180">
        <f t="shared" si="160"/>
        <v>0</v>
      </c>
      <c r="DI154" s="180">
        <f t="shared" si="161"/>
        <v>0</v>
      </c>
      <c r="DJ154" s="180">
        <f t="shared" si="161"/>
        <v>0</v>
      </c>
      <c r="DK154" s="180">
        <f t="shared" si="161"/>
        <v>0</v>
      </c>
      <c r="DL154" s="180">
        <f t="shared" si="161"/>
        <v>0</v>
      </c>
      <c r="DM154" s="180">
        <f t="shared" si="161"/>
        <v>0</v>
      </c>
      <c r="DN154" s="180">
        <f t="shared" si="161"/>
        <v>0</v>
      </c>
      <c r="DO154" s="180">
        <f t="shared" si="161"/>
        <v>0</v>
      </c>
      <c r="DP154" s="180">
        <f t="shared" si="161"/>
        <v>0</v>
      </c>
      <c r="DQ154" s="180">
        <f t="shared" si="161"/>
        <v>0</v>
      </c>
      <c r="DR154" s="180">
        <f t="shared" si="161"/>
        <v>0</v>
      </c>
    </row>
    <row r="155" spans="1:122" hidden="1" outlineLevel="1"/>
    <row r="156" spans="1:122" ht="17.25" hidden="1" outlineLevel="1">
      <c r="B156" s="18" t="s">
        <v>1011</v>
      </c>
      <c r="C156" s="178" t="s">
        <v>663</v>
      </c>
      <c r="D156" s="178"/>
      <c r="E156" s="178"/>
      <c r="F156" s="178"/>
      <c r="G156" s="178"/>
      <c r="H156" s="178"/>
      <c r="I156" s="178"/>
      <c r="J156" s="178"/>
      <c r="K156" s="178"/>
      <c r="L156" s="178"/>
      <c r="M156" s="178"/>
      <c r="N156" s="178"/>
      <c r="O156" s="178"/>
      <c r="P156" s="178"/>
      <c r="Q156" s="178"/>
      <c r="R156" s="178" t="s">
        <v>664</v>
      </c>
      <c r="S156" s="178"/>
      <c r="T156" s="178"/>
      <c r="U156" s="178"/>
      <c r="V156" s="178"/>
      <c r="W156" s="178"/>
      <c r="X156" s="178"/>
      <c r="Y156" s="178"/>
      <c r="Z156" s="178"/>
      <c r="AA156" s="178"/>
      <c r="AB156" s="178"/>
      <c r="AC156" s="178"/>
      <c r="AD156" s="178"/>
      <c r="AE156" s="178"/>
      <c r="AF156" s="178"/>
      <c r="AG156" s="178" t="s">
        <v>705</v>
      </c>
      <c r="AH156" s="179"/>
      <c r="AI156" s="179"/>
      <c r="AJ156" s="179"/>
      <c r="AK156" s="179"/>
      <c r="AL156" s="179"/>
      <c r="AM156" s="179"/>
      <c r="AN156" s="179"/>
      <c r="AO156" s="179"/>
      <c r="AP156" s="179"/>
      <c r="AQ156" s="179"/>
      <c r="AR156" s="179"/>
      <c r="AS156" s="179"/>
      <c r="AT156" s="179"/>
      <c r="AU156" s="179"/>
    </row>
    <row r="157" spans="1:122" hidden="1" outlineLevel="1">
      <c r="B157" s="38" t="s">
        <v>1125</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1013</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1014</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1015</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1016</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1125</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1019</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1014</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1015</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1016</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1125</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1020</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1014</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1015</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1016</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1125</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1021</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1014</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1015</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1016</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1125</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1022</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1014</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1015</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1016</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1125</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1023</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1014</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1015</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1016</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1125</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1024</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1014</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1015</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1016</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1125</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1025</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1014</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1015</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1016</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1027</v>
      </c>
    </row>
    <row r="200" spans="1:47" ht="17.25" hidden="1" outlineLevel="1" collapsed="1">
      <c r="H200" s="179" t="s">
        <v>1038</v>
      </c>
      <c r="I200" s="179"/>
      <c r="J200" s="179"/>
      <c r="K200" s="179"/>
      <c r="L200" s="179" t="s">
        <v>1039</v>
      </c>
      <c r="M200" s="179"/>
      <c r="N200" s="179"/>
      <c r="O200" s="179"/>
      <c r="P200" s="179" t="s">
        <v>1040</v>
      </c>
      <c r="Q200" s="179"/>
      <c r="R200" s="179"/>
      <c r="S200" s="179"/>
    </row>
    <row r="201" spans="1:47" ht="108.75" hidden="1" outlineLevel="1">
      <c r="C201" s="33" t="s">
        <v>1028</v>
      </c>
      <c r="D201" s="33" t="s">
        <v>1045</v>
      </c>
      <c r="E201" s="33" t="s">
        <v>1045</v>
      </c>
      <c r="F201" s="33" t="s">
        <v>1045</v>
      </c>
      <c r="G201" s="33" t="s">
        <v>1045</v>
      </c>
      <c r="H201" s="34" t="s">
        <v>1048</v>
      </c>
      <c r="I201" s="34" t="s">
        <v>1047</v>
      </c>
      <c r="J201" s="34" t="s">
        <v>1049</v>
      </c>
      <c r="K201" s="34" t="s">
        <v>946</v>
      </c>
      <c r="L201" s="34" t="s">
        <v>1048</v>
      </c>
      <c r="M201" s="34" t="s">
        <v>1047</v>
      </c>
      <c r="N201" s="34" t="s">
        <v>1049</v>
      </c>
      <c r="O201" s="34" t="s">
        <v>946</v>
      </c>
      <c r="P201" s="34" t="s">
        <v>1048</v>
      </c>
      <c r="Q201" s="34" t="s">
        <v>1047</v>
      </c>
      <c r="R201" s="34" t="s">
        <v>1049</v>
      </c>
      <c r="S201" s="34" t="s">
        <v>946</v>
      </c>
    </row>
    <row r="202" spans="1:47" hidden="1" outlineLevel="1">
      <c r="B202" s="38" t="s">
        <v>1005</v>
      </c>
      <c r="C202" t="s">
        <v>1046</v>
      </c>
      <c r="D202" s="184">
        <v>0</v>
      </c>
      <c r="E202" s="185">
        <v>1</v>
      </c>
      <c r="F202" s="185">
        <v>2</v>
      </c>
      <c r="G202" s="185">
        <v>3</v>
      </c>
    </row>
    <row r="203" spans="1:47" hidden="1" outlineLevel="1">
      <c r="A203">
        <v>0</v>
      </c>
      <c r="C203" s="176" t="s">
        <v>37</v>
      </c>
      <c r="D203" s="201">
        <f>INDEX($H203:$S203,1,1+(d.Region-1)*4+D$202)</f>
        <v>0</v>
      </c>
      <c r="E203" s="201">
        <f>INDEX($H203:$S203,1,1+(d.Region-1)*4+E$202)</f>
        <v>0.8</v>
      </c>
      <c r="F203" s="201">
        <f>INDEX($H203:$S203,1,1+(d.Region-1)*4+F$202)</f>
        <v>0.8</v>
      </c>
      <c r="G203" s="201">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6">
        <v>0.2</v>
      </c>
      <c r="D204" s="202">
        <f>$C204</f>
        <v>0.2</v>
      </c>
      <c r="E204" s="202">
        <f t="shared" ref="E204:G209" si="447">$C204</f>
        <v>0.2</v>
      </c>
      <c r="F204" s="202">
        <f t="shared" si="447"/>
        <v>0.2</v>
      </c>
      <c r="G204" s="202">
        <f t="shared" si="447"/>
        <v>0.2</v>
      </c>
    </row>
    <row r="205" spans="1:47" hidden="1" outlineLevel="1">
      <c r="A205">
        <v>2</v>
      </c>
      <c r="C205" s="176">
        <v>0.5</v>
      </c>
      <c r="D205" s="202">
        <f t="shared" ref="D205:D209" si="448">$C205</f>
        <v>0.5</v>
      </c>
      <c r="E205" s="202">
        <f t="shared" si="447"/>
        <v>0.5</v>
      </c>
      <c r="F205" s="202">
        <f t="shared" si="447"/>
        <v>0.5</v>
      </c>
      <c r="G205" s="202">
        <f t="shared" si="447"/>
        <v>0.5</v>
      </c>
    </row>
    <row r="206" spans="1:47" hidden="1" outlineLevel="1">
      <c r="A206">
        <v>3</v>
      </c>
      <c r="C206" s="176">
        <v>0.75</v>
      </c>
      <c r="D206" s="202">
        <f t="shared" si="448"/>
        <v>0.75</v>
      </c>
      <c r="E206" s="202">
        <f t="shared" si="447"/>
        <v>0.75</v>
      </c>
      <c r="F206" s="202">
        <f t="shared" si="447"/>
        <v>0.75</v>
      </c>
      <c r="G206" s="202">
        <f t="shared" si="447"/>
        <v>0.75</v>
      </c>
    </row>
    <row r="207" spans="1:47" hidden="1" outlineLevel="1">
      <c r="A207">
        <v>4</v>
      </c>
      <c r="C207" s="176">
        <v>0.9</v>
      </c>
      <c r="D207" s="202">
        <f t="shared" si="448"/>
        <v>0.9</v>
      </c>
      <c r="E207" s="202">
        <f t="shared" si="447"/>
        <v>0.9</v>
      </c>
      <c r="F207" s="202">
        <f t="shared" si="447"/>
        <v>0.9</v>
      </c>
      <c r="G207" s="202">
        <f t="shared" si="447"/>
        <v>0.9</v>
      </c>
    </row>
    <row r="208" spans="1:47" hidden="1" outlineLevel="1">
      <c r="A208">
        <v>5</v>
      </c>
      <c r="C208" s="176">
        <v>1</v>
      </c>
      <c r="D208" s="202">
        <f t="shared" si="448"/>
        <v>1</v>
      </c>
      <c r="E208" s="202">
        <f t="shared" si="447"/>
        <v>1</v>
      </c>
      <c r="F208" s="202">
        <f t="shared" si="447"/>
        <v>1</v>
      </c>
      <c r="G208" s="202">
        <f t="shared" si="447"/>
        <v>1</v>
      </c>
    </row>
    <row r="209" spans="1:18" hidden="1" outlineLevel="1">
      <c r="A209">
        <v>6</v>
      </c>
      <c r="C209" s="176">
        <v>0</v>
      </c>
      <c r="D209" s="202">
        <f t="shared" si="448"/>
        <v>0</v>
      </c>
      <c r="E209" s="202">
        <f t="shared" si="447"/>
        <v>0</v>
      </c>
      <c r="F209" s="202">
        <f t="shared" si="447"/>
        <v>0</v>
      </c>
      <c r="G209" s="202">
        <f t="shared" si="447"/>
        <v>0</v>
      </c>
    </row>
    <row r="210" spans="1:18" hidden="1" outlineLevel="1"/>
    <row r="212" spans="1:18" collapsed="1">
      <c r="A212" s="18" t="s">
        <v>1103</v>
      </c>
    </row>
    <row r="213" spans="1:18" hidden="1" outlineLevel="1">
      <c r="D213" t="s">
        <v>1038</v>
      </c>
      <c r="E213" t="s">
        <v>1039</v>
      </c>
      <c r="F213" t="s">
        <v>1040</v>
      </c>
    </row>
    <row r="214" spans="1:18" ht="67.5" hidden="1" outlineLevel="1">
      <c r="C214" s="152" t="s">
        <v>1030</v>
      </c>
      <c r="H214" s="152" t="s">
        <v>1102</v>
      </c>
    </row>
    <row r="215" spans="1:18" hidden="1" outlineLevel="1">
      <c r="A215">
        <v>1</v>
      </c>
      <c r="B215" t="s">
        <v>388</v>
      </c>
      <c r="C215">
        <f>INDEX($D215:$F215,1,d.Region)</f>
        <v>0</v>
      </c>
      <c r="D215" s="21">
        <v>0</v>
      </c>
      <c r="E215" s="21">
        <v>0</v>
      </c>
      <c r="F215" s="21">
        <v>0</v>
      </c>
      <c r="H215" s="290">
        <f>7+$C215/30.5</f>
        <v>7</v>
      </c>
    </row>
    <row r="216" spans="1:18" hidden="1" outlineLevel="1">
      <c r="A216">
        <v>2</v>
      </c>
      <c r="B216" t="s">
        <v>1036</v>
      </c>
      <c r="C216">
        <f>INDEX($D216:$F216,1,d.Region)</f>
        <v>21</v>
      </c>
      <c r="D216" s="21">
        <v>28</v>
      </c>
      <c r="E216" s="21">
        <v>21</v>
      </c>
      <c r="F216" s="21">
        <v>14</v>
      </c>
      <c r="H216" s="290">
        <f t="shared" ref="H216:H218" si="449">7+$C216/30.5</f>
        <v>7.6885245901639347</v>
      </c>
    </row>
    <row r="217" spans="1:18" hidden="1" outlineLevel="1">
      <c r="A217">
        <v>3</v>
      </c>
      <c r="B217" t="s">
        <v>1037</v>
      </c>
      <c r="C217">
        <f>INDEX($D217:$F217,1,d.Region)</f>
        <v>42</v>
      </c>
      <c r="D217" s="21">
        <v>49</v>
      </c>
      <c r="E217" s="21">
        <v>42</v>
      </c>
      <c r="F217" s="21">
        <v>35</v>
      </c>
      <c r="H217" s="290">
        <f t="shared" si="449"/>
        <v>8.3770491803278695</v>
      </c>
    </row>
    <row r="218" spans="1:18" hidden="1" outlineLevel="1">
      <c r="A218">
        <v>4</v>
      </c>
      <c r="B218" t="s">
        <v>1101</v>
      </c>
      <c r="C218">
        <f>INDEX($D218:$F218,1,d.Region)</f>
        <v>56</v>
      </c>
      <c r="D218" s="21">
        <v>70</v>
      </c>
      <c r="E218" s="21">
        <v>56</v>
      </c>
      <c r="F218" s="21">
        <v>49</v>
      </c>
      <c r="H218" s="290">
        <f t="shared" si="449"/>
        <v>8.8360655737704921</v>
      </c>
    </row>
    <row r="219" spans="1:18" hidden="1" outlineLevel="1"/>
    <row r="221" spans="1:18" collapsed="1">
      <c r="A221" s="18" t="s">
        <v>1074</v>
      </c>
    </row>
    <row r="222" spans="1:18" hidden="1" outlineLevel="1">
      <c r="B222" t="s">
        <v>1051</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1052</v>
      </c>
      <c r="C223" t="s">
        <v>1055</v>
      </c>
      <c r="D223" t="s">
        <v>1056</v>
      </c>
      <c r="E223" t="s">
        <v>1057</v>
      </c>
      <c r="F223" t="s">
        <v>1058</v>
      </c>
      <c r="G223" t="s">
        <v>1055</v>
      </c>
      <c r="H223" t="s">
        <v>1056</v>
      </c>
      <c r="I223" t="s">
        <v>1057</v>
      </c>
      <c r="J223" t="s">
        <v>1058</v>
      </c>
      <c r="K223" t="s">
        <v>1055</v>
      </c>
      <c r="L223" t="s">
        <v>1056</v>
      </c>
      <c r="M223" t="s">
        <v>1057</v>
      </c>
      <c r="N223" t="s">
        <v>1058</v>
      </c>
      <c r="O223" t="s">
        <v>1055</v>
      </c>
      <c r="P223" t="s">
        <v>1056</v>
      </c>
      <c r="Q223" t="s">
        <v>1057</v>
      </c>
      <c r="R223" t="s">
        <v>1058</v>
      </c>
    </row>
    <row r="224" spans="1:18" hidden="1" outlineLevel="1">
      <c r="C224" s="230">
        <v>1</v>
      </c>
      <c r="D224" s="230">
        <v>2</v>
      </c>
      <c r="E224" s="230">
        <v>3</v>
      </c>
      <c r="F224" s="230">
        <v>5</v>
      </c>
      <c r="G224" s="230">
        <v>1</v>
      </c>
      <c r="H224" s="230">
        <v>2</v>
      </c>
      <c r="I224" s="230">
        <v>3</v>
      </c>
      <c r="J224" s="230">
        <v>5</v>
      </c>
      <c r="K224" s="230">
        <v>1</v>
      </c>
      <c r="L224" s="230">
        <v>2</v>
      </c>
      <c r="M224" s="230">
        <v>3</v>
      </c>
      <c r="N224" s="230">
        <v>5</v>
      </c>
      <c r="O224" s="230">
        <v>1</v>
      </c>
      <c r="P224" s="230">
        <v>2</v>
      </c>
      <c r="Q224" s="230">
        <v>3</v>
      </c>
      <c r="R224" s="230">
        <v>5</v>
      </c>
    </row>
    <row r="225" spans="1:20" hidden="1" outlineLevel="1">
      <c r="B225" t="s">
        <v>1070</v>
      </c>
      <c r="C225" s="268">
        <f t="shared" ref="C225:R225" si="456">INDEX(i.Periods,C$224,d.TOL+1)+INDEX(i.AgeJ,C$222,1)/7</f>
        <v>43</v>
      </c>
      <c r="D225" s="268">
        <f t="shared" si="456"/>
        <v>63</v>
      </c>
      <c r="E225" s="268">
        <f t="shared" si="456"/>
        <v>68</v>
      </c>
      <c r="F225" s="268">
        <f t="shared" si="456"/>
        <v>95</v>
      </c>
      <c r="G225" s="268">
        <f t="shared" si="456"/>
        <v>46</v>
      </c>
      <c r="H225" s="268">
        <f t="shared" si="456"/>
        <v>66</v>
      </c>
      <c r="I225" s="268">
        <f t="shared" si="456"/>
        <v>71</v>
      </c>
      <c r="J225" s="268">
        <f t="shared" si="456"/>
        <v>98</v>
      </c>
      <c r="K225" s="268">
        <f t="shared" si="456"/>
        <v>49</v>
      </c>
      <c r="L225" s="268">
        <f t="shared" si="456"/>
        <v>69</v>
      </c>
      <c r="M225" s="268">
        <f t="shared" si="456"/>
        <v>74</v>
      </c>
      <c r="N225" s="268">
        <f t="shared" si="456"/>
        <v>101</v>
      </c>
      <c r="O225" s="268">
        <f t="shared" si="456"/>
        <v>51</v>
      </c>
      <c r="P225" s="268">
        <f t="shared" si="456"/>
        <v>71</v>
      </c>
      <c r="Q225" s="268">
        <f t="shared" si="456"/>
        <v>76</v>
      </c>
      <c r="R225" s="268">
        <f t="shared" si="456"/>
        <v>103</v>
      </c>
    </row>
    <row r="226" spans="1:20" hidden="1" outlineLevel="1">
      <c r="B226" t="s">
        <v>1073</v>
      </c>
      <c r="C226" s="241">
        <f t="shared" ref="C226:R226" si="457">INDEX(i.Periods,C$224+1,d.TOL+1)+INDEX(i.AgeJ,C$222,1)/7</f>
        <v>63</v>
      </c>
      <c r="D226" s="241">
        <f t="shared" si="457"/>
        <v>68</v>
      </c>
      <c r="E226" s="241">
        <f t="shared" si="457"/>
        <v>85</v>
      </c>
      <c r="F226" s="241">
        <f t="shared" si="457"/>
        <v>137</v>
      </c>
      <c r="G226" s="241">
        <f t="shared" si="457"/>
        <v>66</v>
      </c>
      <c r="H226" s="241">
        <f t="shared" si="457"/>
        <v>71</v>
      </c>
      <c r="I226" s="241">
        <f t="shared" si="457"/>
        <v>88</v>
      </c>
      <c r="J226" s="241">
        <f t="shared" si="457"/>
        <v>140</v>
      </c>
      <c r="K226" s="241">
        <f t="shared" si="457"/>
        <v>69</v>
      </c>
      <c r="L226" s="241">
        <f t="shared" si="457"/>
        <v>74</v>
      </c>
      <c r="M226" s="241">
        <f t="shared" si="457"/>
        <v>91</v>
      </c>
      <c r="N226" s="241">
        <f t="shared" si="457"/>
        <v>143</v>
      </c>
      <c r="O226" s="241">
        <f t="shared" si="457"/>
        <v>71</v>
      </c>
      <c r="P226" s="241">
        <f t="shared" si="457"/>
        <v>76</v>
      </c>
      <c r="Q226" s="241">
        <f t="shared" si="457"/>
        <v>93</v>
      </c>
      <c r="R226" s="241">
        <f t="shared" si="457"/>
        <v>145</v>
      </c>
    </row>
    <row r="227" spans="1:20" hidden="1" outlineLevel="1">
      <c r="B227" t="s">
        <v>1053</v>
      </c>
      <c r="C227" s="229" t="str">
        <f>TEXT(C$225,"0")&amp;":"&amp;TEXT(C$226,"0")</f>
        <v>43:63</v>
      </c>
      <c r="D227" s="229" t="str">
        <f t="shared" ref="D227:R227" si="458">TEXT(D$225,"0")&amp;":"&amp;TEXT(D$226,"0")</f>
        <v>63:68</v>
      </c>
      <c r="E227" s="229" t="str">
        <f t="shared" si="458"/>
        <v>68:85</v>
      </c>
      <c r="F227" s="229" t="str">
        <f t="shared" si="458"/>
        <v>95:137</v>
      </c>
      <c r="G227" s="229" t="str">
        <f t="shared" si="458"/>
        <v>46:66</v>
      </c>
      <c r="H227" s="229" t="str">
        <f t="shared" si="458"/>
        <v>66:71</v>
      </c>
      <c r="I227" s="229" t="str">
        <f t="shared" si="458"/>
        <v>71:88</v>
      </c>
      <c r="J227" s="229" t="str">
        <f t="shared" si="458"/>
        <v>98:140</v>
      </c>
      <c r="K227" s="229" t="str">
        <f t="shared" si="458"/>
        <v>49:69</v>
      </c>
      <c r="L227" s="229" t="str">
        <f t="shared" si="458"/>
        <v>69:74</v>
      </c>
      <c r="M227" s="229" t="str">
        <f t="shared" si="458"/>
        <v>74:91</v>
      </c>
      <c r="N227" s="229" t="str">
        <f t="shared" si="458"/>
        <v>101:143</v>
      </c>
      <c r="O227" s="229" t="str">
        <f t="shared" si="458"/>
        <v>51:71</v>
      </c>
      <c r="P227" s="229" t="str">
        <f t="shared" si="458"/>
        <v>71:76</v>
      </c>
      <c r="Q227" s="229" t="str">
        <f t="shared" si="458"/>
        <v>76:93</v>
      </c>
      <c r="R227" s="229" t="str">
        <f t="shared" si="458"/>
        <v>103:145</v>
      </c>
      <c r="T227" s="183" t="s">
        <v>1178</v>
      </c>
    </row>
    <row r="228" spans="1:20" hidden="1" outlineLevel="1">
      <c r="B228" t="s">
        <v>1079</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1183</v>
      </c>
    </row>
    <row r="238" spans="1:20" s="303" customFormat="1" outlineLevel="1">
      <c r="C238" s="303">
        <v>1</v>
      </c>
      <c r="D238" s="303">
        <v>2</v>
      </c>
      <c r="E238" s="303">
        <v>3</v>
      </c>
      <c r="F238" s="151" t="s">
        <v>1038</v>
      </c>
      <c r="G238" s="151"/>
      <c r="H238" s="151"/>
      <c r="I238" s="151" t="s">
        <v>1039</v>
      </c>
      <c r="J238" s="151"/>
      <c r="K238" s="151"/>
      <c r="L238" s="151" t="s">
        <v>1040</v>
      </c>
      <c r="M238" s="151"/>
      <c r="N238" s="151"/>
    </row>
    <row r="239" spans="1:20" s="303" customFormat="1" outlineLevel="1">
      <c r="C239" s="302" t="s">
        <v>1066</v>
      </c>
      <c r="D239" s="302" t="s">
        <v>1067</v>
      </c>
      <c r="E239" s="302" t="s">
        <v>1068</v>
      </c>
      <c r="F239" s="302" t="s">
        <v>1066</v>
      </c>
      <c r="G239" s="302" t="s">
        <v>1067</v>
      </c>
      <c r="H239" s="302" t="s">
        <v>1068</v>
      </c>
      <c r="I239" s="302" t="s">
        <v>1066</v>
      </c>
      <c r="J239" s="302" t="s">
        <v>1067</v>
      </c>
      <c r="K239" s="302" t="s">
        <v>1068</v>
      </c>
      <c r="L239" s="302" t="s">
        <v>1066</v>
      </c>
      <c r="M239" s="302" t="s">
        <v>1067</v>
      </c>
      <c r="N239" s="302" t="s">
        <v>1068</v>
      </c>
    </row>
    <row r="240" spans="1:20" ht="34.5" outlineLevel="1">
      <c r="C240" s="33" t="s">
        <v>854</v>
      </c>
      <c r="D240" s="33" t="s">
        <v>854</v>
      </c>
      <c r="E240" s="33" t="s">
        <v>854</v>
      </c>
      <c r="F240" t="s">
        <v>1186</v>
      </c>
    </row>
    <row r="241" spans="1:221" outlineLevel="1">
      <c r="A241">
        <v>1</v>
      </c>
      <c r="B241" t="s">
        <v>1184</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388</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1185</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303" customFormat="1"/>
    <row r="246" spans="1:221" s="303" customFormat="1">
      <c r="B246" s="77" t="s">
        <v>1234</v>
      </c>
    </row>
    <row r="247" spans="1:221" s="303" customFormat="1" ht="24.75" outlineLevel="1">
      <c r="B247" s="65" t="s">
        <v>1233</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65">
        <v>10</v>
      </c>
      <c r="L247" s="365">
        <v>54</v>
      </c>
      <c r="M247" s="365">
        <v>230</v>
      </c>
      <c r="N247" s="365">
        <f>M247</f>
        <v>230</v>
      </c>
      <c r="O247" s="365">
        <v>5</v>
      </c>
      <c r="P247" s="365">
        <v>29</v>
      </c>
      <c r="Q247" s="365">
        <v>129</v>
      </c>
      <c r="R247" s="365">
        <f>Q247</f>
        <v>129</v>
      </c>
      <c r="S247" s="365">
        <v>12</v>
      </c>
      <c r="T247" s="365">
        <v>93</v>
      </c>
      <c r="U247" s="365">
        <v>483</v>
      </c>
      <c r="V247" s="365">
        <f>U247</f>
        <v>483</v>
      </c>
      <c r="W247" s="365">
        <v>13</v>
      </c>
      <c r="X247" s="365">
        <v>79</v>
      </c>
      <c r="Y247" s="365">
        <v>414</v>
      </c>
      <c r="Z247" s="365">
        <f>Y247</f>
        <v>414</v>
      </c>
      <c r="AA247" s="365">
        <v>12</v>
      </c>
      <c r="AB247" s="365">
        <v>93</v>
      </c>
      <c r="AC247" s="365">
        <v>483</v>
      </c>
      <c r="AD247" s="365">
        <f>AC247</f>
        <v>483</v>
      </c>
      <c r="AE247" s="365">
        <v>13</v>
      </c>
      <c r="AF247" s="365">
        <v>79</v>
      </c>
      <c r="AG247" s="365">
        <v>414</v>
      </c>
      <c r="AH247" s="365">
        <f>AG247</f>
        <v>414</v>
      </c>
      <c r="AI247" s="40" t="s">
        <v>1232</v>
      </c>
    </row>
    <row r="248" spans="1:221" s="303" customFormat="1" outlineLevel="1">
      <c r="B248" s="364" t="s">
        <v>600</v>
      </c>
      <c r="C248" s="363">
        <f t="shared" si="479"/>
        <v>13</v>
      </c>
      <c r="D248" s="363">
        <f t="shared" si="479"/>
        <v>117</v>
      </c>
      <c r="E248" s="363">
        <f t="shared" si="479"/>
        <v>608</v>
      </c>
      <c r="F248" s="363">
        <f t="shared" si="479"/>
        <v>608</v>
      </c>
      <c r="G248" s="363">
        <f t="shared" si="479"/>
        <v>18</v>
      </c>
      <c r="H248" s="363">
        <f t="shared" si="479"/>
        <v>108</v>
      </c>
      <c r="I248" s="363">
        <f t="shared" si="479"/>
        <v>539</v>
      </c>
      <c r="J248" s="363">
        <f t="shared" si="479"/>
        <v>539</v>
      </c>
      <c r="K248" s="362">
        <v>7</v>
      </c>
      <c r="L248" s="362">
        <v>59</v>
      </c>
      <c r="M248" s="362">
        <v>246</v>
      </c>
      <c r="N248" s="362">
        <f>M248</f>
        <v>246</v>
      </c>
      <c r="O248" s="362">
        <v>6</v>
      </c>
      <c r="P248" s="362">
        <v>46</v>
      </c>
      <c r="Q248" s="362">
        <v>201</v>
      </c>
      <c r="R248" s="362">
        <f>Q248</f>
        <v>201</v>
      </c>
      <c r="S248" s="362">
        <v>13</v>
      </c>
      <c r="T248" s="362">
        <v>117</v>
      </c>
      <c r="U248" s="362">
        <v>608</v>
      </c>
      <c r="V248" s="362">
        <f>U248</f>
        <v>608</v>
      </c>
      <c r="W248" s="362">
        <v>18</v>
      </c>
      <c r="X248" s="362">
        <v>108</v>
      </c>
      <c r="Y248" s="362">
        <v>539</v>
      </c>
      <c r="Z248" s="362">
        <f>Y248</f>
        <v>539</v>
      </c>
      <c r="AA248" s="362">
        <v>13</v>
      </c>
      <c r="AB248" s="362">
        <v>117</v>
      </c>
      <c r="AC248" s="362">
        <v>608</v>
      </c>
      <c r="AD248" s="362">
        <f>AC248</f>
        <v>608</v>
      </c>
      <c r="AE248" s="362">
        <v>18</v>
      </c>
      <c r="AF248" s="362">
        <v>108</v>
      </c>
      <c r="AG248" s="362">
        <v>539</v>
      </c>
      <c r="AH248" s="362">
        <f>AG248</f>
        <v>539</v>
      </c>
    </row>
    <row r="249" spans="1:221" s="303" customFormat="1" outlineLevel="1">
      <c r="B249" s="67" t="s">
        <v>421</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361">
        <v>10</v>
      </c>
      <c r="L249" s="361">
        <v>59</v>
      </c>
      <c r="M249" s="361">
        <v>224</v>
      </c>
      <c r="N249" s="361">
        <f>M249</f>
        <v>224</v>
      </c>
      <c r="O249" s="361">
        <v>6</v>
      </c>
      <c r="P249" s="361">
        <v>46</v>
      </c>
      <c r="Q249" s="361">
        <v>207</v>
      </c>
      <c r="R249" s="361">
        <f>Q249</f>
        <v>207</v>
      </c>
      <c r="S249" s="361">
        <v>13</v>
      </c>
      <c r="T249" s="361">
        <v>89</v>
      </c>
      <c r="U249" s="361">
        <v>408</v>
      </c>
      <c r="V249" s="361">
        <f>U249</f>
        <v>408</v>
      </c>
      <c r="W249" s="361">
        <v>14</v>
      </c>
      <c r="X249" s="361">
        <v>94</v>
      </c>
      <c r="Y249" s="361">
        <v>425</v>
      </c>
      <c r="Z249" s="361">
        <f>Y249</f>
        <v>425</v>
      </c>
      <c r="AA249" s="361">
        <v>13</v>
      </c>
      <c r="AB249" s="361">
        <v>89</v>
      </c>
      <c r="AC249" s="361">
        <v>408</v>
      </c>
      <c r="AD249" s="361">
        <f>AC249</f>
        <v>408</v>
      </c>
      <c r="AE249" s="361">
        <v>14</v>
      </c>
      <c r="AF249" s="361">
        <v>94</v>
      </c>
      <c r="AG249" s="361">
        <v>425</v>
      </c>
      <c r="AH249" s="361">
        <f>AG249</f>
        <v>425</v>
      </c>
    </row>
    <row r="250" spans="1:221" s="303" customFormat="1" outlineLevel="1"/>
    <row r="251" spans="1:221" s="303" customFormat="1"/>
    <row r="252" spans="1:221" s="303" customFormat="1">
      <c r="B252" s="18" t="s">
        <v>1231</v>
      </c>
    </row>
    <row r="253" spans="1:221" s="303" customFormat="1">
      <c r="B253" s="366" t="s">
        <v>1230</v>
      </c>
      <c r="C253" s="366"/>
      <c r="D253" s="366"/>
      <c r="E253" s="366"/>
      <c r="F253" s="366"/>
      <c r="G253" s="353"/>
      <c r="H253" s="353"/>
      <c r="I253" s="353"/>
      <c r="J253" s="353"/>
      <c r="K253" s="353"/>
    </row>
    <row r="254" spans="1:221" s="303" customFormat="1" ht="86.25" outlineLevel="1">
      <c r="B254" s="302" t="s">
        <v>1224</v>
      </c>
      <c r="C254" s="352" t="s">
        <v>1229</v>
      </c>
      <c r="D254" s="151"/>
      <c r="E254" s="360">
        <v>2</v>
      </c>
      <c r="F254" s="360">
        <v>24</v>
      </c>
      <c r="BN254" s="33" t="s">
        <v>567</v>
      </c>
      <c r="BO254" s="33" t="s">
        <v>567</v>
      </c>
      <c r="BP254" s="33" t="s">
        <v>566</v>
      </c>
      <c r="BQ254" s="33" t="s">
        <v>566</v>
      </c>
      <c r="BR254" s="33" t="s">
        <v>566</v>
      </c>
      <c r="BS254" s="33" t="s">
        <v>566</v>
      </c>
      <c r="BT254" s="33" t="s">
        <v>566</v>
      </c>
      <c r="BU254" s="33" t="s">
        <v>567</v>
      </c>
      <c r="BV254" s="33" t="s">
        <v>567</v>
      </c>
      <c r="BW254" s="33" t="s">
        <v>566</v>
      </c>
      <c r="BX254" s="33" t="s">
        <v>566</v>
      </c>
      <c r="BY254" s="33" t="s">
        <v>566</v>
      </c>
      <c r="BZ254" s="33" t="s">
        <v>566</v>
      </c>
      <c r="CA254" s="33" t="s">
        <v>566</v>
      </c>
      <c r="CB254" s="33" t="s">
        <v>567</v>
      </c>
      <c r="CC254" s="33" t="s">
        <v>567</v>
      </c>
      <c r="CD254" s="33" t="s">
        <v>566</v>
      </c>
      <c r="CE254" s="33" t="s">
        <v>566</v>
      </c>
      <c r="CF254" s="33" t="s">
        <v>566</v>
      </c>
      <c r="CG254" s="33" t="s">
        <v>566</v>
      </c>
      <c r="CH254" s="33" t="s">
        <v>566</v>
      </c>
      <c r="CI254" s="33" t="s">
        <v>567</v>
      </c>
      <c r="CJ254" s="33" t="s">
        <v>567</v>
      </c>
      <c r="CK254" s="33" t="s">
        <v>566</v>
      </c>
      <c r="CL254" s="33" t="s">
        <v>566</v>
      </c>
      <c r="CM254" s="33" t="s">
        <v>566</v>
      </c>
      <c r="CN254" s="33" t="s">
        <v>566</v>
      </c>
      <c r="CO254" s="33" t="s">
        <v>566</v>
      </c>
      <c r="CP254" s="33" t="s">
        <v>567</v>
      </c>
      <c r="CQ254" s="33" t="s">
        <v>567</v>
      </c>
      <c r="CR254" s="33" t="s">
        <v>566</v>
      </c>
      <c r="CS254" s="33" t="s">
        <v>566</v>
      </c>
      <c r="CT254" s="33" t="s">
        <v>566</v>
      </c>
      <c r="CU254" s="33" t="s">
        <v>566</v>
      </c>
      <c r="CV254" s="33" t="s">
        <v>566</v>
      </c>
      <c r="CW254" s="33" t="s">
        <v>567</v>
      </c>
      <c r="CX254" s="33" t="s">
        <v>567</v>
      </c>
      <c r="CY254" s="33" t="s">
        <v>566</v>
      </c>
      <c r="CZ254" s="33" t="s">
        <v>566</v>
      </c>
      <c r="DA254" s="33" t="s">
        <v>566</v>
      </c>
      <c r="DB254" s="33" t="s">
        <v>566</v>
      </c>
      <c r="DC254" s="33" t="s">
        <v>566</v>
      </c>
      <c r="DD254" s="33" t="s">
        <v>567</v>
      </c>
      <c r="DE254" s="33" t="s">
        <v>567</v>
      </c>
      <c r="DF254" s="33" t="s">
        <v>566</v>
      </c>
      <c r="DG254" s="33" t="s">
        <v>566</v>
      </c>
      <c r="DH254" s="33" t="s">
        <v>566</v>
      </c>
      <c r="DI254" s="33" t="s">
        <v>566</v>
      </c>
      <c r="DJ254" s="33" t="s">
        <v>566</v>
      </c>
      <c r="DK254" s="33" t="s">
        <v>567</v>
      </c>
      <c r="DL254" s="33" t="s">
        <v>567</v>
      </c>
      <c r="DM254" s="33" t="s">
        <v>566</v>
      </c>
      <c r="DN254" s="33" t="s">
        <v>566</v>
      </c>
      <c r="DO254" s="33" t="s">
        <v>566</v>
      </c>
      <c r="DP254" s="33" t="s">
        <v>566</v>
      </c>
      <c r="DQ254" s="33" t="s">
        <v>566</v>
      </c>
      <c r="DR254" s="33" t="s">
        <v>567</v>
      </c>
      <c r="DS254" s="33" t="s">
        <v>567</v>
      </c>
      <c r="DT254" s="33" t="s">
        <v>566</v>
      </c>
      <c r="DU254" s="33" t="s">
        <v>566</v>
      </c>
      <c r="DV254" s="33" t="s">
        <v>566</v>
      </c>
      <c r="DW254" s="33" t="s">
        <v>566</v>
      </c>
      <c r="DX254" s="33" t="s">
        <v>566</v>
      </c>
      <c r="DY254" s="33" t="s">
        <v>567</v>
      </c>
      <c r="DZ254" s="33" t="s">
        <v>567</v>
      </c>
      <c r="EA254" s="33" t="s">
        <v>566</v>
      </c>
      <c r="EB254" s="33" t="s">
        <v>566</v>
      </c>
      <c r="EC254" s="33" t="s">
        <v>566</v>
      </c>
      <c r="ED254" s="33" t="s">
        <v>566</v>
      </c>
      <c r="EE254" s="33" t="s">
        <v>566</v>
      </c>
      <c r="EF254" s="33" t="s">
        <v>567</v>
      </c>
      <c r="EG254" s="33" t="s">
        <v>567</v>
      </c>
      <c r="EH254" s="33" t="s">
        <v>566</v>
      </c>
      <c r="EI254" s="33" t="s">
        <v>566</v>
      </c>
      <c r="EJ254" s="33" t="s">
        <v>566</v>
      </c>
      <c r="EK254" s="33" t="s">
        <v>566</v>
      </c>
      <c r="EL254" s="33" t="s">
        <v>566</v>
      </c>
      <c r="EM254" s="33" t="s">
        <v>567</v>
      </c>
      <c r="EN254" s="33" t="s">
        <v>567</v>
      </c>
      <c r="EO254" s="33" t="s">
        <v>566</v>
      </c>
      <c r="EP254" s="33" t="s">
        <v>566</v>
      </c>
      <c r="EQ254" s="33" t="s">
        <v>566</v>
      </c>
      <c r="ER254" s="33" t="s">
        <v>566</v>
      </c>
      <c r="ES254" s="33" t="s">
        <v>566</v>
      </c>
      <c r="ET254" s="33" t="s">
        <v>567</v>
      </c>
      <c r="EU254" s="33" t="s">
        <v>567</v>
      </c>
      <c r="EV254" s="33" t="s">
        <v>566</v>
      </c>
      <c r="EW254" s="33" t="s">
        <v>566</v>
      </c>
      <c r="EX254" s="33" t="s">
        <v>566</v>
      </c>
      <c r="EY254" s="33" t="s">
        <v>566</v>
      </c>
      <c r="EZ254" s="33" t="s">
        <v>566</v>
      </c>
      <c r="FA254" s="33" t="s">
        <v>567</v>
      </c>
      <c r="FB254" s="33" t="s">
        <v>567</v>
      </c>
      <c r="FC254" s="33" t="s">
        <v>566</v>
      </c>
      <c r="FD254" s="33" t="s">
        <v>566</v>
      </c>
      <c r="FE254" s="33" t="s">
        <v>566</v>
      </c>
      <c r="FF254" s="33" t="s">
        <v>566</v>
      </c>
      <c r="FG254" s="33" t="s">
        <v>566</v>
      </c>
      <c r="FH254" s="33" t="s">
        <v>567</v>
      </c>
      <c r="FI254" s="33" t="s">
        <v>567</v>
      </c>
      <c r="FJ254" s="33" t="s">
        <v>566</v>
      </c>
      <c r="FK254" s="33" t="s">
        <v>566</v>
      </c>
      <c r="FL254" s="33" t="s">
        <v>566</v>
      </c>
      <c r="FM254" s="33" t="s">
        <v>566</v>
      </c>
      <c r="FN254" s="33" t="s">
        <v>566</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303" customFormat="1" outlineLevel="1">
      <c r="B255" s="32">
        <v>1</v>
      </c>
      <c r="C255" s="303" t="s">
        <v>1039</v>
      </c>
      <c r="X255" s="303" t="s">
        <v>1040</v>
      </c>
      <c r="AS255" s="303" t="s">
        <v>1222</v>
      </c>
    </row>
    <row r="256" spans="1:221" s="303" customFormat="1" outlineLevel="1">
      <c r="C256" s="303" t="s">
        <v>1066</v>
      </c>
      <c r="J256" s="303" t="s">
        <v>919</v>
      </c>
      <c r="Q256" s="303" t="s">
        <v>421</v>
      </c>
      <c r="X256" s="303" t="s">
        <v>1066</v>
      </c>
      <c r="AE256" s="303" t="s">
        <v>919</v>
      </c>
      <c r="AL256" s="303" t="s">
        <v>421</v>
      </c>
      <c r="AS256" s="303" t="s">
        <v>1066</v>
      </c>
      <c r="AZ256" s="303" t="s">
        <v>919</v>
      </c>
      <c r="BG256" s="303" t="s">
        <v>421</v>
      </c>
    </row>
    <row r="257" spans="1:170" s="303" customFormat="1" outlineLevel="1">
      <c r="A257" s="303" t="s">
        <v>1228</v>
      </c>
      <c r="B257" s="303" t="s">
        <v>1221</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310">
        <f>CHOOSE($B$255,C257,X257,AS257)</f>
        <v>101</v>
      </c>
      <c r="BO257" s="310">
        <f>CHOOSE($B$255,D257,Y257,AT257)</f>
        <v>113</v>
      </c>
      <c r="BP257" s="310">
        <f>CHOOSE($B$255,E257,Z257,AU257)</f>
        <v>123</v>
      </c>
      <c r="BQ257" s="310"/>
      <c r="BR257" s="310"/>
      <c r="BS257" s="310"/>
      <c r="BT257" s="310"/>
      <c r="BU257" s="310">
        <f>CHOOSE($B$255,J257,AE257,AZ257)</f>
        <v>106</v>
      </c>
      <c r="BV257" s="310">
        <f>CHOOSE($B$255,K257,AF257,BA257)</f>
        <v>118</v>
      </c>
      <c r="BW257" s="310">
        <f>CHOOSE($B$255,L257,AG257,BB257)</f>
        <v>128</v>
      </c>
      <c r="BX257" s="310"/>
      <c r="BY257" s="310"/>
      <c r="BZ257" s="310"/>
      <c r="CA257" s="310"/>
      <c r="CB257" s="310">
        <f>CHOOSE($B$255,Q257,AL257,BG257)</f>
        <v>112</v>
      </c>
      <c r="CC257" s="310">
        <f>CHOOSE($B$255,R257,AM257,BH257)</f>
        <v>123</v>
      </c>
      <c r="CD257" s="310">
        <f>CHOOSE($B$255,S257,AN257,BI257)</f>
        <v>135</v>
      </c>
      <c r="CE257" s="310"/>
      <c r="CF257" s="310"/>
      <c r="CG257" s="310"/>
      <c r="CH257" s="310"/>
      <c r="CI257" s="302">
        <f t="shared" ref="CI257:DN257" si="480">BN257+52</f>
        <v>153</v>
      </c>
      <c r="CJ257" s="302">
        <f t="shared" si="480"/>
        <v>165</v>
      </c>
      <c r="CK257" s="302">
        <f t="shared" si="480"/>
        <v>175</v>
      </c>
      <c r="CL257" s="302">
        <f t="shared" si="480"/>
        <v>52</v>
      </c>
      <c r="CM257" s="302">
        <f t="shared" si="480"/>
        <v>52</v>
      </c>
      <c r="CN257" s="302">
        <f t="shared" si="480"/>
        <v>52</v>
      </c>
      <c r="CO257" s="302">
        <f t="shared" si="480"/>
        <v>52</v>
      </c>
      <c r="CP257" s="302">
        <f t="shared" si="480"/>
        <v>158</v>
      </c>
      <c r="CQ257" s="302">
        <f t="shared" si="480"/>
        <v>170</v>
      </c>
      <c r="CR257" s="302">
        <f t="shared" si="480"/>
        <v>180</v>
      </c>
      <c r="CS257" s="302">
        <f t="shared" si="480"/>
        <v>52</v>
      </c>
      <c r="CT257" s="302">
        <f t="shared" si="480"/>
        <v>52</v>
      </c>
      <c r="CU257" s="302">
        <f t="shared" si="480"/>
        <v>52</v>
      </c>
      <c r="CV257" s="302">
        <f t="shared" si="480"/>
        <v>52</v>
      </c>
      <c r="CW257" s="302">
        <f t="shared" si="480"/>
        <v>164</v>
      </c>
      <c r="CX257" s="302">
        <f t="shared" si="480"/>
        <v>175</v>
      </c>
      <c r="CY257" s="302">
        <f t="shared" si="480"/>
        <v>187</v>
      </c>
      <c r="CZ257" s="302">
        <f t="shared" si="480"/>
        <v>52</v>
      </c>
      <c r="DA257" s="302">
        <f t="shared" si="480"/>
        <v>52</v>
      </c>
      <c r="DB257" s="302">
        <f t="shared" si="480"/>
        <v>52</v>
      </c>
      <c r="DC257" s="302">
        <f t="shared" si="480"/>
        <v>52</v>
      </c>
      <c r="DD257" s="302">
        <f t="shared" si="480"/>
        <v>205</v>
      </c>
      <c r="DE257" s="302">
        <f t="shared" si="480"/>
        <v>217</v>
      </c>
      <c r="DF257" s="302">
        <f t="shared" si="480"/>
        <v>227</v>
      </c>
      <c r="DG257" s="302">
        <f t="shared" si="480"/>
        <v>104</v>
      </c>
      <c r="DH257" s="302">
        <f t="shared" si="480"/>
        <v>104</v>
      </c>
      <c r="DI257" s="302">
        <f t="shared" si="480"/>
        <v>104</v>
      </c>
      <c r="DJ257" s="302">
        <f t="shared" si="480"/>
        <v>104</v>
      </c>
      <c r="DK257" s="302">
        <f t="shared" si="480"/>
        <v>210</v>
      </c>
      <c r="DL257" s="302">
        <f t="shared" si="480"/>
        <v>222</v>
      </c>
      <c r="DM257" s="302">
        <f t="shared" si="480"/>
        <v>232</v>
      </c>
      <c r="DN257" s="302">
        <f t="shared" si="480"/>
        <v>104</v>
      </c>
      <c r="DO257" s="302">
        <f t="shared" ref="DO257:ET257" si="481">CT257+52</f>
        <v>104</v>
      </c>
      <c r="DP257" s="302">
        <f t="shared" si="481"/>
        <v>104</v>
      </c>
      <c r="DQ257" s="302">
        <f t="shared" si="481"/>
        <v>104</v>
      </c>
      <c r="DR257" s="302">
        <f t="shared" si="481"/>
        <v>216</v>
      </c>
      <c r="DS257" s="302">
        <f t="shared" si="481"/>
        <v>227</v>
      </c>
      <c r="DT257" s="302">
        <f t="shared" si="481"/>
        <v>239</v>
      </c>
      <c r="DU257" s="302">
        <f t="shared" si="481"/>
        <v>104</v>
      </c>
      <c r="DV257" s="302">
        <f t="shared" si="481"/>
        <v>104</v>
      </c>
      <c r="DW257" s="302">
        <f t="shared" si="481"/>
        <v>104</v>
      </c>
      <c r="DX257" s="302">
        <f t="shared" si="481"/>
        <v>104</v>
      </c>
      <c r="DY257" s="302">
        <f t="shared" si="481"/>
        <v>257</v>
      </c>
      <c r="DZ257" s="302">
        <f t="shared" si="481"/>
        <v>269</v>
      </c>
      <c r="EA257" s="302">
        <f t="shared" si="481"/>
        <v>279</v>
      </c>
      <c r="EB257" s="302">
        <f t="shared" si="481"/>
        <v>156</v>
      </c>
      <c r="EC257" s="302">
        <f t="shared" si="481"/>
        <v>156</v>
      </c>
      <c r="ED257" s="302">
        <f t="shared" si="481"/>
        <v>156</v>
      </c>
      <c r="EE257" s="302">
        <f t="shared" si="481"/>
        <v>156</v>
      </c>
      <c r="EF257" s="302">
        <f t="shared" si="481"/>
        <v>262</v>
      </c>
      <c r="EG257" s="302">
        <f t="shared" si="481"/>
        <v>274</v>
      </c>
      <c r="EH257" s="302">
        <f t="shared" si="481"/>
        <v>284</v>
      </c>
      <c r="EI257" s="302">
        <f t="shared" si="481"/>
        <v>156</v>
      </c>
      <c r="EJ257" s="302">
        <f t="shared" si="481"/>
        <v>156</v>
      </c>
      <c r="EK257" s="302">
        <f t="shared" si="481"/>
        <v>156</v>
      </c>
      <c r="EL257" s="302">
        <f t="shared" si="481"/>
        <v>156</v>
      </c>
      <c r="EM257" s="302">
        <f t="shared" si="481"/>
        <v>268</v>
      </c>
      <c r="EN257" s="302">
        <f t="shared" si="481"/>
        <v>279</v>
      </c>
      <c r="EO257" s="302">
        <f t="shared" si="481"/>
        <v>291</v>
      </c>
      <c r="EP257" s="302">
        <f t="shared" si="481"/>
        <v>156</v>
      </c>
      <c r="EQ257" s="302">
        <f t="shared" si="481"/>
        <v>156</v>
      </c>
      <c r="ER257" s="302">
        <f t="shared" si="481"/>
        <v>156</v>
      </c>
      <c r="ES257" s="302">
        <f t="shared" si="481"/>
        <v>156</v>
      </c>
      <c r="ET257" s="302">
        <f t="shared" si="481"/>
        <v>309</v>
      </c>
      <c r="EU257" s="302">
        <f t="shared" ref="EU257:FN257" si="482">DZ257+52</f>
        <v>321</v>
      </c>
      <c r="EV257" s="302">
        <f t="shared" si="482"/>
        <v>331</v>
      </c>
      <c r="EW257" s="302">
        <f t="shared" si="482"/>
        <v>208</v>
      </c>
      <c r="EX257" s="302">
        <f t="shared" si="482"/>
        <v>208</v>
      </c>
      <c r="EY257" s="302">
        <f t="shared" si="482"/>
        <v>208</v>
      </c>
      <c r="EZ257" s="302">
        <f t="shared" si="482"/>
        <v>208</v>
      </c>
      <c r="FA257" s="302">
        <f t="shared" si="482"/>
        <v>314</v>
      </c>
      <c r="FB257" s="302">
        <f t="shared" si="482"/>
        <v>326</v>
      </c>
      <c r="FC257" s="302">
        <f t="shared" si="482"/>
        <v>336</v>
      </c>
      <c r="FD257" s="302">
        <f t="shared" si="482"/>
        <v>208</v>
      </c>
      <c r="FE257" s="302">
        <f t="shared" si="482"/>
        <v>208</v>
      </c>
      <c r="FF257" s="302">
        <f t="shared" si="482"/>
        <v>208</v>
      </c>
      <c r="FG257" s="302">
        <f t="shared" si="482"/>
        <v>208</v>
      </c>
      <c r="FH257" s="302">
        <f t="shared" si="482"/>
        <v>320</v>
      </c>
      <c r="FI257" s="302">
        <f t="shared" si="482"/>
        <v>331</v>
      </c>
      <c r="FJ257" s="302">
        <f t="shared" si="482"/>
        <v>343</v>
      </c>
      <c r="FK257" s="302">
        <f t="shared" si="482"/>
        <v>208</v>
      </c>
      <c r="FL257" s="302">
        <f t="shared" si="482"/>
        <v>208</v>
      </c>
      <c r="FM257" s="302">
        <f t="shared" si="482"/>
        <v>208</v>
      </c>
      <c r="FN257" s="302">
        <f t="shared" si="482"/>
        <v>208</v>
      </c>
    </row>
    <row r="258" spans="1:170" s="303" customFormat="1" outlineLevel="1">
      <c r="B258" s="38" t="s">
        <v>1228</v>
      </c>
      <c r="D258" s="200">
        <v>0</v>
      </c>
      <c r="E258" s="200">
        <v>1</v>
      </c>
      <c r="F258" s="200">
        <v>1</v>
      </c>
      <c r="G258" s="200">
        <v>2</v>
      </c>
      <c r="H258" s="200">
        <v>2</v>
      </c>
      <c r="I258" s="200">
        <v>2</v>
      </c>
      <c r="BN258" s="302" t="str">
        <f>BN257&amp;":"&amp;BO257</f>
        <v>101:113</v>
      </c>
      <c r="BO258" s="302" t="str">
        <f>BO257&amp;":"&amp;BP257</f>
        <v>113:123</v>
      </c>
      <c r="BP258" s="302" t="str">
        <f>BO258</f>
        <v>113:123</v>
      </c>
      <c r="BQ258" s="302" t="str">
        <f>BP258</f>
        <v>113:123</v>
      </c>
      <c r="BR258" s="302" t="str">
        <f>BQ258</f>
        <v>113:123</v>
      </c>
      <c r="BS258" s="302" t="str">
        <f>BR258</f>
        <v>113:123</v>
      </c>
      <c r="BT258" s="302" t="str">
        <f>BS258</f>
        <v>113:123</v>
      </c>
      <c r="BU258" s="302" t="str">
        <f>BU257&amp;":"&amp;BV257</f>
        <v>106:118</v>
      </c>
      <c r="BV258" s="302" t="str">
        <f>BV257&amp;":"&amp;BW257</f>
        <v>118:128</v>
      </c>
      <c r="BW258" s="302" t="str">
        <f>BV258</f>
        <v>118:128</v>
      </c>
      <c r="BX258" s="302" t="str">
        <f>BW258</f>
        <v>118:128</v>
      </c>
      <c r="BY258" s="302" t="str">
        <f>BX258</f>
        <v>118:128</v>
      </c>
      <c r="BZ258" s="302" t="str">
        <f>BY258</f>
        <v>118:128</v>
      </c>
      <c r="CA258" s="302" t="str">
        <f>BZ258</f>
        <v>118:128</v>
      </c>
      <c r="CB258" s="302" t="str">
        <f>CB257&amp;":"&amp;CC257</f>
        <v>112:123</v>
      </c>
      <c r="CC258" s="302" t="str">
        <f>CC257&amp;":"&amp;CD257</f>
        <v>123:135</v>
      </c>
      <c r="CD258" s="302" t="str">
        <f>CC258</f>
        <v>123:135</v>
      </c>
      <c r="CE258" s="302" t="str">
        <f>CD258</f>
        <v>123:135</v>
      </c>
      <c r="CF258" s="302" t="str">
        <f>CE258</f>
        <v>123:135</v>
      </c>
      <c r="CG258" s="302" t="str">
        <f>CF258</f>
        <v>123:135</v>
      </c>
      <c r="CH258" s="302" t="str">
        <f>CG258</f>
        <v>123:135</v>
      </c>
      <c r="CI258" s="302" t="str">
        <f>CI257&amp;":"&amp;CJ257</f>
        <v>153:165</v>
      </c>
      <c r="CJ258" s="302" t="str">
        <f>CJ257&amp;":"&amp;CK257</f>
        <v>165:175</v>
      </c>
      <c r="CK258" s="302" t="str">
        <f>CJ258</f>
        <v>165:175</v>
      </c>
      <c r="CL258" s="302" t="str">
        <f>CK258</f>
        <v>165:175</v>
      </c>
      <c r="CM258" s="302" t="str">
        <f>CL258</f>
        <v>165:175</v>
      </c>
      <c r="CN258" s="302" t="str">
        <f>CM258</f>
        <v>165:175</v>
      </c>
      <c r="CO258" s="302" t="str">
        <f>CN258</f>
        <v>165:175</v>
      </c>
      <c r="CP258" s="302" t="str">
        <f>CP257&amp;":"&amp;CQ257</f>
        <v>158:170</v>
      </c>
      <c r="CQ258" s="302" t="str">
        <f>CQ257&amp;":"&amp;CR257</f>
        <v>170:180</v>
      </c>
      <c r="CR258" s="302" t="str">
        <f>CQ258</f>
        <v>170:180</v>
      </c>
      <c r="CS258" s="302" t="str">
        <f>CR258</f>
        <v>170:180</v>
      </c>
      <c r="CT258" s="302" t="str">
        <f>CS258</f>
        <v>170:180</v>
      </c>
      <c r="CU258" s="302" t="str">
        <f>CT258</f>
        <v>170:180</v>
      </c>
      <c r="CV258" s="302" t="str">
        <f>CU258</f>
        <v>170:180</v>
      </c>
      <c r="CW258" s="302" t="str">
        <f>CW257&amp;":"&amp;CX257</f>
        <v>164:175</v>
      </c>
      <c r="CX258" s="302" t="str">
        <f>CX257&amp;":"&amp;CY257</f>
        <v>175:187</v>
      </c>
      <c r="CY258" s="302" t="str">
        <f>CX258</f>
        <v>175:187</v>
      </c>
      <c r="CZ258" s="302" t="str">
        <f>CY258</f>
        <v>175:187</v>
      </c>
      <c r="DA258" s="302" t="str">
        <f>CZ258</f>
        <v>175:187</v>
      </c>
      <c r="DB258" s="302" t="str">
        <f>DA258</f>
        <v>175:187</v>
      </c>
      <c r="DC258" s="302" t="str">
        <f>DB258</f>
        <v>175:187</v>
      </c>
      <c r="DD258" s="302" t="str">
        <f>DD257&amp;":"&amp;DE257</f>
        <v>205:217</v>
      </c>
      <c r="DE258" s="302" t="str">
        <f>DE257&amp;":"&amp;DF257</f>
        <v>217:227</v>
      </c>
      <c r="DF258" s="302" t="str">
        <f>DE258</f>
        <v>217:227</v>
      </c>
      <c r="DG258" s="302" t="str">
        <f>DF258</f>
        <v>217:227</v>
      </c>
      <c r="DH258" s="302" t="str">
        <f>DG258</f>
        <v>217:227</v>
      </c>
      <c r="DI258" s="302" t="str">
        <f>DH258</f>
        <v>217:227</v>
      </c>
      <c r="DJ258" s="302" t="str">
        <f>DI258</f>
        <v>217:227</v>
      </c>
      <c r="DK258" s="302" t="str">
        <f>DK257&amp;":"&amp;DL257</f>
        <v>210:222</v>
      </c>
      <c r="DL258" s="302" t="str">
        <f>DL257&amp;":"&amp;DM257</f>
        <v>222:232</v>
      </c>
      <c r="DM258" s="302" t="str">
        <f>DL258</f>
        <v>222:232</v>
      </c>
      <c r="DN258" s="302" t="str">
        <f>DM258</f>
        <v>222:232</v>
      </c>
      <c r="DO258" s="302" t="str">
        <f>DN258</f>
        <v>222:232</v>
      </c>
      <c r="DP258" s="302" t="str">
        <f>DO258</f>
        <v>222:232</v>
      </c>
      <c r="DQ258" s="302" t="str">
        <f>DP258</f>
        <v>222:232</v>
      </c>
      <c r="DR258" s="302" t="str">
        <f>DR257&amp;":"&amp;DS257</f>
        <v>216:227</v>
      </c>
      <c r="DS258" s="302" t="str">
        <f>DS257&amp;":"&amp;DT257</f>
        <v>227:239</v>
      </c>
      <c r="DT258" s="302" t="str">
        <f>DS258</f>
        <v>227:239</v>
      </c>
      <c r="DU258" s="302" t="str">
        <f>DT258</f>
        <v>227:239</v>
      </c>
      <c r="DV258" s="302" t="str">
        <f>DU258</f>
        <v>227:239</v>
      </c>
      <c r="DW258" s="302" t="str">
        <f>DV258</f>
        <v>227:239</v>
      </c>
      <c r="DX258" s="302" t="str">
        <f>DW258</f>
        <v>227:239</v>
      </c>
      <c r="DY258" s="302" t="str">
        <f>DY257&amp;":"&amp;DZ257</f>
        <v>257:269</v>
      </c>
      <c r="DZ258" s="302" t="str">
        <f>DZ257&amp;":"&amp;EA257</f>
        <v>269:279</v>
      </c>
      <c r="EA258" s="302" t="str">
        <f>DZ258</f>
        <v>269:279</v>
      </c>
      <c r="EB258" s="302" t="str">
        <f>EA258</f>
        <v>269:279</v>
      </c>
      <c r="EC258" s="302" t="str">
        <f>EB258</f>
        <v>269:279</v>
      </c>
      <c r="ED258" s="302" t="str">
        <f>EC258</f>
        <v>269:279</v>
      </c>
      <c r="EE258" s="302" t="str">
        <f>ED258</f>
        <v>269:279</v>
      </c>
      <c r="EF258" s="302" t="str">
        <f>EF257&amp;":"&amp;EG257</f>
        <v>262:274</v>
      </c>
      <c r="EG258" s="302" t="str">
        <f>EG257&amp;":"&amp;EH257</f>
        <v>274:284</v>
      </c>
      <c r="EH258" s="302" t="str">
        <f>EG258</f>
        <v>274:284</v>
      </c>
      <c r="EI258" s="302" t="str">
        <f>EH258</f>
        <v>274:284</v>
      </c>
      <c r="EJ258" s="302" t="str">
        <f>EI258</f>
        <v>274:284</v>
      </c>
      <c r="EK258" s="302" t="str">
        <f>EJ258</f>
        <v>274:284</v>
      </c>
      <c r="EL258" s="302" t="str">
        <f>EK258</f>
        <v>274:284</v>
      </c>
      <c r="EM258" s="302" t="str">
        <f>EM257&amp;":"&amp;EN257</f>
        <v>268:279</v>
      </c>
      <c r="EN258" s="302" t="str">
        <f>EN257&amp;":"&amp;EO257</f>
        <v>279:291</v>
      </c>
      <c r="EO258" s="302" t="str">
        <f>EN258</f>
        <v>279:291</v>
      </c>
      <c r="EP258" s="302" t="str">
        <f>EO258</f>
        <v>279:291</v>
      </c>
      <c r="EQ258" s="302" t="str">
        <f>EP258</f>
        <v>279:291</v>
      </c>
      <c r="ER258" s="302" t="str">
        <f>EQ258</f>
        <v>279:291</v>
      </c>
      <c r="ES258" s="302" t="str">
        <f>ER258</f>
        <v>279:291</v>
      </c>
      <c r="ET258" s="302" t="str">
        <f>ET257&amp;":"&amp;EU257</f>
        <v>309:321</v>
      </c>
      <c r="EU258" s="302" t="str">
        <f>EU257&amp;":"&amp;EV257</f>
        <v>321:331</v>
      </c>
      <c r="EV258" s="302" t="str">
        <f>EU258</f>
        <v>321:331</v>
      </c>
      <c r="EW258" s="302" t="str">
        <f>EV258</f>
        <v>321:331</v>
      </c>
      <c r="EX258" s="302" t="str">
        <f>EW258</f>
        <v>321:331</v>
      </c>
      <c r="EY258" s="302" t="str">
        <f>EX258</f>
        <v>321:331</v>
      </c>
      <c r="EZ258" s="302" t="str">
        <f>EY258</f>
        <v>321:331</v>
      </c>
      <c r="FA258" s="302" t="str">
        <f>FA257&amp;":"&amp;FB257</f>
        <v>314:326</v>
      </c>
      <c r="FB258" s="302" t="str">
        <f>FB257&amp;":"&amp;FC257</f>
        <v>326:336</v>
      </c>
      <c r="FC258" s="302" t="str">
        <f>FB258</f>
        <v>326:336</v>
      </c>
      <c r="FD258" s="302" t="str">
        <f>FC258</f>
        <v>326:336</v>
      </c>
      <c r="FE258" s="302" t="str">
        <f>FD258</f>
        <v>326:336</v>
      </c>
      <c r="FF258" s="302" t="str">
        <f>FE258</f>
        <v>326:336</v>
      </c>
      <c r="FG258" s="302" t="str">
        <f>FF258</f>
        <v>326:336</v>
      </c>
      <c r="FH258" s="302" t="str">
        <f>FH257&amp;":"&amp;FI257</f>
        <v>320:331</v>
      </c>
      <c r="FI258" s="302" t="str">
        <f>FI257&amp;":"&amp;FJ257</f>
        <v>331:343</v>
      </c>
      <c r="FJ258" s="302" t="str">
        <f>FI258</f>
        <v>331:343</v>
      </c>
      <c r="FK258" s="302" t="str">
        <f>FJ258</f>
        <v>331:343</v>
      </c>
      <c r="FL258" s="302" t="str">
        <f>FK258</f>
        <v>331:343</v>
      </c>
      <c r="FM258" s="302" t="str">
        <f>FL258</f>
        <v>331:343</v>
      </c>
      <c r="FN258" s="302" t="str">
        <f>FM258</f>
        <v>331:343</v>
      </c>
    </row>
    <row r="259" spans="1:170" s="303" customFormat="1" outlineLevel="1">
      <c r="C259" s="161" t="s">
        <v>1220</v>
      </c>
      <c r="D259" s="161" t="s">
        <v>1219</v>
      </c>
      <c r="E259" s="161" t="s">
        <v>1218</v>
      </c>
      <c r="F259" s="161" t="s">
        <v>1217</v>
      </c>
      <c r="G259" s="161" t="s">
        <v>1218</v>
      </c>
      <c r="H259" s="161" t="s">
        <v>1217</v>
      </c>
      <c r="I259" s="161" t="s">
        <v>1216</v>
      </c>
      <c r="J259" s="161" t="s">
        <v>1220</v>
      </c>
      <c r="K259" s="161" t="s">
        <v>1219</v>
      </c>
      <c r="L259" s="161" t="s">
        <v>1218</v>
      </c>
      <c r="M259" s="161" t="s">
        <v>1217</v>
      </c>
      <c r="N259" s="161" t="s">
        <v>1218</v>
      </c>
      <c r="O259" s="161" t="s">
        <v>1217</v>
      </c>
      <c r="P259" s="161" t="s">
        <v>1216</v>
      </c>
      <c r="Q259" s="161" t="s">
        <v>1220</v>
      </c>
      <c r="R259" s="161" t="s">
        <v>1219</v>
      </c>
      <c r="S259" s="161" t="s">
        <v>1218</v>
      </c>
      <c r="T259" s="161" t="s">
        <v>1217</v>
      </c>
      <c r="U259" s="161" t="s">
        <v>1218</v>
      </c>
      <c r="V259" s="161" t="s">
        <v>1217</v>
      </c>
      <c r="W259" s="161" t="s">
        <v>1216</v>
      </c>
      <c r="X259" s="161" t="s">
        <v>1220</v>
      </c>
      <c r="Y259" s="161" t="s">
        <v>1219</v>
      </c>
      <c r="Z259" s="161" t="s">
        <v>1218</v>
      </c>
      <c r="AA259" s="161" t="s">
        <v>1217</v>
      </c>
      <c r="AB259" s="161" t="s">
        <v>1218</v>
      </c>
      <c r="AC259" s="161" t="s">
        <v>1217</v>
      </c>
      <c r="AD259" s="161" t="s">
        <v>1216</v>
      </c>
      <c r="AE259" s="161" t="s">
        <v>1220</v>
      </c>
      <c r="AF259" s="161" t="s">
        <v>1219</v>
      </c>
      <c r="AG259" s="161" t="s">
        <v>1218</v>
      </c>
      <c r="AH259" s="161" t="s">
        <v>1217</v>
      </c>
      <c r="AI259" s="161" t="s">
        <v>1218</v>
      </c>
      <c r="AJ259" s="161" t="s">
        <v>1217</v>
      </c>
      <c r="AK259" s="161" t="s">
        <v>1216</v>
      </c>
      <c r="AL259" s="161" t="s">
        <v>1220</v>
      </c>
      <c r="AM259" s="161" t="s">
        <v>1219</v>
      </c>
      <c r="AN259" s="161" t="s">
        <v>1218</v>
      </c>
      <c r="AO259" s="161" t="s">
        <v>1217</v>
      </c>
      <c r="AP259" s="161" t="s">
        <v>1218</v>
      </c>
      <c r="AQ259" s="161" t="s">
        <v>1217</v>
      </c>
      <c r="AR259" s="161" t="s">
        <v>1216</v>
      </c>
      <c r="AS259" s="161" t="s">
        <v>1220</v>
      </c>
      <c r="AT259" s="161" t="s">
        <v>1219</v>
      </c>
      <c r="AU259" s="161" t="s">
        <v>1218</v>
      </c>
      <c r="AV259" s="161" t="s">
        <v>1217</v>
      </c>
      <c r="AW259" s="161" t="s">
        <v>1218</v>
      </c>
      <c r="AX259" s="161" t="s">
        <v>1217</v>
      </c>
      <c r="AY259" s="161" t="s">
        <v>1216</v>
      </c>
      <c r="AZ259" s="161" t="s">
        <v>1220</v>
      </c>
      <c r="BA259" s="161" t="s">
        <v>1219</v>
      </c>
      <c r="BB259" s="161" t="s">
        <v>1218</v>
      </c>
      <c r="BC259" s="161" t="s">
        <v>1217</v>
      </c>
      <c r="BD259" s="161" t="s">
        <v>1218</v>
      </c>
      <c r="BE259" s="161" t="s">
        <v>1217</v>
      </c>
      <c r="BF259" s="161" t="s">
        <v>1216</v>
      </c>
      <c r="BG259" s="161" t="s">
        <v>1220</v>
      </c>
      <c r="BH259" s="161" t="s">
        <v>1219</v>
      </c>
      <c r="BI259" s="161" t="s">
        <v>1218</v>
      </c>
      <c r="BJ259" s="161" t="s">
        <v>1217</v>
      </c>
      <c r="BK259" s="161" t="s">
        <v>1218</v>
      </c>
      <c r="BL259" s="161" t="s">
        <v>1217</v>
      </c>
      <c r="BM259" s="161" t="s">
        <v>1216</v>
      </c>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s="302"/>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row>
    <row r="260" spans="1:170" s="303" customFormat="1" outlineLevel="1">
      <c r="A260" s="302"/>
      <c r="B260" s="303" t="s">
        <v>1215</v>
      </c>
      <c r="C260" s="359" t="s">
        <v>7</v>
      </c>
      <c r="D260" s="359" t="str">
        <f>C260</f>
        <v>1:2</v>
      </c>
      <c r="E260" s="358" t="s">
        <v>8</v>
      </c>
      <c r="F260" s="358" t="s">
        <v>175</v>
      </c>
      <c r="G260" s="358" t="s">
        <v>190</v>
      </c>
      <c r="H260" s="358" t="s">
        <v>256</v>
      </c>
      <c r="I260" s="358" t="s">
        <v>258</v>
      </c>
      <c r="J260" s="357" t="str">
        <f>LEFT(C260,FIND(":",C260)-1)+i.TOLoffset_r1&amp;":"&amp;RIGHT(C260,LEN(C260)-FIND(":",C260))+i.TOLoffset_r1</f>
        <v>3:4</v>
      </c>
      <c r="K260" s="357" t="str">
        <f>LEFT(D260,FIND(":",D260)-1)+i.TOLoffset_r1&amp;":"&amp;RIGHT(D260,LEN(D260)-FIND(":",D260))+i.TOLoffset_r1</f>
        <v>3:4</v>
      </c>
      <c r="L260" s="356" t="str">
        <f>LEFT(E260,FIND(":",E260)-1)+i.TOLoffset_r2&amp;":"&amp;RIGHT(E260,LEN(E260)-FIND(":",E260))+i.TOLoffset_r2</f>
        <v>26:27</v>
      </c>
      <c r="M260" s="356" t="str">
        <f>LEFT(F260,FIND(":",F260)-1)+i.TOLoffset_r2&amp;":"&amp;RIGHT(F260,LEN(F260)-FIND(":",F260))+i.TOLoffset_r2</f>
        <v>27:28</v>
      </c>
      <c r="N260" s="356" t="str">
        <f>LEFT(G260,FIND(":",G260)-1)+i.TOLoffset_r2&amp;":"&amp;RIGHT(G260,LEN(G260)-FIND(":",G260))+i.TOLoffset_r2</f>
        <v>28:29</v>
      </c>
      <c r="O260" s="356" t="str">
        <f>LEFT(H260,FIND(":",H260)-1)+i.TOLoffset_r2&amp;":"&amp;RIGHT(H260,LEN(H260)-FIND(":",H260))+i.TOLoffset_r2</f>
        <v>29:30</v>
      </c>
      <c r="P260" s="356" t="str">
        <f>LEFT(I260,FIND(":",I260)-1)+i.TOLoffset_r2&amp;":"&amp;RIGHT(I260,LEN(I260)-FIND(":",I260))+i.TOLoffset_r2</f>
        <v>30:31</v>
      </c>
      <c r="Q260" s="357" t="str">
        <f>LEFT(J260,FIND(":",J260)-1)+i.TOLoffset_r1&amp;":"&amp;RIGHT(J260,LEN(J260)-FIND(":",J260))+i.TOLoffset_r1</f>
        <v>5:6</v>
      </c>
      <c r="R260" s="357" t="str">
        <f>LEFT(K260,FIND(":",K260)-1)+i.TOLoffset_r1&amp;":"&amp;RIGHT(K260,LEN(K260)-FIND(":",K260))+i.TOLoffset_r1</f>
        <v>5:6</v>
      </c>
      <c r="S260" s="356" t="str">
        <f>LEFT(L260,FIND(":",L260)-1)+i.TOLoffset_r2&amp;":"&amp;RIGHT(L260,LEN(L260)-FIND(":",L260))+i.TOLoffset_r2</f>
        <v>50:51</v>
      </c>
      <c r="T260" s="356" t="str">
        <f>LEFT(M260,FIND(":",M260)-1)+i.TOLoffset_r2&amp;":"&amp;RIGHT(M260,LEN(M260)-FIND(":",M260))+i.TOLoffset_r2</f>
        <v>51:52</v>
      </c>
      <c r="U260" s="356" t="str">
        <f>LEFT(N260,FIND(":",N260)-1)+i.TOLoffset_r2&amp;":"&amp;RIGHT(N260,LEN(N260)-FIND(":",N260))+i.TOLoffset_r2</f>
        <v>52:53</v>
      </c>
      <c r="V260" s="356" t="str">
        <f>LEFT(O260,FIND(":",O260)-1)+i.TOLoffset_r2&amp;":"&amp;RIGHT(O260,LEN(O260)-FIND(":",O260))+i.TOLoffset_r2</f>
        <v>53:54</v>
      </c>
      <c r="W260" s="356" t="str">
        <f>LEFT(P260,FIND(":",P260)-1)+i.TOLoffset_r2&amp;":"&amp;RIGHT(P260,LEN(P260)-FIND(":",P260))+i.TOLoffset_r2</f>
        <v>54:55</v>
      </c>
      <c r="X260" s="355" t="str">
        <f t="shared" ref="X260:BM260" si="483">C260</f>
        <v>1:2</v>
      </c>
      <c r="Y260" s="355" t="str">
        <f t="shared" si="483"/>
        <v>1:2</v>
      </c>
      <c r="Z260" s="355" t="str">
        <f t="shared" si="483"/>
        <v>2:3</v>
      </c>
      <c r="AA260" s="355" t="str">
        <f t="shared" si="483"/>
        <v>3:4</v>
      </c>
      <c r="AB260" s="355" t="str">
        <f t="shared" si="483"/>
        <v>4:5</v>
      </c>
      <c r="AC260" s="355" t="str">
        <f t="shared" si="483"/>
        <v>5:6</v>
      </c>
      <c r="AD260" s="355" t="str">
        <f t="shared" si="483"/>
        <v>6:7</v>
      </c>
      <c r="AE260" s="355" t="str">
        <f t="shared" si="483"/>
        <v>3:4</v>
      </c>
      <c r="AF260" s="355" t="str">
        <f t="shared" si="483"/>
        <v>3:4</v>
      </c>
      <c r="AG260" s="355" t="str">
        <f t="shared" si="483"/>
        <v>26:27</v>
      </c>
      <c r="AH260" s="355" t="str">
        <f t="shared" si="483"/>
        <v>27:28</v>
      </c>
      <c r="AI260" s="355" t="str">
        <f t="shared" si="483"/>
        <v>28:29</v>
      </c>
      <c r="AJ260" s="355" t="str">
        <f t="shared" si="483"/>
        <v>29:30</v>
      </c>
      <c r="AK260" s="355" t="str">
        <f t="shared" si="483"/>
        <v>30:31</v>
      </c>
      <c r="AL260" s="355" t="str">
        <f t="shared" si="483"/>
        <v>5:6</v>
      </c>
      <c r="AM260" s="355" t="str">
        <f t="shared" si="483"/>
        <v>5:6</v>
      </c>
      <c r="AN260" s="355" t="str">
        <f t="shared" si="483"/>
        <v>50:51</v>
      </c>
      <c r="AO260" s="355" t="str">
        <f t="shared" si="483"/>
        <v>51:52</v>
      </c>
      <c r="AP260" s="355" t="str">
        <f t="shared" si="483"/>
        <v>52:53</v>
      </c>
      <c r="AQ260" s="355" t="str">
        <f t="shared" si="483"/>
        <v>53:54</v>
      </c>
      <c r="AR260" s="355" t="str">
        <f t="shared" si="483"/>
        <v>54:55</v>
      </c>
      <c r="AS260" s="355" t="str">
        <f t="shared" si="483"/>
        <v>1:2</v>
      </c>
      <c r="AT260" s="355" t="str">
        <f t="shared" si="483"/>
        <v>1:2</v>
      </c>
      <c r="AU260" s="355" t="str">
        <f t="shared" si="483"/>
        <v>2:3</v>
      </c>
      <c r="AV260" s="355" t="str">
        <f t="shared" si="483"/>
        <v>3:4</v>
      </c>
      <c r="AW260" s="355" t="str">
        <f t="shared" si="483"/>
        <v>4:5</v>
      </c>
      <c r="AX260" s="355" t="str">
        <f t="shared" si="483"/>
        <v>5:6</v>
      </c>
      <c r="AY260" s="355" t="str">
        <f t="shared" si="483"/>
        <v>6:7</v>
      </c>
      <c r="AZ260" s="355" t="str">
        <f t="shared" si="483"/>
        <v>3:4</v>
      </c>
      <c r="BA260" s="355" t="str">
        <f t="shared" si="483"/>
        <v>3:4</v>
      </c>
      <c r="BB260" s="355" t="str">
        <f t="shared" si="483"/>
        <v>26:27</v>
      </c>
      <c r="BC260" s="355" t="str">
        <f t="shared" si="483"/>
        <v>27:28</v>
      </c>
      <c r="BD260" s="355" t="str">
        <f t="shared" si="483"/>
        <v>28:29</v>
      </c>
      <c r="BE260" s="355" t="str">
        <f t="shared" si="483"/>
        <v>29:30</v>
      </c>
      <c r="BF260" s="355" t="str">
        <f t="shared" si="483"/>
        <v>30:31</v>
      </c>
      <c r="BG260" s="355" t="str">
        <f t="shared" si="483"/>
        <v>5:6</v>
      </c>
      <c r="BH260" s="355" t="str">
        <f t="shared" si="483"/>
        <v>5:6</v>
      </c>
      <c r="BI260" s="355" t="str">
        <f t="shared" si="483"/>
        <v>50:51</v>
      </c>
      <c r="BJ260" s="355" t="str">
        <f t="shared" si="483"/>
        <v>51:52</v>
      </c>
      <c r="BK260" s="355" t="str">
        <f t="shared" si="483"/>
        <v>52:53</v>
      </c>
      <c r="BL260" s="355" t="str">
        <f t="shared" si="483"/>
        <v>53:54</v>
      </c>
      <c r="BM260" s="355" t="str">
        <f t="shared" si="483"/>
        <v>54:55</v>
      </c>
      <c r="BN260" s="310" t="str">
        <f t="shared" ref="BN260:CH260" si="484">CHOOSE($B$255,C260,X260,AS260)</f>
        <v>1:2</v>
      </c>
      <c r="BO260" s="310" t="str">
        <f t="shared" si="484"/>
        <v>1:2</v>
      </c>
      <c r="BP260" s="310" t="str">
        <f t="shared" si="484"/>
        <v>2:3</v>
      </c>
      <c r="BQ260" s="310" t="str">
        <f t="shared" si="484"/>
        <v>3:4</v>
      </c>
      <c r="BR260" s="310" t="str">
        <f t="shared" si="484"/>
        <v>4:5</v>
      </c>
      <c r="BS260" s="310" t="str">
        <f t="shared" si="484"/>
        <v>5:6</v>
      </c>
      <c r="BT260" s="310" t="str">
        <f t="shared" si="484"/>
        <v>6:7</v>
      </c>
      <c r="BU260" s="310" t="str">
        <f t="shared" si="484"/>
        <v>3:4</v>
      </c>
      <c r="BV260" s="310" t="str">
        <f t="shared" si="484"/>
        <v>3:4</v>
      </c>
      <c r="BW260" s="310" t="str">
        <f t="shared" si="484"/>
        <v>26:27</v>
      </c>
      <c r="BX260" s="310" t="str">
        <f t="shared" si="484"/>
        <v>27:28</v>
      </c>
      <c r="BY260" s="310" t="str">
        <f t="shared" si="484"/>
        <v>28:29</v>
      </c>
      <c r="BZ260" s="310" t="str">
        <f t="shared" si="484"/>
        <v>29:30</v>
      </c>
      <c r="CA260" s="310" t="str">
        <f t="shared" si="484"/>
        <v>30:31</v>
      </c>
      <c r="CB260" s="310" t="str">
        <f t="shared" si="484"/>
        <v>5:6</v>
      </c>
      <c r="CC260" s="310" t="str">
        <f t="shared" si="484"/>
        <v>5:6</v>
      </c>
      <c r="CD260" s="310" t="str">
        <f t="shared" si="484"/>
        <v>50:51</v>
      </c>
      <c r="CE260" s="310" t="str">
        <f t="shared" si="484"/>
        <v>51:52</v>
      </c>
      <c r="CF260" s="310" t="str">
        <f t="shared" si="484"/>
        <v>52:53</v>
      </c>
      <c r="CG260" s="310" t="str">
        <f t="shared" si="484"/>
        <v>53:54</v>
      </c>
      <c r="CH260" s="310" t="str">
        <f t="shared" si="484"/>
        <v>54:55</v>
      </c>
      <c r="CI260" s="302" t="str">
        <f t="shared" ref="CI260:DN260" si="485">BN260</f>
        <v>1:2</v>
      </c>
      <c r="CJ260" s="302" t="str">
        <f t="shared" si="485"/>
        <v>1:2</v>
      </c>
      <c r="CK260" s="302" t="str">
        <f t="shared" si="485"/>
        <v>2:3</v>
      </c>
      <c r="CL260" s="302" t="str">
        <f t="shared" si="485"/>
        <v>3:4</v>
      </c>
      <c r="CM260" s="302" t="str">
        <f t="shared" si="485"/>
        <v>4:5</v>
      </c>
      <c r="CN260" s="302" t="str">
        <f t="shared" si="485"/>
        <v>5:6</v>
      </c>
      <c r="CO260" s="302" t="str">
        <f t="shared" si="485"/>
        <v>6:7</v>
      </c>
      <c r="CP260" s="302" t="str">
        <f t="shared" si="485"/>
        <v>3:4</v>
      </c>
      <c r="CQ260" s="302" t="str">
        <f t="shared" si="485"/>
        <v>3:4</v>
      </c>
      <c r="CR260" s="302" t="str">
        <f t="shared" si="485"/>
        <v>26:27</v>
      </c>
      <c r="CS260" s="302" t="str">
        <f t="shared" si="485"/>
        <v>27:28</v>
      </c>
      <c r="CT260" s="302" t="str">
        <f t="shared" si="485"/>
        <v>28:29</v>
      </c>
      <c r="CU260" s="302" t="str">
        <f t="shared" si="485"/>
        <v>29:30</v>
      </c>
      <c r="CV260" s="302" t="str">
        <f t="shared" si="485"/>
        <v>30:31</v>
      </c>
      <c r="CW260" s="302" t="str">
        <f t="shared" si="485"/>
        <v>5:6</v>
      </c>
      <c r="CX260" s="302" t="str">
        <f t="shared" si="485"/>
        <v>5:6</v>
      </c>
      <c r="CY260" s="302" t="str">
        <f t="shared" si="485"/>
        <v>50:51</v>
      </c>
      <c r="CZ260" s="302" t="str">
        <f t="shared" si="485"/>
        <v>51:52</v>
      </c>
      <c r="DA260" s="302" t="str">
        <f t="shared" si="485"/>
        <v>52:53</v>
      </c>
      <c r="DB260" s="302" t="str">
        <f t="shared" si="485"/>
        <v>53:54</v>
      </c>
      <c r="DC260" s="302" t="str">
        <f t="shared" si="485"/>
        <v>54:55</v>
      </c>
      <c r="DD260" s="302" t="str">
        <f t="shared" si="485"/>
        <v>1:2</v>
      </c>
      <c r="DE260" s="302" t="str">
        <f t="shared" si="485"/>
        <v>1:2</v>
      </c>
      <c r="DF260" s="302" t="str">
        <f t="shared" si="485"/>
        <v>2:3</v>
      </c>
      <c r="DG260" s="302" t="str">
        <f t="shared" si="485"/>
        <v>3:4</v>
      </c>
      <c r="DH260" s="302" t="str">
        <f t="shared" si="485"/>
        <v>4:5</v>
      </c>
      <c r="DI260" s="302" t="str">
        <f t="shared" si="485"/>
        <v>5:6</v>
      </c>
      <c r="DJ260" s="302" t="str">
        <f t="shared" si="485"/>
        <v>6:7</v>
      </c>
      <c r="DK260" s="302" t="str">
        <f t="shared" si="485"/>
        <v>3:4</v>
      </c>
      <c r="DL260" s="302" t="str">
        <f t="shared" si="485"/>
        <v>3:4</v>
      </c>
      <c r="DM260" s="302" t="str">
        <f t="shared" si="485"/>
        <v>26:27</v>
      </c>
      <c r="DN260" s="302" t="str">
        <f t="shared" si="485"/>
        <v>27:28</v>
      </c>
      <c r="DO260" s="302" t="str">
        <f t="shared" ref="DO260:ET260" si="486">CT260</f>
        <v>28:29</v>
      </c>
      <c r="DP260" s="302" t="str">
        <f t="shared" si="486"/>
        <v>29:30</v>
      </c>
      <c r="DQ260" s="302" t="str">
        <f t="shared" si="486"/>
        <v>30:31</v>
      </c>
      <c r="DR260" s="302" t="str">
        <f t="shared" si="486"/>
        <v>5:6</v>
      </c>
      <c r="DS260" s="302" t="str">
        <f t="shared" si="486"/>
        <v>5:6</v>
      </c>
      <c r="DT260" s="302" t="str">
        <f t="shared" si="486"/>
        <v>50:51</v>
      </c>
      <c r="DU260" s="302" t="str">
        <f t="shared" si="486"/>
        <v>51:52</v>
      </c>
      <c r="DV260" s="302" t="str">
        <f t="shared" si="486"/>
        <v>52:53</v>
      </c>
      <c r="DW260" s="302" t="str">
        <f t="shared" si="486"/>
        <v>53:54</v>
      </c>
      <c r="DX260" s="302" t="str">
        <f t="shared" si="486"/>
        <v>54:55</v>
      </c>
      <c r="DY260" s="302" t="str">
        <f t="shared" si="486"/>
        <v>1:2</v>
      </c>
      <c r="DZ260" s="302" t="str">
        <f t="shared" si="486"/>
        <v>1:2</v>
      </c>
      <c r="EA260" s="302" t="str">
        <f t="shared" si="486"/>
        <v>2:3</v>
      </c>
      <c r="EB260" s="302" t="str">
        <f t="shared" si="486"/>
        <v>3:4</v>
      </c>
      <c r="EC260" s="302" t="str">
        <f t="shared" si="486"/>
        <v>4:5</v>
      </c>
      <c r="ED260" s="302" t="str">
        <f t="shared" si="486"/>
        <v>5:6</v>
      </c>
      <c r="EE260" s="302" t="str">
        <f t="shared" si="486"/>
        <v>6:7</v>
      </c>
      <c r="EF260" s="302" t="str">
        <f t="shared" si="486"/>
        <v>3:4</v>
      </c>
      <c r="EG260" s="302" t="str">
        <f t="shared" si="486"/>
        <v>3:4</v>
      </c>
      <c r="EH260" s="302" t="str">
        <f t="shared" si="486"/>
        <v>26:27</v>
      </c>
      <c r="EI260" s="302" t="str">
        <f t="shared" si="486"/>
        <v>27:28</v>
      </c>
      <c r="EJ260" s="302" t="str">
        <f t="shared" si="486"/>
        <v>28:29</v>
      </c>
      <c r="EK260" s="302" t="str">
        <f t="shared" si="486"/>
        <v>29:30</v>
      </c>
      <c r="EL260" s="302" t="str">
        <f t="shared" si="486"/>
        <v>30:31</v>
      </c>
      <c r="EM260" s="302" t="str">
        <f t="shared" si="486"/>
        <v>5:6</v>
      </c>
      <c r="EN260" s="302" t="str">
        <f t="shared" si="486"/>
        <v>5:6</v>
      </c>
      <c r="EO260" s="302" t="str">
        <f t="shared" si="486"/>
        <v>50:51</v>
      </c>
      <c r="EP260" s="302" t="str">
        <f t="shared" si="486"/>
        <v>51:52</v>
      </c>
      <c r="EQ260" s="302" t="str">
        <f t="shared" si="486"/>
        <v>52:53</v>
      </c>
      <c r="ER260" s="302" t="str">
        <f t="shared" si="486"/>
        <v>53:54</v>
      </c>
      <c r="ES260" s="302" t="str">
        <f t="shared" si="486"/>
        <v>54:55</v>
      </c>
      <c r="ET260" s="302" t="str">
        <f t="shared" si="486"/>
        <v>1:2</v>
      </c>
      <c r="EU260" s="302" t="str">
        <f t="shared" ref="EU260:FN260" si="487">DZ260</f>
        <v>1:2</v>
      </c>
      <c r="EV260" s="302" t="str">
        <f t="shared" si="487"/>
        <v>2:3</v>
      </c>
      <c r="EW260" s="302" t="str">
        <f t="shared" si="487"/>
        <v>3:4</v>
      </c>
      <c r="EX260" s="302" t="str">
        <f t="shared" si="487"/>
        <v>4:5</v>
      </c>
      <c r="EY260" s="302" t="str">
        <f t="shared" si="487"/>
        <v>5:6</v>
      </c>
      <c r="EZ260" s="302" t="str">
        <f t="shared" si="487"/>
        <v>6:7</v>
      </c>
      <c r="FA260" s="302" t="str">
        <f t="shared" si="487"/>
        <v>3:4</v>
      </c>
      <c r="FB260" s="302" t="str">
        <f t="shared" si="487"/>
        <v>3:4</v>
      </c>
      <c r="FC260" s="302" t="str">
        <f t="shared" si="487"/>
        <v>26:27</v>
      </c>
      <c r="FD260" s="302" t="str">
        <f t="shared" si="487"/>
        <v>27:28</v>
      </c>
      <c r="FE260" s="302" t="str">
        <f t="shared" si="487"/>
        <v>28:29</v>
      </c>
      <c r="FF260" s="302" t="str">
        <f t="shared" si="487"/>
        <v>29:30</v>
      </c>
      <c r="FG260" s="302" t="str">
        <f t="shared" si="487"/>
        <v>30:31</v>
      </c>
      <c r="FH260" s="302" t="str">
        <f t="shared" si="487"/>
        <v>5:6</v>
      </c>
      <c r="FI260" s="302" t="str">
        <f t="shared" si="487"/>
        <v>5:6</v>
      </c>
      <c r="FJ260" s="302" t="str">
        <f t="shared" si="487"/>
        <v>50:51</v>
      </c>
      <c r="FK260" s="302" t="str">
        <f t="shared" si="487"/>
        <v>51:52</v>
      </c>
      <c r="FL260" s="302" t="str">
        <f t="shared" si="487"/>
        <v>52:53</v>
      </c>
      <c r="FM260" s="302" t="str">
        <f t="shared" si="487"/>
        <v>53:54</v>
      </c>
      <c r="FN260" s="302" t="str">
        <f t="shared" si="487"/>
        <v>54:55</v>
      </c>
    </row>
    <row r="261" spans="1:170" s="303" customFormat="1" ht="66">
      <c r="A261" s="302"/>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48" t="str">
        <f>BN260&amp;", 0:1, "&amp;BN$258</f>
        <v>1:2, 0:1, 101:113</v>
      </c>
      <c r="BO261" s="348" t="str">
        <f>BO260&amp;", 0:1, "&amp;BO$258</f>
        <v>1:2, 0:1, 113:123</v>
      </c>
      <c r="BP261" s="347" t="str">
        <f>BP260&amp;", "&amp;BP$258</f>
        <v>2:3, 113:123</v>
      </c>
      <c r="BQ261" s="347" t="str">
        <f>BQ260&amp;", "&amp;BQ$258</f>
        <v>3:4, 113:123</v>
      </c>
      <c r="BR261" s="347" t="str">
        <f>BR260&amp;", "&amp;BR$258</f>
        <v>4:5, 113:123</v>
      </c>
      <c r="BS261" s="347" t="str">
        <f>BS260&amp;", "&amp;BS$258</f>
        <v>5:6, 113:123</v>
      </c>
      <c r="BT261" s="347" t="str">
        <f>BT260&amp;", "&amp;BT$258</f>
        <v>6:7, 113:123</v>
      </c>
      <c r="BU261" s="348" t="str">
        <f>BU260&amp;", 0:1, "&amp;BU$258</f>
        <v>3:4, 0:1, 106:118</v>
      </c>
      <c r="BV261" s="348" t="str">
        <f>BV260&amp;", 0:1, "&amp;BV$258</f>
        <v>3:4, 0:1, 118:128</v>
      </c>
      <c r="BW261" s="347" t="str">
        <f>BW260&amp;", "&amp;BW$258</f>
        <v>26:27, 118:128</v>
      </c>
      <c r="BX261" s="347" t="str">
        <f>BX260&amp;", "&amp;BX$258</f>
        <v>27:28, 118:128</v>
      </c>
      <c r="BY261" s="347" t="str">
        <f>BY260&amp;", "&amp;BY$258</f>
        <v>28:29, 118:128</v>
      </c>
      <c r="BZ261" s="347" t="str">
        <f>BZ260&amp;", "&amp;BZ$258</f>
        <v>29:30, 118:128</v>
      </c>
      <c r="CA261" s="347" t="str">
        <f>CA260&amp;", "&amp;CA$258</f>
        <v>30:31, 118:128</v>
      </c>
      <c r="CB261" s="348" t="str">
        <f>CB260&amp;", 0:1, "&amp;CB$258</f>
        <v>5:6, 0:1, 112:123</v>
      </c>
      <c r="CC261" s="348" t="str">
        <f>CC260&amp;", 0:1, "&amp;CC$258</f>
        <v>5:6, 0:1, 123:135</v>
      </c>
      <c r="CD261" s="347" t="str">
        <f>CD260&amp;", "&amp;CD$258</f>
        <v>50:51, 123:135</v>
      </c>
      <c r="CE261" s="347" t="str">
        <f>CE260&amp;", "&amp;CE$258</f>
        <v>51:52, 123:135</v>
      </c>
      <c r="CF261" s="347" t="str">
        <f>CF260&amp;", "&amp;CF$258</f>
        <v>52:53, 123:135</v>
      </c>
      <c r="CG261" s="347" t="str">
        <f>CG260&amp;", "&amp;CG$258</f>
        <v>53:54, 123:135</v>
      </c>
      <c r="CH261" s="347" t="str">
        <f>CH260&amp;", "&amp;CH$258</f>
        <v>54:55, 123:135</v>
      </c>
      <c r="CI261" s="348" t="str">
        <f>CI260&amp;", 0:1, "&amp;CI$258</f>
        <v>1:2, 0:1, 153:165</v>
      </c>
      <c r="CJ261" s="348" t="str">
        <f>CJ260&amp;", 0:1, "&amp;CJ$258</f>
        <v>1:2, 0:1, 165:175</v>
      </c>
      <c r="CK261" s="347" t="str">
        <f>CK260&amp;", "&amp;CK$258</f>
        <v>2:3, 165:175</v>
      </c>
      <c r="CL261" s="347" t="str">
        <f>CL260&amp;", "&amp;CL$258</f>
        <v>3:4, 165:175</v>
      </c>
      <c r="CM261" s="347" t="str">
        <f>CM260&amp;", "&amp;CM$258</f>
        <v>4:5, 165:175</v>
      </c>
      <c r="CN261" s="347" t="str">
        <f>CN260&amp;", "&amp;CN$258</f>
        <v>5:6, 165:175</v>
      </c>
      <c r="CO261" s="347" t="str">
        <f>CO260&amp;", "&amp;CO$258</f>
        <v>6:7, 165:175</v>
      </c>
      <c r="CP261" s="348" t="str">
        <f>CP260&amp;", 0:1, "&amp;CP$258</f>
        <v>3:4, 0:1, 158:170</v>
      </c>
      <c r="CQ261" s="348" t="str">
        <f>CQ260&amp;", 0:1, "&amp;CQ$258</f>
        <v>3:4, 0:1, 170:180</v>
      </c>
      <c r="CR261" s="347" t="str">
        <f>CR260&amp;", "&amp;CR$258</f>
        <v>26:27, 170:180</v>
      </c>
      <c r="CS261" s="347" t="str">
        <f>CS260&amp;", "&amp;CS$258</f>
        <v>27:28, 170:180</v>
      </c>
      <c r="CT261" s="347" t="str">
        <f>CT260&amp;", "&amp;CT$258</f>
        <v>28:29, 170:180</v>
      </c>
      <c r="CU261" s="347" t="str">
        <f>CU260&amp;", "&amp;CU$258</f>
        <v>29:30, 170:180</v>
      </c>
      <c r="CV261" s="347" t="str">
        <f>CV260&amp;", "&amp;CV$258</f>
        <v>30:31, 170:180</v>
      </c>
      <c r="CW261" s="348" t="str">
        <f>CW260&amp;", 0:1, "&amp;CW$258</f>
        <v>5:6, 0:1, 164:175</v>
      </c>
      <c r="CX261" s="348" t="str">
        <f>CX260&amp;", 0:1, "&amp;CX$258</f>
        <v>5:6, 0:1, 175:187</v>
      </c>
      <c r="CY261" s="347" t="str">
        <f>CY260&amp;", "&amp;CY$258</f>
        <v>50:51, 175:187</v>
      </c>
      <c r="CZ261" s="347" t="str">
        <f>CZ260&amp;", "&amp;CZ$258</f>
        <v>51:52, 175:187</v>
      </c>
      <c r="DA261" s="347" t="str">
        <f>DA260&amp;", "&amp;DA$258</f>
        <v>52:53, 175:187</v>
      </c>
      <c r="DB261" s="347" t="str">
        <f>DB260&amp;", "&amp;DB$258</f>
        <v>53:54, 175:187</v>
      </c>
      <c r="DC261" s="347" t="str">
        <f>DC260&amp;", "&amp;DC$258</f>
        <v>54:55, 175:187</v>
      </c>
      <c r="DD261" s="348" t="str">
        <f>DD260&amp;", 0:1, "&amp;DD$258</f>
        <v>1:2, 0:1, 205:217</v>
      </c>
      <c r="DE261" s="348" t="str">
        <f>DE260&amp;", 0:1, "&amp;DE$258</f>
        <v>1:2, 0:1, 217:227</v>
      </c>
      <c r="DF261" s="347" t="str">
        <f>DF260&amp;", "&amp;DF$258</f>
        <v>2:3, 217:227</v>
      </c>
      <c r="DG261" s="347" t="str">
        <f>DG260&amp;", "&amp;DG$258</f>
        <v>3:4, 217:227</v>
      </c>
      <c r="DH261" s="347" t="str">
        <f>DH260&amp;", "&amp;DH$258</f>
        <v>4:5, 217:227</v>
      </c>
      <c r="DI261" s="347" t="str">
        <f>DI260&amp;", "&amp;DI$258</f>
        <v>5:6, 217:227</v>
      </c>
      <c r="DJ261" s="347" t="str">
        <f>DJ260&amp;", "&amp;DJ$258</f>
        <v>6:7, 217:227</v>
      </c>
      <c r="DK261" s="348" t="str">
        <f>DK260&amp;", 0:1, "&amp;DK$258</f>
        <v>3:4, 0:1, 210:222</v>
      </c>
      <c r="DL261" s="348" t="str">
        <f>DL260&amp;", 0:1, "&amp;DL$258</f>
        <v>3:4, 0:1, 222:232</v>
      </c>
      <c r="DM261" s="347" t="str">
        <f>DM260&amp;", "&amp;DM$258</f>
        <v>26:27, 222:232</v>
      </c>
      <c r="DN261" s="347" t="str">
        <f>DN260&amp;", "&amp;DN$258</f>
        <v>27:28, 222:232</v>
      </c>
      <c r="DO261" s="347" t="str">
        <f>DO260&amp;", "&amp;DO$258</f>
        <v>28:29, 222:232</v>
      </c>
      <c r="DP261" s="347" t="str">
        <f>DP260&amp;", "&amp;DP$258</f>
        <v>29:30, 222:232</v>
      </c>
      <c r="DQ261" s="347" t="str">
        <f>DQ260&amp;", "&amp;DQ$258</f>
        <v>30:31, 222:232</v>
      </c>
      <c r="DR261" s="348" t="str">
        <f>DR260&amp;", 0:1, "&amp;DR$258</f>
        <v>5:6, 0:1, 216:227</v>
      </c>
      <c r="DS261" s="348" t="str">
        <f>DS260&amp;", 0:1, "&amp;DS$258</f>
        <v>5:6, 0:1, 227:239</v>
      </c>
      <c r="DT261" s="347" t="str">
        <f>DT260&amp;", "&amp;DT$258</f>
        <v>50:51, 227:239</v>
      </c>
      <c r="DU261" s="347" t="str">
        <f>DU260&amp;", "&amp;DU$258</f>
        <v>51:52, 227:239</v>
      </c>
      <c r="DV261" s="347" t="str">
        <f>DV260&amp;", "&amp;DV$258</f>
        <v>52:53, 227:239</v>
      </c>
      <c r="DW261" s="347" t="str">
        <f>DW260&amp;", "&amp;DW$258</f>
        <v>53:54, 227:239</v>
      </c>
      <c r="DX261" s="347" t="str">
        <f>DX260&amp;", "&amp;DX$258</f>
        <v>54:55, 227:239</v>
      </c>
      <c r="DY261" s="348" t="str">
        <f>DY260&amp;", 0:1, "&amp;DY$258</f>
        <v>1:2, 0:1, 257:269</v>
      </c>
      <c r="DZ261" s="348" t="str">
        <f>DZ260&amp;", 0:1, "&amp;DZ$258</f>
        <v>1:2, 0:1, 269:279</v>
      </c>
      <c r="EA261" s="347" t="str">
        <f>EA260&amp;", "&amp;EA$258</f>
        <v>2:3, 269:279</v>
      </c>
      <c r="EB261" s="347" t="str">
        <f>EB260&amp;", "&amp;EB$258</f>
        <v>3:4, 269:279</v>
      </c>
      <c r="EC261" s="347" t="str">
        <f>EC260&amp;", "&amp;EC$258</f>
        <v>4:5, 269:279</v>
      </c>
      <c r="ED261" s="347" t="str">
        <f>ED260&amp;", "&amp;ED$258</f>
        <v>5:6, 269:279</v>
      </c>
      <c r="EE261" s="347" t="str">
        <f>EE260&amp;", "&amp;EE$258</f>
        <v>6:7, 269:279</v>
      </c>
      <c r="EF261" s="348" t="str">
        <f>EF260&amp;", 0:1, "&amp;EF$258</f>
        <v>3:4, 0:1, 262:274</v>
      </c>
      <c r="EG261" s="348" t="str">
        <f>EG260&amp;", 0:1, "&amp;EG$258</f>
        <v>3:4, 0:1, 274:284</v>
      </c>
      <c r="EH261" s="347" t="str">
        <f>EH260&amp;", "&amp;EH$258</f>
        <v>26:27, 274:284</v>
      </c>
      <c r="EI261" s="347" t="str">
        <f>EI260&amp;", "&amp;EI$258</f>
        <v>27:28, 274:284</v>
      </c>
      <c r="EJ261" s="347" t="str">
        <f>EJ260&amp;", "&amp;EJ$258</f>
        <v>28:29, 274:284</v>
      </c>
      <c r="EK261" s="347" t="str">
        <f>EK260&amp;", "&amp;EK$258</f>
        <v>29:30, 274:284</v>
      </c>
      <c r="EL261" s="347" t="str">
        <f>EL260&amp;", "&amp;EL$258</f>
        <v>30:31, 274:284</v>
      </c>
      <c r="EM261" s="348" t="str">
        <f>EM260&amp;", 0:1, "&amp;EM$258</f>
        <v>5:6, 0:1, 268:279</v>
      </c>
      <c r="EN261" s="348" t="str">
        <f>EN260&amp;", 0:1, "&amp;EN$258</f>
        <v>5:6, 0:1, 279:291</v>
      </c>
      <c r="EO261" s="347" t="str">
        <f>EO260&amp;", "&amp;EO$258</f>
        <v>50:51, 279:291</v>
      </c>
      <c r="EP261" s="347" t="str">
        <f>EP260&amp;", "&amp;EP$258</f>
        <v>51:52, 279:291</v>
      </c>
      <c r="EQ261" s="347" t="str">
        <f>EQ260&amp;", "&amp;EQ$258</f>
        <v>52:53, 279:291</v>
      </c>
      <c r="ER261" s="347" t="str">
        <f>ER260&amp;", "&amp;ER$258</f>
        <v>53:54, 279:291</v>
      </c>
      <c r="ES261" s="347" t="str">
        <f>ES260&amp;", "&amp;ES$258</f>
        <v>54:55, 279:291</v>
      </c>
      <c r="ET261" s="348" t="str">
        <f>ET260&amp;", 0:1, "&amp;ET$258</f>
        <v>1:2, 0:1, 309:321</v>
      </c>
      <c r="EU261" s="348" t="str">
        <f>EU260&amp;", 0:1, "&amp;EU$258</f>
        <v>1:2, 0:1, 321:331</v>
      </c>
      <c r="EV261" s="347" t="str">
        <f>EV260&amp;", "&amp;EV$258</f>
        <v>2:3, 321:331</v>
      </c>
      <c r="EW261" s="347" t="str">
        <f>EW260&amp;", "&amp;EW$258</f>
        <v>3:4, 321:331</v>
      </c>
      <c r="EX261" s="347" t="str">
        <f>EX260&amp;", "&amp;EX$258</f>
        <v>4:5, 321:331</v>
      </c>
      <c r="EY261" s="347" t="str">
        <f>EY260&amp;", "&amp;EY$258</f>
        <v>5:6, 321:331</v>
      </c>
      <c r="EZ261" s="347" t="str">
        <f>EZ260&amp;", "&amp;EZ$258</f>
        <v>6:7, 321:331</v>
      </c>
      <c r="FA261" s="348" t="str">
        <f>FA260&amp;", 0:1, "&amp;FA$258</f>
        <v>3:4, 0:1, 314:326</v>
      </c>
      <c r="FB261" s="348" t="str">
        <f>FB260&amp;", 0:1, "&amp;FB$258</f>
        <v>3:4, 0:1, 326:336</v>
      </c>
      <c r="FC261" s="347" t="str">
        <f>FC260&amp;", "&amp;FC$258</f>
        <v>26:27, 326:336</v>
      </c>
      <c r="FD261" s="347" t="str">
        <f>FD260&amp;", "&amp;FD$258</f>
        <v>27:28, 326:336</v>
      </c>
      <c r="FE261" s="347" t="str">
        <f>FE260&amp;", "&amp;FE$258</f>
        <v>28:29, 326:336</v>
      </c>
      <c r="FF261" s="347" t="str">
        <f>FF260&amp;", "&amp;FF$258</f>
        <v>29:30, 326:336</v>
      </c>
      <c r="FG261" s="347" t="str">
        <f>FG260&amp;", "&amp;FG$258</f>
        <v>30:31, 326:336</v>
      </c>
      <c r="FH261" s="348" t="str">
        <f>FH260&amp;", 0:1, "&amp;FH$258</f>
        <v>5:6, 0:1, 320:331</v>
      </c>
      <c r="FI261" s="348" t="str">
        <f>FI260&amp;", 0:1, "&amp;FI$258</f>
        <v>5:6, 0:1, 331:343</v>
      </c>
      <c r="FJ261" s="347" t="str">
        <f>FJ260&amp;", "&amp;FJ$258</f>
        <v>50:51, 331:343</v>
      </c>
      <c r="FK261" s="347" t="str">
        <f>FK260&amp;", "&amp;FK$258</f>
        <v>51:52, 331:343</v>
      </c>
      <c r="FL261" s="347" t="str">
        <f>FL260&amp;", "&amp;FL$258</f>
        <v>52:53, 331:343</v>
      </c>
      <c r="FM261" s="347" t="str">
        <f>FM260&amp;", "&amp;FM$258</f>
        <v>53:54, 331:343</v>
      </c>
      <c r="FN261" s="347" t="str">
        <f>FN260&amp;", "&amp;FN$258</f>
        <v>54:55, 331:343</v>
      </c>
    </row>
    <row r="262" spans="1:170" s="303" customFormat="1" outlineLevel="1">
      <c r="A262" s="40" t="s">
        <v>1227</v>
      </c>
      <c r="C262" s="160" t="s">
        <v>1214</v>
      </c>
      <c r="D262" s="160" t="s">
        <v>1213</v>
      </c>
      <c r="E262" s="160" t="s">
        <v>1212</v>
      </c>
      <c r="F262" s="160" t="s">
        <v>1211</v>
      </c>
      <c r="G262" s="160" t="s">
        <v>1212</v>
      </c>
      <c r="H262" s="160" t="s">
        <v>1211</v>
      </c>
      <c r="I262" s="160" t="s">
        <v>1210</v>
      </c>
      <c r="M262" s="160" t="s">
        <v>1214</v>
      </c>
      <c r="N262" s="160" t="s">
        <v>1213</v>
      </c>
      <c r="O262" s="160" t="s">
        <v>1212</v>
      </c>
      <c r="P262" s="160" t="s">
        <v>1211</v>
      </c>
      <c r="Q262" s="160" t="s">
        <v>1210</v>
      </c>
      <c r="S262" s="160"/>
      <c r="U262" s="160"/>
      <c r="V262" s="160"/>
      <c r="BK262" s="160"/>
      <c r="BL262" s="160"/>
    </row>
    <row r="263" spans="1:170" s="303" customFormat="1" outlineLevel="1">
      <c r="A263" s="302">
        <v>0</v>
      </c>
      <c r="B263" s="303"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303">
        <v>1</v>
      </c>
      <c r="M263" s="21">
        <v>-0.05</v>
      </c>
      <c r="N263" s="21">
        <v>-0.05</v>
      </c>
      <c r="O263" s="21">
        <v>-0.08</v>
      </c>
      <c r="P263" s="21">
        <v>-0.05</v>
      </c>
      <c r="Q263" s="21">
        <v>-0.05</v>
      </c>
      <c r="BM263" s="303">
        <v>1</v>
      </c>
      <c r="BN263" s="147">
        <f t="shared" ref="BN263:BN326" si="489">IF($C263=0,0,INDEX($M$263:$M$266,$C263,1))</f>
        <v>-0.05</v>
      </c>
      <c r="BO263" s="148">
        <f t="shared" ref="BO263:BO326" si="490">IF($D263=0,0,INDEX($N$263:$N$266,$D263,1))</f>
        <v>-0.05</v>
      </c>
      <c r="BP263" s="149">
        <f t="shared" ref="BP263:BP326" si="491">IF($E263=0,BO263,INDEX($O$263:$O$266,$E263,1))</f>
        <v>-0.05</v>
      </c>
      <c r="BQ263" s="345">
        <f t="shared" ref="BQ263:BQ326" si="492">IF($F263=0,BO263,INDEX($P$263:$P$266,$F263,1))</f>
        <v>-0.05</v>
      </c>
      <c r="BR263" s="344">
        <f t="shared" ref="BR263:BR326" si="493">IF($G263=0,BP263,INDEX($O$263:$O$266,$G263,1))</f>
        <v>-0.05</v>
      </c>
      <c r="BS263" s="343">
        <f t="shared" ref="BS263:BS326" si="494">IF($H263=0,BQ263,INDEX($P$263:$P$266,$H263,1))</f>
        <v>-0.05</v>
      </c>
      <c r="BT263" s="342">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345">
        <f t="shared" ref="BX263:BX326" si="499">IF($F263=0,BV263,INDEX($P$263:$P$266,$F263,1))</f>
        <v>-0.05</v>
      </c>
      <c r="BY263" s="344">
        <f t="shared" ref="BY263:BY326" si="500">IF($G263=0,BW263,INDEX($O$263:$O$266,$G263,1))</f>
        <v>-0.05</v>
      </c>
      <c r="BZ263" s="343">
        <f t="shared" ref="BZ263:BZ326" si="501">IF($H263=0,BX263,INDEX($P$263:$P$266,$H263,1))</f>
        <v>-0.05</v>
      </c>
      <c r="CA263" s="342">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345">
        <f t="shared" ref="CE263:CE326" si="506">IF($F263=0,CC263,INDEX($P$263:$P$266,$F263,1))</f>
        <v>-0.05</v>
      </c>
      <c r="CF263" s="344">
        <f t="shared" ref="CF263:CF326" si="507">IF($G263=0,CD263,INDEX($O$263:$O$266,$G263,1))</f>
        <v>-0.05</v>
      </c>
      <c r="CG263" s="343">
        <f t="shared" ref="CG263:CG326" si="508">IF($H263=0,CE263,INDEX($P$263:$P$266,$H263,1))</f>
        <v>-0.05</v>
      </c>
      <c r="CH263" s="342">
        <f t="shared" ref="CH263:CH326" si="509">IF($I263=0,CE263,INDEX($Q$263:$Q$266,$I263,1))</f>
        <v>-0.05</v>
      </c>
    </row>
    <row r="264" spans="1:170" s="303" customFormat="1" outlineLevel="1">
      <c r="A264" s="303">
        <f t="shared" ref="A264:A278" ca="1" si="510">OFFSET(A264,-1,0)</f>
        <v>0</v>
      </c>
      <c r="B264" s="303" t="str">
        <f t="shared" ca="1" si="488"/>
        <v>EP1 LPAll2</v>
      </c>
      <c r="C264" s="21">
        <v>1</v>
      </c>
      <c r="D264" s="354">
        <f t="shared" ref="D264:D278" ca="1" si="511">(MOD(D263,4)+1)*($A264=D$258)</f>
        <v>2</v>
      </c>
      <c r="E264" s="21">
        <v>0</v>
      </c>
      <c r="F264" s="21">
        <v>0</v>
      </c>
      <c r="G264" s="21">
        <v>0</v>
      </c>
      <c r="H264" s="21">
        <v>0</v>
      </c>
      <c r="I264" s="21">
        <v>0</v>
      </c>
      <c r="L264" s="303">
        <v>2</v>
      </c>
      <c r="M264" s="21">
        <v>0</v>
      </c>
      <c r="N264" s="21">
        <v>0</v>
      </c>
      <c r="O264" s="21">
        <v>-0.04</v>
      </c>
      <c r="P264" s="21">
        <v>0</v>
      </c>
      <c r="Q264" s="21">
        <v>0</v>
      </c>
      <c r="BM264" s="303">
        <v>2</v>
      </c>
      <c r="BN264" s="147">
        <f t="shared" si="489"/>
        <v>-0.05</v>
      </c>
      <c r="BO264" s="148">
        <f t="shared" ca="1" si="490"/>
        <v>0</v>
      </c>
      <c r="BP264" s="149">
        <f t="shared" ca="1" si="491"/>
        <v>0</v>
      </c>
      <c r="BQ264" s="345">
        <f t="shared" ca="1" si="492"/>
        <v>0</v>
      </c>
      <c r="BR264" s="344">
        <f t="shared" ca="1" si="493"/>
        <v>0</v>
      </c>
      <c r="BS264" s="343">
        <f t="shared" ca="1" si="494"/>
        <v>0</v>
      </c>
      <c r="BT264" s="342">
        <f t="shared" ca="1" si="495"/>
        <v>0</v>
      </c>
      <c r="BU264" s="147">
        <f t="shared" si="496"/>
        <v>-0.05</v>
      </c>
      <c r="BV264" s="148">
        <f t="shared" ca="1" si="497"/>
        <v>0</v>
      </c>
      <c r="BW264" s="149">
        <f t="shared" ca="1" si="498"/>
        <v>0</v>
      </c>
      <c r="BX264" s="345">
        <f t="shared" ca="1" si="499"/>
        <v>0</v>
      </c>
      <c r="BY264" s="344">
        <f t="shared" ca="1" si="500"/>
        <v>0</v>
      </c>
      <c r="BZ264" s="343">
        <f t="shared" ca="1" si="501"/>
        <v>0</v>
      </c>
      <c r="CA264" s="342">
        <f t="shared" ca="1" si="502"/>
        <v>0</v>
      </c>
      <c r="CB264" s="147">
        <f t="shared" si="503"/>
        <v>-0.05</v>
      </c>
      <c r="CC264" s="148">
        <f t="shared" ca="1" si="504"/>
        <v>0</v>
      </c>
      <c r="CD264" s="149">
        <f t="shared" ca="1" si="505"/>
        <v>0</v>
      </c>
      <c r="CE264" s="345">
        <f t="shared" ca="1" si="506"/>
        <v>0</v>
      </c>
      <c r="CF264" s="344">
        <f t="shared" ca="1" si="507"/>
        <v>0</v>
      </c>
      <c r="CG264" s="343">
        <f t="shared" ca="1" si="508"/>
        <v>0</v>
      </c>
      <c r="CH264" s="342">
        <f t="shared" ca="1" si="509"/>
        <v>0</v>
      </c>
    </row>
    <row r="265" spans="1:170" s="303" customFormat="1" outlineLevel="1">
      <c r="A265" s="303">
        <f t="shared" ca="1" si="510"/>
        <v>0</v>
      </c>
      <c r="B265" s="303" t="str">
        <f t="shared" ca="1" si="488"/>
        <v>EP1 LPAll3</v>
      </c>
      <c r="C265" s="21">
        <v>1</v>
      </c>
      <c r="D265" s="354">
        <f t="shared" ca="1" si="511"/>
        <v>3</v>
      </c>
      <c r="E265" s="21">
        <v>0</v>
      </c>
      <c r="F265" s="21">
        <v>0</v>
      </c>
      <c r="G265" s="21">
        <v>0</v>
      </c>
      <c r="H265" s="21">
        <v>0</v>
      </c>
      <c r="I265" s="21">
        <v>0</v>
      </c>
      <c r="L265" s="303">
        <v>3</v>
      </c>
      <c r="M265" s="21">
        <v>0.04</v>
      </c>
      <c r="N265" s="21">
        <v>0.04</v>
      </c>
      <c r="O265" s="21">
        <v>0</v>
      </c>
      <c r="P265" s="21">
        <v>0.04</v>
      </c>
      <c r="Q265" s="21">
        <v>0.04</v>
      </c>
      <c r="BM265" s="303">
        <v>3</v>
      </c>
      <c r="BN265" s="147">
        <f t="shared" si="489"/>
        <v>-0.05</v>
      </c>
      <c r="BO265" s="148">
        <f t="shared" ca="1" si="490"/>
        <v>0.04</v>
      </c>
      <c r="BP265" s="149">
        <f t="shared" ca="1" si="491"/>
        <v>0.04</v>
      </c>
      <c r="BQ265" s="345">
        <f t="shared" ca="1" si="492"/>
        <v>0.04</v>
      </c>
      <c r="BR265" s="344">
        <f t="shared" ca="1" si="493"/>
        <v>0.04</v>
      </c>
      <c r="BS265" s="343">
        <f t="shared" ca="1" si="494"/>
        <v>0.04</v>
      </c>
      <c r="BT265" s="342">
        <f t="shared" ca="1" si="495"/>
        <v>0.04</v>
      </c>
      <c r="BU265" s="147">
        <f t="shared" si="496"/>
        <v>-0.05</v>
      </c>
      <c r="BV265" s="148">
        <f t="shared" ca="1" si="497"/>
        <v>0.04</v>
      </c>
      <c r="BW265" s="149">
        <f t="shared" ca="1" si="498"/>
        <v>0.04</v>
      </c>
      <c r="BX265" s="345">
        <f t="shared" ca="1" si="499"/>
        <v>0.04</v>
      </c>
      <c r="BY265" s="344">
        <f t="shared" ca="1" si="500"/>
        <v>0.04</v>
      </c>
      <c r="BZ265" s="343">
        <f t="shared" ca="1" si="501"/>
        <v>0.04</v>
      </c>
      <c r="CA265" s="342">
        <f t="shared" ca="1" si="502"/>
        <v>0.04</v>
      </c>
      <c r="CB265" s="147">
        <f t="shared" si="503"/>
        <v>-0.05</v>
      </c>
      <c r="CC265" s="148">
        <f t="shared" ca="1" si="504"/>
        <v>0.04</v>
      </c>
      <c r="CD265" s="149">
        <f t="shared" ca="1" si="505"/>
        <v>0.04</v>
      </c>
      <c r="CE265" s="345">
        <f t="shared" ca="1" si="506"/>
        <v>0.04</v>
      </c>
      <c r="CF265" s="344">
        <f t="shared" ca="1" si="507"/>
        <v>0.04</v>
      </c>
      <c r="CG265" s="343">
        <f t="shared" ca="1" si="508"/>
        <v>0.04</v>
      </c>
      <c r="CH265" s="342">
        <f t="shared" ca="1" si="509"/>
        <v>0.04</v>
      </c>
    </row>
    <row r="266" spans="1:170" s="303" customFormat="1" outlineLevel="1">
      <c r="A266" s="303">
        <f t="shared" ca="1" si="510"/>
        <v>0</v>
      </c>
      <c r="B266" s="303" t="str">
        <f t="shared" ca="1" si="488"/>
        <v>EP1 LPAll4</v>
      </c>
      <c r="C266" s="21">
        <v>1</v>
      </c>
      <c r="D266" s="354">
        <f t="shared" ca="1" si="511"/>
        <v>4</v>
      </c>
      <c r="E266" s="21">
        <v>0</v>
      </c>
      <c r="F266" s="21">
        <v>0</v>
      </c>
      <c r="G266" s="21">
        <v>0</v>
      </c>
      <c r="H266" s="21">
        <v>0</v>
      </c>
      <c r="I266" s="21">
        <v>0</v>
      </c>
      <c r="L266" s="303">
        <v>4</v>
      </c>
      <c r="M266" s="21">
        <v>0.08</v>
      </c>
      <c r="N266" s="21">
        <v>0.08</v>
      </c>
      <c r="O266" s="21">
        <v>0.05</v>
      </c>
      <c r="P266" s="21">
        <v>0.08</v>
      </c>
      <c r="Q266" s="21">
        <v>0.08</v>
      </c>
      <c r="BM266" s="303">
        <v>4</v>
      </c>
      <c r="BN266" s="147">
        <f t="shared" si="489"/>
        <v>-0.05</v>
      </c>
      <c r="BO266" s="148">
        <f t="shared" ca="1" si="490"/>
        <v>0.08</v>
      </c>
      <c r="BP266" s="149">
        <f t="shared" ca="1" si="491"/>
        <v>0.08</v>
      </c>
      <c r="BQ266" s="345">
        <f t="shared" ca="1" si="492"/>
        <v>0.08</v>
      </c>
      <c r="BR266" s="344">
        <f t="shared" ca="1" si="493"/>
        <v>0.08</v>
      </c>
      <c r="BS266" s="343">
        <f t="shared" ca="1" si="494"/>
        <v>0.08</v>
      </c>
      <c r="BT266" s="342">
        <f t="shared" ca="1" si="495"/>
        <v>0.08</v>
      </c>
      <c r="BU266" s="147">
        <f t="shared" si="496"/>
        <v>-0.05</v>
      </c>
      <c r="BV266" s="148">
        <f t="shared" ca="1" si="497"/>
        <v>0.08</v>
      </c>
      <c r="BW266" s="149">
        <f t="shared" ca="1" si="498"/>
        <v>0.08</v>
      </c>
      <c r="BX266" s="345">
        <f t="shared" ca="1" si="499"/>
        <v>0.08</v>
      </c>
      <c r="BY266" s="344">
        <f t="shared" ca="1" si="500"/>
        <v>0.08</v>
      </c>
      <c r="BZ266" s="343">
        <f t="shared" ca="1" si="501"/>
        <v>0.08</v>
      </c>
      <c r="CA266" s="342">
        <f t="shared" ca="1" si="502"/>
        <v>0.08</v>
      </c>
      <c r="CB266" s="147">
        <f t="shared" si="503"/>
        <v>-0.05</v>
      </c>
      <c r="CC266" s="148">
        <f t="shared" ca="1" si="504"/>
        <v>0.08</v>
      </c>
      <c r="CD266" s="149">
        <f t="shared" ca="1" si="505"/>
        <v>0.08</v>
      </c>
      <c r="CE266" s="345">
        <f t="shared" ca="1" si="506"/>
        <v>0.08</v>
      </c>
      <c r="CF266" s="344">
        <f t="shared" ca="1" si="507"/>
        <v>0.08</v>
      </c>
      <c r="CG266" s="343">
        <f t="shared" ca="1" si="508"/>
        <v>0.08</v>
      </c>
      <c r="CH266" s="342">
        <f t="shared" ca="1" si="509"/>
        <v>0.08</v>
      </c>
    </row>
    <row r="267" spans="1:170" s="303" customFormat="1" outlineLevel="1">
      <c r="A267" s="303">
        <f t="shared" ca="1" si="510"/>
        <v>0</v>
      </c>
      <c r="B267" s="303" t="str">
        <f t="shared" ca="1" si="488"/>
        <v>EP2 LPAll1</v>
      </c>
      <c r="C267" s="354">
        <f t="shared" ref="C267:C278" ca="1" si="512">(MOD(C263,4)+1)*($A267=C$258)</f>
        <v>2</v>
      </c>
      <c r="D267" s="354">
        <f t="shared" ca="1" si="511"/>
        <v>1</v>
      </c>
      <c r="E267" s="21">
        <v>0</v>
      </c>
      <c r="F267" s="21">
        <v>0</v>
      </c>
      <c r="G267" s="21">
        <v>0</v>
      </c>
      <c r="H267" s="21">
        <v>0</v>
      </c>
      <c r="I267" s="21">
        <v>0</v>
      </c>
      <c r="BM267" s="303">
        <v>5</v>
      </c>
      <c r="BN267" s="147">
        <f t="shared" ca="1" si="489"/>
        <v>0</v>
      </c>
      <c r="BO267" s="148">
        <f t="shared" ca="1" si="490"/>
        <v>-0.05</v>
      </c>
      <c r="BP267" s="149">
        <f t="shared" ca="1" si="491"/>
        <v>-0.05</v>
      </c>
      <c r="BQ267" s="345">
        <f t="shared" ca="1" si="492"/>
        <v>-0.05</v>
      </c>
      <c r="BR267" s="344">
        <f t="shared" ca="1" si="493"/>
        <v>-0.05</v>
      </c>
      <c r="BS267" s="343">
        <f t="shared" ca="1" si="494"/>
        <v>-0.05</v>
      </c>
      <c r="BT267" s="342">
        <f t="shared" ca="1" si="495"/>
        <v>-0.05</v>
      </c>
      <c r="BU267" s="147">
        <f t="shared" ca="1" si="496"/>
        <v>0</v>
      </c>
      <c r="BV267" s="148">
        <f t="shared" ca="1" si="497"/>
        <v>-0.05</v>
      </c>
      <c r="BW267" s="149">
        <f t="shared" ca="1" si="498"/>
        <v>-0.05</v>
      </c>
      <c r="BX267" s="345">
        <f t="shared" ca="1" si="499"/>
        <v>-0.05</v>
      </c>
      <c r="BY267" s="344">
        <f t="shared" ca="1" si="500"/>
        <v>-0.05</v>
      </c>
      <c r="BZ267" s="343">
        <f t="shared" ca="1" si="501"/>
        <v>-0.05</v>
      </c>
      <c r="CA267" s="342">
        <f t="shared" ca="1" si="502"/>
        <v>-0.05</v>
      </c>
      <c r="CB267" s="147">
        <f t="shared" ca="1" si="503"/>
        <v>0</v>
      </c>
      <c r="CC267" s="148">
        <f t="shared" ca="1" si="504"/>
        <v>-0.05</v>
      </c>
      <c r="CD267" s="149">
        <f t="shared" ca="1" si="505"/>
        <v>-0.05</v>
      </c>
      <c r="CE267" s="345">
        <f t="shared" ca="1" si="506"/>
        <v>-0.05</v>
      </c>
      <c r="CF267" s="344">
        <f t="shared" ca="1" si="507"/>
        <v>-0.05</v>
      </c>
      <c r="CG267" s="343">
        <f t="shared" ca="1" si="508"/>
        <v>-0.05</v>
      </c>
      <c r="CH267" s="342">
        <f t="shared" ca="1" si="509"/>
        <v>-0.05</v>
      </c>
    </row>
    <row r="268" spans="1:170" s="303" customFormat="1" outlineLevel="1">
      <c r="A268" s="303">
        <f t="shared" ca="1" si="510"/>
        <v>0</v>
      </c>
      <c r="B268" s="303" t="str">
        <f t="shared" ca="1" si="488"/>
        <v>EP2 LPAll2</v>
      </c>
      <c r="C268" s="354">
        <f t="shared" ca="1" si="512"/>
        <v>2</v>
      </c>
      <c r="D268" s="354">
        <f t="shared" ca="1" si="511"/>
        <v>2</v>
      </c>
      <c r="E268" s="21">
        <v>0</v>
      </c>
      <c r="F268" s="21">
        <v>0</v>
      </c>
      <c r="G268" s="21">
        <v>0</v>
      </c>
      <c r="H268" s="21">
        <v>0</v>
      </c>
      <c r="I268" s="21">
        <v>0</v>
      </c>
      <c r="BM268" s="303">
        <v>6</v>
      </c>
      <c r="BN268" s="147">
        <f t="shared" ca="1" si="489"/>
        <v>0</v>
      </c>
      <c r="BO268" s="148">
        <f t="shared" ca="1" si="490"/>
        <v>0</v>
      </c>
      <c r="BP268" s="149">
        <f t="shared" ca="1" si="491"/>
        <v>0</v>
      </c>
      <c r="BQ268" s="345">
        <f t="shared" ca="1" si="492"/>
        <v>0</v>
      </c>
      <c r="BR268" s="344">
        <f t="shared" ca="1" si="493"/>
        <v>0</v>
      </c>
      <c r="BS268" s="343">
        <f t="shared" ca="1" si="494"/>
        <v>0</v>
      </c>
      <c r="BT268" s="342">
        <f t="shared" ca="1" si="495"/>
        <v>0</v>
      </c>
      <c r="BU268" s="147">
        <f t="shared" ca="1" si="496"/>
        <v>0</v>
      </c>
      <c r="BV268" s="148">
        <f t="shared" ca="1" si="497"/>
        <v>0</v>
      </c>
      <c r="BW268" s="149">
        <f t="shared" ca="1" si="498"/>
        <v>0</v>
      </c>
      <c r="BX268" s="345">
        <f t="shared" ca="1" si="499"/>
        <v>0</v>
      </c>
      <c r="BY268" s="344">
        <f t="shared" ca="1" si="500"/>
        <v>0</v>
      </c>
      <c r="BZ268" s="343">
        <f t="shared" ca="1" si="501"/>
        <v>0</v>
      </c>
      <c r="CA268" s="342">
        <f t="shared" ca="1" si="502"/>
        <v>0</v>
      </c>
      <c r="CB268" s="147">
        <f t="shared" ca="1" si="503"/>
        <v>0</v>
      </c>
      <c r="CC268" s="148">
        <f t="shared" ca="1" si="504"/>
        <v>0</v>
      </c>
      <c r="CD268" s="149">
        <f t="shared" ca="1" si="505"/>
        <v>0</v>
      </c>
      <c r="CE268" s="345">
        <f t="shared" ca="1" si="506"/>
        <v>0</v>
      </c>
      <c r="CF268" s="344">
        <f t="shared" ca="1" si="507"/>
        <v>0</v>
      </c>
      <c r="CG268" s="343">
        <f t="shared" ca="1" si="508"/>
        <v>0</v>
      </c>
      <c r="CH268" s="342">
        <f t="shared" ca="1" si="509"/>
        <v>0</v>
      </c>
    </row>
    <row r="269" spans="1:170" s="303" customFormat="1" outlineLevel="1">
      <c r="A269" s="303">
        <f t="shared" ca="1" si="510"/>
        <v>0</v>
      </c>
      <c r="B269" s="303" t="str">
        <f t="shared" ca="1" si="488"/>
        <v>EP2 LPAll3</v>
      </c>
      <c r="C269" s="354">
        <f t="shared" ca="1" si="512"/>
        <v>2</v>
      </c>
      <c r="D269" s="354">
        <f t="shared" ca="1" si="511"/>
        <v>3</v>
      </c>
      <c r="E269" s="21">
        <v>0</v>
      </c>
      <c r="F269" s="21">
        <v>0</v>
      </c>
      <c r="G269" s="21">
        <v>0</v>
      </c>
      <c r="H269" s="21">
        <v>0</v>
      </c>
      <c r="I269" s="21">
        <v>0</v>
      </c>
      <c r="BM269" s="303">
        <v>7</v>
      </c>
      <c r="BN269" s="147">
        <f t="shared" ca="1" si="489"/>
        <v>0</v>
      </c>
      <c r="BO269" s="148">
        <f t="shared" ca="1" si="490"/>
        <v>0.04</v>
      </c>
      <c r="BP269" s="149">
        <f t="shared" ca="1" si="491"/>
        <v>0.04</v>
      </c>
      <c r="BQ269" s="345">
        <f t="shared" ca="1" si="492"/>
        <v>0.04</v>
      </c>
      <c r="BR269" s="344">
        <f t="shared" ca="1" si="493"/>
        <v>0.04</v>
      </c>
      <c r="BS269" s="343">
        <f t="shared" ca="1" si="494"/>
        <v>0.04</v>
      </c>
      <c r="BT269" s="342">
        <f t="shared" ca="1" si="495"/>
        <v>0.04</v>
      </c>
      <c r="BU269" s="147">
        <f t="shared" ca="1" si="496"/>
        <v>0</v>
      </c>
      <c r="BV269" s="148">
        <f t="shared" ca="1" si="497"/>
        <v>0.04</v>
      </c>
      <c r="BW269" s="149">
        <f t="shared" ca="1" si="498"/>
        <v>0.04</v>
      </c>
      <c r="BX269" s="345">
        <f t="shared" ca="1" si="499"/>
        <v>0.04</v>
      </c>
      <c r="BY269" s="344">
        <f t="shared" ca="1" si="500"/>
        <v>0.04</v>
      </c>
      <c r="BZ269" s="343">
        <f t="shared" ca="1" si="501"/>
        <v>0.04</v>
      </c>
      <c r="CA269" s="342">
        <f t="shared" ca="1" si="502"/>
        <v>0.04</v>
      </c>
      <c r="CB269" s="147">
        <f t="shared" ca="1" si="503"/>
        <v>0</v>
      </c>
      <c r="CC269" s="148">
        <f t="shared" ca="1" si="504"/>
        <v>0.04</v>
      </c>
      <c r="CD269" s="149">
        <f t="shared" ca="1" si="505"/>
        <v>0.04</v>
      </c>
      <c r="CE269" s="345">
        <f t="shared" ca="1" si="506"/>
        <v>0.04</v>
      </c>
      <c r="CF269" s="344">
        <f t="shared" ca="1" si="507"/>
        <v>0.04</v>
      </c>
      <c r="CG269" s="343">
        <f t="shared" ca="1" si="508"/>
        <v>0.04</v>
      </c>
      <c r="CH269" s="342">
        <f t="shared" ca="1" si="509"/>
        <v>0.04</v>
      </c>
    </row>
    <row r="270" spans="1:170" s="303" customFormat="1" outlineLevel="1">
      <c r="A270" s="303">
        <f t="shared" ca="1" si="510"/>
        <v>0</v>
      </c>
      <c r="B270" s="303" t="str">
        <f t="shared" ca="1" si="488"/>
        <v>EP2 LPAll4</v>
      </c>
      <c r="C270" s="354">
        <f t="shared" ca="1" si="512"/>
        <v>2</v>
      </c>
      <c r="D270" s="354">
        <f t="shared" ca="1" si="511"/>
        <v>4</v>
      </c>
      <c r="E270" s="21">
        <v>0</v>
      </c>
      <c r="F270" s="21">
        <v>0</v>
      </c>
      <c r="G270" s="21">
        <v>0</v>
      </c>
      <c r="H270" s="21">
        <v>0</v>
      </c>
      <c r="I270" s="21">
        <v>0</v>
      </c>
      <c r="BM270" s="303">
        <v>8</v>
      </c>
      <c r="BN270" s="147">
        <f t="shared" ca="1" si="489"/>
        <v>0</v>
      </c>
      <c r="BO270" s="148">
        <f t="shared" ca="1" si="490"/>
        <v>0.08</v>
      </c>
      <c r="BP270" s="149">
        <f t="shared" ca="1" si="491"/>
        <v>0.08</v>
      </c>
      <c r="BQ270" s="345">
        <f t="shared" ca="1" si="492"/>
        <v>0.08</v>
      </c>
      <c r="BR270" s="344">
        <f t="shared" ca="1" si="493"/>
        <v>0.08</v>
      </c>
      <c r="BS270" s="343">
        <f t="shared" ca="1" si="494"/>
        <v>0.08</v>
      </c>
      <c r="BT270" s="342">
        <f t="shared" ca="1" si="495"/>
        <v>0.08</v>
      </c>
      <c r="BU270" s="147">
        <f t="shared" ca="1" si="496"/>
        <v>0</v>
      </c>
      <c r="BV270" s="148">
        <f t="shared" ca="1" si="497"/>
        <v>0.08</v>
      </c>
      <c r="BW270" s="149">
        <f t="shared" ca="1" si="498"/>
        <v>0.08</v>
      </c>
      <c r="BX270" s="345">
        <f t="shared" ca="1" si="499"/>
        <v>0.08</v>
      </c>
      <c r="BY270" s="344">
        <f t="shared" ca="1" si="500"/>
        <v>0.08</v>
      </c>
      <c r="BZ270" s="343">
        <f t="shared" ca="1" si="501"/>
        <v>0.08</v>
      </c>
      <c r="CA270" s="342">
        <f t="shared" ca="1" si="502"/>
        <v>0.08</v>
      </c>
      <c r="CB270" s="147">
        <f t="shared" ca="1" si="503"/>
        <v>0</v>
      </c>
      <c r="CC270" s="148">
        <f t="shared" ca="1" si="504"/>
        <v>0.08</v>
      </c>
      <c r="CD270" s="149">
        <f t="shared" ca="1" si="505"/>
        <v>0.08</v>
      </c>
      <c r="CE270" s="345">
        <f t="shared" ca="1" si="506"/>
        <v>0.08</v>
      </c>
      <c r="CF270" s="344">
        <f t="shared" ca="1" si="507"/>
        <v>0.08</v>
      </c>
      <c r="CG270" s="343">
        <f t="shared" ca="1" si="508"/>
        <v>0.08</v>
      </c>
      <c r="CH270" s="342">
        <f t="shared" ca="1" si="509"/>
        <v>0.08</v>
      </c>
    </row>
    <row r="271" spans="1:170" s="303" customFormat="1" outlineLevel="1">
      <c r="A271" s="303">
        <f t="shared" ca="1" si="510"/>
        <v>0</v>
      </c>
      <c r="B271" s="303" t="str">
        <f t="shared" ca="1" si="488"/>
        <v>EP3 LPAll1</v>
      </c>
      <c r="C271" s="354">
        <f t="shared" ca="1" si="512"/>
        <v>3</v>
      </c>
      <c r="D271" s="354">
        <f t="shared" ca="1" si="511"/>
        <v>1</v>
      </c>
      <c r="E271" s="21">
        <v>0</v>
      </c>
      <c r="F271" s="21">
        <v>0</v>
      </c>
      <c r="G271" s="21">
        <v>0</v>
      </c>
      <c r="H271" s="21">
        <v>0</v>
      </c>
      <c r="I271" s="21">
        <v>0</v>
      </c>
      <c r="BM271" s="303">
        <v>9</v>
      </c>
      <c r="BN271" s="147">
        <f t="shared" ca="1" si="489"/>
        <v>0.04</v>
      </c>
      <c r="BO271" s="148">
        <f t="shared" ca="1" si="490"/>
        <v>-0.05</v>
      </c>
      <c r="BP271" s="149">
        <f t="shared" ca="1" si="491"/>
        <v>-0.05</v>
      </c>
      <c r="BQ271" s="345">
        <f t="shared" ca="1" si="492"/>
        <v>-0.05</v>
      </c>
      <c r="BR271" s="344">
        <f t="shared" ca="1" si="493"/>
        <v>-0.05</v>
      </c>
      <c r="BS271" s="343">
        <f t="shared" ca="1" si="494"/>
        <v>-0.05</v>
      </c>
      <c r="BT271" s="342">
        <f t="shared" ca="1" si="495"/>
        <v>-0.05</v>
      </c>
      <c r="BU271" s="147">
        <f t="shared" ca="1" si="496"/>
        <v>0.04</v>
      </c>
      <c r="BV271" s="148">
        <f t="shared" ca="1" si="497"/>
        <v>-0.05</v>
      </c>
      <c r="BW271" s="149">
        <f t="shared" ca="1" si="498"/>
        <v>-0.05</v>
      </c>
      <c r="BX271" s="345">
        <f t="shared" ca="1" si="499"/>
        <v>-0.05</v>
      </c>
      <c r="BY271" s="344">
        <f t="shared" ca="1" si="500"/>
        <v>-0.05</v>
      </c>
      <c r="BZ271" s="343">
        <f t="shared" ca="1" si="501"/>
        <v>-0.05</v>
      </c>
      <c r="CA271" s="342">
        <f t="shared" ca="1" si="502"/>
        <v>-0.05</v>
      </c>
      <c r="CB271" s="147">
        <f t="shared" ca="1" si="503"/>
        <v>0.04</v>
      </c>
      <c r="CC271" s="148">
        <f t="shared" ca="1" si="504"/>
        <v>-0.05</v>
      </c>
      <c r="CD271" s="149">
        <f t="shared" ca="1" si="505"/>
        <v>-0.05</v>
      </c>
      <c r="CE271" s="345">
        <f t="shared" ca="1" si="506"/>
        <v>-0.05</v>
      </c>
      <c r="CF271" s="344">
        <f t="shared" ca="1" si="507"/>
        <v>-0.05</v>
      </c>
      <c r="CG271" s="343">
        <f t="shared" ca="1" si="508"/>
        <v>-0.05</v>
      </c>
      <c r="CH271" s="342">
        <f t="shared" ca="1" si="509"/>
        <v>-0.05</v>
      </c>
    </row>
    <row r="272" spans="1:170" s="303" customFormat="1" outlineLevel="1">
      <c r="A272" s="303">
        <f t="shared" ca="1" si="510"/>
        <v>0</v>
      </c>
      <c r="B272" s="303" t="str">
        <f t="shared" ca="1" si="488"/>
        <v>EP3 LPAll2</v>
      </c>
      <c r="C272" s="354">
        <f t="shared" ca="1" si="512"/>
        <v>3</v>
      </c>
      <c r="D272" s="354">
        <f t="shared" ca="1" si="511"/>
        <v>2</v>
      </c>
      <c r="E272" s="21">
        <v>0</v>
      </c>
      <c r="F272" s="21">
        <v>0</v>
      </c>
      <c r="G272" s="21">
        <v>0</v>
      </c>
      <c r="H272" s="21">
        <v>0</v>
      </c>
      <c r="I272" s="21">
        <v>0</v>
      </c>
      <c r="BM272" s="303">
        <v>10</v>
      </c>
      <c r="BN272" s="147">
        <f t="shared" ca="1" si="489"/>
        <v>0.04</v>
      </c>
      <c r="BO272" s="148">
        <f t="shared" ca="1" si="490"/>
        <v>0</v>
      </c>
      <c r="BP272" s="149">
        <f t="shared" ca="1" si="491"/>
        <v>0</v>
      </c>
      <c r="BQ272" s="345">
        <f t="shared" ca="1" si="492"/>
        <v>0</v>
      </c>
      <c r="BR272" s="344">
        <f t="shared" ca="1" si="493"/>
        <v>0</v>
      </c>
      <c r="BS272" s="343">
        <f t="shared" ca="1" si="494"/>
        <v>0</v>
      </c>
      <c r="BT272" s="342">
        <f t="shared" ca="1" si="495"/>
        <v>0</v>
      </c>
      <c r="BU272" s="147">
        <f t="shared" ca="1" si="496"/>
        <v>0.04</v>
      </c>
      <c r="BV272" s="148">
        <f t="shared" ca="1" si="497"/>
        <v>0</v>
      </c>
      <c r="BW272" s="149">
        <f t="shared" ca="1" si="498"/>
        <v>0</v>
      </c>
      <c r="BX272" s="345">
        <f t="shared" ca="1" si="499"/>
        <v>0</v>
      </c>
      <c r="BY272" s="344">
        <f t="shared" ca="1" si="500"/>
        <v>0</v>
      </c>
      <c r="BZ272" s="343">
        <f t="shared" ca="1" si="501"/>
        <v>0</v>
      </c>
      <c r="CA272" s="342">
        <f t="shared" ca="1" si="502"/>
        <v>0</v>
      </c>
      <c r="CB272" s="147">
        <f t="shared" ca="1" si="503"/>
        <v>0.04</v>
      </c>
      <c r="CC272" s="148">
        <f t="shared" ca="1" si="504"/>
        <v>0</v>
      </c>
      <c r="CD272" s="149">
        <f t="shared" ca="1" si="505"/>
        <v>0</v>
      </c>
      <c r="CE272" s="345">
        <f t="shared" ca="1" si="506"/>
        <v>0</v>
      </c>
      <c r="CF272" s="344">
        <f t="shared" ca="1" si="507"/>
        <v>0</v>
      </c>
      <c r="CG272" s="343">
        <f t="shared" ca="1" si="508"/>
        <v>0</v>
      </c>
      <c r="CH272" s="342">
        <f t="shared" ca="1" si="509"/>
        <v>0</v>
      </c>
    </row>
    <row r="273" spans="1:86" s="303" customFormat="1" outlineLevel="1">
      <c r="A273" s="303">
        <f t="shared" ca="1" si="510"/>
        <v>0</v>
      </c>
      <c r="B273" s="303" t="str">
        <f t="shared" ca="1" si="488"/>
        <v>EP3 LPAll3</v>
      </c>
      <c r="C273" s="354">
        <f t="shared" ca="1" si="512"/>
        <v>3</v>
      </c>
      <c r="D273" s="354">
        <f t="shared" ca="1" si="511"/>
        <v>3</v>
      </c>
      <c r="E273" s="21">
        <v>0</v>
      </c>
      <c r="F273" s="21">
        <v>0</v>
      </c>
      <c r="G273" s="21">
        <v>0</v>
      </c>
      <c r="H273" s="21">
        <v>0</v>
      </c>
      <c r="I273" s="21">
        <v>0</v>
      </c>
      <c r="BM273" s="303">
        <v>11</v>
      </c>
      <c r="BN273" s="147">
        <f t="shared" ca="1" si="489"/>
        <v>0.04</v>
      </c>
      <c r="BO273" s="148">
        <f t="shared" ca="1" si="490"/>
        <v>0.04</v>
      </c>
      <c r="BP273" s="149">
        <f t="shared" ca="1" si="491"/>
        <v>0.04</v>
      </c>
      <c r="BQ273" s="345">
        <f t="shared" ca="1" si="492"/>
        <v>0.04</v>
      </c>
      <c r="BR273" s="344">
        <f t="shared" ca="1" si="493"/>
        <v>0.04</v>
      </c>
      <c r="BS273" s="343">
        <f t="shared" ca="1" si="494"/>
        <v>0.04</v>
      </c>
      <c r="BT273" s="342">
        <f t="shared" ca="1" si="495"/>
        <v>0.04</v>
      </c>
      <c r="BU273" s="147">
        <f t="shared" ca="1" si="496"/>
        <v>0.04</v>
      </c>
      <c r="BV273" s="148">
        <f t="shared" ca="1" si="497"/>
        <v>0.04</v>
      </c>
      <c r="BW273" s="149">
        <f t="shared" ca="1" si="498"/>
        <v>0.04</v>
      </c>
      <c r="BX273" s="345">
        <f t="shared" ca="1" si="499"/>
        <v>0.04</v>
      </c>
      <c r="BY273" s="344">
        <f t="shared" ca="1" si="500"/>
        <v>0.04</v>
      </c>
      <c r="BZ273" s="343">
        <f t="shared" ca="1" si="501"/>
        <v>0.04</v>
      </c>
      <c r="CA273" s="342">
        <f t="shared" ca="1" si="502"/>
        <v>0.04</v>
      </c>
      <c r="CB273" s="147">
        <f t="shared" ca="1" si="503"/>
        <v>0.04</v>
      </c>
      <c r="CC273" s="148">
        <f t="shared" ca="1" si="504"/>
        <v>0.04</v>
      </c>
      <c r="CD273" s="149">
        <f t="shared" ca="1" si="505"/>
        <v>0.04</v>
      </c>
      <c r="CE273" s="345">
        <f t="shared" ca="1" si="506"/>
        <v>0.04</v>
      </c>
      <c r="CF273" s="344">
        <f t="shared" ca="1" si="507"/>
        <v>0.04</v>
      </c>
      <c r="CG273" s="343">
        <f t="shared" ca="1" si="508"/>
        <v>0.04</v>
      </c>
      <c r="CH273" s="342">
        <f t="shared" ca="1" si="509"/>
        <v>0.04</v>
      </c>
    </row>
    <row r="274" spans="1:86" s="303" customFormat="1" outlineLevel="1">
      <c r="A274" s="303">
        <f t="shared" ca="1" si="510"/>
        <v>0</v>
      </c>
      <c r="B274" s="303" t="str">
        <f t="shared" ca="1" si="488"/>
        <v>EP3 LPAll4</v>
      </c>
      <c r="C274" s="354">
        <f t="shared" ca="1" si="512"/>
        <v>3</v>
      </c>
      <c r="D274" s="354">
        <f t="shared" ca="1" si="511"/>
        <v>4</v>
      </c>
      <c r="E274" s="21">
        <v>0</v>
      </c>
      <c r="F274" s="21">
        <v>0</v>
      </c>
      <c r="G274" s="21">
        <v>0</v>
      </c>
      <c r="H274" s="21">
        <v>0</v>
      </c>
      <c r="I274" s="21">
        <v>0</v>
      </c>
      <c r="BM274" s="303">
        <v>12</v>
      </c>
      <c r="BN274" s="147">
        <f t="shared" ca="1" si="489"/>
        <v>0.04</v>
      </c>
      <c r="BO274" s="148">
        <f t="shared" ca="1" si="490"/>
        <v>0.08</v>
      </c>
      <c r="BP274" s="149">
        <f t="shared" ca="1" si="491"/>
        <v>0.08</v>
      </c>
      <c r="BQ274" s="345">
        <f t="shared" ca="1" si="492"/>
        <v>0.08</v>
      </c>
      <c r="BR274" s="344">
        <f t="shared" ca="1" si="493"/>
        <v>0.08</v>
      </c>
      <c r="BS274" s="343">
        <f t="shared" ca="1" si="494"/>
        <v>0.08</v>
      </c>
      <c r="BT274" s="342">
        <f t="shared" ca="1" si="495"/>
        <v>0.08</v>
      </c>
      <c r="BU274" s="147">
        <f t="shared" ca="1" si="496"/>
        <v>0.04</v>
      </c>
      <c r="BV274" s="148">
        <f t="shared" ca="1" si="497"/>
        <v>0.08</v>
      </c>
      <c r="BW274" s="149">
        <f t="shared" ca="1" si="498"/>
        <v>0.08</v>
      </c>
      <c r="BX274" s="345">
        <f t="shared" ca="1" si="499"/>
        <v>0.08</v>
      </c>
      <c r="BY274" s="344">
        <f t="shared" ca="1" si="500"/>
        <v>0.08</v>
      </c>
      <c r="BZ274" s="343">
        <f t="shared" ca="1" si="501"/>
        <v>0.08</v>
      </c>
      <c r="CA274" s="342">
        <f t="shared" ca="1" si="502"/>
        <v>0.08</v>
      </c>
      <c r="CB274" s="147">
        <f t="shared" ca="1" si="503"/>
        <v>0.04</v>
      </c>
      <c r="CC274" s="148">
        <f t="shared" ca="1" si="504"/>
        <v>0.08</v>
      </c>
      <c r="CD274" s="149">
        <f t="shared" ca="1" si="505"/>
        <v>0.08</v>
      </c>
      <c r="CE274" s="345">
        <f t="shared" ca="1" si="506"/>
        <v>0.08</v>
      </c>
      <c r="CF274" s="344">
        <f t="shared" ca="1" si="507"/>
        <v>0.08</v>
      </c>
      <c r="CG274" s="343">
        <f t="shared" ca="1" si="508"/>
        <v>0.08</v>
      </c>
      <c r="CH274" s="342">
        <f t="shared" ca="1" si="509"/>
        <v>0.08</v>
      </c>
    </row>
    <row r="275" spans="1:86" s="303" customFormat="1" outlineLevel="1">
      <c r="A275" s="303">
        <f t="shared" ca="1" si="510"/>
        <v>0</v>
      </c>
      <c r="B275" s="303" t="str">
        <f t="shared" ca="1" si="488"/>
        <v>EP4 LPAll1</v>
      </c>
      <c r="C275" s="354">
        <f t="shared" ca="1" si="512"/>
        <v>4</v>
      </c>
      <c r="D275" s="354">
        <f t="shared" ca="1" si="511"/>
        <v>1</v>
      </c>
      <c r="E275" s="21">
        <v>0</v>
      </c>
      <c r="F275" s="21">
        <v>0</v>
      </c>
      <c r="G275" s="21">
        <v>0</v>
      </c>
      <c r="H275" s="21">
        <v>0</v>
      </c>
      <c r="I275" s="21">
        <v>0</v>
      </c>
      <c r="BM275" s="303">
        <v>13</v>
      </c>
      <c r="BN275" s="147">
        <f t="shared" ca="1" si="489"/>
        <v>0.08</v>
      </c>
      <c r="BO275" s="148">
        <f t="shared" ca="1" si="490"/>
        <v>-0.05</v>
      </c>
      <c r="BP275" s="149">
        <f t="shared" ca="1" si="491"/>
        <v>-0.05</v>
      </c>
      <c r="BQ275" s="345">
        <f t="shared" ca="1" si="492"/>
        <v>-0.05</v>
      </c>
      <c r="BR275" s="344">
        <f t="shared" ca="1" si="493"/>
        <v>-0.05</v>
      </c>
      <c r="BS275" s="343">
        <f t="shared" ca="1" si="494"/>
        <v>-0.05</v>
      </c>
      <c r="BT275" s="342">
        <f t="shared" ca="1" si="495"/>
        <v>-0.05</v>
      </c>
      <c r="BU275" s="147">
        <f t="shared" ca="1" si="496"/>
        <v>0.08</v>
      </c>
      <c r="BV275" s="148">
        <f t="shared" ca="1" si="497"/>
        <v>-0.05</v>
      </c>
      <c r="BW275" s="149">
        <f t="shared" ca="1" si="498"/>
        <v>-0.05</v>
      </c>
      <c r="BX275" s="345">
        <f t="shared" ca="1" si="499"/>
        <v>-0.05</v>
      </c>
      <c r="BY275" s="344">
        <f t="shared" ca="1" si="500"/>
        <v>-0.05</v>
      </c>
      <c r="BZ275" s="343">
        <f t="shared" ca="1" si="501"/>
        <v>-0.05</v>
      </c>
      <c r="CA275" s="342">
        <f t="shared" ca="1" si="502"/>
        <v>-0.05</v>
      </c>
      <c r="CB275" s="147">
        <f t="shared" ca="1" si="503"/>
        <v>0.08</v>
      </c>
      <c r="CC275" s="148">
        <f t="shared" ca="1" si="504"/>
        <v>-0.05</v>
      </c>
      <c r="CD275" s="149">
        <f t="shared" ca="1" si="505"/>
        <v>-0.05</v>
      </c>
      <c r="CE275" s="345">
        <f t="shared" ca="1" si="506"/>
        <v>-0.05</v>
      </c>
      <c r="CF275" s="344">
        <f t="shared" ca="1" si="507"/>
        <v>-0.05</v>
      </c>
      <c r="CG275" s="343">
        <f t="shared" ca="1" si="508"/>
        <v>-0.05</v>
      </c>
      <c r="CH275" s="342">
        <f t="shared" ca="1" si="509"/>
        <v>-0.05</v>
      </c>
    </row>
    <row r="276" spans="1:86" s="303" customFormat="1" outlineLevel="1">
      <c r="A276" s="303">
        <f t="shared" ca="1" si="510"/>
        <v>0</v>
      </c>
      <c r="B276" s="303" t="str">
        <f t="shared" ca="1" si="488"/>
        <v>EP4 LPAll2</v>
      </c>
      <c r="C276" s="354">
        <f t="shared" ca="1" si="512"/>
        <v>4</v>
      </c>
      <c r="D276" s="354">
        <f t="shared" ca="1" si="511"/>
        <v>2</v>
      </c>
      <c r="E276" s="21">
        <v>0</v>
      </c>
      <c r="F276" s="21">
        <v>0</v>
      </c>
      <c r="G276" s="21">
        <v>0</v>
      </c>
      <c r="H276" s="21">
        <v>0</v>
      </c>
      <c r="I276" s="21">
        <v>0</v>
      </c>
      <c r="BM276" s="303">
        <v>14</v>
      </c>
      <c r="BN276" s="147">
        <f t="shared" ca="1" si="489"/>
        <v>0.08</v>
      </c>
      <c r="BO276" s="148">
        <f t="shared" ca="1" si="490"/>
        <v>0</v>
      </c>
      <c r="BP276" s="149">
        <f t="shared" ca="1" si="491"/>
        <v>0</v>
      </c>
      <c r="BQ276" s="345">
        <f t="shared" ca="1" si="492"/>
        <v>0</v>
      </c>
      <c r="BR276" s="344">
        <f t="shared" ca="1" si="493"/>
        <v>0</v>
      </c>
      <c r="BS276" s="343">
        <f t="shared" ca="1" si="494"/>
        <v>0</v>
      </c>
      <c r="BT276" s="342">
        <f t="shared" ca="1" si="495"/>
        <v>0</v>
      </c>
      <c r="BU276" s="147">
        <f t="shared" ca="1" si="496"/>
        <v>0.08</v>
      </c>
      <c r="BV276" s="148">
        <f t="shared" ca="1" si="497"/>
        <v>0</v>
      </c>
      <c r="BW276" s="149">
        <f t="shared" ca="1" si="498"/>
        <v>0</v>
      </c>
      <c r="BX276" s="345">
        <f t="shared" ca="1" si="499"/>
        <v>0</v>
      </c>
      <c r="BY276" s="344">
        <f t="shared" ca="1" si="500"/>
        <v>0</v>
      </c>
      <c r="BZ276" s="343">
        <f t="shared" ca="1" si="501"/>
        <v>0</v>
      </c>
      <c r="CA276" s="342">
        <f t="shared" ca="1" si="502"/>
        <v>0</v>
      </c>
      <c r="CB276" s="147">
        <f t="shared" ca="1" si="503"/>
        <v>0.08</v>
      </c>
      <c r="CC276" s="148">
        <f t="shared" ca="1" si="504"/>
        <v>0</v>
      </c>
      <c r="CD276" s="149">
        <f t="shared" ca="1" si="505"/>
        <v>0</v>
      </c>
      <c r="CE276" s="345">
        <f t="shared" ca="1" si="506"/>
        <v>0</v>
      </c>
      <c r="CF276" s="344">
        <f t="shared" ca="1" si="507"/>
        <v>0</v>
      </c>
      <c r="CG276" s="343">
        <f t="shared" ca="1" si="508"/>
        <v>0</v>
      </c>
      <c r="CH276" s="342">
        <f t="shared" ca="1" si="509"/>
        <v>0</v>
      </c>
    </row>
    <row r="277" spans="1:86" s="303" customFormat="1" outlineLevel="1">
      <c r="A277" s="303">
        <f t="shared" ca="1" si="510"/>
        <v>0</v>
      </c>
      <c r="B277" s="303" t="str">
        <f t="shared" ca="1" si="488"/>
        <v>EP4 LPAll3</v>
      </c>
      <c r="C277" s="354">
        <f t="shared" ca="1" si="512"/>
        <v>4</v>
      </c>
      <c r="D277" s="354">
        <f t="shared" ca="1" si="511"/>
        <v>3</v>
      </c>
      <c r="E277" s="21">
        <v>0</v>
      </c>
      <c r="F277" s="21">
        <v>0</v>
      </c>
      <c r="G277" s="21">
        <v>0</v>
      </c>
      <c r="H277" s="21">
        <v>0</v>
      </c>
      <c r="I277" s="21">
        <v>0</v>
      </c>
      <c r="BM277" s="303">
        <v>15</v>
      </c>
      <c r="BN277" s="147">
        <f t="shared" ca="1" si="489"/>
        <v>0.08</v>
      </c>
      <c r="BO277" s="148">
        <f t="shared" ca="1" si="490"/>
        <v>0.04</v>
      </c>
      <c r="BP277" s="149">
        <f t="shared" ca="1" si="491"/>
        <v>0.04</v>
      </c>
      <c r="BQ277" s="345">
        <f t="shared" ca="1" si="492"/>
        <v>0.04</v>
      </c>
      <c r="BR277" s="344">
        <f t="shared" ca="1" si="493"/>
        <v>0.04</v>
      </c>
      <c r="BS277" s="343">
        <f t="shared" ca="1" si="494"/>
        <v>0.04</v>
      </c>
      <c r="BT277" s="342">
        <f t="shared" ca="1" si="495"/>
        <v>0.04</v>
      </c>
      <c r="BU277" s="147">
        <f t="shared" ca="1" si="496"/>
        <v>0.08</v>
      </c>
      <c r="BV277" s="148">
        <f t="shared" ca="1" si="497"/>
        <v>0.04</v>
      </c>
      <c r="BW277" s="149">
        <f t="shared" ca="1" si="498"/>
        <v>0.04</v>
      </c>
      <c r="BX277" s="345">
        <f t="shared" ca="1" si="499"/>
        <v>0.04</v>
      </c>
      <c r="BY277" s="344">
        <f t="shared" ca="1" si="500"/>
        <v>0.04</v>
      </c>
      <c r="BZ277" s="343">
        <f t="shared" ca="1" si="501"/>
        <v>0.04</v>
      </c>
      <c r="CA277" s="342">
        <f t="shared" ca="1" si="502"/>
        <v>0.04</v>
      </c>
      <c r="CB277" s="147">
        <f t="shared" ca="1" si="503"/>
        <v>0.08</v>
      </c>
      <c r="CC277" s="148">
        <f t="shared" ca="1" si="504"/>
        <v>0.04</v>
      </c>
      <c r="CD277" s="149">
        <f t="shared" ca="1" si="505"/>
        <v>0.04</v>
      </c>
      <c r="CE277" s="345">
        <f t="shared" ca="1" si="506"/>
        <v>0.04</v>
      </c>
      <c r="CF277" s="344">
        <f t="shared" ca="1" si="507"/>
        <v>0.04</v>
      </c>
      <c r="CG277" s="343">
        <f t="shared" ca="1" si="508"/>
        <v>0.04</v>
      </c>
      <c r="CH277" s="342">
        <f t="shared" ca="1" si="509"/>
        <v>0.04</v>
      </c>
    </row>
    <row r="278" spans="1:86" s="303" customFormat="1" outlineLevel="1">
      <c r="A278" s="303">
        <f t="shared" ca="1" si="510"/>
        <v>0</v>
      </c>
      <c r="B278" s="303" t="str">
        <f t="shared" ca="1" si="488"/>
        <v>EP4 LPAll4</v>
      </c>
      <c r="C278" s="354">
        <f t="shared" ca="1" si="512"/>
        <v>4</v>
      </c>
      <c r="D278" s="354">
        <f t="shared" ca="1" si="511"/>
        <v>4</v>
      </c>
      <c r="E278" s="21">
        <v>0</v>
      </c>
      <c r="F278" s="21">
        <v>0</v>
      </c>
      <c r="G278" s="21">
        <v>0</v>
      </c>
      <c r="H278" s="21">
        <v>0</v>
      </c>
      <c r="I278" s="21">
        <v>0</v>
      </c>
      <c r="BM278" s="303">
        <v>16</v>
      </c>
      <c r="BN278" s="147">
        <f t="shared" ca="1" si="489"/>
        <v>0.08</v>
      </c>
      <c r="BO278" s="148">
        <f t="shared" ca="1" si="490"/>
        <v>0.08</v>
      </c>
      <c r="BP278" s="149">
        <f t="shared" ca="1" si="491"/>
        <v>0.08</v>
      </c>
      <c r="BQ278" s="345">
        <f t="shared" ca="1" si="492"/>
        <v>0.08</v>
      </c>
      <c r="BR278" s="344">
        <f t="shared" ca="1" si="493"/>
        <v>0.08</v>
      </c>
      <c r="BS278" s="343">
        <f t="shared" ca="1" si="494"/>
        <v>0.08</v>
      </c>
      <c r="BT278" s="342">
        <f t="shared" ca="1" si="495"/>
        <v>0.08</v>
      </c>
      <c r="BU278" s="147">
        <f t="shared" ca="1" si="496"/>
        <v>0.08</v>
      </c>
      <c r="BV278" s="148">
        <f t="shared" ca="1" si="497"/>
        <v>0.08</v>
      </c>
      <c r="BW278" s="149">
        <f t="shared" ca="1" si="498"/>
        <v>0.08</v>
      </c>
      <c r="BX278" s="345">
        <f t="shared" ca="1" si="499"/>
        <v>0.08</v>
      </c>
      <c r="BY278" s="344">
        <f t="shared" ca="1" si="500"/>
        <v>0.08</v>
      </c>
      <c r="BZ278" s="343">
        <f t="shared" ca="1" si="501"/>
        <v>0.08</v>
      </c>
      <c r="CA278" s="342">
        <f t="shared" ca="1" si="502"/>
        <v>0.08</v>
      </c>
      <c r="CB278" s="147">
        <f t="shared" ca="1" si="503"/>
        <v>0.08</v>
      </c>
      <c r="CC278" s="148">
        <f t="shared" ca="1" si="504"/>
        <v>0.08</v>
      </c>
      <c r="CD278" s="149">
        <f t="shared" ca="1" si="505"/>
        <v>0.08</v>
      </c>
      <c r="CE278" s="345">
        <f t="shared" ca="1" si="506"/>
        <v>0.08</v>
      </c>
      <c r="CF278" s="344">
        <f t="shared" ca="1" si="507"/>
        <v>0.08</v>
      </c>
      <c r="CG278" s="343">
        <f t="shared" ca="1" si="508"/>
        <v>0.08</v>
      </c>
      <c r="CH278" s="342">
        <f t="shared" ca="1" si="509"/>
        <v>0.08</v>
      </c>
    </row>
    <row r="279" spans="1:86" s="303" customFormat="1" outlineLevel="1">
      <c r="A279" s="302">
        <v>1</v>
      </c>
      <c r="B279" s="303" t="str">
        <f t="shared" si="488"/>
        <v>EP1 LPD1 LPS1</v>
      </c>
      <c r="C279" s="21">
        <v>1</v>
      </c>
      <c r="D279" s="21">
        <v>0</v>
      </c>
      <c r="E279" s="21">
        <v>1</v>
      </c>
      <c r="F279" s="21">
        <v>1</v>
      </c>
      <c r="G279" s="21">
        <v>0</v>
      </c>
      <c r="H279" s="21">
        <v>0</v>
      </c>
      <c r="I279" s="21">
        <v>0</v>
      </c>
      <c r="BM279" s="303">
        <v>17</v>
      </c>
      <c r="BN279" s="147">
        <f t="shared" si="489"/>
        <v>-0.05</v>
      </c>
      <c r="BO279" s="148">
        <f t="shared" si="490"/>
        <v>0</v>
      </c>
      <c r="BP279" s="149">
        <f t="shared" si="491"/>
        <v>-0.08</v>
      </c>
      <c r="BQ279" s="345">
        <f t="shared" si="492"/>
        <v>-0.05</v>
      </c>
      <c r="BR279" s="344">
        <f t="shared" si="493"/>
        <v>-0.08</v>
      </c>
      <c r="BS279" s="343">
        <f t="shared" si="494"/>
        <v>-0.05</v>
      </c>
      <c r="BT279" s="342">
        <f t="shared" si="495"/>
        <v>-0.05</v>
      </c>
      <c r="BU279" s="147">
        <f t="shared" si="496"/>
        <v>-0.05</v>
      </c>
      <c r="BV279" s="148">
        <f t="shared" si="497"/>
        <v>0</v>
      </c>
      <c r="BW279" s="149">
        <f t="shared" si="498"/>
        <v>-0.08</v>
      </c>
      <c r="BX279" s="345">
        <f t="shared" si="499"/>
        <v>-0.05</v>
      </c>
      <c r="BY279" s="344">
        <f t="shared" si="500"/>
        <v>-0.08</v>
      </c>
      <c r="BZ279" s="343">
        <f t="shared" si="501"/>
        <v>-0.05</v>
      </c>
      <c r="CA279" s="342">
        <f t="shared" si="502"/>
        <v>-0.05</v>
      </c>
      <c r="CB279" s="147">
        <f t="shared" si="503"/>
        <v>-0.05</v>
      </c>
      <c r="CC279" s="148">
        <f t="shared" si="504"/>
        <v>0</v>
      </c>
      <c r="CD279" s="149">
        <f t="shared" si="505"/>
        <v>-0.08</v>
      </c>
      <c r="CE279" s="345">
        <f t="shared" si="506"/>
        <v>-0.05</v>
      </c>
      <c r="CF279" s="344">
        <f t="shared" si="507"/>
        <v>-0.08</v>
      </c>
      <c r="CG279" s="343">
        <f t="shared" si="508"/>
        <v>-0.05</v>
      </c>
      <c r="CH279" s="342">
        <f t="shared" si="509"/>
        <v>-0.05</v>
      </c>
    </row>
    <row r="280" spans="1:86" s="303" customFormat="1" outlineLevel="1">
      <c r="A280" s="303">
        <f t="shared" ref="A280:A311" ca="1" si="513">OFFSET(A280,-1,0)</f>
        <v>1</v>
      </c>
      <c r="B280" s="303" t="str">
        <f t="shared" ca="1" si="488"/>
        <v>EP1 LPD1 LPS2</v>
      </c>
      <c r="C280" s="21">
        <v>1</v>
      </c>
      <c r="D280" s="21">
        <v>0</v>
      </c>
      <c r="E280" s="21">
        <v>1</v>
      </c>
      <c r="F280" s="354">
        <f t="shared" ref="F280:F343" ca="1" si="514">(MOD(F279,4)+1)*($A280=F$258)</f>
        <v>2</v>
      </c>
      <c r="G280" s="21">
        <v>0</v>
      </c>
      <c r="H280" s="21">
        <v>0</v>
      </c>
      <c r="I280" s="21">
        <v>0</v>
      </c>
      <c r="BM280" s="303">
        <v>18</v>
      </c>
      <c r="BN280" s="147">
        <f t="shared" si="489"/>
        <v>-0.05</v>
      </c>
      <c r="BO280" s="148">
        <f t="shared" si="490"/>
        <v>0</v>
      </c>
      <c r="BP280" s="149">
        <f t="shared" si="491"/>
        <v>-0.08</v>
      </c>
      <c r="BQ280" s="345">
        <f t="shared" ca="1" si="492"/>
        <v>0</v>
      </c>
      <c r="BR280" s="344">
        <f t="shared" si="493"/>
        <v>-0.08</v>
      </c>
      <c r="BS280" s="343">
        <f t="shared" ca="1" si="494"/>
        <v>0</v>
      </c>
      <c r="BT280" s="342">
        <f t="shared" ca="1" si="495"/>
        <v>0</v>
      </c>
      <c r="BU280" s="147">
        <f t="shared" si="496"/>
        <v>-0.05</v>
      </c>
      <c r="BV280" s="148">
        <f t="shared" si="497"/>
        <v>0</v>
      </c>
      <c r="BW280" s="149">
        <f t="shared" si="498"/>
        <v>-0.08</v>
      </c>
      <c r="BX280" s="345">
        <f t="shared" ca="1" si="499"/>
        <v>0</v>
      </c>
      <c r="BY280" s="344">
        <f t="shared" si="500"/>
        <v>-0.08</v>
      </c>
      <c r="BZ280" s="343">
        <f t="shared" ca="1" si="501"/>
        <v>0</v>
      </c>
      <c r="CA280" s="342">
        <f t="shared" ca="1" si="502"/>
        <v>0</v>
      </c>
      <c r="CB280" s="147">
        <f t="shared" si="503"/>
        <v>-0.05</v>
      </c>
      <c r="CC280" s="148">
        <f t="shared" si="504"/>
        <v>0</v>
      </c>
      <c r="CD280" s="149">
        <f t="shared" si="505"/>
        <v>-0.08</v>
      </c>
      <c r="CE280" s="345">
        <f t="shared" ca="1" si="506"/>
        <v>0</v>
      </c>
      <c r="CF280" s="344">
        <f t="shared" si="507"/>
        <v>-0.08</v>
      </c>
      <c r="CG280" s="343">
        <f t="shared" ca="1" si="508"/>
        <v>0</v>
      </c>
      <c r="CH280" s="342">
        <f t="shared" ca="1" si="509"/>
        <v>0</v>
      </c>
    </row>
    <row r="281" spans="1:86" s="303" customFormat="1" outlineLevel="1">
      <c r="A281" s="303">
        <f t="shared" ca="1" si="513"/>
        <v>1</v>
      </c>
      <c r="B281" s="303" t="str">
        <f t="shared" ca="1" si="488"/>
        <v>EP1 LPD1 LPS3</v>
      </c>
      <c r="C281" s="21">
        <v>1</v>
      </c>
      <c r="D281" s="21">
        <v>0</v>
      </c>
      <c r="E281" s="21">
        <v>1</v>
      </c>
      <c r="F281" s="354">
        <f t="shared" ca="1" si="514"/>
        <v>3</v>
      </c>
      <c r="G281" s="21">
        <v>0</v>
      </c>
      <c r="H281" s="21">
        <v>0</v>
      </c>
      <c r="I281" s="21">
        <v>0</v>
      </c>
      <c r="BM281" s="303">
        <v>19</v>
      </c>
      <c r="BN281" s="147">
        <f t="shared" si="489"/>
        <v>-0.05</v>
      </c>
      <c r="BO281" s="148">
        <f t="shared" si="490"/>
        <v>0</v>
      </c>
      <c r="BP281" s="149">
        <f t="shared" si="491"/>
        <v>-0.08</v>
      </c>
      <c r="BQ281" s="345">
        <f t="shared" ca="1" si="492"/>
        <v>0.04</v>
      </c>
      <c r="BR281" s="344">
        <f t="shared" si="493"/>
        <v>-0.08</v>
      </c>
      <c r="BS281" s="343">
        <f t="shared" ca="1" si="494"/>
        <v>0.04</v>
      </c>
      <c r="BT281" s="342">
        <f t="shared" ca="1" si="495"/>
        <v>0.04</v>
      </c>
      <c r="BU281" s="147">
        <f t="shared" si="496"/>
        <v>-0.05</v>
      </c>
      <c r="BV281" s="148">
        <f t="shared" si="497"/>
        <v>0</v>
      </c>
      <c r="BW281" s="149">
        <f t="shared" si="498"/>
        <v>-0.08</v>
      </c>
      <c r="BX281" s="345">
        <f t="shared" ca="1" si="499"/>
        <v>0.04</v>
      </c>
      <c r="BY281" s="344">
        <f t="shared" si="500"/>
        <v>-0.08</v>
      </c>
      <c r="BZ281" s="343">
        <f t="shared" ca="1" si="501"/>
        <v>0.04</v>
      </c>
      <c r="CA281" s="342">
        <f t="shared" ca="1" si="502"/>
        <v>0.04</v>
      </c>
      <c r="CB281" s="147">
        <f t="shared" si="503"/>
        <v>-0.05</v>
      </c>
      <c r="CC281" s="148">
        <f t="shared" si="504"/>
        <v>0</v>
      </c>
      <c r="CD281" s="149">
        <f t="shared" si="505"/>
        <v>-0.08</v>
      </c>
      <c r="CE281" s="345">
        <f t="shared" ca="1" si="506"/>
        <v>0.04</v>
      </c>
      <c r="CF281" s="344">
        <f t="shared" si="507"/>
        <v>-0.08</v>
      </c>
      <c r="CG281" s="343">
        <f t="shared" ca="1" si="508"/>
        <v>0.04</v>
      </c>
      <c r="CH281" s="342">
        <f t="shared" ca="1" si="509"/>
        <v>0.04</v>
      </c>
    </row>
    <row r="282" spans="1:86" s="303" customFormat="1" outlineLevel="1">
      <c r="A282" s="303">
        <f t="shared" ca="1" si="513"/>
        <v>1</v>
      </c>
      <c r="B282" s="303" t="str">
        <f t="shared" ca="1" si="488"/>
        <v>EP1 LPD1 LPS4</v>
      </c>
      <c r="C282" s="21">
        <v>1</v>
      </c>
      <c r="D282" s="21">
        <v>0</v>
      </c>
      <c r="E282" s="21">
        <v>1</v>
      </c>
      <c r="F282" s="354">
        <f t="shared" ca="1" si="514"/>
        <v>4</v>
      </c>
      <c r="G282" s="21">
        <v>0</v>
      </c>
      <c r="H282" s="21">
        <v>0</v>
      </c>
      <c r="I282" s="21">
        <v>0</v>
      </c>
      <c r="BM282" s="303">
        <v>20</v>
      </c>
      <c r="BN282" s="147">
        <f t="shared" si="489"/>
        <v>-0.05</v>
      </c>
      <c r="BO282" s="148">
        <f t="shared" si="490"/>
        <v>0</v>
      </c>
      <c r="BP282" s="149">
        <f t="shared" si="491"/>
        <v>-0.08</v>
      </c>
      <c r="BQ282" s="345">
        <f t="shared" ca="1" si="492"/>
        <v>0.08</v>
      </c>
      <c r="BR282" s="344">
        <f t="shared" si="493"/>
        <v>-0.08</v>
      </c>
      <c r="BS282" s="343">
        <f t="shared" ca="1" si="494"/>
        <v>0.08</v>
      </c>
      <c r="BT282" s="342">
        <f t="shared" ca="1" si="495"/>
        <v>0.08</v>
      </c>
      <c r="BU282" s="147">
        <f t="shared" si="496"/>
        <v>-0.05</v>
      </c>
      <c r="BV282" s="148">
        <f t="shared" si="497"/>
        <v>0</v>
      </c>
      <c r="BW282" s="149">
        <f t="shared" si="498"/>
        <v>-0.08</v>
      </c>
      <c r="BX282" s="345">
        <f t="shared" ca="1" si="499"/>
        <v>0.08</v>
      </c>
      <c r="BY282" s="344">
        <f t="shared" si="500"/>
        <v>-0.08</v>
      </c>
      <c r="BZ282" s="343">
        <f t="shared" ca="1" si="501"/>
        <v>0.08</v>
      </c>
      <c r="CA282" s="342">
        <f t="shared" ca="1" si="502"/>
        <v>0.08</v>
      </c>
      <c r="CB282" s="147">
        <f t="shared" si="503"/>
        <v>-0.05</v>
      </c>
      <c r="CC282" s="148">
        <f t="shared" si="504"/>
        <v>0</v>
      </c>
      <c r="CD282" s="149">
        <f t="shared" si="505"/>
        <v>-0.08</v>
      </c>
      <c r="CE282" s="345">
        <f t="shared" ca="1" si="506"/>
        <v>0.08</v>
      </c>
      <c r="CF282" s="344">
        <f t="shared" si="507"/>
        <v>-0.08</v>
      </c>
      <c r="CG282" s="343">
        <f t="shared" ca="1" si="508"/>
        <v>0.08</v>
      </c>
      <c r="CH282" s="342">
        <f t="shared" ca="1" si="509"/>
        <v>0.08</v>
      </c>
    </row>
    <row r="283" spans="1:86" s="303" customFormat="1" outlineLevel="1">
      <c r="A283" s="303">
        <f t="shared" ca="1" si="513"/>
        <v>1</v>
      </c>
      <c r="B283" s="303" t="str">
        <f t="shared" ca="1" si="488"/>
        <v>EP1 LPD2 LPS1</v>
      </c>
      <c r="C283" s="21">
        <v>1</v>
      </c>
      <c r="D283" s="21">
        <v>0</v>
      </c>
      <c r="E283" s="354">
        <f t="shared" ref="E283:E346" ca="1" si="515">(MOD(E279,4)+1)*($A283=E$258)</f>
        <v>2</v>
      </c>
      <c r="F283" s="354">
        <f t="shared" ca="1" si="514"/>
        <v>1</v>
      </c>
      <c r="G283" s="21">
        <v>0</v>
      </c>
      <c r="H283" s="21">
        <v>0</v>
      </c>
      <c r="I283" s="21">
        <v>0</v>
      </c>
      <c r="BM283" s="303">
        <v>21</v>
      </c>
      <c r="BN283" s="147">
        <f t="shared" si="489"/>
        <v>-0.05</v>
      </c>
      <c r="BO283" s="148">
        <f t="shared" si="490"/>
        <v>0</v>
      </c>
      <c r="BP283" s="149">
        <f t="shared" ca="1" si="491"/>
        <v>-0.04</v>
      </c>
      <c r="BQ283" s="345">
        <f t="shared" ca="1" si="492"/>
        <v>-0.05</v>
      </c>
      <c r="BR283" s="344">
        <f t="shared" ca="1" si="493"/>
        <v>-0.04</v>
      </c>
      <c r="BS283" s="343">
        <f t="shared" ca="1" si="494"/>
        <v>-0.05</v>
      </c>
      <c r="BT283" s="342">
        <f t="shared" ca="1" si="495"/>
        <v>-0.05</v>
      </c>
      <c r="BU283" s="147">
        <f t="shared" si="496"/>
        <v>-0.05</v>
      </c>
      <c r="BV283" s="148">
        <f t="shared" si="497"/>
        <v>0</v>
      </c>
      <c r="BW283" s="149">
        <f t="shared" ca="1" si="498"/>
        <v>-0.04</v>
      </c>
      <c r="BX283" s="345">
        <f t="shared" ca="1" si="499"/>
        <v>-0.05</v>
      </c>
      <c r="BY283" s="344">
        <f t="shared" ca="1" si="500"/>
        <v>-0.04</v>
      </c>
      <c r="BZ283" s="343">
        <f t="shared" ca="1" si="501"/>
        <v>-0.05</v>
      </c>
      <c r="CA283" s="342">
        <f t="shared" ca="1" si="502"/>
        <v>-0.05</v>
      </c>
      <c r="CB283" s="147">
        <f t="shared" si="503"/>
        <v>-0.05</v>
      </c>
      <c r="CC283" s="148">
        <f t="shared" si="504"/>
        <v>0</v>
      </c>
      <c r="CD283" s="149">
        <f t="shared" ca="1" si="505"/>
        <v>-0.04</v>
      </c>
      <c r="CE283" s="345">
        <f t="shared" ca="1" si="506"/>
        <v>-0.05</v>
      </c>
      <c r="CF283" s="344">
        <f t="shared" ca="1" si="507"/>
        <v>-0.04</v>
      </c>
      <c r="CG283" s="343">
        <f t="shared" ca="1" si="508"/>
        <v>-0.05</v>
      </c>
      <c r="CH283" s="342">
        <f t="shared" ca="1" si="509"/>
        <v>-0.05</v>
      </c>
    </row>
    <row r="284" spans="1:86" s="303" customFormat="1" outlineLevel="1">
      <c r="A284" s="303">
        <f t="shared" ca="1" si="513"/>
        <v>1</v>
      </c>
      <c r="B284" s="303" t="str">
        <f t="shared" ca="1" si="488"/>
        <v>EP1 LPD2 LPS2</v>
      </c>
      <c r="C284" s="21">
        <v>1</v>
      </c>
      <c r="D284" s="21">
        <v>0</v>
      </c>
      <c r="E284" s="354">
        <f t="shared" ca="1" si="515"/>
        <v>2</v>
      </c>
      <c r="F284" s="354">
        <f t="shared" ca="1" si="514"/>
        <v>2</v>
      </c>
      <c r="G284" s="21">
        <v>0</v>
      </c>
      <c r="H284" s="21">
        <v>0</v>
      </c>
      <c r="I284" s="21">
        <v>0</v>
      </c>
      <c r="BM284" s="303">
        <v>22</v>
      </c>
      <c r="BN284" s="147">
        <f t="shared" si="489"/>
        <v>-0.05</v>
      </c>
      <c r="BO284" s="148">
        <f t="shared" si="490"/>
        <v>0</v>
      </c>
      <c r="BP284" s="149">
        <f t="shared" ca="1" si="491"/>
        <v>-0.04</v>
      </c>
      <c r="BQ284" s="345">
        <f t="shared" ca="1" si="492"/>
        <v>0</v>
      </c>
      <c r="BR284" s="344">
        <f t="shared" ca="1" si="493"/>
        <v>-0.04</v>
      </c>
      <c r="BS284" s="343">
        <f t="shared" ca="1" si="494"/>
        <v>0</v>
      </c>
      <c r="BT284" s="342">
        <f t="shared" ca="1" si="495"/>
        <v>0</v>
      </c>
      <c r="BU284" s="147">
        <f t="shared" si="496"/>
        <v>-0.05</v>
      </c>
      <c r="BV284" s="148">
        <f t="shared" si="497"/>
        <v>0</v>
      </c>
      <c r="BW284" s="149">
        <f t="shared" ca="1" si="498"/>
        <v>-0.04</v>
      </c>
      <c r="BX284" s="345">
        <f t="shared" ca="1" si="499"/>
        <v>0</v>
      </c>
      <c r="BY284" s="344">
        <f t="shared" ca="1" si="500"/>
        <v>-0.04</v>
      </c>
      <c r="BZ284" s="343">
        <f t="shared" ca="1" si="501"/>
        <v>0</v>
      </c>
      <c r="CA284" s="342">
        <f t="shared" ca="1" si="502"/>
        <v>0</v>
      </c>
      <c r="CB284" s="147">
        <f t="shared" si="503"/>
        <v>-0.05</v>
      </c>
      <c r="CC284" s="148">
        <f t="shared" si="504"/>
        <v>0</v>
      </c>
      <c r="CD284" s="149">
        <f t="shared" ca="1" si="505"/>
        <v>-0.04</v>
      </c>
      <c r="CE284" s="345">
        <f t="shared" ca="1" si="506"/>
        <v>0</v>
      </c>
      <c r="CF284" s="344">
        <f t="shared" ca="1" si="507"/>
        <v>-0.04</v>
      </c>
      <c r="CG284" s="343">
        <f t="shared" ca="1" si="508"/>
        <v>0</v>
      </c>
      <c r="CH284" s="342">
        <f t="shared" ca="1" si="509"/>
        <v>0</v>
      </c>
    </row>
    <row r="285" spans="1:86" s="303" customFormat="1" outlineLevel="1">
      <c r="A285" s="303">
        <f t="shared" ca="1" si="513"/>
        <v>1</v>
      </c>
      <c r="B285" s="303" t="str">
        <f t="shared" ca="1" si="488"/>
        <v>EP1 LPD2 LPS3</v>
      </c>
      <c r="C285" s="21">
        <v>1</v>
      </c>
      <c r="D285" s="21">
        <v>0</v>
      </c>
      <c r="E285" s="354">
        <f t="shared" ca="1" si="515"/>
        <v>2</v>
      </c>
      <c r="F285" s="354">
        <f t="shared" ca="1" si="514"/>
        <v>3</v>
      </c>
      <c r="G285" s="21">
        <v>0</v>
      </c>
      <c r="H285" s="21">
        <v>0</v>
      </c>
      <c r="I285" s="21">
        <v>0</v>
      </c>
      <c r="BM285" s="303">
        <v>23</v>
      </c>
      <c r="BN285" s="147">
        <f t="shared" si="489"/>
        <v>-0.05</v>
      </c>
      <c r="BO285" s="148">
        <f t="shared" si="490"/>
        <v>0</v>
      </c>
      <c r="BP285" s="149">
        <f t="shared" ca="1" si="491"/>
        <v>-0.04</v>
      </c>
      <c r="BQ285" s="345">
        <f t="shared" ca="1" si="492"/>
        <v>0.04</v>
      </c>
      <c r="BR285" s="344">
        <f t="shared" ca="1" si="493"/>
        <v>-0.04</v>
      </c>
      <c r="BS285" s="343">
        <f t="shared" ca="1" si="494"/>
        <v>0.04</v>
      </c>
      <c r="BT285" s="342">
        <f t="shared" ca="1" si="495"/>
        <v>0.04</v>
      </c>
      <c r="BU285" s="147">
        <f t="shared" si="496"/>
        <v>-0.05</v>
      </c>
      <c r="BV285" s="148">
        <f t="shared" si="497"/>
        <v>0</v>
      </c>
      <c r="BW285" s="149">
        <f t="shared" ca="1" si="498"/>
        <v>-0.04</v>
      </c>
      <c r="BX285" s="345">
        <f t="shared" ca="1" si="499"/>
        <v>0.04</v>
      </c>
      <c r="BY285" s="344">
        <f t="shared" ca="1" si="500"/>
        <v>-0.04</v>
      </c>
      <c r="BZ285" s="343">
        <f t="shared" ca="1" si="501"/>
        <v>0.04</v>
      </c>
      <c r="CA285" s="342">
        <f t="shared" ca="1" si="502"/>
        <v>0.04</v>
      </c>
      <c r="CB285" s="147">
        <f t="shared" si="503"/>
        <v>-0.05</v>
      </c>
      <c r="CC285" s="148">
        <f t="shared" si="504"/>
        <v>0</v>
      </c>
      <c r="CD285" s="149">
        <f t="shared" ca="1" si="505"/>
        <v>-0.04</v>
      </c>
      <c r="CE285" s="345">
        <f t="shared" ca="1" si="506"/>
        <v>0.04</v>
      </c>
      <c r="CF285" s="344">
        <f t="shared" ca="1" si="507"/>
        <v>-0.04</v>
      </c>
      <c r="CG285" s="343">
        <f t="shared" ca="1" si="508"/>
        <v>0.04</v>
      </c>
      <c r="CH285" s="342">
        <f t="shared" ca="1" si="509"/>
        <v>0.04</v>
      </c>
    </row>
    <row r="286" spans="1:86" s="303" customFormat="1" outlineLevel="1">
      <c r="A286" s="303">
        <f t="shared" ca="1" si="513"/>
        <v>1</v>
      </c>
      <c r="B286" s="303" t="str">
        <f t="shared" ca="1" si="488"/>
        <v>EP1 LPD2 LPS4</v>
      </c>
      <c r="C286" s="21">
        <v>1</v>
      </c>
      <c r="D286" s="21">
        <v>0</v>
      </c>
      <c r="E286" s="354">
        <f t="shared" ca="1" si="515"/>
        <v>2</v>
      </c>
      <c r="F286" s="354">
        <f t="shared" ca="1" si="514"/>
        <v>4</v>
      </c>
      <c r="G286" s="21">
        <v>0</v>
      </c>
      <c r="H286" s="21">
        <v>0</v>
      </c>
      <c r="I286" s="21">
        <v>0</v>
      </c>
      <c r="BM286" s="303">
        <v>24</v>
      </c>
      <c r="BN286" s="147">
        <f t="shared" si="489"/>
        <v>-0.05</v>
      </c>
      <c r="BO286" s="148">
        <f t="shared" si="490"/>
        <v>0</v>
      </c>
      <c r="BP286" s="149">
        <f t="shared" ca="1" si="491"/>
        <v>-0.04</v>
      </c>
      <c r="BQ286" s="345">
        <f t="shared" ca="1" si="492"/>
        <v>0.08</v>
      </c>
      <c r="BR286" s="344">
        <f t="shared" ca="1" si="493"/>
        <v>-0.04</v>
      </c>
      <c r="BS286" s="343">
        <f t="shared" ca="1" si="494"/>
        <v>0.08</v>
      </c>
      <c r="BT286" s="342">
        <f t="shared" ca="1" si="495"/>
        <v>0.08</v>
      </c>
      <c r="BU286" s="147">
        <f t="shared" si="496"/>
        <v>-0.05</v>
      </c>
      <c r="BV286" s="148">
        <f t="shared" si="497"/>
        <v>0</v>
      </c>
      <c r="BW286" s="149">
        <f t="shared" ca="1" si="498"/>
        <v>-0.04</v>
      </c>
      <c r="BX286" s="345">
        <f t="shared" ca="1" si="499"/>
        <v>0.08</v>
      </c>
      <c r="BY286" s="344">
        <f t="shared" ca="1" si="500"/>
        <v>-0.04</v>
      </c>
      <c r="BZ286" s="343">
        <f t="shared" ca="1" si="501"/>
        <v>0.08</v>
      </c>
      <c r="CA286" s="342">
        <f t="shared" ca="1" si="502"/>
        <v>0.08</v>
      </c>
      <c r="CB286" s="147">
        <f t="shared" si="503"/>
        <v>-0.05</v>
      </c>
      <c r="CC286" s="148">
        <f t="shared" si="504"/>
        <v>0</v>
      </c>
      <c r="CD286" s="149">
        <f t="shared" ca="1" si="505"/>
        <v>-0.04</v>
      </c>
      <c r="CE286" s="345">
        <f t="shared" ca="1" si="506"/>
        <v>0.08</v>
      </c>
      <c r="CF286" s="344">
        <f t="shared" ca="1" si="507"/>
        <v>-0.04</v>
      </c>
      <c r="CG286" s="343">
        <f t="shared" ca="1" si="508"/>
        <v>0.08</v>
      </c>
      <c r="CH286" s="342">
        <f t="shared" ca="1" si="509"/>
        <v>0.08</v>
      </c>
    </row>
    <row r="287" spans="1:86" s="303" customFormat="1" outlineLevel="1">
      <c r="A287" s="303">
        <f t="shared" ca="1" si="513"/>
        <v>1</v>
      </c>
      <c r="B287" s="303" t="str">
        <f t="shared" ca="1" si="488"/>
        <v>EP1 LPD3 LPS1</v>
      </c>
      <c r="C287" s="21">
        <v>1</v>
      </c>
      <c r="D287" s="21">
        <v>0</v>
      </c>
      <c r="E287" s="354">
        <f t="shared" ca="1" si="515"/>
        <v>3</v>
      </c>
      <c r="F287" s="354">
        <f t="shared" ca="1" si="514"/>
        <v>1</v>
      </c>
      <c r="G287" s="21">
        <v>0</v>
      </c>
      <c r="H287" s="21">
        <v>0</v>
      </c>
      <c r="I287" s="21">
        <v>0</v>
      </c>
      <c r="BM287" s="303">
        <v>25</v>
      </c>
      <c r="BN287" s="147">
        <f t="shared" si="489"/>
        <v>-0.05</v>
      </c>
      <c r="BO287" s="148">
        <f t="shared" si="490"/>
        <v>0</v>
      </c>
      <c r="BP287" s="149">
        <f t="shared" ca="1" si="491"/>
        <v>0</v>
      </c>
      <c r="BQ287" s="345">
        <f t="shared" ca="1" si="492"/>
        <v>-0.05</v>
      </c>
      <c r="BR287" s="344">
        <f t="shared" ca="1" si="493"/>
        <v>0</v>
      </c>
      <c r="BS287" s="343">
        <f t="shared" ca="1" si="494"/>
        <v>-0.05</v>
      </c>
      <c r="BT287" s="342">
        <f t="shared" ca="1" si="495"/>
        <v>-0.05</v>
      </c>
      <c r="BU287" s="147">
        <f t="shared" si="496"/>
        <v>-0.05</v>
      </c>
      <c r="BV287" s="148">
        <f t="shared" si="497"/>
        <v>0</v>
      </c>
      <c r="BW287" s="149">
        <f t="shared" ca="1" si="498"/>
        <v>0</v>
      </c>
      <c r="BX287" s="345">
        <f t="shared" ca="1" si="499"/>
        <v>-0.05</v>
      </c>
      <c r="BY287" s="344">
        <f t="shared" ca="1" si="500"/>
        <v>0</v>
      </c>
      <c r="BZ287" s="343">
        <f t="shared" ca="1" si="501"/>
        <v>-0.05</v>
      </c>
      <c r="CA287" s="342">
        <f t="shared" ca="1" si="502"/>
        <v>-0.05</v>
      </c>
      <c r="CB287" s="147">
        <f t="shared" si="503"/>
        <v>-0.05</v>
      </c>
      <c r="CC287" s="148">
        <f t="shared" si="504"/>
        <v>0</v>
      </c>
      <c r="CD287" s="149">
        <f t="shared" ca="1" si="505"/>
        <v>0</v>
      </c>
      <c r="CE287" s="345">
        <f t="shared" ca="1" si="506"/>
        <v>-0.05</v>
      </c>
      <c r="CF287" s="344">
        <f t="shared" ca="1" si="507"/>
        <v>0</v>
      </c>
      <c r="CG287" s="343">
        <f t="shared" ca="1" si="508"/>
        <v>-0.05</v>
      </c>
      <c r="CH287" s="342">
        <f t="shared" ca="1" si="509"/>
        <v>-0.05</v>
      </c>
    </row>
    <row r="288" spans="1:86" s="303" customFormat="1" outlineLevel="1">
      <c r="A288" s="303">
        <f t="shared" ca="1" si="513"/>
        <v>1</v>
      </c>
      <c r="B288" s="303" t="str">
        <f t="shared" ca="1" si="488"/>
        <v>EP1 LPD3 LPS2</v>
      </c>
      <c r="C288" s="21">
        <v>1</v>
      </c>
      <c r="D288" s="21">
        <v>0</v>
      </c>
      <c r="E288" s="354">
        <f t="shared" ca="1" si="515"/>
        <v>3</v>
      </c>
      <c r="F288" s="354">
        <f t="shared" ca="1" si="514"/>
        <v>2</v>
      </c>
      <c r="G288" s="21">
        <v>0</v>
      </c>
      <c r="H288" s="21">
        <v>0</v>
      </c>
      <c r="I288" s="21">
        <v>0</v>
      </c>
      <c r="BM288" s="303">
        <v>26</v>
      </c>
      <c r="BN288" s="147">
        <f t="shared" si="489"/>
        <v>-0.05</v>
      </c>
      <c r="BO288" s="148">
        <f t="shared" si="490"/>
        <v>0</v>
      </c>
      <c r="BP288" s="149">
        <f t="shared" ca="1" si="491"/>
        <v>0</v>
      </c>
      <c r="BQ288" s="345">
        <f t="shared" ca="1" si="492"/>
        <v>0</v>
      </c>
      <c r="BR288" s="344">
        <f t="shared" ca="1" si="493"/>
        <v>0</v>
      </c>
      <c r="BS288" s="343">
        <f t="shared" ca="1" si="494"/>
        <v>0</v>
      </c>
      <c r="BT288" s="342">
        <f t="shared" ca="1" si="495"/>
        <v>0</v>
      </c>
      <c r="BU288" s="147">
        <f t="shared" si="496"/>
        <v>-0.05</v>
      </c>
      <c r="BV288" s="148">
        <f t="shared" si="497"/>
        <v>0</v>
      </c>
      <c r="BW288" s="149">
        <f t="shared" ca="1" si="498"/>
        <v>0</v>
      </c>
      <c r="BX288" s="345">
        <f t="shared" ca="1" si="499"/>
        <v>0</v>
      </c>
      <c r="BY288" s="344">
        <f t="shared" ca="1" si="500"/>
        <v>0</v>
      </c>
      <c r="BZ288" s="343">
        <f t="shared" ca="1" si="501"/>
        <v>0</v>
      </c>
      <c r="CA288" s="342">
        <f t="shared" ca="1" si="502"/>
        <v>0</v>
      </c>
      <c r="CB288" s="147">
        <f t="shared" si="503"/>
        <v>-0.05</v>
      </c>
      <c r="CC288" s="148">
        <f t="shared" si="504"/>
        <v>0</v>
      </c>
      <c r="CD288" s="149">
        <f t="shared" ca="1" si="505"/>
        <v>0</v>
      </c>
      <c r="CE288" s="345">
        <f t="shared" ca="1" si="506"/>
        <v>0</v>
      </c>
      <c r="CF288" s="344">
        <f t="shared" ca="1" si="507"/>
        <v>0</v>
      </c>
      <c r="CG288" s="343">
        <f t="shared" ca="1" si="508"/>
        <v>0</v>
      </c>
      <c r="CH288" s="342">
        <f t="shared" ca="1" si="509"/>
        <v>0</v>
      </c>
    </row>
    <row r="289" spans="1:86" s="303" customFormat="1" outlineLevel="1">
      <c r="A289" s="303">
        <f t="shared" ca="1" si="513"/>
        <v>1</v>
      </c>
      <c r="B289" s="303" t="str">
        <f t="shared" ca="1" si="488"/>
        <v>EP1 LPD3 LPS3</v>
      </c>
      <c r="C289" s="21">
        <v>1</v>
      </c>
      <c r="D289" s="21">
        <v>0</v>
      </c>
      <c r="E289" s="354">
        <f t="shared" ca="1" si="515"/>
        <v>3</v>
      </c>
      <c r="F289" s="354">
        <f t="shared" ca="1" si="514"/>
        <v>3</v>
      </c>
      <c r="G289" s="21">
        <v>0</v>
      </c>
      <c r="H289" s="21">
        <v>0</v>
      </c>
      <c r="I289" s="21">
        <v>0</v>
      </c>
      <c r="BM289" s="303">
        <v>27</v>
      </c>
      <c r="BN289" s="147">
        <f t="shared" si="489"/>
        <v>-0.05</v>
      </c>
      <c r="BO289" s="148">
        <f t="shared" si="490"/>
        <v>0</v>
      </c>
      <c r="BP289" s="149">
        <f t="shared" ca="1" si="491"/>
        <v>0</v>
      </c>
      <c r="BQ289" s="345">
        <f t="shared" ca="1" si="492"/>
        <v>0.04</v>
      </c>
      <c r="BR289" s="344">
        <f t="shared" ca="1" si="493"/>
        <v>0</v>
      </c>
      <c r="BS289" s="343">
        <f t="shared" ca="1" si="494"/>
        <v>0.04</v>
      </c>
      <c r="BT289" s="342">
        <f t="shared" ca="1" si="495"/>
        <v>0.04</v>
      </c>
      <c r="BU289" s="147">
        <f t="shared" si="496"/>
        <v>-0.05</v>
      </c>
      <c r="BV289" s="148">
        <f t="shared" si="497"/>
        <v>0</v>
      </c>
      <c r="BW289" s="149">
        <f t="shared" ca="1" si="498"/>
        <v>0</v>
      </c>
      <c r="BX289" s="345">
        <f t="shared" ca="1" si="499"/>
        <v>0.04</v>
      </c>
      <c r="BY289" s="344">
        <f t="shared" ca="1" si="500"/>
        <v>0</v>
      </c>
      <c r="BZ289" s="343">
        <f t="shared" ca="1" si="501"/>
        <v>0.04</v>
      </c>
      <c r="CA289" s="342">
        <f t="shared" ca="1" si="502"/>
        <v>0.04</v>
      </c>
      <c r="CB289" s="147">
        <f t="shared" si="503"/>
        <v>-0.05</v>
      </c>
      <c r="CC289" s="148">
        <f t="shared" si="504"/>
        <v>0</v>
      </c>
      <c r="CD289" s="149">
        <f t="shared" ca="1" si="505"/>
        <v>0</v>
      </c>
      <c r="CE289" s="345">
        <f t="shared" ca="1" si="506"/>
        <v>0.04</v>
      </c>
      <c r="CF289" s="344">
        <f t="shared" ca="1" si="507"/>
        <v>0</v>
      </c>
      <c r="CG289" s="343">
        <f t="shared" ca="1" si="508"/>
        <v>0.04</v>
      </c>
      <c r="CH289" s="342">
        <f t="shared" ca="1" si="509"/>
        <v>0.04</v>
      </c>
    </row>
    <row r="290" spans="1:86" s="303" customFormat="1" outlineLevel="1">
      <c r="A290" s="303">
        <f t="shared" ca="1" si="513"/>
        <v>1</v>
      </c>
      <c r="B290" s="303" t="str">
        <f t="shared" ca="1" si="488"/>
        <v>EP1 LPD3 LPS4</v>
      </c>
      <c r="C290" s="21">
        <v>1</v>
      </c>
      <c r="D290" s="21">
        <v>0</v>
      </c>
      <c r="E290" s="354">
        <f t="shared" ca="1" si="515"/>
        <v>3</v>
      </c>
      <c r="F290" s="354">
        <f t="shared" ca="1" si="514"/>
        <v>4</v>
      </c>
      <c r="G290" s="21">
        <v>0</v>
      </c>
      <c r="H290" s="21">
        <v>0</v>
      </c>
      <c r="I290" s="21">
        <v>0</v>
      </c>
      <c r="BM290" s="303">
        <v>28</v>
      </c>
      <c r="BN290" s="147">
        <f t="shared" si="489"/>
        <v>-0.05</v>
      </c>
      <c r="BO290" s="148">
        <f t="shared" si="490"/>
        <v>0</v>
      </c>
      <c r="BP290" s="149">
        <f t="shared" ca="1" si="491"/>
        <v>0</v>
      </c>
      <c r="BQ290" s="345">
        <f t="shared" ca="1" si="492"/>
        <v>0.08</v>
      </c>
      <c r="BR290" s="344">
        <f t="shared" ca="1" si="493"/>
        <v>0</v>
      </c>
      <c r="BS290" s="343">
        <f t="shared" ca="1" si="494"/>
        <v>0.08</v>
      </c>
      <c r="BT290" s="342">
        <f t="shared" ca="1" si="495"/>
        <v>0.08</v>
      </c>
      <c r="BU290" s="147">
        <f t="shared" si="496"/>
        <v>-0.05</v>
      </c>
      <c r="BV290" s="148">
        <f t="shared" si="497"/>
        <v>0</v>
      </c>
      <c r="BW290" s="149">
        <f t="shared" ca="1" si="498"/>
        <v>0</v>
      </c>
      <c r="BX290" s="345">
        <f t="shared" ca="1" si="499"/>
        <v>0.08</v>
      </c>
      <c r="BY290" s="344">
        <f t="shared" ca="1" si="500"/>
        <v>0</v>
      </c>
      <c r="BZ290" s="343">
        <f t="shared" ca="1" si="501"/>
        <v>0.08</v>
      </c>
      <c r="CA290" s="342">
        <f t="shared" ca="1" si="502"/>
        <v>0.08</v>
      </c>
      <c r="CB290" s="147">
        <f t="shared" si="503"/>
        <v>-0.05</v>
      </c>
      <c r="CC290" s="148">
        <f t="shared" si="504"/>
        <v>0</v>
      </c>
      <c r="CD290" s="149">
        <f t="shared" ca="1" si="505"/>
        <v>0</v>
      </c>
      <c r="CE290" s="345">
        <f t="shared" ca="1" si="506"/>
        <v>0.08</v>
      </c>
      <c r="CF290" s="344">
        <f t="shared" ca="1" si="507"/>
        <v>0</v>
      </c>
      <c r="CG290" s="343">
        <f t="shared" ca="1" si="508"/>
        <v>0.08</v>
      </c>
      <c r="CH290" s="342">
        <f t="shared" ca="1" si="509"/>
        <v>0.08</v>
      </c>
    </row>
    <row r="291" spans="1:86" s="303" customFormat="1" outlineLevel="1">
      <c r="A291" s="303">
        <f t="shared" ca="1" si="513"/>
        <v>1</v>
      </c>
      <c r="B291" s="303" t="str">
        <f t="shared" ca="1" si="488"/>
        <v>EP1 LPD4 LPS1</v>
      </c>
      <c r="C291" s="21">
        <v>1</v>
      </c>
      <c r="D291" s="21">
        <v>0</v>
      </c>
      <c r="E291" s="354">
        <f t="shared" ca="1" si="515"/>
        <v>4</v>
      </c>
      <c r="F291" s="354">
        <f t="shared" ca="1" si="514"/>
        <v>1</v>
      </c>
      <c r="G291" s="21">
        <v>0</v>
      </c>
      <c r="H291" s="21">
        <v>0</v>
      </c>
      <c r="I291" s="21">
        <v>0</v>
      </c>
      <c r="BM291" s="303">
        <v>29</v>
      </c>
      <c r="BN291" s="147">
        <f t="shared" si="489"/>
        <v>-0.05</v>
      </c>
      <c r="BO291" s="148">
        <f t="shared" si="490"/>
        <v>0</v>
      </c>
      <c r="BP291" s="149">
        <f t="shared" ca="1" si="491"/>
        <v>0.05</v>
      </c>
      <c r="BQ291" s="345">
        <f t="shared" ca="1" si="492"/>
        <v>-0.05</v>
      </c>
      <c r="BR291" s="344">
        <f t="shared" ca="1" si="493"/>
        <v>0.05</v>
      </c>
      <c r="BS291" s="343">
        <f t="shared" ca="1" si="494"/>
        <v>-0.05</v>
      </c>
      <c r="BT291" s="342">
        <f t="shared" ca="1" si="495"/>
        <v>-0.05</v>
      </c>
      <c r="BU291" s="147">
        <f t="shared" si="496"/>
        <v>-0.05</v>
      </c>
      <c r="BV291" s="148">
        <f t="shared" si="497"/>
        <v>0</v>
      </c>
      <c r="BW291" s="149">
        <f t="shared" ca="1" si="498"/>
        <v>0.05</v>
      </c>
      <c r="BX291" s="345">
        <f t="shared" ca="1" si="499"/>
        <v>-0.05</v>
      </c>
      <c r="BY291" s="344">
        <f t="shared" ca="1" si="500"/>
        <v>0.05</v>
      </c>
      <c r="BZ291" s="343">
        <f t="shared" ca="1" si="501"/>
        <v>-0.05</v>
      </c>
      <c r="CA291" s="342">
        <f t="shared" ca="1" si="502"/>
        <v>-0.05</v>
      </c>
      <c r="CB291" s="147">
        <f t="shared" si="503"/>
        <v>-0.05</v>
      </c>
      <c r="CC291" s="148">
        <f t="shared" si="504"/>
        <v>0</v>
      </c>
      <c r="CD291" s="149">
        <f t="shared" ca="1" si="505"/>
        <v>0.05</v>
      </c>
      <c r="CE291" s="345">
        <f t="shared" ca="1" si="506"/>
        <v>-0.05</v>
      </c>
      <c r="CF291" s="344">
        <f t="shared" ca="1" si="507"/>
        <v>0.05</v>
      </c>
      <c r="CG291" s="343">
        <f t="shared" ca="1" si="508"/>
        <v>-0.05</v>
      </c>
      <c r="CH291" s="342">
        <f t="shared" ca="1" si="509"/>
        <v>-0.05</v>
      </c>
    </row>
    <row r="292" spans="1:86" s="303" customFormat="1" outlineLevel="1">
      <c r="A292" s="303">
        <f t="shared" ca="1" si="513"/>
        <v>1</v>
      </c>
      <c r="B292" s="303" t="str">
        <f t="shared" ca="1" si="488"/>
        <v>EP1 LPD4 LPS2</v>
      </c>
      <c r="C292" s="21">
        <v>1</v>
      </c>
      <c r="D292" s="21">
        <v>0</v>
      </c>
      <c r="E292" s="354">
        <f t="shared" ca="1" si="515"/>
        <v>4</v>
      </c>
      <c r="F292" s="354">
        <f t="shared" ca="1" si="514"/>
        <v>2</v>
      </c>
      <c r="G292" s="21">
        <v>0</v>
      </c>
      <c r="H292" s="21">
        <v>0</v>
      </c>
      <c r="I292" s="21">
        <v>0</v>
      </c>
      <c r="BM292" s="303">
        <v>30</v>
      </c>
      <c r="BN292" s="147">
        <f t="shared" si="489"/>
        <v>-0.05</v>
      </c>
      <c r="BO292" s="148">
        <f t="shared" si="490"/>
        <v>0</v>
      </c>
      <c r="BP292" s="149">
        <f t="shared" ca="1" si="491"/>
        <v>0.05</v>
      </c>
      <c r="BQ292" s="345">
        <f t="shared" ca="1" si="492"/>
        <v>0</v>
      </c>
      <c r="BR292" s="344">
        <f t="shared" ca="1" si="493"/>
        <v>0.05</v>
      </c>
      <c r="BS292" s="343">
        <f t="shared" ca="1" si="494"/>
        <v>0</v>
      </c>
      <c r="BT292" s="342">
        <f t="shared" ca="1" si="495"/>
        <v>0</v>
      </c>
      <c r="BU292" s="147">
        <f t="shared" si="496"/>
        <v>-0.05</v>
      </c>
      <c r="BV292" s="148">
        <f t="shared" si="497"/>
        <v>0</v>
      </c>
      <c r="BW292" s="149">
        <f t="shared" ca="1" si="498"/>
        <v>0.05</v>
      </c>
      <c r="BX292" s="345">
        <f t="shared" ca="1" si="499"/>
        <v>0</v>
      </c>
      <c r="BY292" s="344">
        <f t="shared" ca="1" si="500"/>
        <v>0.05</v>
      </c>
      <c r="BZ292" s="343">
        <f t="shared" ca="1" si="501"/>
        <v>0</v>
      </c>
      <c r="CA292" s="342">
        <f t="shared" ca="1" si="502"/>
        <v>0</v>
      </c>
      <c r="CB292" s="147">
        <f t="shared" si="503"/>
        <v>-0.05</v>
      </c>
      <c r="CC292" s="148">
        <f t="shared" si="504"/>
        <v>0</v>
      </c>
      <c r="CD292" s="149">
        <f t="shared" ca="1" si="505"/>
        <v>0.05</v>
      </c>
      <c r="CE292" s="345">
        <f t="shared" ca="1" si="506"/>
        <v>0</v>
      </c>
      <c r="CF292" s="344">
        <f t="shared" ca="1" si="507"/>
        <v>0.05</v>
      </c>
      <c r="CG292" s="343">
        <f t="shared" ca="1" si="508"/>
        <v>0</v>
      </c>
      <c r="CH292" s="342">
        <f t="shared" ca="1" si="509"/>
        <v>0</v>
      </c>
    </row>
    <row r="293" spans="1:86" s="303" customFormat="1" outlineLevel="1">
      <c r="A293" s="303">
        <f t="shared" ca="1" si="513"/>
        <v>1</v>
      </c>
      <c r="B293" s="303" t="str">
        <f t="shared" ca="1" si="488"/>
        <v>EP1 LPD4 LPS3</v>
      </c>
      <c r="C293" s="21">
        <v>1</v>
      </c>
      <c r="D293" s="21">
        <v>0</v>
      </c>
      <c r="E293" s="354">
        <f t="shared" ca="1" si="515"/>
        <v>4</v>
      </c>
      <c r="F293" s="354">
        <f t="shared" ca="1" si="514"/>
        <v>3</v>
      </c>
      <c r="G293" s="21">
        <v>0</v>
      </c>
      <c r="H293" s="21">
        <v>0</v>
      </c>
      <c r="I293" s="21">
        <v>0</v>
      </c>
      <c r="BM293" s="303">
        <v>31</v>
      </c>
      <c r="BN293" s="147">
        <f t="shared" si="489"/>
        <v>-0.05</v>
      </c>
      <c r="BO293" s="148">
        <f t="shared" si="490"/>
        <v>0</v>
      </c>
      <c r="BP293" s="149">
        <f t="shared" ca="1" si="491"/>
        <v>0.05</v>
      </c>
      <c r="BQ293" s="345">
        <f t="shared" ca="1" si="492"/>
        <v>0.04</v>
      </c>
      <c r="BR293" s="344">
        <f t="shared" ca="1" si="493"/>
        <v>0.05</v>
      </c>
      <c r="BS293" s="343">
        <f t="shared" ca="1" si="494"/>
        <v>0.04</v>
      </c>
      <c r="BT293" s="342">
        <f t="shared" ca="1" si="495"/>
        <v>0.04</v>
      </c>
      <c r="BU293" s="147">
        <f t="shared" si="496"/>
        <v>-0.05</v>
      </c>
      <c r="BV293" s="148">
        <f t="shared" si="497"/>
        <v>0</v>
      </c>
      <c r="BW293" s="149">
        <f t="shared" ca="1" si="498"/>
        <v>0.05</v>
      </c>
      <c r="BX293" s="345">
        <f t="shared" ca="1" si="499"/>
        <v>0.04</v>
      </c>
      <c r="BY293" s="344">
        <f t="shared" ca="1" si="500"/>
        <v>0.05</v>
      </c>
      <c r="BZ293" s="343">
        <f t="shared" ca="1" si="501"/>
        <v>0.04</v>
      </c>
      <c r="CA293" s="342">
        <f t="shared" ca="1" si="502"/>
        <v>0.04</v>
      </c>
      <c r="CB293" s="147">
        <f t="shared" si="503"/>
        <v>-0.05</v>
      </c>
      <c r="CC293" s="148">
        <f t="shared" si="504"/>
        <v>0</v>
      </c>
      <c r="CD293" s="149">
        <f t="shared" ca="1" si="505"/>
        <v>0.05</v>
      </c>
      <c r="CE293" s="345">
        <f t="shared" ca="1" si="506"/>
        <v>0.04</v>
      </c>
      <c r="CF293" s="344">
        <f t="shared" ca="1" si="507"/>
        <v>0.05</v>
      </c>
      <c r="CG293" s="343">
        <f t="shared" ca="1" si="508"/>
        <v>0.04</v>
      </c>
      <c r="CH293" s="342">
        <f t="shared" ca="1" si="509"/>
        <v>0.04</v>
      </c>
    </row>
    <row r="294" spans="1:86" s="303" customFormat="1" outlineLevel="1">
      <c r="A294" s="303">
        <f t="shared" ca="1" si="513"/>
        <v>1</v>
      </c>
      <c r="B294" s="303" t="str">
        <f t="shared" ca="1" si="488"/>
        <v>EP1 LPD4 LPS4</v>
      </c>
      <c r="C294" s="21">
        <v>1</v>
      </c>
      <c r="D294" s="21">
        <v>0</v>
      </c>
      <c r="E294" s="354">
        <f t="shared" ca="1" si="515"/>
        <v>4</v>
      </c>
      <c r="F294" s="354">
        <f t="shared" ca="1" si="514"/>
        <v>4</v>
      </c>
      <c r="G294" s="21">
        <v>0</v>
      </c>
      <c r="H294" s="21">
        <v>0</v>
      </c>
      <c r="I294" s="21">
        <v>0</v>
      </c>
      <c r="BM294" s="303">
        <v>32</v>
      </c>
      <c r="BN294" s="147">
        <f t="shared" si="489"/>
        <v>-0.05</v>
      </c>
      <c r="BO294" s="148">
        <f t="shared" si="490"/>
        <v>0</v>
      </c>
      <c r="BP294" s="149">
        <f t="shared" ca="1" si="491"/>
        <v>0.05</v>
      </c>
      <c r="BQ294" s="345">
        <f t="shared" ca="1" si="492"/>
        <v>0.08</v>
      </c>
      <c r="BR294" s="344">
        <f t="shared" ca="1" si="493"/>
        <v>0.05</v>
      </c>
      <c r="BS294" s="343">
        <f t="shared" ca="1" si="494"/>
        <v>0.08</v>
      </c>
      <c r="BT294" s="342">
        <f t="shared" ca="1" si="495"/>
        <v>0.08</v>
      </c>
      <c r="BU294" s="147">
        <f t="shared" si="496"/>
        <v>-0.05</v>
      </c>
      <c r="BV294" s="148">
        <f t="shared" si="497"/>
        <v>0</v>
      </c>
      <c r="BW294" s="149">
        <f t="shared" ca="1" si="498"/>
        <v>0.05</v>
      </c>
      <c r="BX294" s="345">
        <f t="shared" ca="1" si="499"/>
        <v>0.08</v>
      </c>
      <c r="BY294" s="344">
        <f t="shared" ca="1" si="500"/>
        <v>0.05</v>
      </c>
      <c r="BZ294" s="343">
        <f t="shared" ca="1" si="501"/>
        <v>0.08</v>
      </c>
      <c r="CA294" s="342">
        <f t="shared" ca="1" si="502"/>
        <v>0.08</v>
      </c>
      <c r="CB294" s="147">
        <f t="shared" si="503"/>
        <v>-0.05</v>
      </c>
      <c r="CC294" s="148">
        <f t="shared" si="504"/>
        <v>0</v>
      </c>
      <c r="CD294" s="149">
        <f t="shared" ca="1" si="505"/>
        <v>0.05</v>
      </c>
      <c r="CE294" s="345">
        <f t="shared" ca="1" si="506"/>
        <v>0.08</v>
      </c>
      <c r="CF294" s="344">
        <f t="shared" ca="1" si="507"/>
        <v>0.05</v>
      </c>
      <c r="CG294" s="343">
        <f t="shared" ca="1" si="508"/>
        <v>0.08</v>
      </c>
      <c r="CH294" s="342">
        <f t="shared" ca="1" si="509"/>
        <v>0.08</v>
      </c>
    </row>
    <row r="295" spans="1:86" s="303" customFormat="1" outlineLevel="1">
      <c r="A295" s="303">
        <f t="shared" ca="1" si="513"/>
        <v>1</v>
      </c>
      <c r="B295" s="303" t="str">
        <f t="shared" ca="1" si="488"/>
        <v>EP2 LPD1 LPS1</v>
      </c>
      <c r="C295" s="354">
        <f t="shared" ref="C295:C342" si="516">MOD(C279,4)+1</f>
        <v>2</v>
      </c>
      <c r="D295" s="21">
        <v>0</v>
      </c>
      <c r="E295" s="354">
        <f t="shared" ca="1" si="515"/>
        <v>1</v>
      </c>
      <c r="F295" s="354">
        <f t="shared" ca="1" si="514"/>
        <v>1</v>
      </c>
      <c r="G295" s="21">
        <v>0</v>
      </c>
      <c r="H295" s="21">
        <v>0</v>
      </c>
      <c r="I295" s="21">
        <v>0</v>
      </c>
      <c r="BM295" s="303">
        <v>33</v>
      </c>
      <c r="BN295" s="147">
        <f t="shared" si="489"/>
        <v>0</v>
      </c>
      <c r="BO295" s="148">
        <f t="shared" si="490"/>
        <v>0</v>
      </c>
      <c r="BP295" s="149">
        <f t="shared" ca="1" si="491"/>
        <v>-0.08</v>
      </c>
      <c r="BQ295" s="345">
        <f t="shared" ca="1" si="492"/>
        <v>-0.05</v>
      </c>
      <c r="BR295" s="344">
        <f t="shared" ca="1" si="493"/>
        <v>-0.08</v>
      </c>
      <c r="BS295" s="343">
        <f t="shared" ca="1" si="494"/>
        <v>-0.05</v>
      </c>
      <c r="BT295" s="342">
        <f t="shared" ca="1" si="495"/>
        <v>-0.05</v>
      </c>
      <c r="BU295" s="147">
        <f t="shared" si="496"/>
        <v>0</v>
      </c>
      <c r="BV295" s="148">
        <f t="shared" si="497"/>
        <v>0</v>
      </c>
      <c r="BW295" s="149">
        <f t="shared" ca="1" si="498"/>
        <v>-0.08</v>
      </c>
      <c r="BX295" s="345">
        <f t="shared" ca="1" si="499"/>
        <v>-0.05</v>
      </c>
      <c r="BY295" s="344">
        <f t="shared" ca="1" si="500"/>
        <v>-0.08</v>
      </c>
      <c r="BZ295" s="343">
        <f t="shared" ca="1" si="501"/>
        <v>-0.05</v>
      </c>
      <c r="CA295" s="342">
        <f t="shared" ca="1" si="502"/>
        <v>-0.05</v>
      </c>
      <c r="CB295" s="147">
        <f t="shared" si="503"/>
        <v>0</v>
      </c>
      <c r="CC295" s="148">
        <f t="shared" si="504"/>
        <v>0</v>
      </c>
      <c r="CD295" s="149">
        <f t="shared" ca="1" si="505"/>
        <v>-0.08</v>
      </c>
      <c r="CE295" s="345">
        <f t="shared" ca="1" si="506"/>
        <v>-0.05</v>
      </c>
      <c r="CF295" s="344">
        <f t="shared" ca="1" si="507"/>
        <v>-0.08</v>
      </c>
      <c r="CG295" s="343">
        <f t="shared" ca="1" si="508"/>
        <v>-0.05</v>
      </c>
      <c r="CH295" s="342">
        <f t="shared" ca="1" si="509"/>
        <v>-0.05</v>
      </c>
    </row>
    <row r="296" spans="1:86" s="303" customFormat="1" outlineLevel="1">
      <c r="A296" s="303">
        <f t="shared" ca="1" si="513"/>
        <v>1</v>
      </c>
      <c r="B296" s="303" t="str">
        <f t="shared" ca="1" si="488"/>
        <v>EP2 LPD1 LPS2</v>
      </c>
      <c r="C296" s="354">
        <f t="shared" si="516"/>
        <v>2</v>
      </c>
      <c r="D296" s="21">
        <v>0</v>
      </c>
      <c r="E296" s="354">
        <f t="shared" ca="1" si="515"/>
        <v>1</v>
      </c>
      <c r="F296" s="354">
        <f t="shared" ca="1" si="514"/>
        <v>2</v>
      </c>
      <c r="G296" s="21">
        <v>0</v>
      </c>
      <c r="H296" s="21">
        <v>0</v>
      </c>
      <c r="I296" s="21">
        <v>0</v>
      </c>
      <c r="BM296" s="303">
        <v>34</v>
      </c>
      <c r="BN296" s="147">
        <f t="shared" si="489"/>
        <v>0</v>
      </c>
      <c r="BO296" s="148">
        <f t="shared" si="490"/>
        <v>0</v>
      </c>
      <c r="BP296" s="149">
        <f t="shared" ca="1" si="491"/>
        <v>-0.08</v>
      </c>
      <c r="BQ296" s="345">
        <f t="shared" ca="1" si="492"/>
        <v>0</v>
      </c>
      <c r="BR296" s="344">
        <f t="shared" ca="1" si="493"/>
        <v>-0.08</v>
      </c>
      <c r="BS296" s="343">
        <f t="shared" ca="1" si="494"/>
        <v>0</v>
      </c>
      <c r="BT296" s="342">
        <f t="shared" ca="1" si="495"/>
        <v>0</v>
      </c>
      <c r="BU296" s="147">
        <f t="shared" si="496"/>
        <v>0</v>
      </c>
      <c r="BV296" s="148">
        <f t="shared" si="497"/>
        <v>0</v>
      </c>
      <c r="BW296" s="149">
        <f t="shared" ca="1" si="498"/>
        <v>-0.08</v>
      </c>
      <c r="BX296" s="345">
        <f t="shared" ca="1" si="499"/>
        <v>0</v>
      </c>
      <c r="BY296" s="344">
        <f t="shared" ca="1" si="500"/>
        <v>-0.08</v>
      </c>
      <c r="BZ296" s="343">
        <f t="shared" ca="1" si="501"/>
        <v>0</v>
      </c>
      <c r="CA296" s="342">
        <f t="shared" ca="1" si="502"/>
        <v>0</v>
      </c>
      <c r="CB296" s="147">
        <f t="shared" si="503"/>
        <v>0</v>
      </c>
      <c r="CC296" s="148">
        <f t="shared" si="504"/>
        <v>0</v>
      </c>
      <c r="CD296" s="149">
        <f t="shared" ca="1" si="505"/>
        <v>-0.08</v>
      </c>
      <c r="CE296" s="345">
        <f t="shared" ca="1" si="506"/>
        <v>0</v>
      </c>
      <c r="CF296" s="344">
        <f t="shared" ca="1" si="507"/>
        <v>-0.08</v>
      </c>
      <c r="CG296" s="343">
        <f t="shared" ca="1" si="508"/>
        <v>0</v>
      </c>
      <c r="CH296" s="342">
        <f t="shared" ca="1" si="509"/>
        <v>0</v>
      </c>
    </row>
    <row r="297" spans="1:86" s="303" customFormat="1" outlineLevel="1">
      <c r="A297" s="303">
        <f t="shared" ca="1" si="513"/>
        <v>1</v>
      </c>
      <c r="B297" s="303" t="str">
        <f t="shared" ca="1" si="488"/>
        <v>EP2 LPD1 LPS3</v>
      </c>
      <c r="C297" s="354">
        <f t="shared" si="516"/>
        <v>2</v>
      </c>
      <c r="D297" s="21">
        <v>0</v>
      </c>
      <c r="E297" s="354">
        <f t="shared" ca="1" si="515"/>
        <v>1</v>
      </c>
      <c r="F297" s="354">
        <f t="shared" ca="1" si="514"/>
        <v>3</v>
      </c>
      <c r="G297" s="21">
        <v>0</v>
      </c>
      <c r="H297" s="21">
        <v>0</v>
      </c>
      <c r="I297" s="21">
        <v>0</v>
      </c>
      <c r="BM297" s="303">
        <v>35</v>
      </c>
      <c r="BN297" s="147">
        <f t="shared" si="489"/>
        <v>0</v>
      </c>
      <c r="BO297" s="148">
        <f t="shared" si="490"/>
        <v>0</v>
      </c>
      <c r="BP297" s="149">
        <f t="shared" ca="1" si="491"/>
        <v>-0.08</v>
      </c>
      <c r="BQ297" s="345">
        <f t="shared" ca="1" si="492"/>
        <v>0.04</v>
      </c>
      <c r="BR297" s="344">
        <f t="shared" ca="1" si="493"/>
        <v>-0.08</v>
      </c>
      <c r="BS297" s="343">
        <f t="shared" ca="1" si="494"/>
        <v>0.04</v>
      </c>
      <c r="BT297" s="342">
        <f t="shared" ca="1" si="495"/>
        <v>0.04</v>
      </c>
      <c r="BU297" s="147">
        <f t="shared" si="496"/>
        <v>0</v>
      </c>
      <c r="BV297" s="148">
        <f t="shared" si="497"/>
        <v>0</v>
      </c>
      <c r="BW297" s="149">
        <f t="shared" ca="1" si="498"/>
        <v>-0.08</v>
      </c>
      <c r="BX297" s="345">
        <f t="shared" ca="1" si="499"/>
        <v>0.04</v>
      </c>
      <c r="BY297" s="344">
        <f t="shared" ca="1" si="500"/>
        <v>-0.08</v>
      </c>
      <c r="BZ297" s="343">
        <f t="shared" ca="1" si="501"/>
        <v>0.04</v>
      </c>
      <c r="CA297" s="342">
        <f t="shared" ca="1" si="502"/>
        <v>0.04</v>
      </c>
      <c r="CB297" s="147">
        <f t="shared" si="503"/>
        <v>0</v>
      </c>
      <c r="CC297" s="148">
        <f t="shared" si="504"/>
        <v>0</v>
      </c>
      <c r="CD297" s="149">
        <f t="shared" ca="1" si="505"/>
        <v>-0.08</v>
      </c>
      <c r="CE297" s="345">
        <f t="shared" ca="1" si="506"/>
        <v>0.04</v>
      </c>
      <c r="CF297" s="344">
        <f t="shared" ca="1" si="507"/>
        <v>-0.08</v>
      </c>
      <c r="CG297" s="343">
        <f t="shared" ca="1" si="508"/>
        <v>0.04</v>
      </c>
      <c r="CH297" s="342">
        <f t="shared" ca="1" si="509"/>
        <v>0.04</v>
      </c>
    </row>
    <row r="298" spans="1:86" s="303" customFormat="1" outlineLevel="1">
      <c r="A298" s="303">
        <f t="shared" ca="1" si="513"/>
        <v>1</v>
      </c>
      <c r="B298" s="303" t="str">
        <f t="shared" ca="1" si="488"/>
        <v>EP2 LPD1 LPS4</v>
      </c>
      <c r="C298" s="354">
        <f t="shared" si="516"/>
        <v>2</v>
      </c>
      <c r="D298" s="21">
        <v>0</v>
      </c>
      <c r="E298" s="354">
        <f t="shared" ca="1" si="515"/>
        <v>1</v>
      </c>
      <c r="F298" s="354">
        <f t="shared" ca="1" si="514"/>
        <v>4</v>
      </c>
      <c r="G298" s="21">
        <v>0</v>
      </c>
      <c r="H298" s="21">
        <v>0</v>
      </c>
      <c r="I298" s="21">
        <v>0</v>
      </c>
      <c r="BM298" s="303">
        <v>36</v>
      </c>
      <c r="BN298" s="147">
        <f t="shared" si="489"/>
        <v>0</v>
      </c>
      <c r="BO298" s="148">
        <f t="shared" si="490"/>
        <v>0</v>
      </c>
      <c r="BP298" s="149">
        <f t="shared" ca="1" si="491"/>
        <v>-0.08</v>
      </c>
      <c r="BQ298" s="345">
        <f t="shared" ca="1" si="492"/>
        <v>0.08</v>
      </c>
      <c r="BR298" s="344">
        <f t="shared" ca="1" si="493"/>
        <v>-0.08</v>
      </c>
      <c r="BS298" s="343">
        <f t="shared" ca="1" si="494"/>
        <v>0.08</v>
      </c>
      <c r="BT298" s="342">
        <f t="shared" ca="1" si="495"/>
        <v>0.08</v>
      </c>
      <c r="BU298" s="147">
        <f t="shared" si="496"/>
        <v>0</v>
      </c>
      <c r="BV298" s="148">
        <f t="shared" si="497"/>
        <v>0</v>
      </c>
      <c r="BW298" s="149">
        <f t="shared" ca="1" si="498"/>
        <v>-0.08</v>
      </c>
      <c r="BX298" s="345">
        <f t="shared" ca="1" si="499"/>
        <v>0.08</v>
      </c>
      <c r="BY298" s="344">
        <f t="shared" ca="1" si="500"/>
        <v>-0.08</v>
      </c>
      <c r="BZ298" s="343">
        <f t="shared" ca="1" si="501"/>
        <v>0.08</v>
      </c>
      <c r="CA298" s="342">
        <f t="shared" ca="1" si="502"/>
        <v>0.08</v>
      </c>
      <c r="CB298" s="147">
        <f t="shared" si="503"/>
        <v>0</v>
      </c>
      <c r="CC298" s="148">
        <f t="shared" si="504"/>
        <v>0</v>
      </c>
      <c r="CD298" s="149">
        <f t="shared" ca="1" si="505"/>
        <v>-0.08</v>
      </c>
      <c r="CE298" s="345">
        <f t="shared" ca="1" si="506"/>
        <v>0.08</v>
      </c>
      <c r="CF298" s="344">
        <f t="shared" ca="1" si="507"/>
        <v>-0.08</v>
      </c>
      <c r="CG298" s="343">
        <f t="shared" ca="1" si="508"/>
        <v>0.08</v>
      </c>
      <c r="CH298" s="342">
        <f t="shared" ca="1" si="509"/>
        <v>0.08</v>
      </c>
    </row>
    <row r="299" spans="1:86" s="303" customFormat="1" outlineLevel="1">
      <c r="A299" s="303">
        <f t="shared" ca="1" si="513"/>
        <v>1</v>
      </c>
      <c r="B299" s="303" t="str">
        <f t="shared" ca="1" si="488"/>
        <v>EP2 LPD2 LPS1</v>
      </c>
      <c r="C299" s="354">
        <f t="shared" si="516"/>
        <v>2</v>
      </c>
      <c r="D299" s="21">
        <v>0</v>
      </c>
      <c r="E299" s="354">
        <f t="shared" ca="1" si="515"/>
        <v>2</v>
      </c>
      <c r="F299" s="354">
        <f t="shared" ca="1" si="514"/>
        <v>1</v>
      </c>
      <c r="G299" s="21">
        <v>0</v>
      </c>
      <c r="H299" s="21">
        <v>0</v>
      </c>
      <c r="I299" s="21">
        <v>0</v>
      </c>
      <c r="BM299" s="303">
        <v>37</v>
      </c>
      <c r="BN299" s="147">
        <f t="shared" si="489"/>
        <v>0</v>
      </c>
      <c r="BO299" s="148">
        <f t="shared" si="490"/>
        <v>0</v>
      </c>
      <c r="BP299" s="149">
        <f t="shared" ca="1" si="491"/>
        <v>-0.04</v>
      </c>
      <c r="BQ299" s="345">
        <f t="shared" ca="1" si="492"/>
        <v>-0.05</v>
      </c>
      <c r="BR299" s="344">
        <f t="shared" ca="1" si="493"/>
        <v>-0.04</v>
      </c>
      <c r="BS299" s="343">
        <f t="shared" ca="1" si="494"/>
        <v>-0.05</v>
      </c>
      <c r="BT299" s="342">
        <f t="shared" ca="1" si="495"/>
        <v>-0.05</v>
      </c>
      <c r="BU299" s="147">
        <f t="shared" si="496"/>
        <v>0</v>
      </c>
      <c r="BV299" s="148">
        <f t="shared" si="497"/>
        <v>0</v>
      </c>
      <c r="BW299" s="149">
        <f t="shared" ca="1" si="498"/>
        <v>-0.04</v>
      </c>
      <c r="BX299" s="345">
        <f t="shared" ca="1" si="499"/>
        <v>-0.05</v>
      </c>
      <c r="BY299" s="344">
        <f t="shared" ca="1" si="500"/>
        <v>-0.04</v>
      </c>
      <c r="BZ299" s="343">
        <f t="shared" ca="1" si="501"/>
        <v>-0.05</v>
      </c>
      <c r="CA299" s="342">
        <f t="shared" ca="1" si="502"/>
        <v>-0.05</v>
      </c>
      <c r="CB299" s="147">
        <f t="shared" si="503"/>
        <v>0</v>
      </c>
      <c r="CC299" s="148">
        <f t="shared" si="504"/>
        <v>0</v>
      </c>
      <c r="CD299" s="149">
        <f t="shared" ca="1" si="505"/>
        <v>-0.04</v>
      </c>
      <c r="CE299" s="345">
        <f t="shared" ca="1" si="506"/>
        <v>-0.05</v>
      </c>
      <c r="CF299" s="344">
        <f t="shared" ca="1" si="507"/>
        <v>-0.04</v>
      </c>
      <c r="CG299" s="343">
        <f t="shared" ca="1" si="508"/>
        <v>-0.05</v>
      </c>
      <c r="CH299" s="342">
        <f t="shared" ca="1" si="509"/>
        <v>-0.05</v>
      </c>
    </row>
    <row r="300" spans="1:86" s="303" customFormat="1" outlineLevel="1">
      <c r="A300" s="303">
        <f t="shared" ca="1" si="513"/>
        <v>1</v>
      </c>
      <c r="B300" s="303" t="str">
        <f t="shared" ca="1" si="488"/>
        <v>EP2 LPD2 LPS2</v>
      </c>
      <c r="C300" s="354">
        <f t="shared" si="516"/>
        <v>2</v>
      </c>
      <c r="D300" s="21">
        <v>0</v>
      </c>
      <c r="E300" s="354">
        <f t="shared" ca="1" si="515"/>
        <v>2</v>
      </c>
      <c r="F300" s="354">
        <f t="shared" ca="1" si="514"/>
        <v>2</v>
      </c>
      <c r="G300" s="21">
        <v>0</v>
      </c>
      <c r="H300" s="21">
        <v>0</v>
      </c>
      <c r="I300" s="21">
        <v>0</v>
      </c>
      <c r="BM300" s="303">
        <v>38</v>
      </c>
      <c r="BN300" s="147">
        <f t="shared" si="489"/>
        <v>0</v>
      </c>
      <c r="BO300" s="148">
        <f t="shared" si="490"/>
        <v>0</v>
      </c>
      <c r="BP300" s="149">
        <f t="shared" ca="1" si="491"/>
        <v>-0.04</v>
      </c>
      <c r="BQ300" s="345">
        <f t="shared" ca="1" si="492"/>
        <v>0</v>
      </c>
      <c r="BR300" s="344">
        <f t="shared" ca="1" si="493"/>
        <v>-0.04</v>
      </c>
      <c r="BS300" s="343">
        <f t="shared" ca="1" si="494"/>
        <v>0</v>
      </c>
      <c r="BT300" s="342">
        <f t="shared" ca="1" si="495"/>
        <v>0</v>
      </c>
      <c r="BU300" s="147">
        <f t="shared" si="496"/>
        <v>0</v>
      </c>
      <c r="BV300" s="148">
        <f t="shared" si="497"/>
        <v>0</v>
      </c>
      <c r="BW300" s="149">
        <f t="shared" ca="1" si="498"/>
        <v>-0.04</v>
      </c>
      <c r="BX300" s="345">
        <f t="shared" ca="1" si="499"/>
        <v>0</v>
      </c>
      <c r="BY300" s="344">
        <f t="shared" ca="1" si="500"/>
        <v>-0.04</v>
      </c>
      <c r="BZ300" s="343">
        <f t="shared" ca="1" si="501"/>
        <v>0</v>
      </c>
      <c r="CA300" s="342">
        <f t="shared" ca="1" si="502"/>
        <v>0</v>
      </c>
      <c r="CB300" s="147">
        <f t="shared" si="503"/>
        <v>0</v>
      </c>
      <c r="CC300" s="148">
        <f t="shared" si="504"/>
        <v>0</v>
      </c>
      <c r="CD300" s="149">
        <f t="shared" ca="1" si="505"/>
        <v>-0.04</v>
      </c>
      <c r="CE300" s="345">
        <f t="shared" ca="1" si="506"/>
        <v>0</v>
      </c>
      <c r="CF300" s="344">
        <f t="shared" ca="1" si="507"/>
        <v>-0.04</v>
      </c>
      <c r="CG300" s="343">
        <f t="shared" ca="1" si="508"/>
        <v>0</v>
      </c>
      <c r="CH300" s="342">
        <f t="shared" ca="1" si="509"/>
        <v>0</v>
      </c>
    </row>
    <row r="301" spans="1:86" s="303" customFormat="1" outlineLevel="1">
      <c r="A301" s="303">
        <f t="shared" ca="1" si="513"/>
        <v>1</v>
      </c>
      <c r="B301" s="303" t="str">
        <f t="shared" ca="1" si="488"/>
        <v>EP2 LPD2 LPS3</v>
      </c>
      <c r="C301" s="354">
        <f t="shared" si="516"/>
        <v>2</v>
      </c>
      <c r="D301" s="21">
        <v>0</v>
      </c>
      <c r="E301" s="354">
        <f t="shared" ca="1" si="515"/>
        <v>2</v>
      </c>
      <c r="F301" s="354">
        <f t="shared" ca="1" si="514"/>
        <v>3</v>
      </c>
      <c r="G301" s="21">
        <v>0</v>
      </c>
      <c r="H301" s="21">
        <v>0</v>
      </c>
      <c r="I301" s="21">
        <v>0</v>
      </c>
      <c r="BM301" s="303">
        <v>39</v>
      </c>
      <c r="BN301" s="147">
        <f t="shared" si="489"/>
        <v>0</v>
      </c>
      <c r="BO301" s="148">
        <f t="shared" si="490"/>
        <v>0</v>
      </c>
      <c r="BP301" s="149">
        <f t="shared" ca="1" si="491"/>
        <v>-0.04</v>
      </c>
      <c r="BQ301" s="345">
        <f t="shared" ca="1" si="492"/>
        <v>0.04</v>
      </c>
      <c r="BR301" s="344">
        <f t="shared" ca="1" si="493"/>
        <v>-0.04</v>
      </c>
      <c r="BS301" s="343">
        <f t="shared" ca="1" si="494"/>
        <v>0.04</v>
      </c>
      <c r="BT301" s="342">
        <f t="shared" ca="1" si="495"/>
        <v>0.04</v>
      </c>
      <c r="BU301" s="147">
        <f t="shared" si="496"/>
        <v>0</v>
      </c>
      <c r="BV301" s="148">
        <f t="shared" si="497"/>
        <v>0</v>
      </c>
      <c r="BW301" s="149">
        <f t="shared" ca="1" si="498"/>
        <v>-0.04</v>
      </c>
      <c r="BX301" s="345">
        <f t="shared" ca="1" si="499"/>
        <v>0.04</v>
      </c>
      <c r="BY301" s="344">
        <f t="shared" ca="1" si="500"/>
        <v>-0.04</v>
      </c>
      <c r="BZ301" s="343">
        <f t="shared" ca="1" si="501"/>
        <v>0.04</v>
      </c>
      <c r="CA301" s="342">
        <f t="shared" ca="1" si="502"/>
        <v>0.04</v>
      </c>
      <c r="CB301" s="147">
        <f t="shared" si="503"/>
        <v>0</v>
      </c>
      <c r="CC301" s="148">
        <f t="shared" si="504"/>
        <v>0</v>
      </c>
      <c r="CD301" s="149">
        <f t="shared" ca="1" si="505"/>
        <v>-0.04</v>
      </c>
      <c r="CE301" s="345">
        <f t="shared" ca="1" si="506"/>
        <v>0.04</v>
      </c>
      <c r="CF301" s="344">
        <f t="shared" ca="1" si="507"/>
        <v>-0.04</v>
      </c>
      <c r="CG301" s="343">
        <f t="shared" ca="1" si="508"/>
        <v>0.04</v>
      </c>
      <c r="CH301" s="342">
        <f t="shared" ca="1" si="509"/>
        <v>0.04</v>
      </c>
    </row>
    <row r="302" spans="1:86" s="303" customFormat="1" outlineLevel="1">
      <c r="A302" s="303">
        <f t="shared" ca="1" si="513"/>
        <v>1</v>
      </c>
      <c r="B302" s="303" t="str">
        <f t="shared" ca="1" si="488"/>
        <v>EP2 LPD2 LPS4</v>
      </c>
      <c r="C302" s="354">
        <f t="shared" si="516"/>
        <v>2</v>
      </c>
      <c r="D302" s="21">
        <v>0</v>
      </c>
      <c r="E302" s="354">
        <f t="shared" ca="1" si="515"/>
        <v>2</v>
      </c>
      <c r="F302" s="354">
        <f t="shared" ca="1" si="514"/>
        <v>4</v>
      </c>
      <c r="G302" s="21">
        <v>0</v>
      </c>
      <c r="H302" s="21">
        <v>0</v>
      </c>
      <c r="I302" s="21">
        <v>0</v>
      </c>
      <c r="BM302" s="303">
        <v>40</v>
      </c>
      <c r="BN302" s="147">
        <f t="shared" si="489"/>
        <v>0</v>
      </c>
      <c r="BO302" s="148">
        <f t="shared" si="490"/>
        <v>0</v>
      </c>
      <c r="BP302" s="149">
        <f t="shared" ca="1" si="491"/>
        <v>-0.04</v>
      </c>
      <c r="BQ302" s="345">
        <f t="shared" ca="1" si="492"/>
        <v>0.08</v>
      </c>
      <c r="BR302" s="344">
        <f t="shared" ca="1" si="493"/>
        <v>-0.04</v>
      </c>
      <c r="BS302" s="343">
        <f t="shared" ca="1" si="494"/>
        <v>0.08</v>
      </c>
      <c r="BT302" s="342">
        <f t="shared" ca="1" si="495"/>
        <v>0.08</v>
      </c>
      <c r="BU302" s="147">
        <f t="shared" si="496"/>
        <v>0</v>
      </c>
      <c r="BV302" s="148">
        <f t="shared" si="497"/>
        <v>0</v>
      </c>
      <c r="BW302" s="149">
        <f t="shared" ca="1" si="498"/>
        <v>-0.04</v>
      </c>
      <c r="BX302" s="345">
        <f t="shared" ca="1" si="499"/>
        <v>0.08</v>
      </c>
      <c r="BY302" s="344">
        <f t="shared" ca="1" si="500"/>
        <v>-0.04</v>
      </c>
      <c r="BZ302" s="343">
        <f t="shared" ca="1" si="501"/>
        <v>0.08</v>
      </c>
      <c r="CA302" s="342">
        <f t="shared" ca="1" si="502"/>
        <v>0.08</v>
      </c>
      <c r="CB302" s="147">
        <f t="shared" si="503"/>
        <v>0</v>
      </c>
      <c r="CC302" s="148">
        <f t="shared" si="504"/>
        <v>0</v>
      </c>
      <c r="CD302" s="149">
        <f t="shared" ca="1" si="505"/>
        <v>-0.04</v>
      </c>
      <c r="CE302" s="345">
        <f t="shared" ca="1" si="506"/>
        <v>0.08</v>
      </c>
      <c r="CF302" s="344">
        <f t="shared" ca="1" si="507"/>
        <v>-0.04</v>
      </c>
      <c r="CG302" s="343">
        <f t="shared" ca="1" si="508"/>
        <v>0.08</v>
      </c>
      <c r="CH302" s="342">
        <f t="shared" ca="1" si="509"/>
        <v>0.08</v>
      </c>
    </row>
    <row r="303" spans="1:86" s="303" customFormat="1" outlineLevel="1">
      <c r="A303" s="303">
        <f t="shared" ca="1" si="513"/>
        <v>1</v>
      </c>
      <c r="B303" s="303" t="str">
        <f t="shared" ca="1" si="488"/>
        <v>EP2 LPD3 LPS1</v>
      </c>
      <c r="C303" s="354">
        <f t="shared" si="516"/>
        <v>2</v>
      </c>
      <c r="D303" s="21">
        <v>0</v>
      </c>
      <c r="E303" s="354">
        <f t="shared" ca="1" si="515"/>
        <v>3</v>
      </c>
      <c r="F303" s="354">
        <f t="shared" ca="1" si="514"/>
        <v>1</v>
      </c>
      <c r="G303" s="21">
        <v>0</v>
      </c>
      <c r="H303" s="21">
        <v>0</v>
      </c>
      <c r="I303" s="21">
        <v>0</v>
      </c>
      <c r="BM303" s="303">
        <v>41</v>
      </c>
      <c r="BN303" s="147">
        <f t="shared" si="489"/>
        <v>0</v>
      </c>
      <c r="BO303" s="148">
        <f t="shared" si="490"/>
        <v>0</v>
      </c>
      <c r="BP303" s="149">
        <f t="shared" ca="1" si="491"/>
        <v>0</v>
      </c>
      <c r="BQ303" s="345">
        <f t="shared" ca="1" si="492"/>
        <v>-0.05</v>
      </c>
      <c r="BR303" s="344">
        <f t="shared" ca="1" si="493"/>
        <v>0</v>
      </c>
      <c r="BS303" s="343">
        <f t="shared" ca="1" si="494"/>
        <v>-0.05</v>
      </c>
      <c r="BT303" s="342">
        <f t="shared" ca="1" si="495"/>
        <v>-0.05</v>
      </c>
      <c r="BU303" s="147">
        <f t="shared" si="496"/>
        <v>0</v>
      </c>
      <c r="BV303" s="148">
        <f t="shared" si="497"/>
        <v>0</v>
      </c>
      <c r="BW303" s="149">
        <f t="shared" ca="1" si="498"/>
        <v>0</v>
      </c>
      <c r="BX303" s="345">
        <f t="shared" ca="1" si="499"/>
        <v>-0.05</v>
      </c>
      <c r="BY303" s="344">
        <f t="shared" ca="1" si="500"/>
        <v>0</v>
      </c>
      <c r="BZ303" s="343">
        <f t="shared" ca="1" si="501"/>
        <v>-0.05</v>
      </c>
      <c r="CA303" s="342">
        <f t="shared" ca="1" si="502"/>
        <v>-0.05</v>
      </c>
      <c r="CB303" s="147">
        <f t="shared" si="503"/>
        <v>0</v>
      </c>
      <c r="CC303" s="148">
        <f t="shared" si="504"/>
        <v>0</v>
      </c>
      <c r="CD303" s="149">
        <f t="shared" ca="1" si="505"/>
        <v>0</v>
      </c>
      <c r="CE303" s="345">
        <f t="shared" ca="1" si="506"/>
        <v>-0.05</v>
      </c>
      <c r="CF303" s="344">
        <f t="shared" ca="1" si="507"/>
        <v>0</v>
      </c>
      <c r="CG303" s="343">
        <f t="shared" ca="1" si="508"/>
        <v>-0.05</v>
      </c>
      <c r="CH303" s="342">
        <f t="shared" ca="1" si="509"/>
        <v>-0.05</v>
      </c>
    </row>
    <row r="304" spans="1:86" s="303" customFormat="1" outlineLevel="1">
      <c r="A304" s="303">
        <f t="shared" ca="1" si="513"/>
        <v>1</v>
      </c>
      <c r="B304" s="303" t="str">
        <f t="shared" ca="1" si="488"/>
        <v>EP2 LPD3 LPS2</v>
      </c>
      <c r="C304" s="354">
        <f t="shared" si="516"/>
        <v>2</v>
      </c>
      <c r="D304" s="21">
        <v>0</v>
      </c>
      <c r="E304" s="354">
        <f t="shared" ca="1" si="515"/>
        <v>3</v>
      </c>
      <c r="F304" s="354">
        <f t="shared" ca="1" si="514"/>
        <v>2</v>
      </c>
      <c r="G304" s="21">
        <v>0</v>
      </c>
      <c r="H304" s="21">
        <v>0</v>
      </c>
      <c r="I304" s="21">
        <v>0</v>
      </c>
      <c r="BM304" s="303">
        <v>42</v>
      </c>
      <c r="BN304" s="147">
        <f t="shared" si="489"/>
        <v>0</v>
      </c>
      <c r="BO304" s="148">
        <f t="shared" si="490"/>
        <v>0</v>
      </c>
      <c r="BP304" s="149">
        <f t="shared" ca="1" si="491"/>
        <v>0</v>
      </c>
      <c r="BQ304" s="345">
        <f t="shared" ca="1" si="492"/>
        <v>0</v>
      </c>
      <c r="BR304" s="344">
        <f t="shared" ca="1" si="493"/>
        <v>0</v>
      </c>
      <c r="BS304" s="343">
        <f t="shared" ca="1" si="494"/>
        <v>0</v>
      </c>
      <c r="BT304" s="342">
        <f t="shared" ca="1" si="495"/>
        <v>0</v>
      </c>
      <c r="BU304" s="147">
        <f t="shared" si="496"/>
        <v>0</v>
      </c>
      <c r="BV304" s="148">
        <f t="shared" si="497"/>
        <v>0</v>
      </c>
      <c r="BW304" s="149">
        <f t="shared" ca="1" si="498"/>
        <v>0</v>
      </c>
      <c r="BX304" s="345">
        <f t="shared" ca="1" si="499"/>
        <v>0</v>
      </c>
      <c r="BY304" s="344">
        <f t="shared" ca="1" si="500"/>
        <v>0</v>
      </c>
      <c r="BZ304" s="343">
        <f t="shared" ca="1" si="501"/>
        <v>0</v>
      </c>
      <c r="CA304" s="342">
        <f t="shared" ca="1" si="502"/>
        <v>0</v>
      </c>
      <c r="CB304" s="147">
        <f t="shared" si="503"/>
        <v>0</v>
      </c>
      <c r="CC304" s="148">
        <f t="shared" si="504"/>
        <v>0</v>
      </c>
      <c r="CD304" s="149">
        <f t="shared" ca="1" si="505"/>
        <v>0</v>
      </c>
      <c r="CE304" s="345">
        <f t="shared" ca="1" si="506"/>
        <v>0</v>
      </c>
      <c r="CF304" s="344">
        <f t="shared" ca="1" si="507"/>
        <v>0</v>
      </c>
      <c r="CG304" s="343">
        <f t="shared" ca="1" si="508"/>
        <v>0</v>
      </c>
      <c r="CH304" s="342">
        <f t="shared" ca="1" si="509"/>
        <v>0</v>
      </c>
    </row>
    <row r="305" spans="1:86" s="303" customFormat="1" outlineLevel="1">
      <c r="A305" s="303">
        <f t="shared" ca="1" si="513"/>
        <v>1</v>
      </c>
      <c r="B305" s="303" t="str">
        <f t="shared" ca="1" si="488"/>
        <v>EP2 LPD3 LPS3</v>
      </c>
      <c r="C305" s="354">
        <f t="shared" si="516"/>
        <v>2</v>
      </c>
      <c r="D305" s="21">
        <v>0</v>
      </c>
      <c r="E305" s="354">
        <f t="shared" ca="1" si="515"/>
        <v>3</v>
      </c>
      <c r="F305" s="354">
        <f t="shared" ca="1" si="514"/>
        <v>3</v>
      </c>
      <c r="G305" s="21">
        <v>0</v>
      </c>
      <c r="H305" s="21">
        <v>0</v>
      </c>
      <c r="I305" s="21">
        <v>0</v>
      </c>
      <c r="BM305" s="303">
        <v>43</v>
      </c>
      <c r="BN305" s="147">
        <f t="shared" si="489"/>
        <v>0</v>
      </c>
      <c r="BO305" s="148">
        <f t="shared" si="490"/>
        <v>0</v>
      </c>
      <c r="BP305" s="149">
        <f t="shared" ca="1" si="491"/>
        <v>0</v>
      </c>
      <c r="BQ305" s="345">
        <f t="shared" ca="1" si="492"/>
        <v>0.04</v>
      </c>
      <c r="BR305" s="344">
        <f t="shared" ca="1" si="493"/>
        <v>0</v>
      </c>
      <c r="BS305" s="343">
        <f t="shared" ca="1" si="494"/>
        <v>0.04</v>
      </c>
      <c r="BT305" s="342">
        <f t="shared" ca="1" si="495"/>
        <v>0.04</v>
      </c>
      <c r="BU305" s="147">
        <f t="shared" si="496"/>
        <v>0</v>
      </c>
      <c r="BV305" s="148">
        <f t="shared" si="497"/>
        <v>0</v>
      </c>
      <c r="BW305" s="149">
        <f t="shared" ca="1" si="498"/>
        <v>0</v>
      </c>
      <c r="BX305" s="345">
        <f t="shared" ca="1" si="499"/>
        <v>0.04</v>
      </c>
      <c r="BY305" s="344">
        <f t="shared" ca="1" si="500"/>
        <v>0</v>
      </c>
      <c r="BZ305" s="343">
        <f t="shared" ca="1" si="501"/>
        <v>0.04</v>
      </c>
      <c r="CA305" s="342">
        <f t="shared" ca="1" si="502"/>
        <v>0.04</v>
      </c>
      <c r="CB305" s="147">
        <f t="shared" si="503"/>
        <v>0</v>
      </c>
      <c r="CC305" s="148">
        <f t="shared" si="504"/>
        <v>0</v>
      </c>
      <c r="CD305" s="149">
        <f t="shared" ca="1" si="505"/>
        <v>0</v>
      </c>
      <c r="CE305" s="345">
        <f t="shared" ca="1" si="506"/>
        <v>0.04</v>
      </c>
      <c r="CF305" s="344">
        <f t="shared" ca="1" si="507"/>
        <v>0</v>
      </c>
      <c r="CG305" s="343">
        <f t="shared" ca="1" si="508"/>
        <v>0.04</v>
      </c>
      <c r="CH305" s="342">
        <f t="shared" ca="1" si="509"/>
        <v>0.04</v>
      </c>
    </row>
    <row r="306" spans="1:86" s="303" customFormat="1" outlineLevel="1">
      <c r="A306" s="303">
        <f t="shared" ca="1" si="513"/>
        <v>1</v>
      </c>
      <c r="B306" s="303" t="str">
        <f t="shared" ca="1" si="488"/>
        <v>EP2 LPD3 LPS4</v>
      </c>
      <c r="C306" s="354">
        <f t="shared" si="516"/>
        <v>2</v>
      </c>
      <c r="D306" s="21">
        <v>0</v>
      </c>
      <c r="E306" s="354">
        <f t="shared" ca="1" si="515"/>
        <v>3</v>
      </c>
      <c r="F306" s="354">
        <f t="shared" ca="1" si="514"/>
        <v>4</v>
      </c>
      <c r="G306" s="21">
        <v>0</v>
      </c>
      <c r="H306" s="21">
        <v>0</v>
      </c>
      <c r="I306" s="21">
        <v>0</v>
      </c>
      <c r="BM306" s="303">
        <v>44</v>
      </c>
      <c r="BN306" s="147">
        <f t="shared" si="489"/>
        <v>0</v>
      </c>
      <c r="BO306" s="148">
        <f t="shared" si="490"/>
        <v>0</v>
      </c>
      <c r="BP306" s="149">
        <f t="shared" ca="1" si="491"/>
        <v>0</v>
      </c>
      <c r="BQ306" s="345">
        <f t="shared" ca="1" si="492"/>
        <v>0.08</v>
      </c>
      <c r="BR306" s="344">
        <f t="shared" ca="1" si="493"/>
        <v>0</v>
      </c>
      <c r="BS306" s="343">
        <f t="shared" ca="1" si="494"/>
        <v>0.08</v>
      </c>
      <c r="BT306" s="342">
        <f t="shared" ca="1" si="495"/>
        <v>0.08</v>
      </c>
      <c r="BU306" s="147">
        <f t="shared" si="496"/>
        <v>0</v>
      </c>
      <c r="BV306" s="148">
        <f t="shared" si="497"/>
        <v>0</v>
      </c>
      <c r="BW306" s="149">
        <f t="shared" ca="1" si="498"/>
        <v>0</v>
      </c>
      <c r="BX306" s="345">
        <f t="shared" ca="1" si="499"/>
        <v>0.08</v>
      </c>
      <c r="BY306" s="344">
        <f t="shared" ca="1" si="500"/>
        <v>0</v>
      </c>
      <c r="BZ306" s="343">
        <f t="shared" ca="1" si="501"/>
        <v>0.08</v>
      </c>
      <c r="CA306" s="342">
        <f t="shared" ca="1" si="502"/>
        <v>0.08</v>
      </c>
      <c r="CB306" s="147">
        <f t="shared" si="503"/>
        <v>0</v>
      </c>
      <c r="CC306" s="148">
        <f t="shared" si="504"/>
        <v>0</v>
      </c>
      <c r="CD306" s="149">
        <f t="shared" ca="1" si="505"/>
        <v>0</v>
      </c>
      <c r="CE306" s="345">
        <f t="shared" ca="1" si="506"/>
        <v>0.08</v>
      </c>
      <c r="CF306" s="344">
        <f t="shared" ca="1" si="507"/>
        <v>0</v>
      </c>
      <c r="CG306" s="343">
        <f t="shared" ca="1" si="508"/>
        <v>0.08</v>
      </c>
      <c r="CH306" s="342">
        <f t="shared" ca="1" si="509"/>
        <v>0.08</v>
      </c>
    </row>
    <row r="307" spans="1:86" s="303" customFormat="1" outlineLevel="1">
      <c r="A307" s="303">
        <f t="shared" ca="1" si="513"/>
        <v>1</v>
      </c>
      <c r="B307" s="303" t="str">
        <f t="shared" ca="1" si="488"/>
        <v>EP2 LPD4 LPS1</v>
      </c>
      <c r="C307" s="354">
        <f t="shared" si="516"/>
        <v>2</v>
      </c>
      <c r="D307" s="21">
        <v>0</v>
      </c>
      <c r="E307" s="354">
        <f t="shared" ca="1" si="515"/>
        <v>4</v>
      </c>
      <c r="F307" s="354">
        <f t="shared" ca="1" si="514"/>
        <v>1</v>
      </c>
      <c r="G307" s="21">
        <v>0</v>
      </c>
      <c r="H307" s="21">
        <v>0</v>
      </c>
      <c r="I307" s="21">
        <v>0</v>
      </c>
      <c r="BM307" s="303">
        <v>45</v>
      </c>
      <c r="BN307" s="147">
        <f t="shared" si="489"/>
        <v>0</v>
      </c>
      <c r="BO307" s="148">
        <f t="shared" si="490"/>
        <v>0</v>
      </c>
      <c r="BP307" s="149">
        <f t="shared" ca="1" si="491"/>
        <v>0.05</v>
      </c>
      <c r="BQ307" s="345">
        <f t="shared" ca="1" si="492"/>
        <v>-0.05</v>
      </c>
      <c r="BR307" s="344">
        <f t="shared" ca="1" si="493"/>
        <v>0.05</v>
      </c>
      <c r="BS307" s="343">
        <f t="shared" ca="1" si="494"/>
        <v>-0.05</v>
      </c>
      <c r="BT307" s="342">
        <f t="shared" ca="1" si="495"/>
        <v>-0.05</v>
      </c>
      <c r="BU307" s="147">
        <f t="shared" si="496"/>
        <v>0</v>
      </c>
      <c r="BV307" s="148">
        <f t="shared" si="497"/>
        <v>0</v>
      </c>
      <c r="BW307" s="149">
        <f t="shared" ca="1" si="498"/>
        <v>0.05</v>
      </c>
      <c r="BX307" s="345">
        <f t="shared" ca="1" si="499"/>
        <v>-0.05</v>
      </c>
      <c r="BY307" s="344">
        <f t="shared" ca="1" si="500"/>
        <v>0.05</v>
      </c>
      <c r="BZ307" s="343">
        <f t="shared" ca="1" si="501"/>
        <v>-0.05</v>
      </c>
      <c r="CA307" s="342">
        <f t="shared" ca="1" si="502"/>
        <v>-0.05</v>
      </c>
      <c r="CB307" s="147">
        <f t="shared" si="503"/>
        <v>0</v>
      </c>
      <c r="CC307" s="148">
        <f t="shared" si="504"/>
        <v>0</v>
      </c>
      <c r="CD307" s="149">
        <f t="shared" ca="1" si="505"/>
        <v>0.05</v>
      </c>
      <c r="CE307" s="345">
        <f t="shared" ca="1" si="506"/>
        <v>-0.05</v>
      </c>
      <c r="CF307" s="344">
        <f t="shared" ca="1" si="507"/>
        <v>0.05</v>
      </c>
      <c r="CG307" s="343">
        <f t="shared" ca="1" si="508"/>
        <v>-0.05</v>
      </c>
      <c r="CH307" s="342">
        <f t="shared" ca="1" si="509"/>
        <v>-0.05</v>
      </c>
    </row>
    <row r="308" spans="1:86" s="303" customFormat="1" outlineLevel="1">
      <c r="A308" s="303">
        <f t="shared" ca="1" si="513"/>
        <v>1</v>
      </c>
      <c r="B308" s="303" t="str">
        <f t="shared" ca="1" si="488"/>
        <v>EP2 LPD4 LPS2</v>
      </c>
      <c r="C308" s="354">
        <f t="shared" si="516"/>
        <v>2</v>
      </c>
      <c r="D308" s="21">
        <v>0</v>
      </c>
      <c r="E308" s="354">
        <f t="shared" ca="1" si="515"/>
        <v>4</v>
      </c>
      <c r="F308" s="354">
        <f t="shared" ca="1" si="514"/>
        <v>2</v>
      </c>
      <c r="G308" s="21">
        <v>0</v>
      </c>
      <c r="H308" s="21">
        <v>0</v>
      </c>
      <c r="I308" s="21">
        <v>0</v>
      </c>
      <c r="BM308" s="303">
        <v>46</v>
      </c>
      <c r="BN308" s="147">
        <f t="shared" si="489"/>
        <v>0</v>
      </c>
      <c r="BO308" s="148">
        <f t="shared" si="490"/>
        <v>0</v>
      </c>
      <c r="BP308" s="149">
        <f t="shared" ca="1" si="491"/>
        <v>0.05</v>
      </c>
      <c r="BQ308" s="345">
        <f t="shared" ca="1" si="492"/>
        <v>0</v>
      </c>
      <c r="BR308" s="344">
        <f t="shared" ca="1" si="493"/>
        <v>0.05</v>
      </c>
      <c r="BS308" s="343">
        <f t="shared" ca="1" si="494"/>
        <v>0</v>
      </c>
      <c r="BT308" s="342">
        <f t="shared" ca="1" si="495"/>
        <v>0</v>
      </c>
      <c r="BU308" s="147">
        <f t="shared" si="496"/>
        <v>0</v>
      </c>
      <c r="BV308" s="148">
        <f t="shared" si="497"/>
        <v>0</v>
      </c>
      <c r="BW308" s="149">
        <f t="shared" ca="1" si="498"/>
        <v>0.05</v>
      </c>
      <c r="BX308" s="345">
        <f t="shared" ca="1" si="499"/>
        <v>0</v>
      </c>
      <c r="BY308" s="344">
        <f t="shared" ca="1" si="500"/>
        <v>0.05</v>
      </c>
      <c r="BZ308" s="343">
        <f t="shared" ca="1" si="501"/>
        <v>0</v>
      </c>
      <c r="CA308" s="342">
        <f t="shared" ca="1" si="502"/>
        <v>0</v>
      </c>
      <c r="CB308" s="147">
        <f t="shared" si="503"/>
        <v>0</v>
      </c>
      <c r="CC308" s="148">
        <f t="shared" si="504"/>
        <v>0</v>
      </c>
      <c r="CD308" s="149">
        <f t="shared" ca="1" si="505"/>
        <v>0.05</v>
      </c>
      <c r="CE308" s="345">
        <f t="shared" ca="1" si="506"/>
        <v>0</v>
      </c>
      <c r="CF308" s="344">
        <f t="shared" ca="1" si="507"/>
        <v>0.05</v>
      </c>
      <c r="CG308" s="343">
        <f t="shared" ca="1" si="508"/>
        <v>0</v>
      </c>
      <c r="CH308" s="342">
        <f t="shared" ca="1" si="509"/>
        <v>0</v>
      </c>
    </row>
    <row r="309" spans="1:86" s="303" customFormat="1" outlineLevel="1">
      <c r="A309" s="303">
        <f t="shared" ca="1" si="513"/>
        <v>1</v>
      </c>
      <c r="B309" s="303" t="str">
        <f t="shared" ca="1" si="488"/>
        <v>EP2 LPD4 LPS3</v>
      </c>
      <c r="C309" s="354">
        <f t="shared" si="516"/>
        <v>2</v>
      </c>
      <c r="D309" s="21">
        <v>0</v>
      </c>
      <c r="E309" s="354">
        <f t="shared" ca="1" si="515"/>
        <v>4</v>
      </c>
      <c r="F309" s="354">
        <f t="shared" ca="1" si="514"/>
        <v>3</v>
      </c>
      <c r="G309" s="21">
        <v>0</v>
      </c>
      <c r="H309" s="21">
        <v>0</v>
      </c>
      <c r="I309" s="21">
        <v>0</v>
      </c>
      <c r="BM309" s="303">
        <v>47</v>
      </c>
      <c r="BN309" s="147">
        <f t="shared" si="489"/>
        <v>0</v>
      </c>
      <c r="BO309" s="148">
        <f t="shared" si="490"/>
        <v>0</v>
      </c>
      <c r="BP309" s="149">
        <f t="shared" ca="1" si="491"/>
        <v>0.05</v>
      </c>
      <c r="BQ309" s="345">
        <f t="shared" ca="1" si="492"/>
        <v>0.04</v>
      </c>
      <c r="BR309" s="344">
        <f t="shared" ca="1" si="493"/>
        <v>0.05</v>
      </c>
      <c r="BS309" s="343">
        <f t="shared" ca="1" si="494"/>
        <v>0.04</v>
      </c>
      <c r="BT309" s="342">
        <f t="shared" ca="1" si="495"/>
        <v>0.04</v>
      </c>
      <c r="BU309" s="147">
        <f t="shared" si="496"/>
        <v>0</v>
      </c>
      <c r="BV309" s="148">
        <f t="shared" si="497"/>
        <v>0</v>
      </c>
      <c r="BW309" s="149">
        <f t="shared" ca="1" si="498"/>
        <v>0.05</v>
      </c>
      <c r="BX309" s="345">
        <f t="shared" ca="1" si="499"/>
        <v>0.04</v>
      </c>
      <c r="BY309" s="344">
        <f t="shared" ca="1" si="500"/>
        <v>0.05</v>
      </c>
      <c r="BZ309" s="343">
        <f t="shared" ca="1" si="501"/>
        <v>0.04</v>
      </c>
      <c r="CA309" s="342">
        <f t="shared" ca="1" si="502"/>
        <v>0.04</v>
      </c>
      <c r="CB309" s="147">
        <f t="shared" si="503"/>
        <v>0</v>
      </c>
      <c r="CC309" s="148">
        <f t="shared" si="504"/>
        <v>0</v>
      </c>
      <c r="CD309" s="149">
        <f t="shared" ca="1" si="505"/>
        <v>0.05</v>
      </c>
      <c r="CE309" s="345">
        <f t="shared" ca="1" si="506"/>
        <v>0.04</v>
      </c>
      <c r="CF309" s="344">
        <f t="shared" ca="1" si="507"/>
        <v>0.05</v>
      </c>
      <c r="CG309" s="343">
        <f t="shared" ca="1" si="508"/>
        <v>0.04</v>
      </c>
      <c r="CH309" s="342">
        <f t="shared" ca="1" si="509"/>
        <v>0.04</v>
      </c>
    </row>
    <row r="310" spans="1:86" s="303" customFormat="1" outlineLevel="1">
      <c r="A310" s="303">
        <f t="shared" ca="1" si="513"/>
        <v>1</v>
      </c>
      <c r="B310" s="303" t="str">
        <f t="shared" ca="1" si="488"/>
        <v>EP2 LPD4 LPS4</v>
      </c>
      <c r="C310" s="354">
        <f t="shared" si="516"/>
        <v>2</v>
      </c>
      <c r="D310" s="21">
        <v>0</v>
      </c>
      <c r="E310" s="354">
        <f t="shared" ca="1" si="515"/>
        <v>4</v>
      </c>
      <c r="F310" s="354">
        <f t="shared" ca="1" si="514"/>
        <v>4</v>
      </c>
      <c r="G310" s="21">
        <v>0</v>
      </c>
      <c r="H310" s="21">
        <v>0</v>
      </c>
      <c r="I310" s="21">
        <v>0</v>
      </c>
      <c r="BM310" s="303">
        <v>48</v>
      </c>
      <c r="BN310" s="147">
        <f t="shared" si="489"/>
        <v>0</v>
      </c>
      <c r="BO310" s="148">
        <f t="shared" si="490"/>
        <v>0</v>
      </c>
      <c r="BP310" s="149">
        <f t="shared" ca="1" si="491"/>
        <v>0.05</v>
      </c>
      <c r="BQ310" s="345">
        <f t="shared" ca="1" si="492"/>
        <v>0.08</v>
      </c>
      <c r="BR310" s="344">
        <f t="shared" ca="1" si="493"/>
        <v>0.05</v>
      </c>
      <c r="BS310" s="343">
        <f t="shared" ca="1" si="494"/>
        <v>0.08</v>
      </c>
      <c r="BT310" s="342">
        <f t="shared" ca="1" si="495"/>
        <v>0.08</v>
      </c>
      <c r="BU310" s="147">
        <f t="shared" si="496"/>
        <v>0</v>
      </c>
      <c r="BV310" s="148">
        <f t="shared" si="497"/>
        <v>0</v>
      </c>
      <c r="BW310" s="149">
        <f t="shared" ca="1" si="498"/>
        <v>0.05</v>
      </c>
      <c r="BX310" s="345">
        <f t="shared" ca="1" si="499"/>
        <v>0.08</v>
      </c>
      <c r="BY310" s="344">
        <f t="shared" ca="1" si="500"/>
        <v>0.05</v>
      </c>
      <c r="BZ310" s="343">
        <f t="shared" ca="1" si="501"/>
        <v>0.08</v>
      </c>
      <c r="CA310" s="342">
        <f t="shared" ca="1" si="502"/>
        <v>0.08</v>
      </c>
      <c r="CB310" s="147">
        <f t="shared" si="503"/>
        <v>0</v>
      </c>
      <c r="CC310" s="148">
        <f t="shared" si="504"/>
        <v>0</v>
      </c>
      <c r="CD310" s="149">
        <f t="shared" ca="1" si="505"/>
        <v>0.05</v>
      </c>
      <c r="CE310" s="345">
        <f t="shared" ca="1" si="506"/>
        <v>0.08</v>
      </c>
      <c r="CF310" s="344">
        <f t="shared" ca="1" si="507"/>
        <v>0.05</v>
      </c>
      <c r="CG310" s="343">
        <f t="shared" ca="1" si="508"/>
        <v>0.08</v>
      </c>
      <c r="CH310" s="342">
        <f t="shared" ca="1" si="509"/>
        <v>0.08</v>
      </c>
    </row>
    <row r="311" spans="1:86" s="303" customFormat="1" outlineLevel="1">
      <c r="A311" s="303">
        <f t="shared" ca="1" si="513"/>
        <v>1</v>
      </c>
      <c r="B311" s="303" t="str">
        <f t="shared" ca="1" si="488"/>
        <v>EP3 LPD1 LPS1</v>
      </c>
      <c r="C311" s="354">
        <f t="shared" si="516"/>
        <v>3</v>
      </c>
      <c r="D311" s="21">
        <v>0</v>
      </c>
      <c r="E311" s="354">
        <f t="shared" ca="1" si="515"/>
        <v>1</v>
      </c>
      <c r="F311" s="354">
        <f t="shared" ca="1" si="514"/>
        <v>1</v>
      </c>
      <c r="G311" s="21">
        <v>0</v>
      </c>
      <c r="H311" s="21">
        <v>0</v>
      </c>
      <c r="I311" s="21">
        <v>0</v>
      </c>
      <c r="BM311" s="303">
        <v>49</v>
      </c>
      <c r="BN311" s="147">
        <f t="shared" si="489"/>
        <v>0.04</v>
      </c>
      <c r="BO311" s="148">
        <f t="shared" si="490"/>
        <v>0</v>
      </c>
      <c r="BP311" s="149">
        <f t="shared" ca="1" si="491"/>
        <v>-0.08</v>
      </c>
      <c r="BQ311" s="345">
        <f t="shared" ca="1" si="492"/>
        <v>-0.05</v>
      </c>
      <c r="BR311" s="344">
        <f t="shared" ca="1" si="493"/>
        <v>-0.08</v>
      </c>
      <c r="BS311" s="343">
        <f t="shared" ca="1" si="494"/>
        <v>-0.05</v>
      </c>
      <c r="BT311" s="342">
        <f t="shared" ca="1" si="495"/>
        <v>-0.05</v>
      </c>
      <c r="BU311" s="147">
        <f t="shared" si="496"/>
        <v>0.04</v>
      </c>
      <c r="BV311" s="148">
        <f t="shared" si="497"/>
        <v>0</v>
      </c>
      <c r="BW311" s="149">
        <f t="shared" ca="1" si="498"/>
        <v>-0.08</v>
      </c>
      <c r="BX311" s="345">
        <f t="shared" ca="1" si="499"/>
        <v>-0.05</v>
      </c>
      <c r="BY311" s="344">
        <f t="shared" ca="1" si="500"/>
        <v>-0.08</v>
      </c>
      <c r="BZ311" s="343">
        <f t="shared" ca="1" si="501"/>
        <v>-0.05</v>
      </c>
      <c r="CA311" s="342">
        <f t="shared" ca="1" si="502"/>
        <v>-0.05</v>
      </c>
      <c r="CB311" s="147">
        <f t="shared" si="503"/>
        <v>0.04</v>
      </c>
      <c r="CC311" s="148">
        <f t="shared" si="504"/>
        <v>0</v>
      </c>
      <c r="CD311" s="149">
        <f t="shared" ca="1" si="505"/>
        <v>-0.08</v>
      </c>
      <c r="CE311" s="345">
        <f t="shared" ca="1" si="506"/>
        <v>-0.05</v>
      </c>
      <c r="CF311" s="344">
        <f t="shared" ca="1" si="507"/>
        <v>-0.08</v>
      </c>
      <c r="CG311" s="343">
        <f t="shared" ca="1" si="508"/>
        <v>-0.05</v>
      </c>
      <c r="CH311" s="342">
        <f t="shared" ca="1" si="509"/>
        <v>-0.05</v>
      </c>
    </row>
    <row r="312" spans="1:86" s="303" customFormat="1" outlineLevel="1">
      <c r="A312" s="303">
        <f t="shared" ref="A312:A342" ca="1" si="517">OFFSET(A312,-1,0)</f>
        <v>1</v>
      </c>
      <c r="B312" s="303" t="str">
        <f t="shared" ca="1" si="488"/>
        <v>EP3 LPD1 LPS2</v>
      </c>
      <c r="C312" s="354">
        <f t="shared" si="516"/>
        <v>3</v>
      </c>
      <c r="D312" s="21">
        <v>0</v>
      </c>
      <c r="E312" s="354">
        <f t="shared" ca="1" si="515"/>
        <v>1</v>
      </c>
      <c r="F312" s="354">
        <f t="shared" ca="1" si="514"/>
        <v>2</v>
      </c>
      <c r="G312" s="21">
        <v>0</v>
      </c>
      <c r="H312" s="21">
        <v>0</v>
      </c>
      <c r="I312" s="21">
        <v>0</v>
      </c>
      <c r="BM312" s="303">
        <v>50</v>
      </c>
      <c r="BN312" s="147">
        <f t="shared" si="489"/>
        <v>0.04</v>
      </c>
      <c r="BO312" s="148">
        <f t="shared" si="490"/>
        <v>0</v>
      </c>
      <c r="BP312" s="149">
        <f t="shared" ca="1" si="491"/>
        <v>-0.08</v>
      </c>
      <c r="BQ312" s="345">
        <f t="shared" ca="1" si="492"/>
        <v>0</v>
      </c>
      <c r="BR312" s="344">
        <f t="shared" ca="1" si="493"/>
        <v>-0.08</v>
      </c>
      <c r="BS312" s="343">
        <f t="shared" ca="1" si="494"/>
        <v>0</v>
      </c>
      <c r="BT312" s="342">
        <f t="shared" ca="1" si="495"/>
        <v>0</v>
      </c>
      <c r="BU312" s="147">
        <f t="shared" si="496"/>
        <v>0.04</v>
      </c>
      <c r="BV312" s="148">
        <f t="shared" si="497"/>
        <v>0</v>
      </c>
      <c r="BW312" s="149">
        <f t="shared" ca="1" si="498"/>
        <v>-0.08</v>
      </c>
      <c r="BX312" s="345">
        <f t="shared" ca="1" si="499"/>
        <v>0</v>
      </c>
      <c r="BY312" s="344">
        <f t="shared" ca="1" si="500"/>
        <v>-0.08</v>
      </c>
      <c r="BZ312" s="343">
        <f t="shared" ca="1" si="501"/>
        <v>0</v>
      </c>
      <c r="CA312" s="342">
        <f t="shared" ca="1" si="502"/>
        <v>0</v>
      </c>
      <c r="CB312" s="147">
        <f t="shared" si="503"/>
        <v>0.04</v>
      </c>
      <c r="CC312" s="148">
        <f t="shared" si="504"/>
        <v>0</v>
      </c>
      <c r="CD312" s="149">
        <f t="shared" ca="1" si="505"/>
        <v>-0.08</v>
      </c>
      <c r="CE312" s="345">
        <f t="shared" ca="1" si="506"/>
        <v>0</v>
      </c>
      <c r="CF312" s="344">
        <f t="shared" ca="1" si="507"/>
        <v>-0.08</v>
      </c>
      <c r="CG312" s="343">
        <f t="shared" ca="1" si="508"/>
        <v>0</v>
      </c>
      <c r="CH312" s="342">
        <f t="shared" ca="1" si="509"/>
        <v>0</v>
      </c>
    </row>
    <row r="313" spans="1:86" s="303" customFormat="1" outlineLevel="1">
      <c r="A313" s="303">
        <f t="shared" ca="1" si="517"/>
        <v>1</v>
      </c>
      <c r="B313" s="303" t="str">
        <f t="shared" ca="1" si="488"/>
        <v>EP3 LPD1 LPS3</v>
      </c>
      <c r="C313" s="354">
        <f t="shared" si="516"/>
        <v>3</v>
      </c>
      <c r="D313" s="21">
        <v>0</v>
      </c>
      <c r="E313" s="354">
        <f t="shared" ca="1" si="515"/>
        <v>1</v>
      </c>
      <c r="F313" s="354">
        <f t="shared" ca="1" si="514"/>
        <v>3</v>
      </c>
      <c r="G313" s="21">
        <v>0</v>
      </c>
      <c r="H313" s="21">
        <v>0</v>
      </c>
      <c r="I313" s="21">
        <v>0</v>
      </c>
      <c r="BM313" s="303">
        <v>51</v>
      </c>
      <c r="BN313" s="147">
        <f t="shared" si="489"/>
        <v>0.04</v>
      </c>
      <c r="BO313" s="148">
        <f t="shared" si="490"/>
        <v>0</v>
      </c>
      <c r="BP313" s="149">
        <f t="shared" ca="1" si="491"/>
        <v>-0.08</v>
      </c>
      <c r="BQ313" s="345">
        <f t="shared" ca="1" si="492"/>
        <v>0.04</v>
      </c>
      <c r="BR313" s="344">
        <f t="shared" ca="1" si="493"/>
        <v>-0.08</v>
      </c>
      <c r="BS313" s="343">
        <f t="shared" ca="1" si="494"/>
        <v>0.04</v>
      </c>
      <c r="BT313" s="342">
        <f t="shared" ca="1" si="495"/>
        <v>0.04</v>
      </c>
      <c r="BU313" s="147">
        <f t="shared" si="496"/>
        <v>0.04</v>
      </c>
      <c r="BV313" s="148">
        <f t="shared" si="497"/>
        <v>0</v>
      </c>
      <c r="BW313" s="149">
        <f t="shared" ca="1" si="498"/>
        <v>-0.08</v>
      </c>
      <c r="BX313" s="345">
        <f t="shared" ca="1" si="499"/>
        <v>0.04</v>
      </c>
      <c r="BY313" s="344">
        <f t="shared" ca="1" si="500"/>
        <v>-0.08</v>
      </c>
      <c r="BZ313" s="343">
        <f t="shared" ca="1" si="501"/>
        <v>0.04</v>
      </c>
      <c r="CA313" s="342">
        <f t="shared" ca="1" si="502"/>
        <v>0.04</v>
      </c>
      <c r="CB313" s="147">
        <f t="shared" si="503"/>
        <v>0.04</v>
      </c>
      <c r="CC313" s="148">
        <f t="shared" si="504"/>
        <v>0</v>
      </c>
      <c r="CD313" s="149">
        <f t="shared" ca="1" si="505"/>
        <v>-0.08</v>
      </c>
      <c r="CE313" s="345">
        <f t="shared" ca="1" si="506"/>
        <v>0.04</v>
      </c>
      <c r="CF313" s="344">
        <f t="shared" ca="1" si="507"/>
        <v>-0.08</v>
      </c>
      <c r="CG313" s="343">
        <f t="shared" ca="1" si="508"/>
        <v>0.04</v>
      </c>
      <c r="CH313" s="342">
        <f t="shared" ca="1" si="509"/>
        <v>0.04</v>
      </c>
    </row>
    <row r="314" spans="1:86" s="303" customFormat="1" outlineLevel="1">
      <c r="A314" s="303">
        <f t="shared" ca="1" si="517"/>
        <v>1</v>
      </c>
      <c r="B314" s="303" t="str">
        <f t="shared" ca="1" si="488"/>
        <v>EP3 LPD1 LPS4</v>
      </c>
      <c r="C314" s="354">
        <f t="shared" si="516"/>
        <v>3</v>
      </c>
      <c r="D314" s="21">
        <v>0</v>
      </c>
      <c r="E314" s="354">
        <f t="shared" ca="1" si="515"/>
        <v>1</v>
      </c>
      <c r="F314" s="354">
        <f t="shared" ca="1" si="514"/>
        <v>4</v>
      </c>
      <c r="G314" s="21">
        <v>0</v>
      </c>
      <c r="H314" s="21">
        <v>0</v>
      </c>
      <c r="I314" s="21">
        <v>0</v>
      </c>
      <c r="BM314" s="303">
        <v>52</v>
      </c>
      <c r="BN314" s="147">
        <f t="shared" si="489"/>
        <v>0.04</v>
      </c>
      <c r="BO314" s="148">
        <f t="shared" si="490"/>
        <v>0</v>
      </c>
      <c r="BP314" s="149">
        <f t="shared" ca="1" si="491"/>
        <v>-0.08</v>
      </c>
      <c r="BQ314" s="345">
        <f t="shared" ca="1" si="492"/>
        <v>0.08</v>
      </c>
      <c r="BR314" s="344">
        <f t="shared" ca="1" si="493"/>
        <v>-0.08</v>
      </c>
      <c r="BS314" s="343">
        <f t="shared" ca="1" si="494"/>
        <v>0.08</v>
      </c>
      <c r="BT314" s="342">
        <f t="shared" ca="1" si="495"/>
        <v>0.08</v>
      </c>
      <c r="BU314" s="147">
        <f t="shared" si="496"/>
        <v>0.04</v>
      </c>
      <c r="BV314" s="148">
        <f t="shared" si="497"/>
        <v>0</v>
      </c>
      <c r="BW314" s="149">
        <f t="shared" ca="1" si="498"/>
        <v>-0.08</v>
      </c>
      <c r="BX314" s="345">
        <f t="shared" ca="1" si="499"/>
        <v>0.08</v>
      </c>
      <c r="BY314" s="344">
        <f t="shared" ca="1" si="500"/>
        <v>-0.08</v>
      </c>
      <c r="BZ314" s="343">
        <f t="shared" ca="1" si="501"/>
        <v>0.08</v>
      </c>
      <c r="CA314" s="342">
        <f t="shared" ca="1" si="502"/>
        <v>0.08</v>
      </c>
      <c r="CB314" s="147">
        <f t="shared" si="503"/>
        <v>0.04</v>
      </c>
      <c r="CC314" s="148">
        <f t="shared" si="504"/>
        <v>0</v>
      </c>
      <c r="CD314" s="149">
        <f t="shared" ca="1" si="505"/>
        <v>-0.08</v>
      </c>
      <c r="CE314" s="345">
        <f t="shared" ca="1" si="506"/>
        <v>0.08</v>
      </c>
      <c r="CF314" s="344">
        <f t="shared" ca="1" si="507"/>
        <v>-0.08</v>
      </c>
      <c r="CG314" s="343">
        <f t="shared" ca="1" si="508"/>
        <v>0.08</v>
      </c>
      <c r="CH314" s="342">
        <f t="shared" ca="1" si="509"/>
        <v>0.08</v>
      </c>
    </row>
    <row r="315" spans="1:86" s="303" customFormat="1" outlineLevel="1">
      <c r="A315" s="303">
        <f t="shared" ca="1" si="517"/>
        <v>1</v>
      </c>
      <c r="B315" s="303" t="str">
        <f t="shared" ca="1" si="488"/>
        <v>EP3 LPD2 LPS1</v>
      </c>
      <c r="C315" s="354">
        <f t="shared" si="516"/>
        <v>3</v>
      </c>
      <c r="D315" s="21">
        <v>0</v>
      </c>
      <c r="E315" s="354">
        <f t="shared" ca="1" si="515"/>
        <v>2</v>
      </c>
      <c r="F315" s="354">
        <f t="shared" ca="1" si="514"/>
        <v>1</v>
      </c>
      <c r="G315" s="21">
        <v>0</v>
      </c>
      <c r="H315" s="21">
        <v>0</v>
      </c>
      <c r="I315" s="21">
        <v>0</v>
      </c>
      <c r="BM315" s="303">
        <v>53</v>
      </c>
      <c r="BN315" s="147">
        <f t="shared" si="489"/>
        <v>0.04</v>
      </c>
      <c r="BO315" s="148">
        <f t="shared" si="490"/>
        <v>0</v>
      </c>
      <c r="BP315" s="149">
        <f t="shared" ca="1" si="491"/>
        <v>-0.04</v>
      </c>
      <c r="BQ315" s="345">
        <f t="shared" ca="1" si="492"/>
        <v>-0.05</v>
      </c>
      <c r="BR315" s="344">
        <f t="shared" ca="1" si="493"/>
        <v>-0.04</v>
      </c>
      <c r="BS315" s="343">
        <f t="shared" ca="1" si="494"/>
        <v>-0.05</v>
      </c>
      <c r="BT315" s="342">
        <f t="shared" ca="1" si="495"/>
        <v>-0.05</v>
      </c>
      <c r="BU315" s="147">
        <f t="shared" si="496"/>
        <v>0.04</v>
      </c>
      <c r="BV315" s="148">
        <f t="shared" si="497"/>
        <v>0</v>
      </c>
      <c r="BW315" s="149">
        <f t="shared" ca="1" si="498"/>
        <v>-0.04</v>
      </c>
      <c r="BX315" s="345">
        <f t="shared" ca="1" si="499"/>
        <v>-0.05</v>
      </c>
      <c r="BY315" s="344">
        <f t="shared" ca="1" si="500"/>
        <v>-0.04</v>
      </c>
      <c r="BZ315" s="343">
        <f t="shared" ca="1" si="501"/>
        <v>-0.05</v>
      </c>
      <c r="CA315" s="342">
        <f t="shared" ca="1" si="502"/>
        <v>-0.05</v>
      </c>
      <c r="CB315" s="147">
        <f t="shared" si="503"/>
        <v>0.04</v>
      </c>
      <c r="CC315" s="148">
        <f t="shared" si="504"/>
        <v>0</v>
      </c>
      <c r="CD315" s="149">
        <f t="shared" ca="1" si="505"/>
        <v>-0.04</v>
      </c>
      <c r="CE315" s="345">
        <f t="shared" ca="1" si="506"/>
        <v>-0.05</v>
      </c>
      <c r="CF315" s="344">
        <f t="shared" ca="1" si="507"/>
        <v>-0.04</v>
      </c>
      <c r="CG315" s="343">
        <f t="shared" ca="1" si="508"/>
        <v>-0.05</v>
      </c>
      <c r="CH315" s="342">
        <f t="shared" ca="1" si="509"/>
        <v>-0.05</v>
      </c>
    </row>
    <row r="316" spans="1:86" s="303" customFormat="1" outlineLevel="1">
      <c r="A316" s="303">
        <f t="shared" ca="1" si="517"/>
        <v>1</v>
      </c>
      <c r="B316" s="303" t="str">
        <f t="shared" ca="1" si="488"/>
        <v>EP3 LPD2 LPS2</v>
      </c>
      <c r="C316" s="354">
        <f t="shared" si="516"/>
        <v>3</v>
      </c>
      <c r="D316" s="21">
        <v>0</v>
      </c>
      <c r="E316" s="354">
        <f t="shared" ca="1" si="515"/>
        <v>2</v>
      </c>
      <c r="F316" s="354">
        <f t="shared" ca="1" si="514"/>
        <v>2</v>
      </c>
      <c r="G316" s="21">
        <v>0</v>
      </c>
      <c r="H316" s="21">
        <v>0</v>
      </c>
      <c r="I316" s="21">
        <v>0</v>
      </c>
      <c r="BM316" s="303">
        <v>54</v>
      </c>
      <c r="BN316" s="147">
        <f t="shared" si="489"/>
        <v>0.04</v>
      </c>
      <c r="BO316" s="148">
        <f t="shared" si="490"/>
        <v>0</v>
      </c>
      <c r="BP316" s="149">
        <f t="shared" ca="1" si="491"/>
        <v>-0.04</v>
      </c>
      <c r="BQ316" s="345">
        <f t="shared" ca="1" si="492"/>
        <v>0</v>
      </c>
      <c r="BR316" s="344">
        <f t="shared" ca="1" si="493"/>
        <v>-0.04</v>
      </c>
      <c r="BS316" s="343">
        <f t="shared" ca="1" si="494"/>
        <v>0</v>
      </c>
      <c r="BT316" s="342">
        <f t="shared" ca="1" si="495"/>
        <v>0</v>
      </c>
      <c r="BU316" s="147">
        <f t="shared" si="496"/>
        <v>0.04</v>
      </c>
      <c r="BV316" s="148">
        <f t="shared" si="497"/>
        <v>0</v>
      </c>
      <c r="BW316" s="149">
        <f t="shared" ca="1" si="498"/>
        <v>-0.04</v>
      </c>
      <c r="BX316" s="345">
        <f t="shared" ca="1" si="499"/>
        <v>0</v>
      </c>
      <c r="BY316" s="344">
        <f t="shared" ca="1" si="500"/>
        <v>-0.04</v>
      </c>
      <c r="BZ316" s="343">
        <f t="shared" ca="1" si="501"/>
        <v>0</v>
      </c>
      <c r="CA316" s="342">
        <f t="shared" ca="1" si="502"/>
        <v>0</v>
      </c>
      <c r="CB316" s="147">
        <f t="shared" si="503"/>
        <v>0.04</v>
      </c>
      <c r="CC316" s="148">
        <f t="shared" si="504"/>
        <v>0</v>
      </c>
      <c r="CD316" s="149">
        <f t="shared" ca="1" si="505"/>
        <v>-0.04</v>
      </c>
      <c r="CE316" s="345">
        <f t="shared" ca="1" si="506"/>
        <v>0</v>
      </c>
      <c r="CF316" s="344">
        <f t="shared" ca="1" si="507"/>
        <v>-0.04</v>
      </c>
      <c r="CG316" s="343">
        <f t="shared" ca="1" si="508"/>
        <v>0</v>
      </c>
      <c r="CH316" s="342">
        <f t="shared" ca="1" si="509"/>
        <v>0</v>
      </c>
    </row>
    <row r="317" spans="1:86" s="303" customFormat="1" outlineLevel="1">
      <c r="A317" s="303">
        <f t="shared" ca="1" si="517"/>
        <v>1</v>
      </c>
      <c r="B317" s="303" t="str">
        <f t="shared" ca="1" si="488"/>
        <v>EP3 LPD2 LPS3</v>
      </c>
      <c r="C317" s="354">
        <f t="shared" si="516"/>
        <v>3</v>
      </c>
      <c r="D317" s="21">
        <v>0</v>
      </c>
      <c r="E317" s="354">
        <f t="shared" ca="1" si="515"/>
        <v>2</v>
      </c>
      <c r="F317" s="354">
        <f t="shared" ca="1" si="514"/>
        <v>3</v>
      </c>
      <c r="G317" s="21">
        <v>0</v>
      </c>
      <c r="H317" s="21">
        <v>0</v>
      </c>
      <c r="I317" s="21">
        <v>0</v>
      </c>
      <c r="BM317" s="303">
        <v>55</v>
      </c>
      <c r="BN317" s="147">
        <f t="shared" si="489"/>
        <v>0.04</v>
      </c>
      <c r="BO317" s="148">
        <f t="shared" si="490"/>
        <v>0</v>
      </c>
      <c r="BP317" s="149">
        <f t="shared" ca="1" si="491"/>
        <v>-0.04</v>
      </c>
      <c r="BQ317" s="345">
        <f t="shared" ca="1" si="492"/>
        <v>0.04</v>
      </c>
      <c r="BR317" s="344">
        <f t="shared" ca="1" si="493"/>
        <v>-0.04</v>
      </c>
      <c r="BS317" s="343">
        <f t="shared" ca="1" si="494"/>
        <v>0.04</v>
      </c>
      <c r="BT317" s="342">
        <f t="shared" ca="1" si="495"/>
        <v>0.04</v>
      </c>
      <c r="BU317" s="147">
        <f t="shared" si="496"/>
        <v>0.04</v>
      </c>
      <c r="BV317" s="148">
        <f t="shared" si="497"/>
        <v>0</v>
      </c>
      <c r="BW317" s="149">
        <f t="shared" ca="1" si="498"/>
        <v>-0.04</v>
      </c>
      <c r="BX317" s="345">
        <f t="shared" ca="1" si="499"/>
        <v>0.04</v>
      </c>
      <c r="BY317" s="344">
        <f t="shared" ca="1" si="500"/>
        <v>-0.04</v>
      </c>
      <c r="BZ317" s="343">
        <f t="shared" ca="1" si="501"/>
        <v>0.04</v>
      </c>
      <c r="CA317" s="342">
        <f t="shared" ca="1" si="502"/>
        <v>0.04</v>
      </c>
      <c r="CB317" s="147">
        <f t="shared" si="503"/>
        <v>0.04</v>
      </c>
      <c r="CC317" s="148">
        <f t="shared" si="504"/>
        <v>0</v>
      </c>
      <c r="CD317" s="149">
        <f t="shared" ca="1" si="505"/>
        <v>-0.04</v>
      </c>
      <c r="CE317" s="345">
        <f t="shared" ca="1" si="506"/>
        <v>0.04</v>
      </c>
      <c r="CF317" s="344">
        <f t="shared" ca="1" si="507"/>
        <v>-0.04</v>
      </c>
      <c r="CG317" s="343">
        <f t="shared" ca="1" si="508"/>
        <v>0.04</v>
      </c>
      <c r="CH317" s="342">
        <f t="shared" ca="1" si="509"/>
        <v>0.04</v>
      </c>
    </row>
    <row r="318" spans="1:86" s="303" customFormat="1" outlineLevel="1">
      <c r="A318" s="303">
        <f t="shared" ca="1" si="517"/>
        <v>1</v>
      </c>
      <c r="B318" s="303" t="str">
        <f t="shared" ca="1" si="488"/>
        <v>EP3 LPD2 LPS4</v>
      </c>
      <c r="C318" s="354">
        <f t="shared" si="516"/>
        <v>3</v>
      </c>
      <c r="D318" s="21">
        <v>0</v>
      </c>
      <c r="E318" s="354">
        <f t="shared" ca="1" si="515"/>
        <v>2</v>
      </c>
      <c r="F318" s="354">
        <f t="shared" ca="1" si="514"/>
        <v>4</v>
      </c>
      <c r="G318" s="21">
        <v>0</v>
      </c>
      <c r="H318" s="21">
        <v>0</v>
      </c>
      <c r="I318" s="21">
        <v>0</v>
      </c>
      <c r="BM318" s="303">
        <v>56</v>
      </c>
      <c r="BN318" s="147">
        <f t="shared" si="489"/>
        <v>0.04</v>
      </c>
      <c r="BO318" s="148">
        <f t="shared" si="490"/>
        <v>0</v>
      </c>
      <c r="BP318" s="149">
        <f t="shared" ca="1" si="491"/>
        <v>-0.04</v>
      </c>
      <c r="BQ318" s="345">
        <f t="shared" ca="1" si="492"/>
        <v>0.08</v>
      </c>
      <c r="BR318" s="344">
        <f t="shared" ca="1" si="493"/>
        <v>-0.04</v>
      </c>
      <c r="BS318" s="343">
        <f t="shared" ca="1" si="494"/>
        <v>0.08</v>
      </c>
      <c r="BT318" s="342">
        <f t="shared" ca="1" si="495"/>
        <v>0.08</v>
      </c>
      <c r="BU318" s="147">
        <f t="shared" si="496"/>
        <v>0.04</v>
      </c>
      <c r="BV318" s="148">
        <f t="shared" si="497"/>
        <v>0</v>
      </c>
      <c r="BW318" s="149">
        <f t="shared" ca="1" si="498"/>
        <v>-0.04</v>
      </c>
      <c r="BX318" s="345">
        <f t="shared" ca="1" si="499"/>
        <v>0.08</v>
      </c>
      <c r="BY318" s="344">
        <f t="shared" ca="1" si="500"/>
        <v>-0.04</v>
      </c>
      <c r="BZ318" s="343">
        <f t="shared" ca="1" si="501"/>
        <v>0.08</v>
      </c>
      <c r="CA318" s="342">
        <f t="shared" ca="1" si="502"/>
        <v>0.08</v>
      </c>
      <c r="CB318" s="147">
        <f t="shared" si="503"/>
        <v>0.04</v>
      </c>
      <c r="CC318" s="148">
        <f t="shared" si="504"/>
        <v>0</v>
      </c>
      <c r="CD318" s="149">
        <f t="shared" ca="1" si="505"/>
        <v>-0.04</v>
      </c>
      <c r="CE318" s="345">
        <f t="shared" ca="1" si="506"/>
        <v>0.08</v>
      </c>
      <c r="CF318" s="344">
        <f t="shared" ca="1" si="507"/>
        <v>-0.04</v>
      </c>
      <c r="CG318" s="343">
        <f t="shared" ca="1" si="508"/>
        <v>0.08</v>
      </c>
      <c r="CH318" s="342">
        <f t="shared" ca="1" si="509"/>
        <v>0.08</v>
      </c>
    </row>
    <row r="319" spans="1:86" s="303" customFormat="1" outlineLevel="1">
      <c r="A319" s="303">
        <f t="shared" ca="1" si="517"/>
        <v>1</v>
      </c>
      <c r="B319" s="303" t="str">
        <f t="shared" ca="1" si="488"/>
        <v>EP3 LPD3 LPS1</v>
      </c>
      <c r="C319" s="354">
        <f t="shared" si="516"/>
        <v>3</v>
      </c>
      <c r="D319" s="21">
        <v>0</v>
      </c>
      <c r="E319" s="354">
        <f t="shared" ca="1" si="515"/>
        <v>3</v>
      </c>
      <c r="F319" s="354">
        <f t="shared" ca="1" si="514"/>
        <v>1</v>
      </c>
      <c r="G319" s="21">
        <v>0</v>
      </c>
      <c r="H319" s="21">
        <v>0</v>
      </c>
      <c r="I319" s="21">
        <v>0</v>
      </c>
      <c r="BM319" s="303">
        <v>57</v>
      </c>
      <c r="BN319" s="147">
        <f t="shared" si="489"/>
        <v>0.04</v>
      </c>
      <c r="BO319" s="148">
        <f t="shared" si="490"/>
        <v>0</v>
      </c>
      <c r="BP319" s="149">
        <f t="shared" ca="1" si="491"/>
        <v>0</v>
      </c>
      <c r="BQ319" s="345">
        <f t="shared" ca="1" si="492"/>
        <v>-0.05</v>
      </c>
      <c r="BR319" s="344">
        <f t="shared" ca="1" si="493"/>
        <v>0</v>
      </c>
      <c r="BS319" s="343">
        <f t="shared" ca="1" si="494"/>
        <v>-0.05</v>
      </c>
      <c r="BT319" s="342">
        <f t="shared" ca="1" si="495"/>
        <v>-0.05</v>
      </c>
      <c r="BU319" s="147">
        <f t="shared" si="496"/>
        <v>0.04</v>
      </c>
      <c r="BV319" s="148">
        <f t="shared" si="497"/>
        <v>0</v>
      </c>
      <c r="BW319" s="149">
        <f t="shared" ca="1" si="498"/>
        <v>0</v>
      </c>
      <c r="BX319" s="345">
        <f t="shared" ca="1" si="499"/>
        <v>-0.05</v>
      </c>
      <c r="BY319" s="344">
        <f t="shared" ca="1" si="500"/>
        <v>0</v>
      </c>
      <c r="BZ319" s="343">
        <f t="shared" ca="1" si="501"/>
        <v>-0.05</v>
      </c>
      <c r="CA319" s="342">
        <f t="shared" ca="1" si="502"/>
        <v>-0.05</v>
      </c>
      <c r="CB319" s="147">
        <f t="shared" si="503"/>
        <v>0.04</v>
      </c>
      <c r="CC319" s="148">
        <f t="shared" si="504"/>
        <v>0</v>
      </c>
      <c r="CD319" s="149">
        <f t="shared" ca="1" si="505"/>
        <v>0</v>
      </c>
      <c r="CE319" s="345">
        <f t="shared" ca="1" si="506"/>
        <v>-0.05</v>
      </c>
      <c r="CF319" s="344">
        <f t="shared" ca="1" si="507"/>
        <v>0</v>
      </c>
      <c r="CG319" s="343">
        <f t="shared" ca="1" si="508"/>
        <v>-0.05</v>
      </c>
      <c r="CH319" s="342">
        <f t="shared" ca="1" si="509"/>
        <v>-0.05</v>
      </c>
    </row>
    <row r="320" spans="1:86" s="303" customFormat="1" outlineLevel="1">
      <c r="A320" s="303">
        <f t="shared" ca="1" si="517"/>
        <v>1</v>
      </c>
      <c r="B320" s="303" t="str">
        <f t="shared" ca="1" si="488"/>
        <v>EP3 LPD3 LPS2</v>
      </c>
      <c r="C320" s="354">
        <f t="shared" si="516"/>
        <v>3</v>
      </c>
      <c r="D320" s="21">
        <v>0</v>
      </c>
      <c r="E320" s="354">
        <f t="shared" ca="1" si="515"/>
        <v>3</v>
      </c>
      <c r="F320" s="354">
        <f t="shared" ca="1" si="514"/>
        <v>2</v>
      </c>
      <c r="G320" s="21">
        <v>0</v>
      </c>
      <c r="H320" s="21">
        <v>0</v>
      </c>
      <c r="I320" s="21">
        <v>0</v>
      </c>
      <c r="BM320" s="303">
        <v>58</v>
      </c>
      <c r="BN320" s="147">
        <f t="shared" si="489"/>
        <v>0.04</v>
      </c>
      <c r="BO320" s="148">
        <f t="shared" si="490"/>
        <v>0</v>
      </c>
      <c r="BP320" s="149">
        <f t="shared" ca="1" si="491"/>
        <v>0</v>
      </c>
      <c r="BQ320" s="345">
        <f t="shared" ca="1" si="492"/>
        <v>0</v>
      </c>
      <c r="BR320" s="344">
        <f t="shared" ca="1" si="493"/>
        <v>0</v>
      </c>
      <c r="BS320" s="343">
        <f t="shared" ca="1" si="494"/>
        <v>0</v>
      </c>
      <c r="BT320" s="342">
        <f t="shared" ca="1" si="495"/>
        <v>0</v>
      </c>
      <c r="BU320" s="147">
        <f t="shared" si="496"/>
        <v>0.04</v>
      </c>
      <c r="BV320" s="148">
        <f t="shared" si="497"/>
        <v>0</v>
      </c>
      <c r="BW320" s="149">
        <f t="shared" ca="1" si="498"/>
        <v>0</v>
      </c>
      <c r="BX320" s="345">
        <f t="shared" ca="1" si="499"/>
        <v>0</v>
      </c>
      <c r="BY320" s="344">
        <f t="shared" ca="1" si="500"/>
        <v>0</v>
      </c>
      <c r="BZ320" s="343">
        <f t="shared" ca="1" si="501"/>
        <v>0</v>
      </c>
      <c r="CA320" s="342">
        <f t="shared" ca="1" si="502"/>
        <v>0</v>
      </c>
      <c r="CB320" s="147">
        <f t="shared" si="503"/>
        <v>0.04</v>
      </c>
      <c r="CC320" s="148">
        <f t="shared" si="504"/>
        <v>0</v>
      </c>
      <c r="CD320" s="149">
        <f t="shared" ca="1" si="505"/>
        <v>0</v>
      </c>
      <c r="CE320" s="345">
        <f t="shared" ca="1" si="506"/>
        <v>0</v>
      </c>
      <c r="CF320" s="344">
        <f t="shared" ca="1" si="507"/>
        <v>0</v>
      </c>
      <c r="CG320" s="343">
        <f t="shared" ca="1" si="508"/>
        <v>0</v>
      </c>
      <c r="CH320" s="342">
        <f t="shared" ca="1" si="509"/>
        <v>0</v>
      </c>
    </row>
    <row r="321" spans="1:86" s="303" customFormat="1" outlineLevel="1">
      <c r="A321" s="303">
        <f t="shared" ca="1" si="517"/>
        <v>1</v>
      </c>
      <c r="B321" s="303" t="str">
        <f t="shared" ca="1" si="488"/>
        <v>EP3 LPD3 LPS3</v>
      </c>
      <c r="C321" s="354">
        <f t="shared" si="516"/>
        <v>3</v>
      </c>
      <c r="D321" s="21">
        <v>0</v>
      </c>
      <c r="E321" s="354">
        <f t="shared" ca="1" si="515"/>
        <v>3</v>
      </c>
      <c r="F321" s="354">
        <f t="shared" ca="1" si="514"/>
        <v>3</v>
      </c>
      <c r="G321" s="21">
        <v>0</v>
      </c>
      <c r="H321" s="21">
        <v>0</v>
      </c>
      <c r="I321" s="21">
        <v>0</v>
      </c>
      <c r="BM321" s="303">
        <v>59</v>
      </c>
      <c r="BN321" s="147">
        <f t="shared" si="489"/>
        <v>0.04</v>
      </c>
      <c r="BO321" s="148">
        <f t="shared" si="490"/>
        <v>0</v>
      </c>
      <c r="BP321" s="149">
        <f t="shared" ca="1" si="491"/>
        <v>0</v>
      </c>
      <c r="BQ321" s="345">
        <f t="shared" ca="1" si="492"/>
        <v>0.04</v>
      </c>
      <c r="BR321" s="344">
        <f t="shared" ca="1" si="493"/>
        <v>0</v>
      </c>
      <c r="BS321" s="343">
        <f t="shared" ca="1" si="494"/>
        <v>0.04</v>
      </c>
      <c r="BT321" s="342">
        <f t="shared" ca="1" si="495"/>
        <v>0.04</v>
      </c>
      <c r="BU321" s="147">
        <f t="shared" si="496"/>
        <v>0.04</v>
      </c>
      <c r="BV321" s="148">
        <f t="shared" si="497"/>
        <v>0</v>
      </c>
      <c r="BW321" s="149">
        <f t="shared" ca="1" si="498"/>
        <v>0</v>
      </c>
      <c r="BX321" s="345">
        <f t="shared" ca="1" si="499"/>
        <v>0.04</v>
      </c>
      <c r="BY321" s="344">
        <f t="shared" ca="1" si="500"/>
        <v>0</v>
      </c>
      <c r="BZ321" s="343">
        <f t="shared" ca="1" si="501"/>
        <v>0.04</v>
      </c>
      <c r="CA321" s="342">
        <f t="shared" ca="1" si="502"/>
        <v>0.04</v>
      </c>
      <c r="CB321" s="147">
        <f t="shared" si="503"/>
        <v>0.04</v>
      </c>
      <c r="CC321" s="148">
        <f t="shared" si="504"/>
        <v>0</v>
      </c>
      <c r="CD321" s="149">
        <f t="shared" ca="1" si="505"/>
        <v>0</v>
      </c>
      <c r="CE321" s="345">
        <f t="shared" ca="1" si="506"/>
        <v>0.04</v>
      </c>
      <c r="CF321" s="344">
        <f t="shared" ca="1" si="507"/>
        <v>0</v>
      </c>
      <c r="CG321" s="343">
        <f t="shared" ca="1" si="508"/>
        <v>0.04</v>
      </c>
      <c r="CH321" s="342">
        <f t="shared" ca="1" si="509"/>
        <v>0.04</v>
      </c>
    </row>
    <row r="322" spans="1:86" s="303" customFormat="1" outlineLevel="1">
      <c r="A322" s="303">
        <f t="shared" ca="1" si="517"/>
        <v>1</v>
      </c>
      <c r="B322" s="303" t="str">
        <f t="shared" ca="1" si="488"/>
        <v>EP3 LPD3 LPS4</v>
      </c>
      <c r="C322" s="354">
        <f t="shared" si="516"/>
        <v>3</v>
      </c>
      <c r="D322" s="21">
        <v>0</v>
      </c>
      <c r="E322" s="354">
        <f t="shared" ca="1" si="515"/>
        <v>3</v>
      </c>
      <c r="F322" s="354">
        <f t="shared" ca="1" si="514"/>
        <v>4</v>
      </c>
      <c r="G322" s="21">
        <v>0</v>
      </c>
      <c r="H322" s="21">
        <v>0</v>
      </c>
      <c r="I322" s="21">
        <v>0</v>
      </c>
      <c r="BM322" s="303">
        <v>60</v>
      </c>
      <c r="BN322" s="147">
        <f t="shared" si="489"/>
        <v>0.04</v>
      </c>
      <c r="BO322" s="148">
        <f t="shared" si="490"/>
        <v>0</v>
      </c>
      <c r="BP322" s="149">
        <f t="shared" ca="1" si="491"/>
        <v>0</v>
      </c>
      <c r="BQ322" s="345">
        <f t="shared" ca="1" si="492"/>
        <v>0.08</v>
      </c>
      <c r="BR322" s="344">
        <f t="shared" ca="1" si="493"/>
        <v>0</v>
      </c>
      <c r="BS322" s="343">
        <f t="shared" ca="1" si="494"/>
        <v>0.08</v>
      </c>
      <c r="BT322" s="342">
        <f t="shared" ca="1" si="495"/>
        <v>0.08</v>
      </c>
      <c r="BU322" s="147">
        <f t="shared" si="496"/>
        <v>0.04</v>
      </c>
      <c r="BV322" s="148">
        <f t="shared" si="497"/>
        <v>0</v>
      </c>
      <c r="BW322" s="149">
        <f t="shared" ca="1" si="498"/>
        <v>0</v>
      </c>
      <c r="BX322" s="345">
        <f t="shared" ca="1" si="499"/>
        <v>0.08</v>
      </c>
      <c r="BY322" s="344">
        <f t="shared" ca="1" si="500"/>
        <v>0</v>
      </c>
      <c r="BZ322" s="343">
        <f t="shared" ca="1" si="501"/>
        <v>0.08</v>
      </c>
      <c r="CA322" s="342">
        <f t="shared" ca="1" si="502"/>
        <v>0.08</v>
      </c>
      <c r="CB322" s="147">
        <f t="shared" si="503"/>
        <v>0.04</v>
      </c>
      <c r="CC322" s="148">
        <f t="shared" si="504"/>
        <v>0</v>
      </c>
      <c r="CD322" s="149">
        <f t="shared" ca="1" si="505"/>
        <v>0</v>
      </c>
      <c r="CE322" s="345">
        <f t="shared" ca="1" si="506"/>
        <v>0.08</v>
      </c>
      <c r="CF322" s="344">
        <f t="shared" ca="1" si="507"/>
        <v>0</v>
      </c>
      <c r="CG322" s="343">
        <f t="shared" ca="1" si="508"/>
        <v>0.08</v>
      </c>
      <c r="CH322" s="342">
        <f t="shared" ca="1" si="509"/>
        <v>0.08</v>
      </c>
    </row>
    <row r="323" spans="1:86" s="303" customFormat="1" outlineLevel="1">
      <c r="A323" s="303">
        <f t="shared" ca="1" si="517"/>
        <v>1</v>
      </c>
      <c r="B323" s="303" t="str">
        <f t="shared" ca="1" si="488"/>
        <v>EP3 LPD4 LPS1</v>
      </c>
      <c r="C323" s="354">
        <f t="shared" si="516"/>
        <v>3</v>
      </c>
      <c r="D323" s="21">
        <v>0</v>
      </c>
      <c r="E323" s="354">
        <f t="shared" ca="1" si="515"/>
        <v>4</v>
      </c>
      <c r="F323" s="354">
        <f t="shared" ca="1" si="514"/>
        <v>1</v>
      </c>
      <c r="G323" s="21">
        <v>0</v>
      </c>
      <c r="H323" s="21">
        <v>0</v>
      </c>
      <c r="I323" s="21">
        <v>0</v>
      </c>
      <c r="BM323" s="303">
        <v>61</v>
      </c>
      <c r="BN323" s="147">
        <f t="shared" si="489"/>
        <v>0.04</v>
      </c>
      <c r="BO323" s="148">
        <f t="shared" si="490"/>
        <v>0</v>
      </c>
      <c r="BP323" s="149">
        <f t="shared" ca="1" si="491"/>
        <v>0.05</v>
      </c>
      <c r="BQ323" s="345">
        <f t="shared" ca="1" si="492"/>
        <v>-0.05</v>
      </c>
      <c r="BR323" s="344">
        <f t="shared" ca="1" si="493"/>
        <v>0.05</v>
      </c>
      <c r="BS323" s="343">
        <f t="shared" ca="1" si="494"/>
        <v>-0.05</v>
      </c>
      <c r="BT323" s="342">
        <f t="shared" ca="1" si="495"/>
        <v>-0.05</v>
      </c>
      <c r="BU323" s="147">
        <f t="shared" si="496"/>
        <v>0.04</v>
      </c>
      <c r="BV323" s="148">
        <f t="shared" si="497"/>
        <v>0</v>
      </c>
      <c r="BW323" s="149">
        <f t="shared" ca="1" si="498"/>
        <v>0.05</v>
      </c>
      <c r="BX323" s="345">
        <f t="shared" ca="1" si="499"/>
        <v>-0.05</v>
      </c>
      <c r="BY323" s="344">
        <f t="shared" ca="1" si="500"/>
        <v>0.05</v>
      </c>
      <c r="BZ323" s="343">
        <f t="shared" ca="1" si="501"/>
        <v>-0.05</v>
      </c>
      <c r="CA323" s="342">
        <f t="shared" ca="1" si="502"/>
        <v>-0.05</v>
      </c>
      <c r="CB323" s="147">
        <f t="shared" si="503"/>
        <v>0.04</v>
      </c>
      <c r="CC323" s="148">
        <f t="shared" si="504"/>
        <v>0</v>
      </c>
      <c r="CD323" s="149">
        <f t="shared" ca="1" si="505"/>
        <v>0.05</v>
      </c>
      <c r="CE323" s="345">
        <f t="shared" ca="1" si="506"/>
        <v>-0.05</v>
      </c>
      <c r="CF323" s="344">
        <f t="shared" ca="1" si="507"/>
        <v>0.05</v>
      </c>
      <c r="CG323" s="343">
        <f t="shared" ca="1" si="508"/>
        <v>-0.05</v>
      </c>
      <c r="CH323" s="342">
        <f t="shared" ca="1" si="509"/>
        <v>-0.05</v>
      </c>
    </row>
    <row r="324" spans="1:86" s="303" customFormat="1" outlineLevel="1">
      <c r="A324" s="303">
        <f t="shared" ca="1" si="517"/>
        <v>1</v>
      </c>
      <c r="B324" s="303" t="str">
        <f t="shared" ca="1" si="488"/>
        <v>EP3 LPD4 LPS2</v>
      </c>
      <c r="C324" s="354">
        <f t="shared" si="516"/>
        <v>3</v>
      </c>
      <c r="D324" s="21">
        <v>0</v>
      </c>
      <c r="E324" s="354">
        <f t="shared" ca="1" si="515"/>
        <v>4</v>
      </c>
      <c r="F324" s="354">
        <f t="shared" ca="1" si="514"/>
        <v>2</v>
      </c>
      <c r="G324" s="21">
        <v>0</v>
      </c>
      <c r="H324" s="21">
        <v>0</v>
      </c>
      <c r="I324" s="21">
        <v>0</v>
      </c>
      <c r="BM324" s="303">
        <v>62</v>
      </c>
      <c r="BN324" s="147">
        <f t="shared" si="489"/>
        <v>0.04</v>
      </c>
      <c r="BO324" s="148">
        <f t="shared" si="490"/>
        <v>0</v>
      </c>
      <c r="BP324" s="149">
        <f t="shared" ca="1" si="491"/>
        <v>0.05</v>
      </c>
      <c r="BQ324" s="345">
        <f t="shared" ca="1" si="492"/>
        <v>0</v>
      </c>
      <c r="BR324" s="344">
        <f t="shared" ca="1" si="493"/>
        <v>0.05</v>
      </c>
      <c r="BS324" s="343">
        <f t="shared" ca="1" si="494"/>
        <v>0</v>
      </c>
      <c r="BT324" s="342">
        <f t="shared" ca="1" si="495"/>
        <v>0</v>
      </c>
      <c r="BU324" s="147">
        <f t="shared" si="496"/>
        <v>0.04</v>
      </c>
      <c r="BV324" s="148">
        <f t="shared" si="497"/>
        <v>0</v>
      </c>
      <c r="BW324" s="149">
        <f t="shared" ca="1" si="498"/>
        <v>0.05</v>
      </c>
      <c r="BX324" s="345">
        <f t="shared" ca="1" si="499"/>
        <v>0</v>
      </c>
      <c r="BY324" s="344">
        <f t="shared" ca="1" si="500"/>
        <v>0.05</v>
      </c>
      <c r="BZ324" s="343">
        <f t="shared" ca="1" si="501"/>
        <v>0</v>
      </c>
      <c r="CA324" s="342">
        <f t="shared" ca="1" si="502"/>
        <v>0</v>
      </c>
      <c r="CB324" s="147">
        <f t="shared" si="503"/>
        <v>0.04</v>
      </c>
      <c r="CC324" s="148">
        <f t="shared" si="504"/>
        <v>0</v>
      </c>
      <c r="CD324" s="149">
        <f t="shared" ca="1" si="505"/>
        <v>0.05</v>
      </c>
      <c r="CE324" s="345">
        <f t="shared" ca="1" si="506"/>
        <v>0</v>
      </c>
      <c r="CF324" s="344">
        <f t="shared" ca="1" si="507"/>
        <v>0.05</v>
      </c>
      <c r="CG324" s="343">
        <f t="shared" ca="1" si="508"/>
        <v>0</v>
      </c>
      <c r="CH324" s="342">
        <f t="shared" ca="1" si="509"/>
        <v>0</v>
      </c>
    </row>
    <row r="325" spans="1:86" s="303" customFormat="1" outlineLevel="1">
      <c r="A325" s="303">
        <f t="shared" ca="1" si="517"/>
        <v>1</v>
      </c>
      <c r="B325" s="303" t="str">
        <f t="shared" ca="1" si="488"/>
        <v>EP3 LPD4 LPS3</v>
      </c>
      <c r="C325" s="354">
        <f t="shared" si="516"/>
        <v>3</v>
      </c>
      <c r="D325" s="21">
        <v>0</v>
      </c>
      <c r="E325" s="354">
        <f t="shared" ca="1" si="515"/>
        <v>4</v>
      </c>
      <c r="F325" s="354">
        <f t="shared" ca="1" si="514"/>
        <v>3</v>
      </c>
      <c r="G325" s="21">
        <v>0</v>
      </c>
      <c r="H325" s="21">
        <v>0</v>
      </c>
      <c r="I325" s="21">
        <v>0</v>
      </c>
      <c r="BM325" s="303">
        <v>63</v>
      </c>
      <c r="BN325" s="147">
        <f t="shared" si="489"/>
        <v>0.04</v>
      </c>
      <c r="BO325" s="148">
        <f t="shared" si="490"/>
        <v>0</v>
      </c>
      <c r="BP325" s="149">
        <f t="shared" ca="1" si="491"/>
        <v>0.05</v>
      </c>
      <c r="BQ325" s="345">
        <f t="shared" ca="1" si="492"/>
        <v>0.04</v>
      </c>
      <c r="BR325" s="344">
        <f t="shared" ca="1" si="493"/>
        <v>0.05</v>
      </c>
      <c r="BS325" s="343">
        <f t="shared" ca="1" si="494"/>
        <v>0.04</v>
      </c>
      <c r="BT325" s="342">
        <f t="shared" ca="1" si="495"/>
        <v>0.04</v>
      </c>
      <c r="BU325" s="147">
        <f t="shared" si="496"/>
        <v>0.04</v>
      </c>
      <c r="BV325" s="148">
        <f t="shared" si="497"/>
        <v>0</v>
      </c>
      <c r="BW325" s="149">
        <f t="shared" ca="1" si="498"/>
        <v>0.05</v>
      </c>
      <c r="BX325" s="345">
        <f t="shared" ca="1" si="499"/>
        <v>0.04</v>
      </c>
      <c r="BY325" s="344">
        <f t="shared" ca="1" si="500"/>
        <v>0.05</v>
      </c>
      <c r="BZ325" s="343">
        <f t="shared" ca="1" si="501"/>
        <v>0.04</v>
      </c>
      <c r="CA325" s="342">
        <f t="shared" ca="1" si="502"/>
        <v>0.04</v>
      </c>
      <c r="CB325" s="147">
        <f t="shared" si="503"/>
        <v>0.04</v>
      </c>
      <c r="CC325" s="148">
        <f t="shared" si="504"/>
        <v>0</v>
      </c>
      <c r="CD325" s="149">
        <f t="shared" ca="1" si="505"/>
        <v>0.05</v>
      </c>
      <c r="CE325" s="345">
        <f t="shared" ca="1" si="506"/>
        <v>0.04</v>
      </c>
      <c r="CF325" s="344">
        <f t="shared" ca="1" si="507"/>
        <v>0.05</v>
      </c>
      <c r="CG325" s="343">
        <f t="shared" ca="1" si="508"/>
        <v>0.04</v>
      </c>
      <c r="CH325" s="342">
        <f t="shared" ca="1" si="509"/>
        <v>0.04</v>
      </c>
    </row>
    <row r="326" spans="1:86" s="303" customFormat="1" outlineLevel="1">
      <c r="A326" s="303">
        <f t="shared" ca="1" si="517"/>
        <v>1</v>
      </c>
      <c r="B326" s="303" t="str">
        <f t="shared" ca="1" si="488"/>
        <v>EP3 LPD4 LPS4</v>
      </c>
      <c r="C326" s="354">
        <f t="shared" si="516"/>
        <v>3</v>
      </c>
      <c r="D326" s="21">
        <v>0</v>
      </c>
      <c r="E326" s="354">
        <f t="shared" ca="1" si="515"/>
        <v>4</v>
      </c>
      <c r="F326" s="354">
        <f t="shared" ca="1" si="514"/>
        <v>4</v>
      </c>
      <c r="G326" s="21">
        <v>0</v>
      </c>
      <c r="H326" s="21">
        <v>0</v>
      </c>
      <c r="I326" s="21">
        <v>0</v>
      </c>
      <c r="BM326" s="303">
        <v>64</v>
      </c>
      <c r="BN326" s="147">
        <f t="shared" si="489"/>
        <v>0.04</v>
      </c>
      <c r="BO326" s="148">
        <f t="shared" si="490"/>
        <v>0</v>
      </c>
      <c r="BP326" s="149">
        <f t="shared" ca="1" si="491"/>
        <v>0.05</v>
      </c>
      <c r="BQ326" s="345">
        <f t="shared" ca="1" si="492"/>
        <v>0.08</v>
      </c>
      <c r="BR326" s="344">
        <f t="shared" ca="1" si="493"/>
        <v>0.05</v>
      </c>
      <c r="BS326" s="343">
        <f t="shared" ca="1" si="494"/>
        <v>0.08</v>
      </c>
      <c r="BT326" s="342">
        <f t="shared" ca="1" si="495"/>
        <v>0.08</v>
      </c>
      <c r="BU326" s="147">
        <f t="shared" si="496"/>
        <v>0.04</v>
      </c>
      <c r="BV326" s="148">
        <f t="shared" si="497"/>
        <v>0</v>
      </c>
      <c r="BW326" s="149">
        <f t="shared" ca="1" si="498"/>
        <v>0.05</v>
      </c>
      <c r="BX326" s="345">
        <f t="shared" ca="1" si="499"/>
        <v>0.08</v>
      </c>
      <c r="BY326" s="344">
        <f t="shared" ca="1" si="500"/>
        <v>0.05</v>
      </c>
      <c r="BZ326" s="343">
        <f t="shared" ca="1" si="501"/>
        <v>0.08</v>
      </c>
      <c r="CA326" s="342">
        <f t="shared" ca="1" si="502"/>
        <v>0.08</v>
      </c>
      <c r="CB326" s="147">
        <f t="shared" si="503"/>
        <v>0.04</v>
      </c>
      <c r="CC326" s="148">
        <f t="shared" si="504"/>
        <v>0</v>
      </c>
      <c r="CD326" s="149">
        <f t="shared" ca="1" si="505"/>
        <v>0.05</v>
      </c>
      <c r="CE326" s="345">
        <f t="shared" ca="1" si="506"/>
        <v>0.08</v>
      </c>
      <c r="CF326" s="344">
        <f t="shared" ca="1" si="507"/>
        <v>0.05</v>
      </c>
      <c r="CG326" s="343">
        <f t="shared" ca="1" si="508"/>
        <v>0.08</v>
      </c>
      <c r="CH326" s="342">
        <f t="shared" ca="1" si="509"/>
        <v>0.08</v>
      </c>
    </row>
    <row r="327" spans="1:86" s="303" customFormat="1" outlineLevel="1">
      <c r="A327" s="303">
        <f t="shared" ca="1" si="517"/>
        <v>1</v>
      </c>
      <c r="B327" s="303" t="str">
        <f t="shared" ref="B327:B390" ca="1" si="518">"EP"&amp;$C327&amp;IF($A327=0," LPAll"&amp;$D327,"")&amp;IF($A327=1," LPD"&amp;$E327&amp;" LPS"&amp;$F327,"")&amp;IF($A327=2," LPD"&amp;$G327&amp;" LPS"&amp;$H327&amp;" LPM"&amp;$I327,"")</f>
        <v>EP4 LPD1 LPS1</v>
      </c>
      <c r="C327" s="354">
        <f t="shared" si="516"/>
        <v>4</v>
      </c>
      <c r="D327" s="21">
        <v>0</v>
      </c>
      <c r="E327" s="354">
        <f t="shared" ca="1" si="515"/>
        <v>1</v>
      </c>
      <c r="F327" s="354">
        <f t="shared" ca="1" si="514"/>
        <v>1</v>
      </c>
      <c r="G327" s="21">
        <v>0</v>
      </c>
      <c r="H327" s="21">
        <v>0</v>
      </c>
      <c r="I327" s="21">
        <v>0</v>
      </c>
      <c r="BM327" s="303">
        <v>65</v>
      </c>
      <c r="BN327" s="147">
        <f t="shared" ref="BN327:BN390" si="519">IF($C327=0,0,INDEX($M$263:$M$266,$C327,1))</f>
        <v>0.08</v>
      </c>
      <c r="BO327" s="148">
        <f t="shared" ref="BO327:BO390" si="520">IF($D327=0,0,INDEX($N$263:$N$266,$D327,1))</f>
        <v>0</v>
      </c>
      <c r="BP327" s="149">
        <f t="shared" ref="BP327:BP390" ca="1" si="521">IF($E327=0,BO327,INDEX($O$263:$O$266,$E327,1))</f>
        <v>-0.08</v>
      </c>
      <c r="BQ327" s="345">
        <f t="shared" ref="BQ327:BQ390" ca="1" si="522">IF($F327=0,BO327,INDEX($P$263:$P$266,$F327,1))</f>
        <v>-0.05</v>
      </c>
      <c r="BR327" s="344">
        <f t="shared" ref="BR327:BR390" ca="1" si="523">IF($G327=0,BP327,INDEX($O$263:$O$266,$G327,1))</f>
        <v>-0.08</v>
      </c>
      <c r="BS327" s="343">
        <f t="shared" ref="BS327:BS390" ca="1" si="524">IF($H327=0,BQ327,INDEX($P$263:$P$266,$H327,1))</f>
        <v>-0.05</v>
      </c>
      <c r="BT327" s="342">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345">
        <f t="shared" ref="BX327:BX390" ca="1" si="529">IF($F327=0,BV327,INDEX($P$263:$P$266,$F327,1))</f>
        <v>-0.05</v>
      </c>
      <c r="BY327" s="344">
        <f t="shared" ref="BY327:BY390" ca="1" si="530">IF($G327=0,BW327,INDEX($O$263:$O$266,$G327,1))</f>
        <v>-0.08</v>
      </c>
      <c r="BZ327" s="343">
        <f t="shared" ref="BZ327:BZ390" ca="1" si="531">IF($H327=0,BX327,INDEX($P$263:$P$266,$H327,1))</f>
        <v>-0.05</v>
      </c>
      <c r="CA327" s="342">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345">
        <f t="shared" ref="CE327:CE390" ca="1" si="536">IF($F327=0,CC327,INDEX($P$263:$P$266,$F327,1))</f>
        <v>-0.05</v>
      </c>
      <c r="CF327" s="344">
        <f t="shared" ref="CF327:CF390" ca="1" si="537">IF($G327=0,CD327,INDEX($O$263:$O$266,$G327,1))</f>
        <v>-0.08</v>
      </c>
      <c r="CG327" s="343">
        <f t="shared" ref="CG327:CG390" ca="1" si="538">IF($H327=0,CE327,INDEX($P$263:$P$266,$H327,1))</f>
        <v>-0.05</v>
      </c>
      <c r="CH327" s="342">
        <f t="shared" ref="CH327:CH390" ca="1" si="539">IF($I327=0,CE327,INDEX($Q$263:$Q$266,$I327,1))</f>
        <v>-0.05</v>
      </c>
    </row>
    <row r="328" spans="1:86" s="303" customFormat="1" outlineLevel="1">
      <c r="A328" s="303">
        <f t="shared" ca="1" si="517"/>
        <v>1</v>
      </c>
      <c r="B328" s="303" t="str">
        <f t="shared" ca="1" si="518"/>
        <v>EP4 LPD1 LPS2</v>
      </c>
      <c r="C328" s="354">
        <f t="shared" si="516"/>
        <v>4</v>
      </c>
      <c r="D328" s="21">
        <v>0</v>
      </c>
      <c r="E328" s="354">
        <f t="shared" ca="1" si="515"/>
        <v>1</v>
      </c>
      <c r="F328" s="354">
        <f t="shared" ca="1" si="514"/>
        <v>2</v>
      </c>
      <c r="G328" s="21">
        <v>0</v>
      </c>
      <c r="H328" s="21">
        <v>0</v>
      </c>
      <c r="I328" s="21">
        <v>0</v>
      </c>
      <c r="BM328" s="303">
        <v>66</v>
      </c>
      <c r="BN328" s="147">
        <f t="shared" si="519"/>
        <v>0.08</v>
      </c>
      <c r="BO328" s="148">
        <f t="shared" si="520"/>
        <v>0</v>
      </c>
      <c r="BP328" s="149">
        <f t="shared" ca="1" si="521"/>
        <v>-0.08</v>
      </c>
      <c r="BQ328" s="345">
        <f t="shared" ca="1" si="522"/>
        <v>0</v>
      </c>
      <c r="BR328" s="344">
        <f t="shared" ca="1" si="523"/>
        <v>-0.08</v>
      </c>
      <c r="BS328" s="343">
        <f t="shared" ca="1" si="524"/>
        <v>0</v>
      </c>
      <c r="BT328" s="342">
        <f t="shared" ca="1" si="525"/>
        <v>0</v>
      </c>
      <c r="BU328" s="147">
        <f t="shared" si="526"/>
        <v>0.08</v>
      </c>
      <c r="BV328" s="148">
        <f t="shared" si="527"/>
        <v>0</v>
      </c>
      <c r="BW328" s="149">
        <f t="shared" ca="1" si="528"/>
        <v>-0.08</v>
      </c>
      <c r="BX328" s="345">
        <f t="shared" ca="1" si="529"/>
        <v>0</v>
      </c>
      <c r="BY328" s="344">
        <f t="shared" ca="1" si="530"/>
        <v>-0.08</v>
      </c>
      <c r="BZ328" s="343">
        <f t="shared" ca="1" si="531"/>
        <v>0</v>
      </c>
      <c r="CA328" s="342">
        <f t="shared" ca="1" si="532"/>
        <v>0</v>
      </c>
      <c r="CB328" s="147">
        <f t="shared" si="533"/>
        <v>0.08</v>
      </c>
      <c r="CC328" s="148">
        <f t="shared" si="534"/>
        <v>0</v>
      </c>
      <c r="CD328" s="149">
        <f t="shared" ca="1" si="535"/>
        <v>-0.08</v>
      </c>
      <c r="CE328" s="345">
        <f t="shared" ca="1" si="536"/>
        <v>0</v>
      </c>
      <c r="CF328" s="344">
        <f t="shared" ca="1" si="537"/>
        <v>-0.08</v>
      </c>
      <c r="CG328" s="343">
        <f t="shared" ca="1" si="538"/>
        <v>0</v>
      </c>
      <c r="CH328" s="342">
        <f t="shared" ca="1" si="539"/>
        <v>0</v>
      </c>
    </row>
    <row r="329" spans="1:86" s="303" customFormat="1" outlineLevel="1">
      <c r="A329" s="303">
        <f t="shared" ca="1" si="517"/>
        <v>1</v>
      </c>
      <c r="B329" s="303" t="str">
        <f t="shared" ca="1" si="518"/>
        <v>EP4 LPD1 LPS3</v>
      </c>
      <c r="C329" s="354">
        <f t="shared" si="516"/>
        <v>4</v>
      </c>
      <c r="D329" s="21">
        <v>0</v>
      </c>
      <c r="E329" s="354">
        <f t="shared" ca="1" si="515"/>
        <v>1</v>
      </c>
      <c r="F329" s="354">
        <f t="shared" ca="1" si="514"/>
        <v>3</v>
      </c>
      <c r="G329" s="21">
        <v>0</v>
      </c>
      <c r="H329" s="21">
        <v>0</v>
      </c>
      <c r="I329" s="21">
        <v>0</v>
      </c>
      <c r="BM329" s="303">
        <v>67</v>
      </c>
      <c r="BN329" s="147">
        <f t="shared" si="519"/>
        <v>0.08</v>
      </c>
      <c r="BO329" s="148">
        <f t="shared" si="520"/>
        <v>0</v>
      </c>
      <c r="BP329" s="149">
        <f t="shared" ca="1" si="521"/>
        <v>-0.08</v>
      </c>
      <c r="BQ329" s="345">
        <f t="shared" ca="1" si="522"/>
        <v>0.04</v>
      </c>
      <c r="BR329" s="344">
        <f t="shared" ca="1" si="523"/>
        <v>-0.08</v>
      </c>
      <c r="BS329" s="343">
        <f t="shared" ca="1" si="524"/>
        <v>0.04</v>
      </c>
      <c r="BT329" s="342">
        <f t="shared" ca="1" si="525"/>
        <v>0.04</v>
      </c>
      <c r="BU329" s="147">
        <f t="shared" si="526"/>
        <v>0.08</v>
      </c>
      <c r="BV329" s="148">
        <f t="shared" si="527"/>
        <v>0</v>
      </c>
      <c r="BW329" s="149">
        <f t="shared" ca="1" si="528"/>
        <v>-0.08</v>
      </c>
      <c r="BX329" s="345">
        <f t="shared" ca="1" si="529"/>
        <v>0.04</v>
      </c>
      <c r="BY329" s="344">
        <f t="shared" ca="1" si="530"/>
        <v>-0.08</v>
      </c>
      <c r="BZ329" s="343">
        <f t="shared" ca="1" si="531"/>
        <v>0.04</v>
      </c>
      <c r="CA329" s="342">
        <f t="shared" ca="1" si="532"/>
        <v>0.04</v>
      </c>
      <c r="CB329" s="147">
        <f t="shared" si="533"/>
        <v>0.08</v>
      </c>
      <c r="CC329" s="148">
        <f t="shared" si="534"/>
        <v>0</v>
      </c>
      <c r="CD329" s="149">
        <f t="shared" ca="1" si="535"/>
        <v>-0.08</v>
      </c>
      <c r="CE329" s="345">
        <f t="shared" ca="1" si="536"/>
        <v>0.04</v>
      </c>
      <c r="CF329" s="344">
        <f t="shared" ca="1" si="537"/>
        <v>-0.08</v>
      </c>
      <c r="CG329" s="343">
        <f t="shared" ca="1" si="538"/>
        <v>0.04</v>
      </c>
      <c r="CH329" s="342">
        <f t="shared" ca="1" si="539"/>
        <v>0.04</v>
      </c>
    </row>
    <row r="330" spans="1:86" s="303" customFormat="1" outlineLevel="1">
      <c r="A330" s="303">
        <f t="shared" ca="1" si="517"/>
        <v>1</v>
      </c>
      <c r="B330" s="303" t="str">
        <f t="shared" ca="1" si="518"/>
        <v>EP4 LPD1 LPS4</v>
      </c>
      <c r="C330" s="354">
        <f t="shared" si="516"/>
        <v>4</v>
      </c>
      <c r="D330" s="21">
        <v>0</v>
      </c>
      <c r="E330" s="354">
        <f t="shared" ca="1" si="515"/>
        <v>1</v>
      </c>
      <c r="F330" s="354">
        <f t="shared" ca="1" si="514"/>
        <v>4</v>
      </c>
      <c r="G330" s="21">
        <v>0</v>
      </c>
      <c r="H330" s="21">
        <v>0</v>
      </c>
      <c r="I330" s="21">
        <v>0</v>
      </c>
      <c r="BM330" s="303">
        <v>68</v>
      </c>
      <c r="BN330" s="147">
        <f t="shared" si="519"/>
        <v>0.08</v>
      </c>
      <c r="BO330" s="148">
        <f t="shared" si="520"/>
        <v>0</v>
      </c>
      <c r="BP330" s="149">
        <f t="shared" ca="1" si="521"/>
        <v>-0.08</v>
      </c>
      <c r="BQ330" s="345">
        <f t="shared" ca="1" si="522"/>
        <v>0.08</v>
      </c>
      <c r="BR330" s="344">
        <f t="shared" ca="1" si="523"/>
        <v>-0.08</v>
      </c>
      <c r="BS330" s="343">
        <f t="shared" ca="1" si="524"/>
        <v>0.08</v>
      </c>
      <c r="BT330" s="342">
        <f t="shared" ca="1" si="525"/>
        <v>0.08</v>
      </c>
      <c r="BU330" s="147">
        <f t="shared" si="526"/>
        <v>0.08</v>
      </c>
      <c r="BV330" s="148">
        <f t="shared" si="527"/>
        <v>0</v>
      </c>
      <c r="BW330" s="149">
        <f t="shared" ca="1" si="528"/>
        <v>-0.08</v>
      </c>
      <c r="BX330" s="345">
        <f t="shared" ca="1" si="529"/>
        <v>0.08</v>
      </c>
      <c r="BY330" s="344">
        <f t="shared" ca="1" si="530"/>
        <v>-0.08</v>
      </c>
      <c r="BZ330" s="343">
        <f t="shared" ca="1" si="531"/>
        <v>0.08</v>
      </c>
      <c r="CA330" s="342">
        <f t="shared" ca="1" si="532"/>
        <v>0.08</v>
      </c>
      <c r="CB330" s="147">
        <f t="shared" si="533"/>
        <v>0.08</v>
      </c>
      <c r="CC330" s="148">
        <f t="shared" si="534"/>
        <v>0</v>
      </c>
      <c r="CD330" s="149">
        <f t="shared" ca="1" si="535"/>
        <v>-0.08</v>
      </c>
      <c r="CE330" s="345">
        <f t="shared" ca="1" si="536"/>
        <v>0.08</v>
      </c>
      <c r="CF330" s="344">
        <f t="shared" ca="1" si="537"/>
        <v>-0.08</v>
      </c>
      <c r="CG330" s="343">
        <f t="shared" ca="1" si="538"/>
        <v>0.08</v>
      </c>
      <c r="CH330" s="342">
        <f t="shared" ca="1" si="539"/>
        <v>0.08</v>
      </c>
    </row>
    <row r="331" spans="1:86" s="303" customFormat="1" outlineLevel="1">
      <c r="A331" s="303">
        <f t="shared" ca="1" si="517"/>
        <v>1</v>
      </c>
      <c r="B331" s="303" t="str">
        <f t="shared" ca="1" si="518"/>
        <v>EP4 LPD2 LPS1</v>
      </c>
      <c r="C331" s="354">
        <f t="shared" si="516"/>
        <v>4</v>
      </c>
      <c r="D331" s="21">
        <v>0</v>
      </c>
      <c r="E331" s="354">
        <f t="shared" ca="1" si="515"/>
        <v>2</v>
      </c>
      <c r="F331" s="354">
        <f t="shared" ca="1" si="514"/>
        <v>1</v>
      </c>
      <c r="G331" s="21">
        <v>0</v>
      </c>
      <c r="H331" s="21">
        <v>0</v>
      </c>
      <c r="I331" s="21">
        <v>0</v>
      </c>
      <c r="BM331" s="303">
        <v>69</v>
      </c>
      <c r="BN331" s="147">
        <f t="shared" si="519"/>
        <v>0.08</v>
      </c>
      <c r="BO331" s="148">
        <f t="shared" si="520"/>
        <v>0</v>
      </c>
      <c r="BP331" s="149">
        <f t="shared" ca="1" si="521"/>
        <v>-0.04</v>
      </c>
      <c r="BQ331" s="345">
        <f t="shared" ca="1" si="522"/>
        <v>-0.05</v>
      </c>
      <c r="BR331" s="344">
        <f t="shared" ca="1" si="523"/>
        <v>-0.04</v>
      </c>
      <c r="BS331" s="343">
        <f t="shared" ca="1" si="524"/>
        <v>-0.05</v>
      </c>
      <c r="BT331" s="342">
        <f t="shared" ca="1" si="525"/>
        <v>-0.05</v>
      </c>
      <c r="BU331" s="147">
        <f t="shared" si="526"/>
        <v>0.08</v>
      </c>
      <c r="BV331" s="148">
        <f t="shared" si="527"/>
        <v>0</v>
      </c>
      <c r="BW331" s="149">
        <f t="shared" ca="1" si="528"/>
        <v>-0.04</v>
      </c>
      <c r="BX331" s="345">
        <f t="shared" ca="1" si="529"/>
        <v>-0.05</v>
      </c>
      <c r="BY331" s="344">
        <f t="shared" ca="1" si="530"/>
        <v>-0.04</v>
      </c>
      <c r="BZ331" s="343">
        <f t="shared" ca="1" si="531"/>
        <v>-0.05</v>
      </c>
      <c r="CA331" s="342">
        <f t="shared" ca="1" si="532"/>
        <v>-0.05</v>
      </c>
      <c r="CB331" s="147">
        <f t="shared" si="533"/>
        <v>0.08</v>
      </c>
      <c r="CC331" s="148">
        <f t="shared" si="534"/>
        <v>0</v>
      </c>
      <c r="CD331" s="149">
        <f t="shared" ca="1" si="535"/>
        <v>-0.04</v>
      </c>
      <c r="CE331" s="345">
        <f t="shared" ca="1" si="536"/>
        <v>-0.05</v>
      </c>
      <c r="CF331" s="344">
        <f t="shared" ca="1" si="537"/>
        <v>-0.04</v>
      </c>
      <c r="CG331" s="343">
        <f t="shared" ca="1" si="538"/>
        <v>-0.05</v>
      </c>
      <c r="CH331" s="342">
        <f t="shared" ca="1" si="539"/>
        <v>-0.05</v>
      </c>
    </row>
    <row r="332" spans="1:86" s="303" customFormat="1" outlineLevel="1">
      <c r="A332" s="303">
        <f t="shared" ca="1" si="517"/>
        <v>1</v>
      </c>
      <c r="B332" s="303" t="str">
        <f t="shared" ca="1" si="518"/>
        <v>EP4 LPD2 LPS2</v>
      </c>
      <c r="C332" s="354">
        <f t="shared" si="516"/>
        <v>4</v>
      </c>
      <c r="D332" s="21">
        <v>0</v>
      </c>
      <c r="E332" s="354">
        <f t="shared" ca="1" si="515"/>
        <v>2</v>
      </c>
      <c r="F332" s="354">
        <f t="shared" ca="1" si="514"/>
        <v>2</v>
      </c>
      <c r="G332" s="21">
        <v>0</v>
      </c>
      <c r="H332" s="21">
        <v>0</v>
      </c>
      <c r="I332" s="21">
        <v>0</v>
      </c>
      <c r="BM332" s="303">
        <v>70</v>
      </c>
      <c r="BN332" s="147">
        <f t="shared" si="519"/>
        <v>0.08</v>
      </c>
      <c r="BO332" s="148">
        <f t="shared" si="520"/>
        <v>0</v>
      </c>
      <c r="BP332" s="149">
        <f t="shared" ca="1" si="521"/>
        <v>-0.04</v>
      </c>
      <c r="BQ332" s="345">
        <f t="shared" ca="1" si="522"/>
        <v>0</v>
      </c>
      <c r="BR332" s="344">
        <f t="shared" ca="1" si="523"/>
        <v>-0.04</v>
      </c>
      <c r="BS332" s="343">
        <f t="shared" ca="1" si="524"/>
        <v>0</v>
      </c>
      <c r="BT332" s="342">
        <f t="shared" ca="1" si="525"/>
        <v>0</v>
      </c>
      <c r="BU332" s="147">
        <f t="shared" si="526"/>
        <v>0.08</v>
      </c>
      <c r="BV332" s="148">
        <f t="shared" si="527"/>
        <v>0</v>
      </c>
      <c r="BW332" s="149">
        <f t="shared" ca="1" si="528"/>
        <v>-0.04</v>
      </c>
      <c r="BX332" s="345">
        <f t="shared" ca="1" si="529"/>
        <v>0</v>
      </c>
      <c r="BY332" s="344">
        <f t="shared" ca="1" si="530"/>
        <v>-0.04</v>
      </c>
      <c r="BZ332" s="343">
        <f t="shared" ca="1" si="531"/>
        <v>0</v>
      </c>
      <c r="CA332" s="342">
        <f t="shared" ca="1" si="532"/>
        <v>0</v>
      </c>
      <c r="CB332" s="147">
        <f t="shared" si="533"/>
        <v>0.08</v>
      </c>
      <c r="CC332" s="148">
        <f t="shared" si="534"/>
        <v>0</v>
      </c>
      <c r="CD332" s="149">
        <f t="shared" ca="1" si="535"/>
        <v>-0.04</v>
      </c>
      <c r="CE332" s="345">
        <f t="shared" ca="1" si="536"/>
        <v>0</v>
      </c>
      <c r="CF332" s="344">
        <f t="shared" ca="1" si="537"/>
        <v>-0.04</v>
      </c>
      <c r="CG332" s="343">
        <f t="shared" ca="1" si="538"/>
        <v>0</v>
      </c>
      <c r="CH332" s="342">
        <f t="shared" ca="1" si="539"/>
        <v>0</v>
      </c>
    </row>
    <row r="333" spans="1:86" s="303" customFormat="1" outlineLevel="1">
      <c r="A333" s="303">
        <f t="shared" ca="1" si="517"/>
        <v>1</v>
      </c>
      <c r="B333" s="303" t="str">
        <f t="shared" ca="1" si="518"/>
        <v>EP4 LPD2 LPS3</v>
      </c>
      <c r="C333" s="354">
        <f t="shared" si="516"/>
        <v>4</v>
      </c>
      <c r="D333" s="21">
        <v>0</v>
      </c>
      <c r="E333" s="354">
        <f t="shared" ca="1" si="515"/>
        <v>2</v>
      </c>
      <c r="F333" s="354">
        <f t="shared" ca="1" si="514"/>
        <v>3</v>
      </c>
      <c r="G333" s="21">
        <v>0</v>
      </c>
      <c r="H333" s="21">
        <v>0</v>
      </c>
      <c r="I333" s="21">
        <v>0</v>
      </c>
      <c r="BM333" s="303">
        <v>71</v>
      </c>
      <c r="BN333" s="147">
        <f t="shared" si="519"/>
        <v>0.08</v>
      </c>
      <c r="BO333" s="148">
        <f t="shared" si="520"/>
        <v>0</v>
      </c>
      <c r="BP333" s="149">
        <f t="shared" ca="1" si="521"/>
        <v>-0.04</v>
      </c>
      <c r="BQ333" s="345">
        <f t="shared" ca="1" si="522"/>
        <v>0.04</v>
      </c>
      <c r="BR333" s="344">
        <f t="shared" ca="1" si="523"/>
        <v>-0.04</v>
      </c>
      <c r="BS333" s="343">
        <f t="shared" ca="1" si="524"/>
        <v>0.04</v>
      </c>
      <c r="BT333" s="342">
        <f t="shared" ca="1" si="525"/>
        <v>0.04</v>
      </c>
      <c r="BU333" s="147">
        <f t="shared" si="526"/>
        <v>0.08</v>
      </c>
      <c r="BV333" s="148">
        <f t="shared" si="527"/>
        <v>0</v>
      </c>
      <c r="BW333" s="149">
        <f t="shared" ca="1" si="528"/>
        <v>-0.04</v>
      </c>
      <c r="BX333" s="345">
        <f t="shared" ca="1" si="529"/>
        <v>0.04</v>
      </c>
      <c r="BY333" s="344">
        <f t="shared" ca="1" si="530"/>
        <v>-0.04</v>
      </c>
      <c r="BZ333" s="343">
        <f t="shared" ca="1" si="531"/>
        <v>0.04</v>
      </c>
      <c r="CA333" s="342">
        <f t="shared" ca="1" si="532"/>
        <v>0.04</v>
      </c>
      <c r="CB333" s="147">
        <f t="shared" si="533"/>
        <v>0.08</v>
      </c>
      <c r="CC333" s="148">
        <f t="shared" si="534"/>
        <v>0</v>
      </c>
      <c r="CD333" s="149">
        <f t="shared" ca="1" si="535"/>
        <v>-0.04</v>
      </c>
      <c r="CE333" s="345">
        <f t="shared" ca="1" si="536"/>
        <v>0.04</v>
      </c>
      <c r="CF333" s="344">
        <f t="shared" ca="1" si="537"/>
        <v>-0.04</v>
      </c>
      <c r="CG333" s="343">
        <f t="shared" ca="1" si="538"/>
        <v>0.04</v>
      </c>
      <c r="CH333" s="342">
        <f t="shared" ca="1" si="539"/>
        <v>0.04</v>
      </c>
    </row>
    <row r="334" spans="1:86" s="303" customFormat="1" outlineLevel="1">
      <c r="A334" s="303">
        <f t="shared" ca="1" si="517"/>
        <v>1</v>
      </c>
      <c r="B334" s="303" t="str">
        <f t="shared" ca="1" si="518"/>
        <v>EP4 LPD2 LPS4</v>
      </c>
      <c r="C334" s="354">
        <f t="shared" si="516"/>
        <v>4</v>
      </c>
      <c r="D334" s="21">
        <v>0</v>
      </c>
      <c r="E334" s="354">
        <f t="shared" ca="1" si="515"/>
        <v>2</v>
      </c>
      <c r="F334" s="354">
        <f t="shared" ca="1" si="514"/>
        <v>4</v>
      </c>
      <c r="G334" s="21">
        <v>0</v>
      </c>
      <c r="H334" s="21">
        <v>0</v>
      </c>
      <c r="I334" s="21">
        <v>0</v>
      </c>
      <c r="BM334" s="303">
        <v>72</v>
      </c>
      <c r="BN334" s="147">
        <f t="shared" si="519"/>
        <v>0.08</v>
      </c>
      <c r="BO334" s="148">
        <f t="shared" si="520"/>
        <v>0</v>
      </c>
      <c r="BP334" s="149">
        <f t="shared" ca="1" si="521"/>
        <v>-0.04</v>
      </c>
      <c r="BQ334" s="345">
        <f t="shared" ca="1" si="522"/>
        <v>0.08</v>
      </c>
      <c r="BR334" s="344">
        <f t="shared" ca="1" si="523"/>
        <v>-0.04</v>
      </c>
      <c r="BS334" s="343">
        <f t="shared" ca="1" si="524"/>
        <v>0.08</v>
      </c>
      <c r="BT334" s="342">
        <f t="shared" ca="1" si="525"/>
        <v>0.08</v>
      </c>
      <c r="BU334" s="147">
        <f t="shared" si="526"/>
        <v>0.08</v>
      </c>
      <c r="BV334" s="148">
        <f t="shared" si="527"/>
        <v>0</v>
      </c>
      <c r="BW334" s="149">
        <f t="shared" ca="1" si="528"/>
        <v>-0.04</v>
      </c>
      <c r="BX334" s="345">
        <f t="shared" ca="1" si="529"/>
        <v>0.08</v>
      </c>
      <c r="BY334" s="344">
        <f t="shared" ca="1" si="530"/>
        <v>-0.04</v>
      </c>
      <c r="BZ334" s="343">
        <f t="shared" ca="1" si="531"/>
        <v>0.08</v>
      </c>
      <c r="CA334" s="342">
        <f t="shared" ca="1" si="532"/>
        <v>0.08</v>
      </c>
      <c r="CB334" s="147">
        <f t="shared" si="533"/>
        <v>0.08</v>
      </c>
      <c r="CC334" s="148">
        <f t="shared" si="534"/>
        <v>0</v>
      </c>
      <c r="CD334" s="149">
        <f t="shared" ca="1" si="535"/>
        <v>-0.04</v>
      </c>
      <c r="CE334" s="345">
        <f t="shared" ca="1" si="536"/>
        <v>0.08</v>
      </c>
      <c r="CF334" s="344">
        <f t="shared" ca="1" si="537"/>
        <v>-0.04</v>
      </c>
      <c r="CG334" s="343">
        <f t="shared" ca="1" si="538"/>
        <v>0.08</v>
      </c>
      <c r="CH334" s="342">
        <f t="shared" ca="1" si="539"/>
        <v>0.08</v>
      </c>
    </row>
    <row r="335" spans="1:86" s="303" customFormat="1" outlineLevel="1">
      <c r="A335" s="303">
        <f t="shared" ca="1" si="517"/>
        <v>1</v>
      </c>
      <c r="B335" s="303" t="str">
        <f t="shared" ca="1" si="518"/>
        <v>EP4 LPD3 LPS1</v>
      </c>
      <c r="C335" s="354">
        <f t="shared" si="516"/>
        <v>4</v>
      </c>
      <c r="D335" s="21">
        <v>0</v>
      </c>
      <c r="E335" s="354">
        <f t="shared" ca="1" si="515"/>
        <v>3</v>
      </c>
      <c r="F335" s="354">
        <f t="shared" ca="1" si="514"/>
        <v>1</v>
      </c>
      <c r="G335" s="21">
        <v>0</v>
      </c>
      <c r="H335" s="21">
        <v>0</v>
      </c>
      <c r="I335" s="21">
        <v>0</v>
      </c>
      <c r="BM335" s="303">
        <v>73</v>
      </c>
      <c r="BN335" s="147">
        <f t="shared" si="519"/>
        <v>0.08</v>
      </c>
      <c r="BO335" s="148">
        <f t="shared" si="520"/>
        <v>0</v>
      </c>
      <c r="BP335" s="149">
        <f t="shared" ca="1" si="521"/>
        <v>0</v>
      </c>
      <c r="BQ335" s="345">
        <f t="shared" ca="1" si="522"/>
        <v>-0.05</v>
      </c>
      <c r="BR335" s="344">
        <f t="shared" ca="1" si="523"/>
        <v>0</v>
      </c>
      <c r="BS335" s="343">
        <f t="shared" ca="1" si="524"/>
        <v>-0.05</v>
      </c>
      <c r="BT335" s="342">
        <f t="shared" ca="1" si="525"/>
        <v>-0.05</v>
      </c>
      <c r="BU335" s="147">
        <f t="shared" si="526"/>
        <v>0.08</v>
      </c>
      <c r="BV335" s="148">
        <f t="shared" si="527"/>
        <v>0</v>
      </c>
      <c r="BW335" s="149">
        <f t="shared" ca="1" si="528"/>
        <v>0</v>
      </c>
      <c r="BX335" s="345">
        <f t="shared" ca="1" si="529"/>
        <v>-0.05</v>
      </c>
      <c r="BY335" s="344">
        <f t="shared" ca="1" si="530"/>
        <v>0</v>
      </c>
      <c r="BZ335" s="343">
        <f t="shared" ca="1" si="531"/>
        <v>-0.05</v>
      </c>
      <c r="CA335" s="342">
        <f t="shared" ca="1" si="532"/>
        <v>-0.05</v>
      </c>
      <c r="CB335" s="147">
        <f t="shared" si="533"/>
        <v>0.08</v>
      </c>
      <c r="CC335" s="148">
        <f t="shared" si="534"/>
        <v>0</v>
      </c>
      <c r="CD335" s="149">
        <f t="shared" ca="1" si="535"/>
        <v>0</v>
      </c>
      <c r="CE335" s="345">
        <f t="shared" ca="1" si="536"/>
        <v>-0.05</v>
      </c>
      <c r="CF335" s="344">
        <f t="shared" ca="1" si="537"/>
        <v>0</v>
      </c>
      <c r="CG335" s="343">
        <f t="shared" ca="1" si="538"/>
        <v>-0.05</v>
      </c>
      <c r="CH335" s="342">
        <f t="shared" ca="1" si="539"/>
        <v>-0.05</v>
      </c>
    </row>
    <row r="336" spans="1:86" s="303" customFormat="1" outlineLevel="1">
      <c r="A336" s="303">
        <f t="shared" ca="1" si="517"/>
        <v>1</v>
      </c>
      <c r="B336" s="303" t="str">
        <f t="shared" ca="1" si="518"/>
        <v>EP4 LPD3 LPS2</v>
      </c>
      <c r="C336" s="354">
        <f t="shared" si="516"/>
        <v>4</v>
      </c>
      <c r="D336" s="21">
        <v>0</v>
      </c>
      <c r="E336" s="354">
        <f t="shared" ca="1" si="515"/>
        <v>3</v>
      </c>
      <c r="F336" s="354">
        <f t="shared" ca="1" si="514"/>
        <v>2</v>
      </c>
      <c r="G336" s="21">
        <v>0</v>
      </c>
      <c r="H336" s="21">
        <v>0</v>
      </c>
      <c r="I336" s="21">
        <v>0</v>
      </c>
      <c r="BM336" s="303">
        <v>74</v>
      </c>
      <c r="BN336" s="147">
        <f t="shared" si="519"/>
        <v>0.08</v>
      </c>
      <c r="BO336" s="148">
        <f t="shared" si="520"/>
        <v>0</v>
      </c>
      <c r="BP336" s="149">
        <f t="shared" ca="1" si="521"/>
        <v>0</v>
      </c>
      <c r="BQ336" s="345">
        <f t="shared" ca="1" si="522"/>
        <v>0</v>
      </c>
      <c r="BR336" s="344">
        <f t="shared" ca="1" si="523"/>
        <v>0</v>
      </c>
      <c r="BS336" s="343">
        <f t="shared" ca="1" si="524"/>
        <v>0</v>
      </c>
      <c r="BT336" s="342">
        <f t="shared" ca="1" si="525"/>
        <v>0</v>
      </c>
      <c r="BU336" s="147">
        <f t="shared" si="526"/>
        <v>0.08</v>
      </c>
      <c r="BV336" s="148">
        <f t="shared" si="527"/>
        <v>0</v>
      </c>
      <c r="BW336" s="149">
        <f t="shared" ca="1" si="528"/>
        <v>0</v>
      </c>
      <c r="BX336" s="345">
        <f t="shared" ca="1" si="529"/>
        <v>0</v>
      </c>
      <c r="BY336" s="344">
        <f t="shared" ca="1" si="530"/>
        <v>0</v>
      </c>
      <c r="BZ336" s="343">
        <f t="shared" ca="1" si="531"/>
        <v>0</v>
      </c>
      <c r="CA336" s="342">
        <f t="shared" ca="1" si="532"/>
        <v>0</v>
      </c>
      <c r="CB336" s="147">
        <f t="shared" si="533"/>
        <v>0.08</v>
      </c>
      <c r="CC336" s="148">
        <f t="shared" si="534"/>
        <v>0</v>
      </c>
      <c r="CD336" s="149">
        <f t="shared" ca="1" si="535"/>
        <v>0</v>
      </c>
      <c r="CE336" s="345">
        <f t="shared" ca="1" si="536"/>
        <v>0</v>
      </c>
      <c r="CF336" s="344">
        <f t="shared" ca="1" si="537"/>
        <v>0</v>
      </c>
      <c r="CG336" s="343">
        <f t="shared" ca="1" si="538"/>
        <v>0</v>
      </c>
      <c r="CH336" s="342">
        <f t="shared" ca="1" si="539"/>
        <v>0</v>
      </c>
    </row>
    <row r="337" spans="1:86" s="303" customFormat="1" outlineLevel="1">
      <c r="A337" s="303">
        <f t="shared" ca="1" si="517"/>
        <v>1</v>
      </c>
      <c r="B337" s="303" t="str">
        <f t="shared" ca="1" si="518"/>
        <v>EP4 LPD3 LPS3</v>
      </c>
      <c r="C337" s="354">
        <f t="shared" si="516"/>
        <v>4</v>
      </c>
      <c r="D337" s="21">
        <v>0</v>
      </c>
      <c r="E337" s="354">
        <f t="shared" ca="1" si="515"/>
        <v>3</v>
      </c>
      <c r="F337" s="354">
        <f t="shared" ca="1" si="514"/>
        <v>3</v>
      </c>
      <c r="G337" s="21">
        <v>0</v>
      </c>
      <c r="H337" s="21">
        <v>0</v>
      </c>
      <c r="I337" s="21">
        <v>0</v>
      </c>
      <c r="BM337" s="303">
        <v>75</v>
      </c>
      <c r="BN337" s="147">
        <f t="shared" si="519"/>
        <v>0.08</v>
      </c>
      <c r="BO337" s="148">
        <f t="shared" si="520"/>
        <v>0</v>
      </c>
      <c r="BP337" s="149">
        <f t="shared" ca="1" si="521"/>
        <v>0</v>
      </c>
      <c r="BQ337" s="345">
        <f t="shared" ca="1" si="522"/>
        <v>0.04</v>
      </c>
      <c r="BR337" s="344">
        <f t="shared" ca="1" si="523"/>
        <v>0</v>
      </c>
      <c r="BS337" s="343">
        <f t="shared" ca="1" si="524"/>
        <v>0.04</v>
      </c>
      <c r="BT337" s="342">
        <f t="shared" ca="1" si="525"/>
        <v>0.04</v>
      </c>
      <c r="BU337" s="147">
        <f t="shared" si="526"/>
        <v>0.08</v>
      </c>
      <c r="BV337" s="148">
        <f t="shared" si="527"/>
        <v>0</v>
      </c>
      <c r="BW337" s="149">
        <f t="shared" ca="1" si="528"/>
        <v>0</v>
      </c>
      <c r="BX337" s="345">
        <f t="shared" ca="1" si="529"/>
        <v>0.04</v>
      </c>
      <c r="BY337" s="344">
        <f t="shared" ca="1" si="530"/>
        <v>0</v>
      </c>
      <c r="BZ337" s="343">
        <f t="shared" ca="1" si="531"/>
        <v>0.04</v>
      </c>
      <c r="CA337" s="342">
        <f t="shared" ca="1" si="532"/>
        <v>0.04</v>
      </c>
      <c r="CB337" s="147">
        <f t="shared" si="533"/>
        <v>0.08</v>
      </c>
      <c r="CC337" s="148">
        <f t="shared" si="534"/>
        <v>0</v>
      </c>
      <c r="CD337" s="149">
        <f t="shared" ca="1" si="535"/>
        <v>0</v>
      </c>
      <c r="CE337" s="345">
        <f t="shared" ca="1" si="536"/>
        <v>0.04</v>
      </c>
      <c r="CF337" s="344">
        <f t="shared" ca="1" si="537"/>
        <v>0</v>
      </c>
      <c r="CG337" s="343">
        <f t="shared" ca="1" si="538"/>
        <v>0.04</v>
      </c>
      <c r="CH337" s="342">
        <f t="shared" ca="1" si="539"/>
        <v>0.04</v>
      </c>
    </row>
    <row r="338" spans="1:86" s="303" customFormat="1" outlineLevel="1">
      <c r="A338" s="303">
        <f t="shared" ca="1" si="517"/>
        <v>1</v>
      </c>
      <c r="B338" s="303" t="str">
        <f t="shared" ca="1" si="518"/>
        <v>EP4 LPD3 LPS4</v>
      </c>
      <c r="C338" s="354">
        <f t="shared" si="516"/>
        <v>4</v>
      </c>
      <c r="D338" s="21">
        <v>0</v>
      </c>
      <c r="E338" s="354">
        <f t="shared" ca="1" si="515"/>
        <v>3</v>
      </c>
      <c r="F338" s="354">
        <f t="shared" ca="1" si="514"/>
        <v>4</v>
      </c>
      <c r="G338" s="21">
        <v>0</v>
      </c>
      <c r="H338" s="21">
        <v>0</v>
      </c>
      <c r="I338" s="21">
        <v>0</v>
      </c>
      <c r="BM338" s="303">
        <v>76</v>
      </c>
      <c r="BN338" s="147">
        <f t="shared" si="519"/>
        <v>0.08</v>
      </c>
      <c r="BO338" s="148">
        <f t="shared" si="520"/>
        <v>0</v>
      </c>
      <c r="BP338" s="149">
        <f t="shared" ca="1" si="521"/>
        <v>0</v>
      </c>
      <c r="BQ338" s="345">
        <f t="shared" ca="1" si="522"/>
        <v>0.08</v>
      </c>
      <c r="BR338" s="344">
        <f t="shared" ca="1" si="523"/>
        <v>0</v>
      </c>
      <c r="BS338" s="343">
        <f t="shared" ca="1" si="524"/>
        <v>0.08</v>
      </c>
      <c r="BT338" s="342">
        <f t="shared" ca="1" si="525"/>
        <v>0.08</v>
      </c>
      <c r="BU338" s="147">
        <f t="shared" si="526"/>
        <v>0.08</v>
      </c>
      <c r="BV338" s="148">
        <f t="shared" si="527"/>
        <v>0</v>
      </c>
      <c r="BW338" s="149">
        <f t="shared" ca="1" si="528"/>
        <v>0</v>
      </c>
      <c r="BX338" s="345">
        <f t="shared" ca="1" si="529"/>
        <v>0.08</v>
      </c>
      <c r="BY338" s="344">
        <f t="shared" ca="1" si="530"/>
        <v>0</v>
      </c>
      <c r="BZ338" s="343">
        <f t="shared" ca="1" si="531"/>
        <v>0.08</v>
      </c>
      <c r="CA338" s="342">
        <f t="shared" ca="1" si="532"/>
        <v>0.08</v>
      </c>
      <c r="CB338" s="147">
        <f t="shared" si="533"/>
        <v>0.08</v>
      </c>
      <c r="CC338" s="148">
        <f t="shared" si="534"/>
        <v>0</v>
      </c>
      <c r="CD338" s="149">
        <f t="shared" ca="1" si="535"/>
        <v>0</v>
      </c>
      <c r="CE338" s="345">
        <f t="shared" ca="1" si="536"/>
        <v>0.08</v>
      </c>
      <c r="CF338" s="344">
        <f t="shared" ca="1" si="537"/>
        <v>0</v>
      </c>
      <c r="CG338" s="343">
        <f t="shared" ca="1" si="538"/>
        <v>0.08</v>
      </c>
      <c r="CH338" s="342">
        <f t="shared" ca="1" si="539"/>
        <v>0.08</v>
      </c>
    </row>
    <row r="339" spans="1:86" s="303" customFormat="1" outlineLevel="1">
      <c r="A339" s="303">
        <f t="shared" ca="1" si="517"/>
        <v>1</v>
      </c>
      <c r="B339" s="303" t="str">
        <f t="shared" ca="1" si="518"/>
        <v>EP4 LPD4 LPS1</v>
      </c>
      <c r="C339" s="354">
        <f t="shared" si="516"/>
        <v>4</v>
      </c>
      <c r="D339" s="21">
        <v>0</v>
      </c>
      <c r="E339" s="354">
        <f t="shared" ca="1" si="515"/>
        <v>4</v>
      </c>
      <c r="F339" s="354">
        <f t="shared" ca="1" si="514"/>
        <v>1</v>
      </c>
      <c r="G339" s="21">
        <v>0</v>
      </c>
      <c r="H339" s="21">
        <v>0</v>
      </c>
      <c r="I339" s="21">
        <v>0</v>
      </c>
      <c r="BM339" s="303">
        <v>77</v>
      </c>
      <c r="BN339" s="147">
        <f t="shared" si="519"/>
        <v>0.08</v>
      </c>
      <c r="BO339" s="148">
        <f t="shared" si="520"/>
        <v>0</v>
      </c>
      <c r="BP339" s="149">
        <f t="shared" ca="1" si="521"/>
        <v>0.05</v>
      </c>
      <c r="BQ339" s="345">
        <f t="shared" ca="1" si="522"/>
        <v>-0.05</v>
      </c>
      <c r="BR339" s="344">
        <f t="shared" ca="1" si="523"/>
        <v>0.05</v>
      </c>
      <c r="BS339" s="343">
        <f t="shared" ca="1" si="524"/>
        <v>-0.05</v>
      </c>
      <c r="BT339" s="342">
        <f t="shared" ca="1" si="525"/>
        <v>-0.05</v>
      </c>
      <c r="BU339" s="147">
        <f t="shared" si="526"/>
        <v>0.08</v>
      </c>
      <c r="BV339" s="148">
        <f t="shared" si="527"/>
        <v>0</v>
      </c>
      <c r="BW339" s="149">
        <f t="shared" ca="1" si="528"/>
        <v>0.05</v>
      </c>
      <c r="BX339" s="345">
        <f t="shared" ca="1" si="529"/>
        <v>-0.05</v>
      </c>
      <c r="BY339" s="344">
        <f t="shared" ca="1" si="530"/>
        <v>0.05</v>
      </c>
      <c r="BZ339" s="343">
        <f t="shared" ca="1" si="531"/>
        <v>-0.05</v>
      </c>
      <c r="CA339" s="342">
        <f t="shared" ca="1" si="532"/>
        <v>-0.05</v>
      </c>
      <c r="CB339" s="147">
        <f t="shared" si="533"/>
        <v>0.08</v>
      </c>
      <c r="CC339" s="148">
        <f t="shared" si="534"/>
        <v>0</v>
      </c>
      <c r="CD339" s="149">
        <f t="shared" ca="1" si="535"/>
        <v>0.05</v>
      </c>
      <c r="CE339" s="345">
        <f t="shared" ca="1" si="536"/>
        <v>-0.05</v>
      </c>
      <c r="CF339" s="344">
        <f t="shared" ca="1" si="537"/>
        <v>0.05</v>
      </c>
      <c r="CG339" s="343">
        <f t="shared" ca="1" si="538"/>
        <v>-0.05</v>
      </c>
      <c r="CH339" s="342">
        <f t="shared" ca="1" si="539"/>
        <v>-0.05</v>
      </c>
    </row>
    <row r="340" spans="1:86" s="303" customFormat="1" outlineLevel="1">
      <c r="A340" s="303">
        <f t="shared" ca="1" si="517"/>
        <v>1</v>
      </c>
      <c r="B340" s="303" t="str">
        <f t="shared" ca="1" si="518"/>
        <v>EP4 LPD4 LPS2</v>
      </c>
      <c r="C340" s="354">
        <f t="shared" si="516"/>
        <v>4</v>
      </c>
      <c r="D340" s="21">
        <v>0</v>
      </c>
      <c r="E340" s="354">
        <f t="shared" ca="1" si="515"/>
        <v>4</v>
      </c>
      <c r="F340" s="354">
        <f t="shared" ca="1" si="514"/>
        <v>2</v>
      </c>
      <c r="G340" s="21">
        <v>0</v>
      </c>
      <c r="H340" s="21">
        <v>0</v>
      </c>
      <c r="I340" s="21">
        <v>0</v>
      </c>
      <c r="BM340" s="303">
        <v>78</v>
      </c>
      <c r="BN340" s="147">
        <f t="shared" si="519"/>
        <v>0.08</v>
      </c>
      <c r="BO340" s="148">
        <f t="shared" si="520"/>
        <v>0</v>
      </c>
      <c r="BP340" s="149">
        <f t="shared" ca="1" si="521"/>
        <v>0.05</v>
      </c>
      <c r="BQ340" s="345">
        <f t="shared" ca="1" si="522"/>
        <v>0</v>
      </c>
      <c r="BR340" s="344">
        <f t="shared" ca="1" si="523"/>
        <v>0.05</v>
      </c>
      <c r="BS340" s="343">
        <f t="shared" ca="1" si="524"/>
        <v>0</v>
      </c>
      <c r="BT340" s="342">
        <f t="shared" ca="1" si="525"/>
        <v>0</v>
      </c>
      <c r="BU340" s="147">
        <f t="shared" si="526"/>
        <v>0.08</v>
      </c>
      <c r="BV340" s="148">
        <f t="shared" si="527"/>
        <v>0</v>
      </c>
      <c r="BW340" s="149">
        <f t="shared" ca="1" si="528"/>
        <v>0.05</v>
      </c>
      <c r="BX340" s="345">
        <f t="shared" ca="1" si="529"/>
        <v>0</v>
      </c>
      <c r="BY340" s="344">
        <f t="shared" ca="1" si="530"/>
        <v>0.05</v>
      </c>
      <c r="BZ340" s="343">
        <f t="shared" ca="1" si="531"/>
        <v>0</v>
      </c>
      <c r="CA340" s="342">
        <f t="shared" ca="1" si="532"/>
        <v>0</v>
      </c>
      <c r="CB340" s="147">
        <f t="shared" si="533"/>
        <v>0.08</v>
      </c>
      <c r="CC340" s="148">
        <f t="shared" si="534"/>
        <v>0</v>
      </c>
      <c r="CD340" s="149">
        <f t="shared" ca="1" si="535"/>
        <v>0.05</v>
      </c>
      <c r="CE340" s="345">
        <f t="shared" ca="1" si="536"/>
        <v>0</v>
      </c>
      <c r="CF340" s="344">
        <f t="shared" ca="1" si="537"/>
        <v>0.05</v>
      </c>
      <c r="CG340" s="343">
        <f t="shared" ca="1" si="538"/>
        <v>0</v>
      </c>
      <c r="CH340" s="342">
        <f t="shared" ca="1" si="539"/>
        <v>0</v>
      </c>
    </row>
    <row r="341" spans="1:86" s="303" customFormat="1" outlineLevel="1">
      <c r="A341" s="303">
        <f t="shared" ca="1" si="517"/>
        <v>1</v>
      </c>
      <c r="B341" s="303" t="str">
        <f t="shared" ca="1" si="518"/>
        <v>EP4 LPD4 LPS3</v>
      </c>
      <c r="C341" s="354">
        <f t="shared" si="516"/>
        <v>4</v>
      </c>
      <c r="D341" s="21">
        <v>0</v>
      </c>
      <c r="E341" s="354">
        <f t="shared" ca="1" si="515"/>
        <v>4</v>
      </c>
      <c r="F341" s="354">
        <f t="shared" ca="1" si="514"/>
        <v>3</v>
      </c>
      <c r="G341" s="21">
        <v>0</v>
      </c>
      <c r="H341" s="21">
        <v>0</v>
      </c>
      <c r="I341" s="21">
        <v>0</v>
      </c>
      <c r="BM341" s="303">
        <v>79</v>
      </c>
      <c r="BN341" s="147">
        <f t="shared" si="519"/>
        <v>0.08</v>
      </c>
      <c r="BO341" s="148">
        <f t="shared" si="520"/>
        <v>0</v>
      </c>
      <c r="BP341" s="149">
        <f t="shared" ca="1" si="521"/>
        <v>0.05</v>
      </c>
      <c r="BQ341" s="345">
        <f t="shared" ca="1" si="522"/>
        <v>0.04</v>
      </c>
      <c r="BR341" s="344">
        <f t="shared" ca="1" si="523"/>
        <v>0.05</v>
      </c>
      <c r="BS341" s="343">
        <f t="shared" ca="1" si="524"/>
        <v>0.04</v>
      </c>
      <c r="BT341" s="342">
        <f t="shared" ca="1" si="525"/>
        <v>0.04</v>
      </c>
      <c r="BU341" s="147">
        <f t="shared" si="526"/>
        <v>0.08</v>
      </c>
      <c r="BV341" s="148">
        <f t="shared" si="527"/>
        <v>0</v>
      </c>
      <c r="BW341" s="149">
        <f t="shared" ca="1" si="528"/>
        <v>0.05</v>
      </c>
      <c r="BX341" s="345">
        <f t="shared" ca="1" si="529"/>
        <v>0.04</v>
      </c>
      <c r="BY341" s="344">
        <f t="shared" ca="1" si="530"/>
        <v>0.05</v>
      </c>
      <c r="BZ341" s="343">
        <f t="shared" ca="1" si="531"/>
        <v>0.04</v>
      </c>
      <c r="CA341" s="342">
        <f t="shared" ca="1" si="532"/>
        <v>0.04</v>
      </c>
      <c r="CB341" s="147">
        <f t="shared" si="533"/>
        <v>0.08</v>
      </c>
      <c r="CC341" s="148">
        <f t="shared" si="534"/>
        <v>0</v>
      </c>
      <c r="CD341" s="149">
        <f t="shared" ca="1" si="535"/>
        <v>0.05</v>
      </c>
      <c r="CE341" s="345">
        <f t="shared" ca="1" si="536"/>
        <v>0.04</v>
      </c>
      <c r="CF341" s="344">
        <f t="shared" ca="1" si="537"/>
        <v>0.05</v>
      </c>
      <c r="CG341" s="343">
        <f t="shared" ca="1" si="538"/>
        <v>0.04</v>
      </c>
      <c r="CH341" s="342">
        <f t="shared" ca="1" si="539"/>
        <v>0.04</v>
      </c>
    </row>
    <row r="342" spans="1:86" s="303" customFormat="1" outlineLevel="1">
      <c r="A342" s="303">
        <f t="shared" ca="1" si="517"/>
        <v>1</v>
      </c>
      <c r="B342" s="303" t="str">
        <f t="shared" ca="1" si="518"/>
        <v>EP4 LPD4 LPS4</v>
      </c>
      <c r="C342" s="354">
        <f t="shared" si="516"/>
        <v>4</v>
      </c>
      <c r="D342" s="21">
        <v>0</v>
      </c>
      <c r="E342" s="354">
        <f t="shared" ca="1" si="515"/>
        <v>4</v>
      </c>
      <c r="F342" s="354">
        <f t="shared" ca="1" si="514"/>
        <v>4</v>
      </c>
      <c r="G342" s="21">
        <v>0</v>
      </c>
      <c r="H342" s="21">
        <v>0</v>
      </c>
      <c r="I342" s="21">
        <v>0</v>
      </c>
      <c r="BM342" s="303">
        <v>80</v>
      </c>
      <c r="BN342" s="147">
        <f t="shared" si="519"/>
        <v>0.08</v>
      </c>
      <c r="BO342" s="148">
        <f t="shared" si="520"/>
        <v>0</v>
      </c>
      <c r="BP342" s="149">
        <f t="shared" ca="1" si="521"/>
        <v>0.05</v>
      </c>
      <c r="BQ342" s="345">
        <f t="shared" ca="1" si="522"/>
        <v>0.08</v>
      </c>
      <c r="BR342" s="344">
        <f t="shared" ca="1" si="523"/>
        <v>0.05</v>
      </c>
      <c r="BS342" s="343">
        <f t="shared" ca="1" si="524"/>
        <v>0.08</v>
      </c>
      <c r="BT342" s="342">
        <f t="shared" ca="1" si="525"/>
        <v>0.08</v>
      </c>
      <c r="BU342" s="147">
        <f t="shared" si="526"/>
        <v>0.08</v>
      </c>
      <c r="BV342" s="148">
        <f t="shared" si="527"/>
        <v>0</v>
      </c>
      <c r="BW342" s="149">
        <f t="shared" ca="1" si="528"/>
        <v>0.05</v>
      </c>
      <c r="BX342" s="345">
        <f t="shared" ca="1" si="529"/>
        <v>0.08</v>
      </c>
      <c r="BY342" s="344">
        <f t="shared" ca="1" si="530"/>
        <v>0.05</v>
      </c>
      <c r="BZ342" s="343">
        <f t="shared" ca="1" si="531"/>
        <v>0.08</v>
      </c>
      <c r="CA342" s="342">
        <f t="shared" ca="1" si="532"/>
        <v>0.08</v>
      </c>
      <c r="CB342" s="147">
        <f t="shared" si="533"/>
        <v>0.08</v>
      </c>
      <c r="CC342" s="148">
        <f t="shared" si="534"/>
        <v>0</v>
      </c>
      <c r="CD342" s="149">
        <f t="shared" ca="1" si="535"/>
        <v>0.05</v>
      </c>
      <c r="CE342" s="345">
        <f t="shared" ca="1" si="536"/>
        <v>0.08</v>
      </c>
      <c r="CF342" s="344">
        <f t="shared" ca="1" si="537"/>
        <v>0.05</v>
      </c>
      <c r="CG342" s="343">
        <f t="shared" ca="1" si="538"/>
        <v>0.08</v>
      </c>
      <c r="CH342" s="342">
        <f t="shared" ca="1" si="539"/>
        <v>0.08</v>
      </c>
    </row>
    <row r="343" spans="1:86" s="303" customFormat="1" outlineLevel="1">
      <c r="A343" s="302">
        <v>2</v>
      </c>
      <c r="B343" s="303" t="str">
        <f t="shared" si="518"/>
        <v>EP1 LPD1 LPS1 LPM1</v>
      </c>
      <c r="C343" s="21">
        <v>1</v>
      </c>
      <c r="D343" s="21">
        <v>0</v>
      </c>
      <c r="E343" s="354">
        <f t="shared" ca="1" si="515"/>
        <v>0</v>
      </c>
      <c r="F343" s="354">
        <f t="shared" ca="1" si="514"/>
        <v>0</v>
      </c>
      <c r="G343" s="354">
        <f t="shared" ref="G343:G406" si="540">(MOD(G327,4)+1)*($A343=G$258)</f>
        <v>1</v>
      </c>
      <c r="H343" s="354">
        <f t="shared" ref="H343:H406" si="541">(MOD(H339,4)+1)*($A343=H$258)</f>
        <v>1</v>
      </c>
      <c r="I343" s="354">
        <f t="shared" ref="I343:I406" si="542">(MOD(I342,4)+1)*($A343=I$258)</f>
        <v>1</v>
      </c>
      <c r="BM343" s="303">
        <v>81</v>
      </c>
      <c r="BN343" s="147">
        <f t="shared" si="519"/>
        <v>-0.05</v>
      </c>
      <c r="BO343" s="148">
        <f t="shared" si="520"/>
        <v>0</v>
      </c>
      <c r="BP343" s="149">
        <f t="shared" ca="1" si="521"/>
        <v>0</v>
      </c>
      <c r="BQ343" s="345">
        <f t="shared" ca="1" si="522"/>
        <v>0</v>
      </c>
      <c r="BR343" s="344">
        <f t="shared" si="523"/>
        <v>-0.08</v>
      </c>
      <c r="BS343" s="343">
        <f t="shared" si="524"/>
        <v>-0.05</v>
      </c>
      <c r="BT343" s="342">
        <f t="shared" si="525"/>
        <v>-0.05</v>
      </c>
      <c r="BU343" s="147">
        <f t="shared" si="526"/>
        <v>-0.05</v>
      </c>
      <c r="BV343" s="148">
        <f t="shared" si="527"/>
        <v>0</v>
      </c>
      <c r="BW343" s="149">
        <f t="shared" ca="1" si="528"/>
        <v>0</v>
      </c>
      <c r="BX343" s="345">
        <f t="shared" ca="1" si="529"/>
        <v>0</v>
      </c>
      <c r="BY343" s="344">
        <f t="shared" si="530"/>
        <v>-0.08</v>
      </c>
      <c r="BZ343" s="343">
        <f t="shared" si="531"/>
        <v>-0.05</v>
      </c>
      <c r="CA343" s="342">
        <f t="shared" si="532"/>
        <v>-0.05</v>
      </c>
      <c r="CB343" s="147">
        <f t="shared" si="533"/>
        <v>-0.05</v>
      </c>
      <c r="CC343" s="148">
        <f t="shared" si="534"/>
        <v>0</v>
      </c>
      <c r="CD343" s="149">
        <f t="shared" ca="1" si="535"/>
        <v>0</v>
      </c>
      <c r="CE343" s="345">
        <f t="shared" ca="1" si="536"/>
        <v>0</v>
      </c>
      <c r="CF343" s="344">
        <f t="shared" si="537"/>
        <v>-0.08</v>
      </c>
      <c r="CG343" s="343">
        <f t="shared" si="538"/>
        <v>-0.05</v>
      </c>
      <c r="CH343" s="342">
        <f t="shared" si="539"/>
        <v>-0.05</v>
      </c>
    </row>
    <row r="344" spans="1:86" s="303" customFormat="1" outlineLevel="1">
      <c r="A344" s="303">
        <f t="shared" ref="A344:A407" ca="1" si="543">OFFSET(A344,-1,0)</f>
        <v>2</v>
      </c>
      <c r="B344" s="303" t="str">
        <f t="shared" ca="1" si="518"/>
        <v>EP1 LPD1 LPS1 LPM2</v>
      </c>
      <c r="C344" s="21">
        <v>1</v>
      </c>
      <c r="D344" s="21">
        <v>0</v>
      </c>
      <c r="E344" s="354">
        <f t="shared" ca="1" si="515"/>
        <v>0</v>
      </c>
      <c r="F344" s="354">
        <f t="shared" ref="F344:F407" ca="1" si="544">(MOD(F343,4)+1)*($A344=F$258)</f>
        <v>0</v>
      </c>
      <c r="G344" s="354">
        <f t="shared" ca="1" si="540"/>
        <v>1</v>
      </c>
      <c r="H344" s="354">
        <f t="shared" ca="1" si="541"/>
        <v>1</v>
      </c>
      <c r="I344" s="354">
        <f t="shared" ca="1" si="542"/>
        <v>2</v>
      </c>
      <c r="BM344" s="303">
        <v>82</v>
      </c>
      <c r="BN344" s="147">
        <f t="shared" si="519"/>
        <v>-0.05</v>
      </c>
      <c r="BO344" s="148">
        <f t="shared" si="520"/>
        <v>0</v>
      </c>
      <c r="BP344" s="149">
        <f t="shared" ca="1" si="521"/>
        <v>0</v>
      </c>
      <c r="BQ344" s="345">
        <f t="shared" ca="1" si="522"/>
        <v>0</v>
      </c>
      <c r="BR344" s="344">
        <f t="shared" ca="1" si="523"/>
        <v>-0.08</v>
      </c>
      <c r="BS344" s="343">
        <f t="shared" ca="1" si="524"/>
        <v>-0.05</v>
      </c>
      <c r="BT344" s="342">
        <f t="shared" ca="1" si="525"/>
        <v>0</v>
      </c>
      <c r="BU344" s="147">
        <f t="shared" si="526"/>
        <v>-0.05</v>
      </c>
      <c r="BV344" s="148">
        <f t="shared" si="527"/>
        <v>0</v>
      </c>
      <c r="BW344" s="149">
        <f t="shared" ca="1" si="528"/>
        <v>0</v>
      </c>
      <c r="BX344" s="345">
        <f t="shared" ca="1" si="529"/>
        <v>0</v>
      </c>
      <c r="BY344" s="344">
        <f t="shared" ca="1" si="530"/>
        <v>-0.08</v>
      </c>
      <c r="BZ344" s="343">
        <f t="shared" ca="1" si="531"/>
        <v>-0.05</v>
      </c>
      <c r="CA344" s="342">
        <f t="shared" ca="1" si="532"/>
        <v>0</v>
      </c>
      <c r="CB344" s="147">
        <f t="shared" si="533"/>
        <v>-0.05</v>
      </c>
      <c r="CC344" s="148">
        <f t="shared" si="534"/>
        <v>0</v>
      </c>
      <c r="CD344" s="149">
        <f t="shared" ca="1" si="535"/>
        <v>0</v>
      </c>
      <c r="CE344" s="345">
        <f t="shared" ca="1" si="536"/>
        <v>0</v>
      </c>
      <c r="CF344" s="344">
        <f t="shared" ca="1" si="537"/>
        <v>-0.08</v>
      </c>
      <c r="CG344" s="343">
        <f t="shared" ca="1" si="538"/>
        <v>-0.05</v>
      </c>
      <c r="CH344" s="342">
        <f t="shared" ca="1" si="539"/>
        <v>0</v>
      </c>
    </row>
    <row r="345" spans="1:86" s="303" customFormat="1" outlineLevel="1">
      <c r="A345" s="303">
        <f t="shared" ca="1" si="543"/>
        <v>2</v>
      </c>
      <c r="B345" s="303" t="str">
        <f t="shared" ca="1" si="518"/>
        <v>EP1 LPD1 LPS1 LPM3</v>
      </c>
      <c r="C345" s="21">
        <v>1</v>
      </c>
      <c r="D345" s="21">
        <v>0</v>
      </c>
      <c r="E345" s="354">
        <f t="shared" ca="1" si="515"/>
        <v>0</v>
      </c>
      <c r="F345" s="354">
        <f t="shared" ca="1" si="544"/>
        <v>0</v>
      </c>
      <c r="G345" s="354">
        <f t="shared" ca="1" si="540"/>
        <v>1</v>
      </c>
      <c r="H345" s="354">
        <f t="shared" ca="1" si="541"/>
        <v>1</v>
      </c>
      <c r="I345" s="354">
        <f t="shared" ca="1" si="542"/>
        <v>3</v>
      </c>
      <c r="BM345" s="303">
        <v>83</v>
      </c>
      <c r="BN345" s="147">
        <f t="shared" si="519"/>
        <v>-0.05</v>
      </c>
      <c r="BO345" s="148">
        <f t="shared" si="520"/>
        <v>0</v>
      </c>
      <c r="BP345" s="149">
        <f t="shared" ca="1" si="521"/>
        <v>0</v>
      </c>
      <c r="BQ345" s="345">
        <f t="shared" ca="1" si="522"/>
        <v>0</v>
      </c>
      <c r="BR345" s="344">
        <f t="shared" ca="1" si="523"/>
        <v>-0.08</v>
      </c>
      <c r="BS345" s="343">
        <f t="shared" ca="1" si="524"/>
        <v>-0.05</v>
      </c>
      <c r="BT345" s="342">
        <f t="shared" ca="1" si="525"/>
        <v>0.04</v>
      </c>
      <c r="BU345" s="147">
        <f t="shared" si="526"/>
        <v>-0.05</v>
      </c>
      <c r="BV345" s="148">
        <f t="shared" si="527"/>
        <v>0</v>
      </c>
      <c r="BW345" s="149">
        <f t="shared" ca="1" si="528"/>
        <v>0</v>
      </c>
      <c r="BX345" s="345">
        <f t="shared" ca="1" si="529"/>
        <v>0</v>
      </c>
      <c r="BY345" s="344">
        <f t="shared" ca="1" si="530"/>
        <v>-0.08</v>
      </c>
      <c r="BZ345" s="343">
        <f t="shared" ca="1" si="531"/>
        <v>-0.05</v>
      </c>
      <c r="CA345" s="342">
        <f t="shared" ca="1" si="532"/>
        <v>0.04</v>
      </c>
      <c r="CB345" s="147">
        <f t="shared" si="533"/>
        <v>-0.05</v>
      </c>
      <c r="CC345" s="148">
        <f t="shared" si="534"/>
        <v>0</v>
      </c>
      <c r="CD345" s="149">
        <f t="shared" ca="1" si="535"/>
        <v>0</v>
      </c>
      <c r="CE345" s="345">
        <f t="shared" ca="1" si="536"/>
        <v>0</v>
      </c>
      <c r="CF345" s="344">
        <f t="shared" ca="1" si="537"/>
        <v>-0.08</v>
      </c>
      <c r="CG345" s="343">
        <f t="shared" ca="1" si="538"/>
        <v>-0.05</v>
      </c>
      <c r="CH345" s="342">
        <f t="shared" ca="1" si="539"/>
        <v>0.04</v>
      </c>
    </row>
    <row r="346" spans="1:86" s="303" customFormat="1" outlineLevel="1">
      <c r="A346" s="303">
        <f t="shared" ca="1" si="543"/>
        <v>2</v>
      </c>
      <c r="B346" s="303" t="str">
        <f t="shared" ca="1" si="518"/>
        <v>EP1 LPD1 LPS1 LPM4</v>
      </c>
      <c r="C346" s="21">
        <v>1</v>
      </c>
      <c r="D346" s="21">
        <v>0</v>
      </c>
      <c r="E346" s="354">
        <f t="shared" ca="1" si="515"/>
        <v>0</v>
      </c>
      <c r="F346" s="354">
        <f t="shared" ca="1" si="544"/>
        <v>0</v>
      </c>
      <c r="G346" s="354">
        <f t="shared" ca="1" si="540"/>
        <v>1</v>
      </c>
      <c r="H346" s="354">
        <f t="shared" ca="1" si="541"/>
        <v>1</v>
      </c>
      <c r="I346" s="354">
        <f t="shared" ca="1" si="542"/>
        <v>4</v>
      </c>
      <c r="BM346" s="303">
        <v>84</v>
      </c>
      <c r="BN346" s="147">
        <f t="shared" si="519"/>
        <v>-0.05</v>
      </c>
      <c r="BO346" s="148">
        <f t="shared" si="520"/>
        <v>0</v>
      </c>
      <c r="BP346" s="149">
        <f t="shared" ca="1" si="521"/>
        <v>0</v>
      </c>
      <c r="BQ346" s="345">
        <f t="shared" ca="1" si="522"/>
        <v>0</v>
      </c>
      <c r="BR346" s="344">
        <f t="shared" ca="1" si="523"/>
        <v>-0.08</v>
      </c>
      <c r="BS346" s="343">
        <f t="shared" ca="1" si="524"/>
        <v>-0.05</v>
      </c>
      <c r="BT346" s="342">
        <f t="shared" ca="1" si="525"/>
        <v>0.08</v>
      </c>
      <c r="BU346" s="147">
        <f t="shared" si="526"/>
        <v>-0.05</v>
      </c>
      <c r="BV346" s="148">
        <f t="shared" si="527"/>
        <v>0</v>
      </c>
      <c r="BW346" s="149">
        <f t="shared" ca="1" si="528"/>
        <v>0</v>
      </c>
      <c r="BX346" s="345">
        <f t="shared" ca="1" si="529"/>
        <v>0</v>
      </c>
      <c r="BY346" s="344">
        <f t="shared" ca="1" si="530"/>
        <v>-0.08</v>
      </c>
      <c r="BZ346" s="343">
        <f t="shared" ca="1" si="531"/>
        <v>-0.05</v>
      </c>
      <c r="CA346" s="342">
        <f t="shared" ca="1" si="532"/>
        <v>0.08</v>
      </c>
      <c r="CB346" s="147">
        <f t="shared" si="533"/>
        <v>-0.05</v>
      </c>
      <c r="CC346" s="148">
        <f t="shared" si="534"/>
        <v>0</v>
      </c>
      <c r="CD346" s="149">
        <f t="shared" ca="1" si="535"/>
        <v>0</v>
      </c>
      <c r="CE346" s="345">
        <f t="shared" ca="1" si="536"/>
        <v>0</v>
      </c>
      <c r="CF346" s="344">
        <f t="shared" ca="1" si="537"/>
        <v>-0.08</v>
      </c>
      <c r="CG346" s="343">
        <f t="shared" ca="1" si="538"/>
        <v>-0.05</v>
      </c>
      <c r="CH346" s="342">
        <f t="shared" ca="1" si="539"/>
        <v>0.08</v>
      </c>
    </row>
    <row r="347" spans="1:86" s="303" customFormat="1" outlineLevel="1">
      <c r="A347" s="303">
        <f t="shared" ca="1" si="543"/>
        <v>2</v>
      </c>
      <c r="B347" s="303" t="str">
        <f t="shared" ca="1" si="518"/>
        <v>EP1 LPD1 LPS2 LPM1</v>
      </c>
      <c r="C347" s="21">
        <v>1</v>
      </c>
      <c r="D347" s="21">
        <v>0</v>
      </c>
      <c r="E347" s="354">
        <f t="shared" ref="E347:E410" ca="1" si="545">(MOD(E343,4)+1)*($A347=E$258)</f>
        <v>0</v>
      </c>
      <c r="F347" s="354">
        <f t="shared" ca="1" si="544"/>
        <v>0</v>
      </c>
      <c r="G347" s="354">
        <f t="shared" ca="1" si="540"/>
        <v>1</v>
      </c>
      <c r="H347" s="354">
        <f t="shared" ca="1" si="541"/>
        <v>2</v>
      </c>
      <c r="I347" s="354">
        <f t="shared" ca="1" si="542"/>
        <v>1</v>
      </c>
      <c r="BM347" s="303">
        <v>85</v>
      </c>
      <c r="BN347" s="147">
        <f t="shared" si="519"/>
        <v>-0.05</v>
      </c>
      <c r="BO347" s="148">
        <f t="shared" si="520"/>
        <v>0</v>
      </c>
      <c r="BP347" s="149">
        <f t="shared" ca="1" si="521"/>
        <v>0</v>
      </c>
      <c r="BQ347" s="345">
        <f t="shared" ca="1" si="522"/>
        <v>0</v>
      </c>
      <c r="BR347" s="344">
        <f t="shared" ca="1" si="523"/>
        <v>-0.08</v>
      </c>
      <c r="BS347" s="343">
        <f t="shared" ca="1" si="524"/>
        <v>0</v>
      </c>
      <c r="BT347" s="342">
        <f t="shared" ca="1" si="525"/>
        <v>-0.05</v>
      </c>
      <c r="BU347" s="147">
        <f t="shared" si="526"/>
        <v>-0.05</v>
      </c>
      <c r="BV347" s="148">
        <f t="shared" si="527"/>
        <v>0</v>
      </c>
      <c r="BW347" s="149">
        <f t="shared" ca="1" si="528"/>
        <v>0</v>
      </c>
      <c r="BX347" s="345">
        <f t="shared" ca="1" si="529"/>
        <v>0</v>
      </c>
      <c r="BY347" s="344">
        <f t="shared" ca="1" si="530"/>
        <v>-0.08</v>
      </c>
      <c r="BZ347" s="343">
        <f t="shared" ca="1" si="531"/>
        <v>0</v>
      </c>
      <c r="CA347" s="342">
        <f t="shared" ca="1" si="532"/>
        <v>-0.05</v>
      </c>
      <c r="CB347" s="147">
        <f t="shared" si="533"/>
        <v>-0.05</v>
      </c>
      <c r="CC347" s="148">
        <f t="shared" si="534"/>
        <v>0</v>
      </c>
      <c r="CD347" s="149">
        <f t="shared" ca="1" si="535"/>
        <v>0</v>
      </c>
      <c r="CE347" s="345">
        <f t="shared" ca="1" si="536"/>
        <v>0</v>
      </c>
      <c r="CF347" s="344">
        <f t="shared" ca="1" si="537"/>
        <v>-0.08</v>
      </c>
      <c r="CG347" s="343">
        <f t="shared" ca="1" si="538"/>
        <v>0</v>
      </c>
      <c r="CH347" s="342">
        <f t="shared" ca="1" si="539"/>
        <v>-0.05</v>
      </c>
    </row>
    <row r="348" spans="1:86" s="303" customFormat="1" outlineLevel="1">
      <c r="A348" s="303">
        <f t="shared" ca="1" si="543"/>
        <v>2</v>
      </c>
      <c r="B348" s="303" t="str">
        <f t="shared" ca="1" si="518"/>
        <v>EP1 LPD1 LPS2 LPM2</v>
      </c>
      <c r="C348" s="21">
        <v>1</v>
      </c>
      <c r="D348" s="21">
        <v>0</v>
      </c>
      <c r="E348" s="354">
        <f t="shared" ca="1" si="545"/>
        <v>0</v>
      </c>
      <c r="F348" s="354">
        <f t="shared" ca="1" si="544"/>
        <v>0</v>
      </c>
      <c r="G348" s="354">
        <f t="shared" ca="1" si="540"/>
        <v>1</v>
      </c>
      <c r="H348" s="354">
        <f t="shared" ca="1" si="541"/>
        <v>2</v>
      </c>
      <c r="I348" s="354">
        <f t="shared" ca="1" si="542"/>
        <v>2</v>
      </c>
      <c r="BM348" s="303">
        <v>86</v>
      </c>
      <c r="BN348" s="147">
        <f t="shared" si="519"/>
        <v>-0.05</v>
      </c>
      <c r="BO348" s="148">
        <f t="shared" si="520"/>
        <v>0</v>
      </c>
      <c r="BP348" s="149">
        <f t="shared" ca="1" si="521"/>
        <v>0</v>
      </c>
      <c r="BQ348" s="345">
        <f t="shared" ca="1" si="522"/>
        <v>0</v>
      </c>
      <c r="BR348" s="344">
        <f t="shared" ca="1" si="523"/>
        <v>-0.08</v>
      </c>
      <c r="BS348" s="343">
        <f t="shared" ca="1" si="524"/>
        <v>0</v>
      </c>
      <c r="BT348" s="342">
        <f t="shared" ca="1" si="525"/>
        <v>0</v>
      </c>
      <c r="BU348" s="147">
        <f t="shared" si="526"/>
        <v>-0.05</v>
      </c>
      <c r="BV348" s="148">
        <f t="shared" si="527"/>
        <v>0</v>
      </c>
      <c r="BW348" s="149">
        <f t="shared" ca="1" si="528"/>
        <v>0</v>
      </c>
      <c r="BX348" s="345">
        <f t="shared" ca="1" si="529"/>
        <v>0</v>
      </c>
      <c r="BY348" s="344">
        <f t="shared" ca="1" si="530"/>
        <v>-0.08</v>
      </c>
      <c r="BZ348" s="343">
        <f t="shared" ca="1" si="531"/>
        <v>0</v>
      </c>
      <c r="CA348" s="342">
        <f t="shared" ca="1" si="532"/>
        <v>0</v>
      </c>
      <c r="CB348" s="147">
        <f t="shared" si="533"/>
        <v>-0.05</v>
      </c>
      <c r="CC348" s="148">
        <f t="shared" si="534"/>
        <v>0</v>
      </c>
      <c r="CD348" s="149">
        <f t="shared" ca="1" si="535"/>
        <v>0</v>
      </c>
      <c r="CE348" s="345">
        <f t="shared" ca="1" si="536"/>
        <v>0</v>
      </c>
      <c r="CF348" s="344">
        <f t="shared" ca="1" si="537"/>
        <v>-0.08</v>
      </c>
      <c r="CG348" s="343">
        <f t="shared" ca="1" si="538"/>
        <v>0</v>
      </c>
      <c r="CH348" s="342">
        <f t="shared" ca="1" si="539"/>
        <v>0</v>
      </c>
    </row>
    <row r="349" spans="1:86" s="303" customFormat="1" outlineLevel="1">
      <c r="A349" s="303">
        <f t="shared" ca="1" si="543"/>
        <v>2</v>
      </c>
      <c r="B349" s="303" t="str">
        <f t="shared" ca="1" si="518"/>
        <v>EP1 LPD1 LPS2 LPM3</v>
      </c>
      <c r="C349" s="21">
        <v>1</v>
      </c>
      <c r="D349" s="21">
        <v>0</v>
      </c>
      <c r="E349" s="354">
        <f t="shared" ca="1" si="545"/>
        <v>0</v>
      </c>
      <c r="F349" s="354">
        <f t="shared" ca="1" si="544"/>
        <v>0</v>
      </c>
      <c r="G349" s="354">
        <f t="shared" ca="1" si="540"/>
        <v>1</v>
      </c>
      <c r="H349" s="354">
        <f t="shared" ca="1" si="541"/>
        <v>2</v>
      </c>
      <c r="I349" s="354">
        <f t="shared" ca="1" si="542"/>
        <v>3</v>
      </c>
      <c r="BM349" s="303">
        <v>87</v>
      </c>
      <c r="BN349" s="147">
        <f t="shared" si="519"/>
        <v>-0.05</v>
      </c>
      <c r="BO349" s="148">
        <f t="shared" si="520"/>
        <v>0</v>
      </c>
      <c r="BP349" s="149">
        <f t="shared" ca="1" si="521"/>
        <v>0</v>
      </c>
      <c r="BQ349" s="345">
        <f t="shared" ca="1" si="522"/>
        <v>0</v>
      </c>
      <c r="BR349" s="344">
        <f t="shared" ca="1" si="523"/>
        <v>-0.08</v>
      </c>
      <c r="BS349" s="343">
        <f t="shared" ca="1" si="524"/>
        <v>0</v>
      </c>
      <c r="BT349" s="342">
        <f t="shared" ca="1" si="525"/>
        <v>0.04</v>
      </c>
      <c r="BU349" s="147">
        <f t="shared" si="526"/>
        <v>-0.05</v>
      </c>
      <c r="BV349" s="148">
        <f t="shared" si="527"/>
        <v>0</v>
      </c>
      <c r="BW349" s="149">
        <f t="shared" ca="1" si="528"/>
        <v>0</v>
      </c>
      <c r="BX349" s="345">
        <f t="shared" ca="1" si="529"/>
        <v>0</v>
      </c>
      <c r="BY349" s="344">
        <f t="shared" ca="1" si="530"/>
        <v>-0.08</v>
      </c>
      <c r="BZ349" s="343">
        <f t="shared" ca="1" si="531"/>
        <v>0</v>
      </c>
      <c r="CA349" s="342">
        <f t="shared" ca="1" si="532"/>
        <v>0.04</v>
      </c>
      <c r="CB349" s="147">
        <f t="shared" si="533"/>
        <v>-0.05</v>
      </c>
      <c r="CC349" s="148">
        <f t="shared" si="534"/>
        <v>0</v>
      </c>
      <c r="CD349" s="149">
        <f t="shared" ca="1" si="535"/>
        <v>0</v>
      </c>
      <c r="CE349" s="345">
        <f t="shared" ca="1" si="536"/>
        <v>0</v>
      </c>
      <c r="CF349" s="344">
        <f t="shared" ca="1" si="537"/>
        <v>-0.08</v>
      </c>
      <c r="CG349" s="343">
        <f t="shared" ca="1" si="538"/>
        <v>0</v>
      </c>
      <c r="CH349" s="342">
        <f t="shared" ca="1" si="539"/>
        <v>0.04</v>
      </c>
    </row>
    <row r="350" spans="1:86" s="303" customFormat="1" outlineLevel="1">
      <c r="A350" s="303">
        <f t="shared" ca="1" si="543"/>
        <v>2</v>
      </c>
      <c r="B350" s="303" t="str">
        <f t="shared" ca="1" si="518"/>
        <v>EP1 LPD1 LPS2 LPM4</v>
      </c>
      <c r="C350" s="21">
        <v>1</v>
      </c>
      <c r="D350" s="21">
        <v>0</v>
      </c>
      <c r="E350" s="354">
        <f t="shared" ca="1" si="545"/>
        <v>0</v>
      </c>
      <c r="F350" s="354">
        <f t="shared" ca="1" si="544"/>
        <v>0</v>
      </c>
      <c r="G350" s="354">
        <f t="shared" ca="1" si="540"/>
        <v>1</v>
      </c>
      <c r="H350" s="354">
        <f t="shared" ca="1" si="541"/>
        <v>2</v>
      </c>
      <c r="I350" s="354">
        <f t="shared" ca="1" si="542"/>
        <v>4</v>
      </c>
      <c r="BM350" s="303">
        <v>88</v>
      </c>
      <c r="BN350" s="147">
        <f t="shared" si="519"/>
        <v>-0.05</v>
      </c>
      <c r="BO350" s="148">
        <f t="shared" si="520"/>
        <v>0</v>
      </c>
      <c r="BP350" s="149">
        <f t="shared" ca="1" si="521"/>
        <v>0</v>
      </c>
      <c r="BQ350" s="345">
        <f t="shared" ca="1" si="522"/>
        <v>0</v>
      </c>
      <c r="BR350" s="344">
        <f t="shared" ca="1" si="523"/>
        <v>-0.08</v>
      </c>
      <c r="BS350" s="343">
        <f t="shared" ca="1" si="524"/>
        <v>0</v>
      </c>
      <c r="BT350" s="342">
        <f t="shared" ca="1" si="525"/>
        <v>0.08</v>
      </c>
      <c r="BU350" s="147">
        <f t="shared" si="526"/>
        <v>-0.05</v>
      </c>
      <c r="BV350" s="148">
        <f t="shared" si="527"/>
        <v>0</v>
      </c>
      <c r="BW350" s="149">
        <f t="shared" ca="1" si="528"/>
        <v>0</v>
      </c>
      <c r="BX350" s="345">
        <f t="shared" ca="1" si="529"/>
        <v>0</v>
      </c>
      <c r="BY350" s="344">
        <f t="shared" ca="1" si="530"/>
        <v>-0.08</v>
      </c>
      <c r="BZ350" s="343">
        <f t="shared" ca="1" si="531"/>
        <v>0</v>
      </c>
      <c r="CA350" s="342">
        <f t="shared" ca="1" si="532"/>
        <v>0.08</v>
      </c>
      <c r="CB350" s="147">
        <f t="shared" si="533"/>
        <v>-0.05</v>
      </c>
      <c r="CC350" s="148">
        <f t="shared" si="534"/>
        <v>0</v>
      </c>
      <c r="CD350" s="149">
        <f t="shared" ca="1" si="535"/>
        <v>0</v>
      </c>
      <c r="CE350" s="345">
        <f t="shared" ca="1" si="536"/>
        <v>0</v>
      </c>
      <c r="CF350" s="344">
        <f t="shared" ca="1" si="537"/>
        <v>-0.08</v>
      </c>
      <c r="CG350" s="343">
        <f t="shared" ca="1" si="538"/>
        <v>0</v>
      </c>
      <c r="CH350" s="342">
        <f t="shared" ca="1" si="539"/>
        <v>0.08</v>
      </c>
    </row>
    <row r="351" spans="1:86" s="303" customFormat="1" outlineLevel="1">
      <c r="A351" s="303">
        <f t="shared" ca="1" si="543"/>
        <v>2</v>
      </c>
      <c r="B351" s="303" t="str">
        <f t="shared" ca="1" si="518"/>
        <v>EP1 LPD1 LPS3 LPM1</v>
      </c>
      <c r="C351" s="21">
        <v>1</v>
      </c>
      <c r="D351" s="21">
        <v>0</v>
      </c>
      <c r="E351" s="354">
        <f t="shared" ca="1" si="545"/>
        <v>0</v>
      </c>
      <c r="F351" s="354">
        <f t="shared" ca="1" si="544"/>
        <v>0</v>
      </c>
      <c r="G351" s="354">
        <f t="shared" ca="1" si="540"/>
        <v>1</v>
      </c>
      <c r="H351" s="354">
        <f t="shared" ca="1" si="541"/>
        <v>3</v>
      </c>
      <c r="I351" s="354">
        <f t="shared" ca="1" si="542"/>
        <v>1</v>
      </c>
      <c r="BM351" s="303">
        <v>89</v>
      </c>
      <c r="BN351" s="147">
        <f t="shared" si="519"/>
        <v>-0.05</v>
      </c>
      <c r="BO351" s="148">
        <f t="shared" si="520"/>
        <v>0</v>
      </c>
      <c r="BP351" s="149">
        <f t="shared" ca="1" si="521"/>
        <v>0</v>
      </c>
      <c r="BQ351" s="345">
        <f t="shared" ca="1" si="522"/>
        <v>0</v>
      </c>
      <c r="BR351" s="344">
        <f t="shared" ca="1" si="523"/>
        <v>-0.08</v>
      </c>
      <c r="BS351" s="343">
        <f t="shared" ca="1" si="524"/>
        <v>0.04</v>
      </c>
      <c r="BT351" s="342">
        <f t="shared" ca="1" si="525"/>
        <v>-0.05</v>
      </c>
      <c r="BU351" s="147">
        <f t="shared" si="526"/>
        <v>-0.05</v>
      </c>
      <c r="BV351" s="148">
        <f t="shared" si="527"/>
        <v>0</v>
      </c>
      <c r="BW351" s="149">
        <f t="shared" ca="1" si="528"/>
        <v>0</v>
      </c>
      <c r="BX351" s="345">
        <f t="shared" ca="1" si="529"/>
        <v>0</v>
      </c>
      <c r="BY351" s="344">
        <f t="shared" ca="1" si="530"/>
        <v>-0.08</v>
      </c>
      <c r="BZ351" s="343">
        <f t="shared" ca="1" si="531"/>
        <v>0.04</v>
      </c>
      <c r="CA351" s="342">
        <f t="shared" ca="1" si="532"/>
        <v>-0.05</v>
      </c>
      <c r="CB351" s="147">
        <f t="shared" si="533"/>
        <v>-0.05</v>
      </c>
      <c r="CC351" s="148">
        <f t="shared" si="534"/>
        <v>0</v>
      </c>
      <c r="CD351" s="149">
        <f t="shared" ca="1" si="535"/>
        <v>0</v>
      </c>
      <c r="CE351" s="345">
        <f t="shared" ca="1" si="536"/>
        <v>0</v>
      </c>
      <c r="CF351" s="344">
        <f t="shared" ca="1" si="537"/>
        <v>-0.08</v>
      </c>
      <c r="CG351" s="343">
        <f t="shared" ca="1" si="538"/>
        <v>0.04</v>
      </c>
      <c r="CH351" s="342">
        <f t="shared" ca="1" si="539"/>
        <v>-0.05</v>
      </c>
    </row>
    <row r="352" spans="1:86" s="303" customFormat="1" outlineLevel="1">
      <c r="A352" s="303">
        <f t="shared" ca="1" si="543"/>
        <v>2</v>
      </c>
      <c r="B352" s="303" t="str">
        <f t="shared" ca="1" si="518"/>
        <v>EP1 LPD1 LPS3 LPM2</v>
      </c>
      <c r="C352" s="21">
        <v>1</v>
      </c>
      <c r="D352" s="21">
        <v>0</v>
      </c>
      <c r="E352" s="354">
        <f t="shared" ca="1" si="545"/>
        <v>0</v>
      </c>
      <c r="F352" s="354">
        <f t="shared" ca="1" si="544"/>
        <v>0</v>
      </c>
      <c r="G352" s="354">
        <f t="shared" ca="1" si="540"/>
        <v>1</v>
      </c>
      <c r="H352" s="354">
        <f t="shared" ca="1" si="541"/>
        <v>3</v>
      </c>
      <c r="I352" s="354">
        <f t="shared" ca="1" si="542"/>
        <v>2</v>
      </c>
      <c r="BM352" s="303">
        <v>90</v>
      </c>
      <c r="BN352" s="147">
        <f t="shared" si="519"/>
        <v>-0.05</v>
      </c>
      <c r="BO352" s="148">
        <f t="shared" si="520"/>
        <v>0</v>
      </c>
      <c r="BP352" s="149">
        <f t="shared" ca="1" si="521"/>
        <v>0</v>
      </c>
      <c r="BQ352" s="345">
        <f t="shared" ca="1" si="522"/>
        <v>0</v>
      </c>
      <c r="BR352" s="344">
        <f t="shared" ca="1" si="523"/>
        <v>-0.08</v>
      </c>
      <c r="BS352" s="343">
        <f t="shared" ca="1" si="524"/>
        <v>0.04</v>
      </c>
      <c r="BT352" s="342">
        <f t="shared" ca="1" si="525"/>
        <v>0</v>
      </c>
      <c r="BU352" s="147">
        <f t="shared" si="526"/>
        <v>-0.05</v>
      </c>
      <c r="BV352" s="148">
        <f t="shared" si="527"/>
        <v>0</v>
      </c>
      <c r="BW352" s="149">
        <f t="shared" ca="1" si="528"/>
        <v>0</v>
      </c>
      <c r="BX352" s="345">
        <f t="shared" ca="1" si="529"/>
        <v>0</v>
      </c>
      <c r="BY352" s="344">
        <f t="shared" ca="1" si="530"/>
        <v>-0.08</v>
      </c>
      <c r="BZ352" s="343">
        <f t="shared" ca="1" si="531"/>
        <v>0.04</v>
      </c>
      <c r="CA352" s="342">
        <f t="shared" ca="1" si="532"/>
        <v>0</v>
      </c>
      <c r="CB352" s="147">
        <f t="shared" si="533"/>
        <v>-0.05</v>
      </c>
      <c r="CC352" s="148">
        <f t="shared" si="534"/>
        <v>0</v>
      </c>
      <c r="CD352" s="149">
        <f t="shared" ca="1" si="535"/>
        <v>0</v>
      </c>
      <c r="CE352" s="345">
        <f t="shared" ca="1" si="536"/>
        <v>0</v>
      </c>
      <c r="CF352" s="344">
        <f t="shared" ca="1" si="537"/>
        <v>-0.08</v>
      </c>
      <c r="CG352" s="343">
        <f t="shared" ca="1" si="538"/>
        <v>0.04</v>
      </c>
      <c r="CH352" s="342">
        <f t="shared" ca="1" si="539"/>
        <v>0</v>
      </c>
    </row>
    <row r="353" spans="1:86" s="303" customFormat="1" outlineLevel="1">
      <c r="A353" s="303">
        <f t="shared" ca="1" si="543"/>
        <v>2</v>
      </c>
      <c r="B353" s="303" t="str">
        <f t="shared" ca="1" si="518"/>
        <v>EP1 LPD1 LPS3 LPM3</v>
      </c>
      <c r="C353" s="21">
        <v>1</v>
      </c>
      <c r="D353" s="21">
        <v>0</v>
      </c>
      <c r="E353" s="354">
        <f t="shared" ca="1" si="545"/>
        <v>0</v>
      </c>
      <c r="F353" s="354">
        <f t="shared" ca="1" si="544"/>
        <v>0</v>
      </c>
      <c r="G353" s="354">
        <f t="shared" ca="1" si="540"/>
        <v>1</v>
      </c>
      <c r="H353" s="354">
        <f t="shared" ca="1" si="541"/>
        <v>3</v>
      </c>
      <c r="I353" s="354">
        <f t="shared" ca="1" si="542"/>
        <v>3</v>
      </c>
      <c r="BM353" s="303">
        <v>91</v>
      </c>
      <c r="BN353" s="147">
        <f t="shared" si="519"/>
        <v>-0.05</v>
      </c>
      <c r="BO353" s="148">
        <f t="shared" si="520"/>
        <v>0</v>
      </c>
      <c r="BP353" s="149">
        <f t="shared" ca="1" si="521"/>
        <v>0</v>
      </c>
      <c r="BQ353" s="345">
        <f t="shared" ca="1" si="522"/>
        <v>0</v>
      </c>
      <c r="BR353" s="344">
        <f t="shared" ca="1" si="523"/>
        <v>-0.08</v>
      </c>
      <c r="BS353" s="343">
        <f t="shared" ca="1" si="524"/>
        <v>0.04</v>
      </c>
      <c r="BT353" s="342">
        <f t="shared" ca="1" si="525"/>
        <v>0.04</v>
      </c>
      <c r="BU353" s="147">
        <f t="shared" si="526"/>
        <v>-0.05</v>
      </c>
      <c r="BV353" s="148">
        <f t="shared" si="527"/>
        <v>0</v>
      </c>
      <c r="BW353" s="149">
        <f t="shared" ca="1" si="528"/>
        <v>0</v>
      </c>
      <c r="BX353" s="345">
        <f t="shared" ca="1" si="529"/>
        <v>0</v>
      </c>
      <c r="BY353" s="344">
        <f t="shared" ca="1" si="530"/>
        <v>-0.08</v>
      </c>
      <c r="BZ353" s="343">
        <f t="shared" ca="1" si="531"/>
        <v>0.04</v>
      </c>
      <c r="CA353" s="342">
        <f t="shared" ca="1" si="532"/>
        <v>0.04</v>
      </c>
      <c r="CB353" s="147">
        <f t="shared" si="533"/>
        <v>-0.05</v>
      </c>
      <c r="CC353" s="148">
        <f t="shared" si="534"/>
        <v>0</v>
      </c>
      <c r="CD353" s="149">
        <f t="shared" ca="1" si="535"/>
        <v>0</v>
      </c>
      <c r="CE353" s="345">
        <f t="shared" ca="1" si="536"/>
        <v>0</v>
      </c>
      <c r="CF353" s="344">
        <f t="shared" ca="1" si="537"/>
        <v>-0.08</v>
      </c>
      <c r="CG353" s="343">
        <f t="shared" ca="1" si="538"/>
        <v>0.04</v>
      </c>
      <c r="CH353" s="342">
        <f t="shared" ca="1" si="539"/>
        <v>0.04</v>
      </c>
    </row>
    <row r="354" spans="1:86" s="303" customFormat="1" outlineLevel="1">
      <c r="A354" s="303">
        <f t="shared" ca="1" si="543"/>
        <v>2</v>
      </c>
      <c r="B354" s="303" t="str">
        <f t="shared" ca="1" si="518"/>
        <v>EP1 LPD1 LPS3 LPM4</v>
      </c>
      <c r="C354" s="21">
        <v>1</v>
      </c>
      <c r="D354" s="21">
        <v>0</v>
      </c>
      <c r="E354" s="354">
        <f t="shared" ca="1" si="545"/>
        <v>0</v>
      </c>
      <c r="F354" s="354">
        <f t="shared" ca="1" si="544"/>
        <v>0</v>
      </c>
      <c r="G354" s="354">
        <f t="shared" ca="1" si="540"/>
        <v>1</v>
      </c>
      <c r="H354" s="354">
        <f t="shared" ca="1" si="541"/>
        <v>3</v>
      </c>
      <c r="I354" s="354">
        <f t="shared" ca="1" si="542"/>
        <v>4</v>
      </c>
      <c r="BM354" s="303">
        <v>92</v>
      </c>
      <c r="BN354" s="147">
        <f t="shared" si="519"/>
        <v>-0.05</v>
      </c>
      <c r="BO354" s="148">
        <f t="shared" si="520"/>
        <v>0</v>
      </c>
      <c r="BP354" s="149">
        <f t="shared" ca="1" si="521"/>
        <v>0</v>
      </c>
      <c r="BQ354" s="345">
        <f t="shared" ca="1" si="522"/>
        <v>0</v>
      </c>
      <c r="BR354" s="344">
        <f t="shared" ca="1" si="523"/>
        <v>-0.08</v>
      </c>
      <c r="BS354" s="343">
        <f t="shared" ca="1" si="524"/>
        <v>0.04</v>
      </c>
      <c r="BT354" s="342">
        <f t="shared" ca="1" si="525"/>
        <v>0.08</v>
      </c>
      <c r="BU354" s="147">
        <f t="shared" si="526"/>
        <v>-0.05</v>
      </c>
      <c r="BV354" s="148">
        <f t="shared" si="527"/>
        <v>0</v>
      </c>
      <c r="BW354" s="149">
        <f t="shared" ca="1" si="528"/>
        <v>0</v>
      </c>
      <c r="BX354" s="345">
        <f t="shared" ca="1" si="529"/>
        <v>0</v>
      </c>
      <c r="BY354" s="344">
        <f t="shared" ca="1" si="530"/>
        <v>-0.08</v>
      </c>
      <c r="BZ354" s="343">
        <f t="shared" ca="1" si="531"/>
        <v>0.04</v>
      </c>
      <c r="CA354" s="342">
        <f t="shared" ca="1" si="532"/>
        <v>0.08</v>
      </c>
      <c r="CB354" s="147">
        <f t="shared" si="533"/>
        <v>-0.05</v>
      </c>
      <c r="CC354" s="148">
        <f t="shared" si="534"/>
        <v>0</v>
      </c>
      <c r="CD354" s="149">
        <f t="shared" ca="1" si="535"/>
        <v>0</v>
      </c>
      <c r="CE354" s="345">
        <f t="shared" ca="1" si="536"/>
        <v>0</v>
      </c>
      <c r="CF354" s="344">
        <f t="shared" ca="1" si="537"/>
        <v>-0.08</v>
      </c>
      <c r="CG354" s="343">
        <f t="shared" ca="1" si="538"/>
        <v>0.04</v>
      </c>
      <c r="CH354" s="342">
        <f t="shared" ca="1" si="539"/>
        <v>0.08</v>
      </c>
    </row>
    <row r="355" spans="1:86" s="303" customFormat="1" outlineLevel="1">
      <c r="A355" s="303">
        <f t="shared" ca="1" si="543"/>
        <v>2</v>
      </c>
      <c r="B355" s="303" t="str">
        <f t="shared" ca="1" si="518"/>
        <v>EP1 LPD1 LPS4 LPM1</v>
      </c>
      <c r="C355" s="21">
        <v>1</v>
      </c>
      <c r="D355" s="21">
        <v>0</v>
      </c>
      <c r="E355" s="354">
        <f t="shared" ca="1" si="545"/>
        <v>0</v>
      </c>
      <c r="F355" s="354">
        <f t="shared" ca="1" si="544"/>
        <v>0</v>
      </c>
      <c r="G355" s="354">
        <f t="shared" ca="1" si="540"/>
        <v>1</v>
      </c>
      <c r="H355" s="354">
        <f t="shared" ca="1" si="541"/>
        <v>4</v>
      </c>
      <c r="I355" s="354">
        <f t="shared" ca="1" si="542"/>
        <v>1</v>
      </c>
      <c r="BM355" s="303">
        <v>93</v>
      </c>
      <c r="BN355" s="147">
        <f t="shared" si="519"/>
        <v>-0.05</v>
      </c>
      <c r="BO355" s="148">
        <f t="shared" si="520"/>
        <v>0</v>
      </c>
      <c r="BP355" s="149">
        <f t="shared" ca="1" si="521"/>
        <v>0</v>
      </c>
      <c r="BQ355" s="345">
        <f t="shared" ca="1" si="522"/>
        <v>0</v>
      </c>
      <c r="BR355" s="344">
        <f t="shared" ca="1" si="523"/>
        <v>-0.08</v>
      </c>
      <c r="BS355" s="343">
        <f t="shared" ca="1" si="524"/>
        <v>0.08</v>
      </c>
      <c r="BT355" s="342">
        <f t="shared" ca="1" si="525"/>
        <v>-0.05</v>
      </c>
      <c r="BU355" s="147">
        <f t="shared" si="526"/>
        <v>-0.05</v>
      </c>
      <c r="BV355" s="148">
        <f t="shared" si="527"/>
        <v>0</v>
      </c>
      <c r="BW355" s="149">
        <f t="shared" ca="1" si="528"/>
        <v>0</v>
      </c>
      <c r="BX355" s="345">
        <f t="shared" ca="1" si="529"/>
        <v>0</v>
      </c>
      <c r="BY355" s="344">
        <f t="shared" ca="1" si="530"/>
        <v>-0.08</v>
      </c>
      <c r="BZ355" s="343">
        <f t="shared" ca="1" si="531"/>
        <v>0.08</v>
      </c>
      <c r="CA355" s="342">
        <f t="shared" ca="1" si="532"/>
        <v>-0.05</v>
      </c>
      <c r="CB355" s="147">
        <f t="shared" si="533"/>
        <v>-0.05</v>
      </c>
      <c r="CC355" s="148">
        <f t="shared" si="534"/>
        <v>0</v>
      </c>
      <c r="CD355" s="149">
        <f t="shared" ca="1" si="535"/>
        <v>0</v>
      </c>
      <c r="CE355" s="345">
        <f t="shared" ca="1" si="536"/>
        <v>0</v>
      </c>
      <c r="CF355" s="344">
        <f t="shared" ca="1" si="537"/>
        <v>-0.08</v>
      </c>
      <c r="CG355" s="343">
        <f t="shared" ca="1" si="538"/>
        <v>0.08</v>
      </c>
      <c r="CH355" s="342">
        <f t="shared" ca="1" si="539"/>
        <v>-0.05</v>
      </c>
    </row>
    <row r="356" spans="1:86" s="303" customFormat="1" outlineLevel="1">
      <c r="A356" s="303">
        <f t="shared" ca="1" si="543"/>
        <v>2</v>
      </c>
      <c r="B356" s="303" t="str">
        <f t="shared" ca="1" si="518"/>
        <v>EP1 LPD1 LPS4 LPM2</v>
      </c>
      <c r="C356" s="21">
        <v>1</v>
      </c>
      <c r="D356" s="21">
        <v>0</v>
      </c>
      <c r="E356" s="354">
        <f t="shared" ca="1" si="545"/>
        <v>0</v>
      </c>
      <c r="F356" s="354">
        <f t="shared" ca="1" si="544"/>
        <v>0</v>
      </c>
      <c r="G356" s="354">
        <f t="shared" ca="1" si="540"/>
        <v>1</v>
      </c>
      <c r="H356" s="354">
        <f t="shared" ca="1" si="541"/>
        <v>4</v>
      </c>
      <c r="I356" s="354">
        <f t="shared" ca="1" si="542"/>
        <v>2</v>
      </c>
      <c r="BM356" s="303">
        <v>94</v>
      </c>
      <c r="BN356" s="147">
        <f t="shared" si="519"/>
        <v>-0.05</v>
      </c>
      <c r="BO356" s="148">
        <f t="shared" si="520"/>
        <v>0</v>
      </c>
      <c r="BP356" s="149">
        <f t="shared" ca="1" si="521"/>
        <v>0</v>
      </c>
      <c r="BQ356" s="345">
        <f t="shared" ca="1" si="522"/>
        <v>0</v>
      </c>
      <c r="BR356" s="344">
        <f t="shared" ca="1" si="523"/>
        <v>-0.08</v>
      </c>
      <c r="BS356" s="343">
        <f t="shared" ca="1" si="524"/>
        <v>0.08</v>
      </c>
      <c r="BT356" s="342">
        <f t="shared" ca="1" si="525"/>
        <v>0</v>
      </c>
      <c r="BU356" s="147">
        <f t="shared" si="526"/>
        <v>-0.05</v>
      </c>
      <c r="BV356" s="148">
        <f t="shared" si="527"/>
        <v>0</v>
      </c>
      <c r="BW356" s="149">
        <f t="shared" ca="1" si="528"/>
        <v>0</v>
      </c>
      <c r="BX356" s="345">
        <f t="shared" ca="1" si="529"/>
        <v>0</v>
      </c>
      <c r="BY356" s="344">
        <f t="shared" ca="1" si="530"/>
        <v>-0.08</v>
      </c>
      <c r="BZ356" s="343">
        <f t="shared" ca="1" si="531"/>
        <v>0.08</v>
      </c>
      <c r="CA356" s="342">
        <f t="shared" ca="1" si="532"/>
        <v>0</v>
      </c>
      <c r="CB356" s="147">
        <f t="shared" si="533"/>
        <v>-0.05</v>
      </c>
      <c r="CC356" s="148">
        <f t="shared" si="534"/>
        <v>0</v>
      </c>
      <c r="CD356" s="149">
        <f t="shared" ca="1" si="535"/>
        <v>0</v>
      </c>
      <c r="CE356" s="345">
        <f t="shared" ca="1" si="536"/>
        <v>0</v>
      </c>
      <c r="CF356" s="344">
        <f t="shared" ca="1" si="537"/>
        <v>-0.08</v>
      </c>
      <c r="CG356" s="343">
        <f t="shared" ca="1" si="538"/>
        <v>0.08</v>
      </c>
      <c r="CH356" s="342">
        <f t="shared" ca="1" si="539"/>
        <v>0</v>
      </c>
    </row>
    <row r="357" spans="1:86" s="303" customFormat="1" outlineLevel="1">
      <c r="A357" s="303">
        <f t="shared" ca="1" si="543"/>
        <v>2</v>
      </c>
      <c r="B357" s="303" t="str">
        <f t="shared" ca="1" si="518"/>
        <v>EP1 LPD1 LPS4 LPM3</v>
      </c>
      <c r="C357" s="21">
        <v>1</v>
      </c>
      <c r="D357" s="21">
        <v>0</v>
      </c>
      <c r="E357" s="354">
        <f t="shared" ca="1" si="545"/>
        <v>0</v>
      </c>
      <c r="F357" s="354">
        <f t="shared" ca="1" si="544"/>
        <v>0</v>
      </c>
      <c r="G357" s="354">
        <f t="shared" ca="1" si="540"/>
        <v>1</v>
      </c>
      <c r="H357" s="354">
        <f t="shared" ca="1" si="541"/>
        <v>4</v>
      </c>
      <c r="I357" s="354">
        <f t="shared" ca="1" si="542"/>
        <v>3</v>
      </c>
      <c r="BM357" s="303">
        <v>95</v>
      </c>
      <c r="BN357" s="147">
        <f t="shared" si="519"/>
        <v>-0.05</v>
      </c>
      <c r="BO357" s="148">
        <f t="shared" si="520"/>
        <v>0</v>
      </c>
      <c r="BP357" s="149">
        <f t="shared" ca="1" si="521"/>
        <v>0</v>
      </c>
      <c r="BQ357" s="345">
        <f t="shared" ca="1" si="522"/>
        <v>0</v>
      </c>
      <c r="BR357" s="344">
        <f t="shared" ca="1" si="523"/>
        <v>-0.08</v>
      </c>
      <c r="BS357" s="343">
        <f t="shared" ca="1" si="524"/>
        <v>0.08</v>
      </c>
      <c r="BT357" s="342">
        <f t="shared" ca="1" si="525"/>
        <v>0.04</v>
      </c>
      <c r="BU357" s="147">
        <f t="shared" si="526"/>
        <v>-0.05</v>
      </c>
      <c r="BV357" s="148">
        <f t="shared" si="527"/>
        <v>0</v>
      </c>
      <c r="BW357" s="149">
        <f t="shared" ca="1" si="528"/>
        <v>0</v>
      </c>
      <c r="BX357" s="345">
        <f t="shared" ca="1" si="529"/>
        <v>0</v>
      </c>
      <c r="BY357" s="344">
        <f t="shared" ca="1" si="530"/>
        <v>-0.08</v>
      </c>
      <c r="BZ357" s="343">
        <f t="shared" ca="1" si="531"/>
        <v>0.08</v>
      </c>
      <c r="CA357" s="342">
        <f t="shared" ca="1" si="532"/>
        <v>0.04</v>
      </c>
      <c r="CB357" s="147">
        <f t="shared" si="533"/>
        <v>-0.05</v>
      </c>
      <c r="CC357" s="148">
        <f t="shared" si="534"/>
        <v>0</v>
      </c>
      <c r="CD357" s="149">
        <f t="shared" ca="1" si="535"/>
        <v>0</v>
      </c>
      <c r="CE357" s="345">
        <f t="shared" ca="1" si="536"/>
        <v>0</v>
      </c>
      <c r="CF357" s="344">
        <f t="shared" ca="1" si="537"/>
        <v>-0.08</v>
      </c>
      <c r="CG357" s="343">
        <f t="shared" ca="1" si="538"/>
        <v>0.08</v>
      </c>
      <c r="CH357" s="342">
        <f t="shared" ca="1" si="539"/>
        <v>0.04</v>
      </c>
    </row>
    <row r="358" spans="1:86" s="303" customFormat="1" outlineLevel="1">
      <c r="A358" s="303">
        <f t="shared" ca="1" si="543"/>
        <v>2</v>
      </c>
      <c r="B358" s="303" t="str">
        <f t="shared" ca="1" si="518"/>
        <v>EP1 LPD1 LPS4 LPM4</v>
      </c>
      <c r="C358" s="21">
        <v>1</v>
      </c>
      <c r="D358" s="21">
        <v>0</v>
      </c>
      <c r="E358" s="354">
        <f t="shared" ca="1" si="545"/>
        <v>0</v>
      </c>
      <c r="F358" s="354">
        <f t="shared" ca="1" si="544"/>
        <v>0</v>
      </c>
      <c r="G358" s="354">
        <f t="shared" ca="1" si="540"/>
        <v>1</v>
      </c>
      <c r="H358" s="354">
        <f t="shared" ca="1" si="541"/>
        <v>4</v>
      </c>
      <c r="I358" s="354">
        <f t="shared" ca="1" si="542"/>
        <v>4</v>
      </c>
      <c r="BM358" s="303">
        <v>96</v>
      </c>
      <c r="BN358" s="147">
        <f t="shared" si="519"/>
        <v>-0.05</v>
      </c>
      <c r="BO358" s="148">
        <f t="shared" si="520"/>
        <v>0</v>
      </c>
      <c r="BP358" s="149">
        <f t="shared" ca="1" si="521"/>
        <v>0</v>
      </c>
      <c r="BQ358" s="345">
        <f t="shared" ca="1" si="522"/>
        <v>0</v>
      </c>
      <c r="BR358" s="344">
        <f t="shared" ca="1" si="523"/>
        <v>-0.08</v>
      </c>
      <c r="BS358" s="343">
        <f t="shared" ca="1" si="524"/>
        <v>0.08</v>
      </c>
      <c r="BT358" s="342">
        <f t="shared" ca="1" si="525"/>
        <v>0.08</v>
      </c>
      <c r="BU358" s="147">
        <f t="shared" si="526"/>
        <v>-0.05</v>
      </c>
      <c r="BV358" s="148">
        <f t="shared" si="527"/>
        <v>0</v>
      </c>
      <c r="BW358" s="149">
        <f t="shared" ca="1" si="528"/>
        <v>0</v>
      </c>
      <c r="BX358" s="345">
        <f t="shared" ca="1" si="529"/>
        <v>0</v>
      </c>
      <c r="BY358" s="344">
        <f t="shared" ca="1" si="530"/>
        <v>-0.08</v>
      </c>
      <c r="BZ358" s="343">
        <f t="shared" ca="1" si="531"/>
        <v>0.08</v>
      </c>
      <c r="CA358" s="342">
        <f t="shared" ca="1" si="532"/>
        <v>0.08</v>
      </c>
      <c r="CB358" s="147">
        <f t="shared" si="533"/>
        <v>-0.05</v>
      </c>
      <c r="CC358" s="148">
        <f t="shared" si="534"/>
        <v>0</v>
      </c>
      <c r="CD358" s="149">
        <f t="shared" ca="1" si="535"/>
        <v>0</v>
      </c>
      <c r="CE358" s="345">
        <f t="shared" ca="1" si="536"/>
        <v>0</v>
      </c>
      <c r="CF358" s="344">
        <f t="shared" ca="1" si="537"/>
        <v>-0.08</v>
      </c>
      <c r="CG358" s="343">
        <f t="shared" ca="1" si="538"/>
        <v>0.08</v>
      </c>
      <c r="CH358" s="342">
        <f t="shared" ca="1" si="539"/>
        <v>0.08</v>
      </c>
    </row>
    <row r="359" spans="1:86" s="303" customFormat="1" outlineLevel="1">
      <c r="A359" s="303">
        <f t="shared" ca="1" si="543"/>
        <v>2</v>
      </c>
      <c r="B359" s="303" t="str">
        <f t="shared" ca="1" si="518"/>
        <v>EP1 LPD2 LPS1 LPM1</v>
      </c>
      <c r="C359" s="21">
        <v>1</v>
      </c>
      <c r="D359" s="21">
        <v>0</v>
      </c>
      <c r="E359" s="354">
        <f t="shared" ca="1" si="545"/>
        <v>0</v>
      </c>
      <c r="F359" s="354">
        <f t="shared" ca="1" si="544"/>
        <v>0</v>
      </c>
      <c r="G359" s="354">
        <f t="shared" ca="1" si="540"/>
        <v>2</v>
      </c>
      <c r="H359" s="354">
        <f t="shared" ca="1" si="541"/>
        <v>1</v>
      </c>
      <c r="I359" s="354">
        <f t="shared" ca="1" si="542"/>
        <v>1</v>
      </c>
      <c r="BM359" s="303">
        <v>97</v>
      </c>
      <c r="BN359" s="147">
        <f t="shared" si="519"/>
        <v>-0.05</v>
      </c>
      <c r="BO359" s="148">
        <f t="shared" si="520"/>
        <v>0</v>
      </c>
      <c r="BP359" s="149">
        <f t="shared" ca="1" si="521"/>
        <v>0</v>
      </c>
      <c r="BQ359" s="345">
        <f t="shared" ca="1" si="522"/>
        <v>0</v>
      </c>
      <c r="BR359" s="344">
        <f t="shared" ca="1" si="523"/>
        <v>-0.04</v>
      </c>
      <c r="BS359" s="343">
        <f t="shared" ca="1" si="524"/>
        <v>-0.05</v>
      </c>
      <c r="BT359" s="342">
        <f t="shared" ca="1" si="525"/>
        <v>-0.05</v>
      </c>
      <c r="BU359" s="147">
        <f t="shared" si="526"/>
        <v>-0.05</v>
      </c>
      <c r="BV359" s="148">
        <f t="shared" si="527"/>
        <v>0</v>
      </c>
      <c r="BW359" s="149">
        <f t="shared" ca="1" si="528"/>
        <v>0</v>
      </c>
      <c r="BX359" s="345">
        <f t="shared" ca="1" si="529"/>
        <v>0</v>
      </c>
      <c r="BY359" s="344">
        <f t="shared" ca="1" si="530"/>
        <v>-0.04</v>
      </c>
      <c r="BZ359" s="343">
        <f t="shared" ca="1" si="531"/>
        <v>-0.05</v>
      </c>
      <c r="CA359" s="342">
        <f t="shared" ca="1" si="532"/>
        <v>-0.05</v>
      </c>
      <c r="CB359" s="147">
        <f t="shared" si="533"/>
        <v>-0.05</v>
      </c>
      <c r="CC359" s="148">
        <f t="shared" si="534"/>
        <v>0</v>
      </c>
      <c r="CD359" s="149">
        <f t="shared" ca="1" si="535"/>
        <v>0</v>
      </c>
      <c r="CE359" s="345">
        <f t="shared" ca="1" si="536"/>
        <v>0</v>
      </c>
      <c r="CF359" s="344">
        <f t="shared" ca="1" si="537"/>
        <v>-0.04</v>
      </c>
      <c r="CG359" s="343">
        <f t="shared" ca="1" si="538"/>
        <v>-0.05</v>
      </c>
      <c r="CH359" s="342">
        <f t="shared" ca="1" si="539"/>
        <v>-0.05</v>
      </c>
    </row>
    <row r="360" spans="1:86" s="303" customFormat="1" outlineLevel="1">
      <c r="A360" s="303">
        <f t="shared" ca="1" si="543"/>
        <v>2</v>
      </c>
      <c r="B360" s="303" t="str">
        <f t="shared" ca="1" si="518"/>
        <v>EP1 LPD2 LPS1 LPM2</v>
      </c>
      <c r="C360" s="21">
        <v>1</v>
      </c>
      <c r="D360" s="21">
        <v>0</v>
      </c>
      <c r="E360" s="354">
        <f t="shared" ca="1" si="545"/>
        <v>0</v>
      </c>
      <c r="F360" s="354">
        <f t="shared" ca="1" si="544"/>
        <v>0</v>
      </c>
      <c r="G360" s="354">
        <f t="shared" ca="1" si="540"/>
        <v>2</v>
      </c>
      <c r="H360" s="354">
        <f t="shared" ca="1" si="541"/>
        <v>1</v>
      </c>
      <c r="I360" s="354">
        <f t="shared" ca="1" si="542"/>
        <v>2</v>
      </c>
      <c r="BM360" s="303">
        <v>98</v>
      </c>
      <c r="BN360" s="147">
        <f t="shared" si="519"/>
        <v>-0.05</v>
      </c>
      <c r="BO360" s="148">
        <f t="shared" si="520"/>
        <v>0</v>
      </c>
      <c r="BP360" s="149">
        <f t="shared" ca="1" si="521"/>
        <v>0</v>
      </c>
      <c r="BQ360" s="345">
        <f t="shared" ca="1" si="522"/>
        <v>0</v>
      </c>
      <c r="BR360" s="344">
        <f t="shared" ca="1" si="523"/>
        <v>-0.04</v>
      </c>
      <c r="BS360" s="343">
        <f t="shared" ca="1" si="524"/>
        <v>-0.05</v>
      </c>
      <c r="BT360" s="342">
        <f t="shared" ca="1" si="525"/>
        <v>0</v>
      </c>
      <c r="BU360" s="147">
        <f t="shared" si="526"/>
        <v>-0.05</v>
      </c>
      <c r="BV360" s="148">
        <f t="shared" si="527"/>
        <v>0</v>
      </c>
      <c r="BW360" s="149">
        <f t="shared" ca="1" si="528"/>
        <v>0</v>
      </c>
      <c r="BX360" s="345">
        <f t="shared" ca="1" si="529"/>
        <v>0</v>
      </c>
      <c r="BY360" s="344">
        <f t="shared" ca="1" si="530"/>
        <v>-0.04</v>
      </c>
      <c r="BZ360" s="343">
        <f t="shared" ca="1" si="531"/>
        <v>-0.05</v>
      </c>
      <c r="CA360" s="342">
        <f t="shared" ca="1" si="532"/>
        <v>0</v>
      </c>
      <c r="CB360" s="147">
        <f t="shared" si="533"/>
        <v>-0.05</v>
      </c>
      <c r="CC360" s="148">
        <f t="shared" si="534"/>
        <v>0</v>
      </c>
      <c r="CD360" s="149">
        <f t="shared" ca="1" si="535"/>
        <v>0</v>
      </c>
      <c r="CE360" s="345">
        <f t="shared" ca="1" si="536"/>
        <v>0</v>
      </c>
      <c r="CF360" s="344">
        <f t="shared" ca="1" si="537"/>
        <v>-0.04</v>
      </c>
      <c r="CG360" s="343">
        <f t="shared" ca="1" si="538"/>
        <v>-0.05</v>
      </c>
      <c r="CH360" s="342">
        <f t="shared" ca="1" si="539"/>
        <v>0</v>
      </c>
    </row>
    <row r="361" spans="1:86" s="303" customFormat="1" outlineLevel="1">
      <c r="A361" s="303">
        <f t="shared" ca="1" si="543"/>
        <v>2</v>
      </c>
      <c r="B361" s="303" t="str">
        <f t="shared" ca="1" si="518"/>
        <v>EP1 LPD2 LPS1 LPM3</v>
      </c>
      <c r="C361" s="21">
        <v>1</v>
      </c>
      <c r="D361" s="21">
        <v>0</v>
      </c>
      <c r="E361" s="354">
        <f t="shared" ca="1" si="545"/>
        <v>0</v>
      </c>
      <c r="F361" s="354">
        <f t="shared" ca="1" si="544"/>
        <v>0</v>
      </c>
      <c r="G361" s="354">
        <f t="shared" ca="1" si="540"/>
        <v>2</v>
      </c>
      <c r="H361" s="354">
        <f t="shared" ca="1" si="541"/>
        <v>1</v>
      </c>
      <c r="I361" s="354">
        <f t="shared" ca="1" si="542"/>
        <v>3</v>
      </c>
      <c r="BM361" s="303">
        <v>99</v>
      </c>
      <c r="BN361" s="147">
        <f t="shared" si="519"/>
        <v>-0.05</v>
      </c>
      <c r="BO361" s="148">
        <f t="shared" si="520"/>
        <v>0</v>
      </c>
      <c r="BP361" s="149">
        <f t="shared" ca="1" si="521"/>
        <v>0</v>
      </c>
      <c r="BQ361" s="345">
        <f t="shared" ca="1" si="522"/>
        <v>0</v>
      </c>
      <c r="BR361" s="344">
        <f t="shared" ca="1" si="523"/>
        <v>-0.04</v>
      </c>
      <c r="BS361" s="343">
        <f t="shared" ca="1" si="524"/>
        <v>-0.05</v>
      </c>
      <c r="BT361" s="342">
        <f t="shared" ca="1" si="525"/>
        <v>0.04</v>
      </c>
      <c r="BU361" s="147">
        <f t="shared" si="526"/>
        <v>-0.05</v>
      </c>
      <c r="BV361" s="148">
        <f t="shared" si="527"/>
        <v>0</v>
      </c>
      <c r="BW361" s="149">
        <f t="shared" ca="1" si="528"/>
        <v>0</v>
      </c>
      <c r="BX361" s="345">
        <f t="shared" ca="1" si="529"/>
        <v>0</v>
      </c>
      <c r="BY361" s="344">
        <f t="shared" ca="1" si="530"/>
        <v>-0.04</v>
      </c>
      <c r="BZ361" s="343">
        <f t="shared" ca="1" si="531"/>
        <v>-0.05</v>
      </c>
      <c r="CA361" s="342">
        <f t="shared" ca="1" si="532"/>
        <v>0.04</v>
      </c>
      <c r="CB361" s="147">
        <f t="shared" si="533"/>
        <v>-0.05</v>
      </c>
      <c r="CC361" s="148">
        <f t="shared" si="534"/>
        <v>0</v>
      </c>
      <c r="CD361" s="149">
        <f t="shared" ca="1" si="535"/>
        <v>0</v>
      </c>
      <c r="CE361" s="345">
        <f t="shared" ca="1" si="536"/>
        <v>0</v>
      </c>
      <c r="CF361" s="344">
        <f t="shared" ca="1" si="537"/>
        <v>-0.04</v>
      </c>
      <c r="CG361" s="343">
        <f t="shared" ca="1" si="538"/>
        <v>-0.05</v>
      </c>
      <c r="CH361" s="342">
        <f t="shared" ca="1" si="539"/>
        <v>0.04</v>
      </c>
    </row>
    <row r="362" spans="1:86" s="303" customFormat="1" outlineLevel="1">
      <c r="A362" s="303">
        <f t="shared" ca="1" si="543"/>
        <v>2</v>
      </c>
      <c r="B362" s="303" t="str">
        <f t="shared" ca="1" si="518"/>
        <v>EP1 LPD2 LPS1 LPM4</v>
      </c>
      <c r="C362" s="21">
        <v>1</v>
      </c>
      <c r="D362" s="21">
        <v>0</v>
      </c>
      <c r="E362" s="354">
        <f t="shared" ca="1" si="545"/>
        <v>0</v>
      </c>
      <c r="F362" s="354">
        <f t="shared" ca="1" si="544"/>
        <v>0</v>
      </c>
      <c r="G362" s="354">
        <f t="shared" ca="1" si="540"/>
        <v>2</v>
      </c>
      <c r="H362" s="354">
        <f t="shared" ca="1" si="541"/>
        <v>1</v>
      </c>
      <c r="I362" s="354">
        <f t="shared" ca="1" si="542"/>
        <v>4</v>
      </c>
      <c r="BM362" s="303">
        <v>100</v>
      </c>
      <c r="BN362" s="147">
        <f t="shared" si="519"/>
        <v>-0.05</v>
      </c>
      <c r="BO362" s="148">
        <f t="shared" si="520"/>
        <v>0</v>
      </c>
      <c r="BP362" s="149">
        <f t="shared" ca="1" si="521"/>
        <v>0</v>
      </c>
      <c r="BQ362" s="345">
        <f t="shared" ca="1" si="522"/>
        <v>0</v>
      </c>
      <c r="BR362" s="344">
        <f t="shared" ca="1" si="523"/>
        <v>-0.04</v>
      </c>
      <c r="BS362" s="343">
        <f t="shared" ca="1" si="524"/>
        <v>-0.05</v>
      </c>
      <c r="BT362" s="342">
        <f t="shared" ca="1" si="525"/>
        <v>0.08</v>
      </c>
      <c r="BU362" s="147">
        <f t="shared" si="526"/>
        <v>-0.05</v>
      </c>
      <c r="BV362" s="148">
        <f t="shared" si="527"/>
        <v>0</v>
      </c>
      <c r="BW362" s="149">
        <f t="shared" ca="1" si="528"/>
        <v>0</v>
      </c>
      <c r="BX362" s="345">
        <f t="shared" ca="1" si="529"/>
        <v>0</v>
      </c>
      <c r="BY362" s="344">
        <f t="shared" ca="1" si="530"/>
        <v>-0.04</v>
      </c>
      <c r="BZ362" s="343">
        <f t="shared" ca="1" si="531"/>
        <v>-0.05</v>
      </c>
      <c r="CA362" s="342">
        <f t="shared" ca="1" si="532"/>
        <v>0.08</v>
      </c>
      <c r="CB362" s="147">
        <f t="shared" si="533"/>
        <v>-0.05</v>
      </c>
      <c r="CC362" s="148">
        <f t="shared" si="534"/>
        <v>0</v>
      </c>
      <c r="CD362" s="149">
        <f t="shared" ca="1" si="535"/>
        <v>0</v>
      </c>
      <c r="CE362" s="345">
        <f t="shared" ca="1" si="536"/>
        <v>0</v>
      </c>
      <c r="CF362" s="344">
        <f t="shared" ca="1" si="537"/>
        <v>-0.04</v>
      </c>
      <c r="CG362" s="343">
        <f t="shared" ca="1" si="538"/>
        <v>-0.05</v>
      </c>
      <c r="CH362" s="342">
        <f t="shared" ca="1" si="539"/>
        <v>0.08</v>
      </c>
    </row>
    <row r="363" spans="1:86" s="303" customFormat="1" outlineLevel="1">
      <c r="A363" s="303">
        <f t="shared" ca="1" si="543"/>
        <v>2</v>
      </c>
      <c r="B363" s="303" t="str">
        <f t="shared" ca="1" si="518"/>
        <v>EP1 LPD2 LPS2 LPM1</v>
      </c>
      <c r="C363" s="21">
        <v>1</v>
      </c>
      <c r="D363" s="21">
        <v>0</v>
      </c>
      <c r="E363" s="354">
        <f t="shared" ca="1" si="545"/>
        <v>0</v>
      </c>
      <c r="F363" s="354">
        <f t="shared" ca="1" si="544"/>
        <v>0</v>
      </c>
      <c r="G363" s="354">
        <f t="shared" ca="1" si="540"/>
        <v>2</v>
      </c>
      <c r="H363" s="354">
        <f t="shared" ca="1" si="541"/>
        <v>2</v>
      </c>
      <c r="I363" s="354">
        <f t="shared" ca="1" si="542"/>
        <v>1</v>
      </c>
      <c r="BM363" s="303">
        <v>101</v>
      </c>
      <c r="BN363" s="147">
        <f t="shared" si="519"/>
        <v>-0.05</v>
      </c>
      <c r="BO363" s="148">
        <f t="shared" si="520"/>
        <v>0</v>
      </c>
      <c r="BP363" s="149">
        <f t="shared" ca="1" si="521"/>
        <v>0</v>
      </c>
      <c r="BQ363" s="345">
        <f t="shared" ca="1" si="522"/>
        <v>0</v>
      </c>
      <c r="BR363" s="344">
        <f t="shared" ca="1" si="523"/>
        <v>-0.04</v>
      </c>
      <c r="BS363" s="343">
        <f t="shared" ca="1" si="524"/>
        <v>0</v>
      </c>
      <c r="BT363" s="342">
        <f t="shared" ca="1" si="525"/>
        <v>-0.05</v>
      </c>
      <c r="BU363" s="147">
        <f t="shared" si="526"/>
        <v>-0.05</v>
      </c>
      <c r="BV363" s="148">
        <f t="shared" si="527"/>
        <v>0</v>
      </c>
      <c r="BW363" s="149">
        <f t="shared" ca="1" si="528"/>
        <v>0</v>
      </c>
      <c r="BX363" s="345">
        <f t="shared" ca="1" si="529"/>
        <v>0</v>
      </c>
      <c r="BY363" s="344">
        <f t="shared" ca="1" si="530"/>
        <v>-0.04</v>
      </c>
      <c r="BZ363" s="343">
        <f t="shared" ca="1" si="531"/>
        <v>0</v>
      </c>
      <c r="CA363" s="342">
        <f t="shared" ca="1" si="532"/>
        <v>-0.05</v>
      </c>
      <c r="CB363" s="147">
        <f t="shared" si="533"/>
        <v>-0.05</v>
      </c>
      <c r="CC363" s="148">
        <f t="shared" si="534"/>
        <v>0</v>
      </c>
      <c r="CD363" s="149">
        <f t="shared" ca="1" si="535"/>
        <v>0</v>
      </c>
      <c r="CE363" s="345">
        <f t="shared" ca="1" si="536"/>
        <v>0</v>
      </c>
      <c r="CF363" s="344">
        <f t="shared" ca="1" si="537"/>
        <v>-0.04</v>
      </c>
      <c r="CG363" s="343">
        <f t="shared" ca="1" si="538"/>
        <v>0</v>
      </c>
      <c r="CH363" s="342">
        <f t="shared" ca="1" si="539"/>
        <v>-0.05</v>
      </c>
    </row>
    <row r="364" spans="1:86" s="303" customFormat="1" outlineLevel="1">
      <c r="A364" s="303">
        <f t="shared" ca="1" si="543"/>
        <v>2</v>
      </c>
      <c r="B364" s="303" t="str">
        <f t="shared" ca="1" si="518"/>
        <v>EP1 LPD2 LPS2 LPM2</v>
      </c>
      <c r="C364" s="21">
        <v>1</v>
      </c>
      <c r="D364" s="21">
        <v>0</v>
      </c>
      <c r="E364" s="354">
        <f t="shared" ca="1" si="545"/>
        <v>0</v>
      </c>
      <c r="F364" s="354">
        <f t="shared" ca="1" si="544"/>
        <v>0</v>
      </c>
      <c r="G364" s="354">
        <f t="shared" ca="1" si="540"/>
        <v>2</v>
      </c>
      <c r="H364" s="354">
        <f t="shared" ca="1" si="541"/>
        <v>2</v>
      </c>
      <c r="I364" s="354">
        <f t="shared" ca="1" si="542"/>
        <v>2</v>
      </c>
      <c r="BM364" s="303">
        <v>102</v>
      </c>
      <c r="BN364" s="147">
        <f t="shared" si="519"/>
        <v>-0.05</v>
      </c>
      <c r="BO364" s="148">
        <f t="shared" si="520"/>
        <v>0</v>
      </c>
      <c r="BP364" s="149">
        <f t="shared" ca="1" si="521"/>
        <v>0</v>
      </c>
      <c r="BQ364" s="345">
        <f t="shared" ca="1" si="522"/>
        <v>0</v>
      </c>
      <c r="BR364" s="344">
        <f t="shared" ca="1" si="523"/>
        <v>-0.04</v>
      </c>
      <c r="BS364" s="343">
        <f t="shared" ca="1" si="524"/>
        <v>0</v>
      </c>
      <c r="BT364" s="342">
        <f t="shared" ca="1" si="525"/>
        <v>0</v>
      </c>
      <c r="BU364" s="147">
        <f t="shared" si="526"/>
        <v>-0.05</v>
      </c>
      <c r="BV364" s="148">
        <f t="shared" si="527"/>
        <v>0</v>
      </c>
      <c r="BW364" s="149">
        <f t="shared" ca="1" si="528"/>
        <v>0</v>
      </c>
      <c r="BX364" s="345">
        <f t="shared" ca="1" si="529"/>
        <v>0</v>
      </c>
      <c r="BY364" s="344">
        <f t="shared" ca="1" si="530"/>
        <v>-0.04</v>
      </c>
      <c r="BZ364" s="343">
        <f t="shared" ca="1" si="531"/>
        <v>0</v>
      </c>
      <c r="CA364" s="342">
        <f t="shared" ca="1" si="532"/>
        <v>0</v>
      </c>
      <c r="CB364" s="147">
        <f t="shared" si="533"/>
        <v>-0.05</v>
      </c>
      <c r="CC364" s="148">
        <f t="shared" si="534"/>
        <v>0</v>
      </c>
      <c r="CD364" s="149">
        <f t="shared" ca="1" si="535"/>
        <v>0</v>
      </c>
      <c r="CE364" s="345">
        <f t="shared" ca="1" si="536"/>
        <v>0</v>
      </c>
      <c r="CF364" s="344">
        <f t="shared" ca="1" si="537"/>
        <v>-0.04</v>
      </c>
      <c r="CG364" s="343">
        <f t="shared" ca="1" si="538"/>
        <v>0</v>
      </c>
      <c r="CH364" s="342">
        <f t="shared" ca="1" si="539"/>
        <v>0</v>
      </c>
    </row>
    <row r="365" spans="1:86" s="303" customFormat="1" outlineLevel="1">
      <c r="A365" s="303">
        <f t="shared" ca="1" si="543"/>
        <v>2</v>
      </c>
      <c r="B365" s="303" t="str">
        <f t="shared" ca="1" si="518"/>
        <v>EP1 LPD2 LPS2 LPM3</v>
      </c>
      <c r="C365" s="21">
        <v>1</v>
      </c>
      <c r="D365" s="21">
        <v>0</v>
      </c>
      <c r="E365" s="354">
        <f t="shared" ca="1" si="545"/>
        <v>0</v>
      </c>
      <c r="F365" s="354">
        <f t="shared" ca="1" si="544"/>
        <v>0</v>
      </c>
      <c r="G365" s="354">
        <f t="shared" ca="1" si="540"/>
        <v>2</v>
      </c>
      <c r="H365" s="354">
        <f t="shared" ca="1" si="541"/>
        <v>2</v>
      </c>
      <c r="I365" s="354">
        <f t="shared" ca="1" si="542"/>
        <v>3</v>
      </c>
      <c r="BM365" s="303">
        <v>103</v>
      </c>
      <c r="BN365" s="147">
        <f t="shared" si="519"/>
        <v>-0.05</v>
      </c>
      <c r="BO365" s="148">
        <f t="shared" si="520"/>
        <v>0</v>
      </c>
      <c r="BP365" s="149">
        <f t="shared" ca="1" si="521"/>
        <v>0</v>
      </c>
      <c r="BQ365" s="345">
        <f t="shared" ca="1" si="522"/>
        <v>0</v>
      </c>
      <c r="BR365" s="344">
        <f t="shared" ca="1" si="523"/>
        <v>-0.04</v>
      </c>
      <c r="BS365" s="343">
        <f t="shared" ca="1" si="524"/>
        <v>0</v>
      </c>
      <c r="BT365" s="342">
        <f t="shared" ca="1" si="525"/>
        <v>0.04</v>
      </c>
      <c r="BU365" s="147">
        <f t="shared" si="526"/>
        <v>-0.05</v>
      </c>
      <c r="BV365" s="148">
        <f t="shared" si="527"/>
        <v>0</v>
      </c>
      <c r="BW365" s="149">
        <f t="shared" ca="1" si="528"/>
        <v>0</v>
      </c>
      <c r="BX365" s="345">
        <f t="shared" ca="1" si="529"/>
        <v>0</v>
      </c>
      <c r="BY365" s="344">
        <f t="shared" ca="1" si="530"/>
        <v>-0.04</v>
      </c>
      <c r="BZ365" s="343">
        <f t="shared" ca="1" si="531"/>
        <v>0</v>
      </c>
      <c r="CA365" s="342">
        <f t="shared" ca="1" si="532"/>
        <v>0.04</v>
      </c>
      <c r="CB365" s="147">
        <f t="shared" si="533"/>
        <v>-0.05</v>
      </c>
      <c r="CC365" s="148">
        <f t="shared" si="534"/>
        <v>0</v>
      </c>
      <c r="CD365" s="149">
        <f t="shared" ca="1" si="535"/>
        <v>0</v>
      </c>
      <c r="CE365" s="345">
        <f t="shared" ca="1" si="536"/>
        <v>0</v>
      </c>
      <c r="CF365" s="344">
        <f t="shared" ca="1" si="537"/>
        <v>-0.04</v>
      </c>
      <c r="CG365" s="343">
        <f t="shared" ca="1" si="538"/>
        <v>0</v>
      </c>
      <c r="CH365" s="342">
        <f t="shared" ca="1" si="539"/>
        <v>0.04</v>
      </c>
    </row>
    <row r="366" spans="1:86" s="303" customFormat="1" outlineLevel="1">
      <c r="A366" s="303">
        <f t="shared" ca="1" si="543"/>
        <v>2</v>
      </c>
      <c r="B366" s="303" t="str">
        <f t="shared" ca="1" si="518"/>
        <v>EP1 LPD2 LPS2 LPM4</v>
      </c>
      <c r="C366" s="21">
        <v>1</v>
      </c>
      <c r="D366" s="21">
        <v>0</v>
      </c>
      <c r="E366" s="354">
        <f t="shared" ca="1" si="545"/>
        <v>0</v>
      </c>
      <c r="F366" s="354">
        <f t="shared" ca="1" si="544"/>
        <v>0</v>
      </c>
      <c r="G366" s="354">
        <f t="shared" ca="1" si="540"/>
        <v>2</v>
      </c>
      <c r="H366" s="354">
        <f t="shared" ca="1" si="541"/>
        <v>2</v>
      </c>
      <c r="I366" s="354">
        <f t="shared" ca="1" si="542"/>
        <v>4</v>
      </c>
      <c r="BM366" s="303">
        <v>104</v>
      </c>
      <c r="BN366" s="147">
        <f t="shared" si="519"/>
        <v>-0.05</v>
      </c>
      <c r="BO366" s="148">
        <f t="shared" si="520"/>
        <v>0</v>
      </c>
      <c r="BP366" s="149">
        <f t="shared" ca="1" si="521"/>
        <v>0</v>
      </c>
      <c r="BQ366" s="345">
        <f t="shared" ca="1" si="522"/>
        <v>0</v>
      </c>
      <c r="BR366" s="344">
        <f t="shared" ca="1" si="523"/>
        <v>-0.04</v>
      </c>
      <c r="BS366" s="343">
        <f t="shared" ca="1" si="524"/>
        <v>0</v>
      </c>
      <c r="BT366" s="342">
        <f t="shared" ca="1" si="525"/>
        <v>0.08</v>
      </c>
      <c r="BU366" s="147">
        <f t="shared" si="526"/>
        <v>-0.05</v>
      </c>
      <c r="BV366" s="148">
        <f t="shared" si="527"/>
        <v>0</v>
      </c>
      <c r="BW366" s="149">
        <f t="shared" ca="1" si="528"/>
        <v>0</v>
      </c>
      <c r="BX366" s="345">
        <f t="shared" ca="1" si="529"/>
        <v>0</v>
      </c>
      <c r="BY366" s="344">
        <f t="shared" ca="1" si="530"/>
        <v>-0.04</v>
      </c>
      <c r="BZ366" s="343">
        <f t="shared" ca="1" si="531"/>
        <v>0</v>
      </c>
      <c r="CA366" s="342">
        <f t="shared" ca="1" si="532"/>
        <v>0.08</v>
      </c>
      <c r="CB366" s="147">
        <f t="shared" si="533"/>
        <v>-0.05</v>
      </c>
      <c r="CC366" s="148">
        <f t="shared" si="534"/>
        <v>0</v>
      </c>
      <c r="CD366" s="149">
        <f t="shared" ca="1" si="535"/>
        <v>0</v>
      </c>
      <c r="CE366" s="345">
        <f t="shared" ca="1" si="536"/>
        <v>0</v>
      </c>
      <c r="CF366" s="344">
        <f t="shared" ca="1" si="537"/>
        <v>-0.04</v>
      </c>
      <c r="CG366" s="343">
        <f t="shared" ca="1" si="538"/>
        <v>0</v>
      </c>
      <c r="CH366" s="342">
        <f t="shared" ca="1" si="539"/>
        <v>0.08</v>
      </c>
    </row>
    <row r="367" spans="1:86" s="303" customFormat="1" outlineLevel="1">
      <c r="A367" s="303">
        <f t="shared" ca="1" si="543"/>
        <v>2</v>
      </c>
      <c r="B367" s="303" t="str">
        <f t="shared" ca="1" si="518"/>
        <v>EP1 LPD2 LPS3 LPM1</v>
      </c>
      <c r="C367" s="21">
        <v>1</v>
      </c>
      <c r="D367" s="21">
        <v>0</v>
      </c>
      <c r="E367" s="354">
        <f t="shared" ca="1" si="545"/>
        <v>0</v>
      </c>
      <c r="F367" s="354">
        <f t="shared" ca="1" si="544"/>
        <v>0</v>
      </c>
      <c r="G367" s="354">
        <f t="shared" ca="1" si="540"/>
        <v>2</v>
      </c>
      <c r="H367" s="354">
        <f t="shared" ca="1" si="541"/>
        <v>3</v>
      </c>
      <c r="I367" s="354">
        <f t="shared" ca="1" si="542"/>
        <v>1</v>
      </c>
      <c r="BM367" s="303">
        <v>105</v>
      </c>
      <c r="BN367" s="147">
        <f t="shared" si="519"/>
        <v>-0.05</v>
      </c>
      <c r="BO367" s="148">
        <f t="shared" si="520"/>
        <v>0</v>
      </c>
      <c r="BP367" s="149">
        <f t="shared" ca="1" si="521"/>
        <v>0</v>
      </c>
      <c r="BQ367" s="345">
        <f t="shared" ca="1" si="522"/>
        <v>0</v>
      </c>
      <c r="BR367" s="344">
        <f t="shared" ca="1" si="523"/>
        <v>-0.04</v>
      </c>
      <c r="BS367" s="343">
        <f t="shared" ca="1" si="524"/>
        <v>0.04</v>
      </c>
      <c r="BT367" s="342">
        <f t="shared" ca="1" si="525"/>
        <v>-0.05</v>
      </c>
      <c r="BU367" s="147">
        <f t="shared" si="526"/>
        <v>-0.05</v>
      </c>
      <c r="BV367" s="148">
        <f t="shared" si="527"/>
        <v>0</v>
      </c>
      <c r="BW367" s="149">
        <f t="shared" ca="1" si="528"/>
        <v>0</v>
      </c>
      <c r="BX367" s="345">
        <f t="shared" ca="1" si="529"/>
        <v>0</v>
      </c>
      <c r="BY367" s="344">
        <f t="shared" ca="1" si="530"/>
        <v>-0.04</v>
      </c>
      <c r="BZ367" s="343">
        <f t="shared" ca="1" si="531"/>
        <v>0.04</v>
      </c>
      <c r="CA367" s="342">
        <f t="shared" ca="1" si="532"/>
        <v>-0.05</v>
      </c>
      <c r="CB367" s="147">
        <f t="shared" si="533"/>
        <v>-0.05</v>
      </c>
      <c r="CC367" s="148">
        <f t="shared" si="534"/>
        <v>0</v>
      </c>
      <c r="CD367" s="149">
        <f t="shared" ca="1" si="535"/>
        <v>0</v>
      </c>
      <c r="CE367" s="345">
        <f t="shared" ca="1" si="536"/>
        <v>0</v>
      </c>
      <c r="CF367" s="344">
        <f t="shared" ca="1" si="537"/>
        <v>-0.04</v>
      </c>
      <c r="CG367" s="343">
        <f t="shared" ca="1" si="538"/>
        <v>0.04</v>
      </c>
      <c r="CH367" s="342">
        <f t="shared" ca="1" si="539"/>
        <v>-0.05</v>
      </c>
    </row>
    <row r="368" spans="1:86" s="303" customFormat="1" outlineLevel="1">
      <c r="A368" s="303">
        <f t="shared" ca="1" si="543"/>
        <v>2</v>
      </c>
      <c r="B368" s="303" t="str">
        <f t="shared" ca="1" si="518"/>
        <v>EP1 LPD2 LPS3 LPM2</v>
      </c>
      <c r="C368" s="21">
        <v>1</v>
      </c>
      <c r="D368" s="21">
        <v>0</v>
      </c>
      <c r="E368" s="354">
        <f t="shared" ca="1" si="545"/>
        <v>0</v>
      </c>
      <c r="F368" s="354">
        <f t="shared" ca="1" si="544"/>
        <v>0</v>
      </c>
      <c r="G368" s="354">
        <f t="shared" ca="1" si="540"/>
        <v>2</v>
      </c>
      <c r="H368" s="354">
        <f t="shared" ca="1" si="541"/>
        <v>3</v>
      </c>
      <c r="I368" s="354">
        <f t="shared" ca="1" si="542"/>
        <v>2</v>
      </c>
      <c r="BM368" s="303">
        <v>106</v>
      </c>
      <c r="BN368" s="147">
        <f t="shared" si="519"/>
        <v>-0.05</v>
      </c>
      <c r="BO368" s="148">
        <f t="shared" si="520"/>
        <v>0</v>
      </c>
      <c r="BP368" s="149">
        <f t="shared" ca="1" si="521"/>
        <v>0</v>
      </c>
      <c r="BQ368" s="345">
        <f t="shared" ca="1" si="522"/>
        <v>0</v>
      </c>
      <c r="BR368" s="344">
        <f t="shared" ca="1" si="523"/>
        <v>-0.04</v>
      </c>
      <c r="BS368" s="343">
        <f t="shared" ca="1" si="524"/>
        <v>0.04</v>
      </c>
      <c r="BT368" s="342">
        <f t="shared" ca="1" si="525"/>
        <v>0</v>
      </c>
      <c r="BU368" s="147">
        <f t="shared" si="526"/>
        <v>-0.05</v>
      </c>
      <c r="BV368" s="148">
        <f t="shared" si="527"/>
        <v>0</v>
      </c>
      <c r="BW368" s="149">
        <f t="shared" ca="1" si="528"/>
        <v>0</v>
      </c>
      <c r="BX368" s="345">
        <f t="shared" ca="1" si="529"/>
        <v>0</v>
      </c>
      <c r="BY368" s="344">
        <f t="shared" ca="1" si="530"/>
        <v>-0.04</v>
      </c>
      <c r="BZ368" s="343">
        <f t="shared" ca="1" si="531"/>
        <v>0.04</v>
      </c>
      <c r="CA368" s="342">
        <f t="shared" ca="1" si="532"/>
        <v>0</v>
      </c>
      <c r="CB368" s="147">
        <f t="shared" si="533"/>
        <v>-0.05</v>
      </c>
      <c r="CC368" s="148">
        <f t="shared" si="534"/>
        <v>0</v>
      </c>
      <c r="CD368" s="149">
        <f t="shared" ca="1" si="535"/>
        <v>0</v>
      </c>
      <c r="CE368" s="345">
        <f t="shared" ca="1" si="536"/>
        <v>0</v>
      </c>
      <c r="CF368" s="344">
        <f t="shared" ca="1" si="537"/>
        <v>-0.04</v>
      </c>
      <c r="CG368" s="343">
        <f t="shared" ca="1" si="538"/>
        <v>0.04</v>
      </c>
      <c r="CH368" s="342">
        <f t="shared" ca="1" si="539"/>
        <v>0</v>
      </c>
    </row>
    <row r="369" spans="1:86" s="303" customFormat="1" outlineLevel="1">
      <c r="A369" s="303">
        <f t="shared" ca="1" si="543"/>
        <v>2</v>
      </c>
      <c r="B369" s="303" t="str">
        <f t="shared" ca="1" si="518"/>
        <v>EP1 LPD2 LPS3 LPM3</v>
      </c>
      <c r="C369" s="21">
        <v>1</v>
      </c>
      <c r="D369" s="21">
        <v>0</v>
      </c>
      <c r="E369" s="354">
        <f t="shared" ca="1" si="545"/>
        <v>0</v>
      </c>
      <c r="F369" s="354">
        <f t="shared" ca="1" si="544"/>
        <v>0</v>
      </c>
      <c r="G369" s="354">
        <f t="shared" ca="1" si="540"/>
        <v>2</v>
      </c>
      <c r="H369" s="354">
        <f t="shared" ca="1" si="541"/>
        <v>3</v>
      </c>
      <c r="I369" s="354">
        <f t="shared" ca="1" si="542"/>
        <v>3</v>
      </c>
      <c r="BM369" s="303">
        <v>107</v>
      </c>
      <c r="BN369" s="147">
        <f t="shared" si="519"/>
        <v>-0.05</v>
      </c>
      <c r="BO369" s="148">
        <f t="shared" si="520"/>
        <v>0</v>
      </c>
      <c r="BP369" s="149">
        <f t="shared" ca="1" si="521"/>
        <v>0</v>
      </c>
      <c r="BQ369" s="345">
        <f t="shared" ca="1" si="522"/>
        <v>0</v>
      </c>
      <c r="BR369" s="344">
        <f t="shared" ca="1" si="523"/>
        <v>-0.04</v>
      </c>
      <c r="BS369" s="343">
        <f t="shared" ca="1" si="524"/>
        <v>0.04</v>
      </c>
      <c r="BT369" s="342">
        <f t="shared" ca="1" si="525"/>
        <v>0.04</v>
      </c>
      <c r="BU369" s="147">
        <f t="shared" si="526"/>
        <v>-0.05</v>
      </c>
      <c r="BV369" s="148">
        <f t="shared" si="527"/>
        <v>0</v>
      </c>
      <c r="BW369" s="149">
        <f t="shared" ca="1" si="528"/>
        <v>0</v>
      </c>
      <c r="BX369" s="345">
        <f t="shared" ca="1" si="529"/>
        <v>0</v>
      </c>
      <c r="BY369" s="344">
        <f t="shared" ca="1" si="530"/>
        <v>-0.04</v>
      </c>
      <c r="BZ369" s="343">
        <f t="shared" ca="1" si="531"/>
        <v>0.04</v>
      </c>
      <c r="CA369" s="342">
        <f t="shared" ca="1" si="532"/>
        <v>0.04</v>
      </c>
      <c r="CB369" s="147">
        <f t="shared" si="533"/>
        <v>-0.05</v>
      </c>
      <c r="CC369" s="148">
        <f t="shared" si="534"/>
        <v>0</v>
      </c>
      <c r="CD369" s="149">
        <f t="shared" ca="1" si="535"/>
        <v>0</v>
      </c>
      <c r="CE369" s="345">
        <f t="shared" ca="1" si="536"/>
        <v>0</v>
      </c>
      <c r="CF369" s="344">
        <f t="shared" ca="1" si="537"/>
        <v>-0.04</v>
      </c>
      <c r="CG369" s="343">
        <f t="shared" ca="1" si="538"/>
        <v>0.04</v>
      </c>
      <c r="CH369" s="342">
        <f t="shared" ca="1" si="539"/>
        <v>0.04</v>
      </c>
    </row>
    <row r="370" spans="1:86" s="303" customFormat="1" outlineLevel="1">
      <c r="A370" s="303">
        <f t="shared" ca="1" si="543"/>
        <v>2</v>
      </c>
      <c r="B370" s="303" t="str">
        <f t="shared" ca="1" si="518"/>
        <v>EP1 LPD2 LPS3 LPM4</v>
      </c>
      <c r="C370" s="21">
        <v>1</v>
      </c>
      <c r="D370" s="21">
        <v>0</v>
      </c>
      <c r="E370" s="354">
        <f t="shared" ca="1" si="545"/>
        <v>0</v>
      </c>
      <c r="F370" s="354">
        <f t="shared" ca="1" si="544"/>
        <v>0</v>
      </c>
      <c r="G370" s="354">
        <f t="shared" ca="1" si="540"/>
        <v>2</v>
      </c>
      <c r="H370" s="354">
        <f t="shared" ca="1" si="541"/>
        <v>3</v>
      </c>
      <c r="I370" s="354">
        <f t="shared" ca="1" si="542"/>
        <v>4</v>
      </c>
      <c r="BM370" s="303">
        <v>108</v>
      </c>
      <c r="BN370" s="147">
        <f t="shared" si="519"/>
        <v>-0.05</v>
      </c>
      <c r="BO370" s="148">
        <f t="shared" si="520"/>
        <v>0</v>
      </c>
      <c r="BP370" s="149">
        <f t="shared" ca="1" si="521"/>
        <v>0</v>
      </c>
      <c r="BQ370" s="345">
        <f t="shared" ca="1" si="522"/>
        <v>0</v>
      </c>
      <c r="BR370" s="344">
        <f t="shared" ca="1" si="523"/>
        <v>-0.04</v>
      </c>
      <c r="BS370" s="343">
        <f t="shared" ca="1" si="524"/>
        <v>0.04</v>
      </c>
      <c r="BT370" s="342">
        <f t="shared" ca="1" si="525"/>
        <v>0.08</v>
      </c>
      <c r="BU370" s="147">
        <f t="shared" si="526"/>
        <v>-0.05</v>
      </c>
      <c r="BV370" s="148">
        <f t="shared" si="527"/>
        <v>0</v>
      </c>
      <c r="BW370" s="149">
        <f t="shared" ca="1" si="528"/>
        <v>0</v>
      </c>
      <c r="BX370" s="345">
        <f t="shared" ca="1" si="529"/>
        <v>0</v>
      </c>
      <c r="BY370" s="344">
        <f t="shared" ca="1" si="530"/>
        <v>-0.04</v>
      </c>
      <c r="BZ370" s="343">
        <f t="shared" ca="1" si="531"/>
        <v>0.04</v>
      </c>
      <c r="CA370" s="342">
        <f t="shared" ca="1" si="532"/>
        <v>0.08</v>
      </c>
      <c r="CB370" s="147">
        <f t="shared" si="533"/>
        <v>-0.05</v>
      </c>
      <c r="CC370" s="148">
        <f t="shared" si="534"/>
        <v>0</v>
      </c>
      <c r="CD370" s="149">
        <f t="shared" ca="1" si="535"/>
        <v>0</v>
      </c>
      <c r="CE370" s="345">
        <f t="shared" ca="1" si="536"/>
        <v>0</v>
      </c>
      <c r="CF370" s="344">
        <f t="shared" ca="1" si="537"/>
        <v>-0.04</v>
      </c>
      <c r="CG370" s="343">
        <f t="shared" ca="1" si="538"/>
        <v>0.04</v>
      </c>
      <c r="CH370" s="342">
        <f t="shared" ca="1" si="539"/>
        <v>0.08</v>
      </c>
    </row>
    <row r="371" spans="1:86" s="303" customFormat="1" outlineLevel="1">
      <c r="A371" s="303">
        <f t="shared" ca="1" si="543"/>
        <v>2</v>
      </c>
      <c r="B371" s="303" t="str">
        <f t="shared" ca="1" si="518"/>
        <v>EP1 LPD2 LPS4 LPM1</v>
      </c>
      <c r="C371" s="21">
        <v>1</v>
      </c>
      <c r="D371" s="21">
        <v>0</v>
      </c>
      <c r="E371" s="354">
        <f t="shared" ca="1" si="545"/>
        <v>0</v>
      </c>
      <c r="F371" s="354">
        <f t="shared" ca="1" si="544"/>
        <v>0</v>
      </c>
      <c r="G371" s="354">
        <f t="shared" ca="1" si="540"/>
        <v>2</v>
      </c>
      <c r="H371" s="354">
        <f t="shared" ca="1" si="541"/>
        <v>4</v>
      </c>
      <c r="I371" s="354">
        <f t="shared" ca="1" si="542"/>
        <v>1</v>
      </c>
      <c r="BM371" s="303">
        <v>109</v>
      </c>
      <c r="BN371" s="147">
        <f t="shared" si="519"/>
        <v>-0.05</v>
      </c>
      <c r="BO371" s="148">
        <f t="shared" si="520"/>
        <v>0</v>
      </c>
      <c r="BP371" s="149">
        <f t="shared" ca="1" si="521"/>
        <v>0</v>
      </c>
      <c r="BQ371" s="345">
        <f t="shared" ca="1" si="522"/>
        <v>0</v>
      </c>
      <c r="BR371" s="344">
        <f t="shared" ca="1" si="523"/>
        <v>-0.04</v>
      </c>
      <c r="BS371" s="343">
        <f t="shared" ca="1" si="524"/>
        <v>0.08</v>
      </c>
      <c r="BT371" s="342">
        <f t="shared" ca="1" si="525"/>
        <v>-0.05</v>
      </c>
      <c r="BU371" s="147">
        <f t="shared" si="526"/>
        <v>-0.05</v>
      </c>
      <c r="BV371" s="148">
        <f t="shared" si="527"/>
        <v>0</v>
      </c>
      <c r="BW371" s="149">
        <f t="shared" ca="1" si="528"/>
        <v>0</v>
      </c>
      <c r="BX371" s="345">
        <f t="shared" ca="1" si="529"/>
        <v>0</v>
      </c>
      <c r="BY371" s="344">
        <f t="shared" ca="1" si="530"/>
        <v>-0.04</v>
      </c>
      <c r="BZ371" s="343">
        <f t="shared" ca="1" si="531"/>
        <v>0.08</v>
      </c>
      <c r="CA371" s="342">
        <f t="shared" ca="1" si="532"/>
        <v>-0.05</v>
      </c>
      <c r="CB371" s="147">
        <f t="shared" si="533"/>
        <v>-0.05</v>
      </c>
      <c r="CC371" s="148">
        <f t="shared" si="534"/>
        <v>0</v>
      </c>
      <c r="CD371" s="149">
        <f t="shared" ca="1" si="535"/>
        <v>0</v>
      </c>
      <c r="CE371" s="345">
        <f t="shared" ca="1" si="536"/>
        <v>0</v>
      </c>
      <c r="CF371" s="344">
        <f t="shared" ca="1" si="537"/>
        <v>-0.04</v>
      </c>
      <c r="CG371" s="343">
        <f t="shared" ca="1" si="538"/>
        <v>0.08</v>
      </c>
      <c r="CH371" s="342">
        <f t="shared" ca="1" si="539"/>
        <v>-0.05</v>
      </c>
    </row>
    <row r="372" spans="1:86" s="303" customFormat="1" outlineLevel="1">
      <c r="A372" s="303">
        <f t="shared" ca="1" si="543"/>
        <v>2</v>
      </c>
      <c r="B372" s="303" t="str">
        <f t="shared" ca="1" si="518"/>
        <v>EP1 LPD2 LPS4 LPM2</v>
      </c>
      <c r="C372" s="21">
        <v>1</v>
      </c>
      <c r="D372" s="21">
        <v>0</v>
      </c>
      <c r="E372" s="354">
        <f t="shared" ca="1" si="545"/>
        <v>0</v>
      </c>
      <c r="F372" s="354">
        <f t="shared" ca="1" si="544"/>
        <v>0</v>
      </c>
      <c r="G372" s="354">
        <f t="shared" ca="1" si="540"/>
        <v>2</v>
      </c>
      <c r="H372" s="354">
        <f t="shared" ca="1" si="541"/>
        <v>4</v>
      </c>
      <c r="I372" s="354">
        <f t="shared" ca="1" si="542"/>
        <v>2</v>
      </c>
      <c r="BM372" s="303">
        <v>110</v>
      </c>
      <c r="BN372" s="147">
        <f t="shared" si="519"/>
        <v>-0.05</v>
      </c>
      <c r="BO372" s="148">
        <f t="shared" si="520"/>
        <v>0</v>
      </c>
      <c r="BP372" s="149">
        <f t="shared" ca="1" si="521"/>
        <v>0</v>
      </c>
      <c r="BQ372" s="345">
        <f t="shared" ca="1" si="522"/>
        <v>0</v>
      </c>
      <c r="BR372" s="344">
        <f t="shared" ca="1" si="523"/>
        <v>-0.04</v>
      </c>
      <c r="BS372" s="343">
        <f t="shared" ca="1" si="524"/>
        <v>0.08</v>
      </c>
      <c r="BT372" s="342">
        <f t="shared" ca="1" si="525"/>
        <v>0</v>
      </c>
      <c r="BU372" s="147">
        <f t="shared" si="526"/>
        <v>-0.05</v>
      </c>
      <c r="BV372" s="148">
        <f t="shared" si="527"/>
        <v>0</v>
      </c>
      <c r="BW372" s="149">
        <f t="shared" ca="1" si="528"/>
        <v>0</v>
      </c>
      <c r="BX372" s="345">
        <f t="shared" ca="1" si="529"/>
        <v>0</v>
      </c>
      <c r="BY372" s="344">
        <f t="shared" ca="1" si="530"/>
        <v>-0.04</v>
      </c>
      <c r="BZ372" s="343">
        <f t="shared" ca="1" si="531"/>
        <v>0.08</v>
      </c>
      <c r="CA372" s="342">
        <f t="shared" ca="1" si="532"/>
        <v>0</v>
      </c>
      <c r="CB372" s="147">
        <f t="shared" si="533"/>
        <v>-0.05</v>
      </c>
      <c r="CC372" s="148">
        <f t="shared" si="534"/>
        <v>0</v>
      </c>
      <c r="CD372" s="149">
        <f t="shared" ca="1" si="535"/>
        <v>0</v>
      </c>
      <c r="CE372" s="345">
        <f t="shared" ca="1" si="536"/>
        <v>0</v>
      </c>
      <c r="CF372" s="344">
        <f t="shared" ca="1" si="537"/>
        <v>-0.04</v>
      </c>
      <c r="CG372" s="343">
        <f t="shared" ca="1" si="538"/>
        <v>0.08</v>
      </c>
      <c r="CH372" s="342">
        <f t="shared" ca="1" si="539"/>
        <v>0</v>
      </c>
    </row>
    <row r="373" spans="1:86" s="303" customFormat="1" outlineLevel="1">
      <c r="A373" s="303">
        <f t="shared" ca="1" si="543"/>
        <v>2</v>
      </c>
      <c r="B373" s="303" t="str">
        <f t="shared" ca="1" si="518"/>
        <v>EP1 LPD2 LPS4 LPM3</v>
      </c>
      <c r="C373" s="21">
        <v>1</v>
      </c>
      <c r="D373" s="21">
        <v>0</v>
      </c>
      <c r="E373" s="354">
        <f t="shared" ca="1" si="545"/>
        <v>0</v>
      </c>
      <c r="F373" s="354">
        <f t="shared" ca="1" si="544"/>
        <v>0</v>
      </c>
      <c r="G373" s="354">
        <f t="shared" ca="1" si="540"/>
        <v>2</v>
      </c>
      <c r="H373" s="354">
        <f t="shared" ca="1" si="541"/>
        <v>4</v>
      </c>
      <c r="I373" s="354">
        <f t="shared" ca="1" si="542"/>
        <v>3</v>
      </c>
      <c r="BM373" s="303">
        <v>111</v>
      </c>
      <c r="BN373" s="147">
        <f t="shared" si="519"/>
        <v>-0.05</v>
      </c>
      <c r="BO373" s="148">
        <f t="shared" si="520"/>
        <v>0</v>
      </c>
      <c r="BP373" s="149">
        <f t="shared" ca="1" si="521"/>
        <v>0</v>
      </c>
      <c r="BQ373" s="345">
        <f t="shared" ca="1" si="522"/>
        <v>0</v>
      </c>
      <c r="BR373" s="344">
        <f t="shared" ca="1" si="523"/>
        <v>-0.04</v>
      </c>
      <c r="BS373" s="343">
        <f t="shared" ca="1" si="524"/>
        <v>0.08</v>
      </c>
      <c r="BT373" s="342">
        <f t="shared" ca="1" si="525"/>
        <v>0.04</v>
      </c>
      <c r="BU373" s="147">
        <f t="shared" si="526"/>
        <v>-0.05</v>
      </c>
      <c r="BV373" s="148">
        <f t="shared" si="527"/>
        <v>0</v>
      </c>
      <c r="BW373" s="149">
        <f t="shared" ca="1" si="528"/>
        <v>0</v>
      </c>
      <c r="BX373" s="345">
        <f t="shared" ca="1" si="529"/>
        <v>0</v>
      </c>
      <c r="BY373" s="344">
        <f t="shared" ca="1" si="530"/>
        <v>-0.04</v>
      </c>
      <c r="BZ373" s="343">
        <f t="shared" ca="1" si="531"/>
        <v>0.08</v>
      </c>
      <c r="CA373" s="342">
        <f t="shared" ca="1" si="532"/>
        <v>0.04</v>
      </c>
      <c r="CB373" s="147">
        <f t="shared" si="533"/>
        <v>-0.05</v>
      </c>
      <c r="CC373" s="148">
        <f t="shared" si="534"/>
        <v>0</v>
      </c>
      <c r="CD373" s="149">
        <f t="shared" ca="1" si="535"/>
        <v>0</v>
      </c>
      <c r="CE373" s="345">
        <f t="shared" ca="1" si="536"/>
        <v>0</v>
      </c>
      <c r="CF373" s="344">
        <f t="shared" ca="1" si="537"/>
        <v>-0.04</v>
      </c>
      <c r="CG373" s="343">
        <f t="shared" ca="1" si="538"/>
        <v>0.08</v>
      </c>
      <c r="CH373" s="342">
        <f t="shared" ca="1" si="539"/>
        <v>0.04</v>
      </c>
    </row>
    <row r="374" spans="1:86" s="303" customFormat="1" outlineLevel="1">
      <c r="A374" s="303">
        <f t="shared" ca="1" si="543"/>
        <v>2</v>
      </c>
      <c r="B374" s="303" t="str">
        <f t="shared" ca="1" si="518"/>
        <v>EP1 LPD2 LPS4 LPM4</v>
      </c>
      <c r="C374" s="21">
        <v>1</v>
      </c>
      <c r="D374" s="21">
        <v>0</v>
      </c>
      <c r="E374" s="354">
        <f t="shared" ca="1" si="545"/>
        <v>0</v>
      </c>
      <c r="F374" s="354">
        <f t="shared" ca="1" si="544"/>
        <v>0</v>
      </c>
      <c r="G374" s="354">
        <f t="shared" ca="1" si="540"/>
        <v>2</v>
      </c>
      <c r="H374" s="354">
        <f t="shared" ca="1" si="541"/>
        <v>4</v>
      </c>
      <c r="I374" s="354">
        <f t="shared" ca="1" si="542"/>
        <v>4</v>
      </c>
      <c r="BM374" s="303">
        <v>112</v>
      </c>
      <c r="BN374" s="147">
        <f t="shared" si="519"/>
        <v>-0.05</v>
      </c>
      <c r="BO374" s="148">
        <f t="shared" si="520"/>
        <v>0</v>
      </c>
      <c r="BP374" s="149">
        <f t="shared" ca="1" si="521"/>
        <v>0</v>
      </c>
      <c r="BQ374" s="345">
        <f t="shared" ca="1" si="522"/>
        <v>0</v>
      </c>
      <c r="BR374" s="344">
        <f t="shared" ca="1" si="523"/>
        <v>-0.04</v>
      </c>
      <c r="BS374" s="343">
        <f t="shared" ca="1" si="524"/>
        <v>0.08</v>
      </c>
      <c r="BT374" s="342">
        <f t="shared" ca="1" si="525"/>
        <v>0.08</v>
      </c>
      <c r="BU374" s="147">
        <f t="shared" si="526"/>
        <v>-0.05</v>
      </c>
      <c r="BV374" s="148">
        <f t="shared" si="527"/>
        <v>0</v>
      </c>
      <c r="BW374" s="149">
        <f t="shared" ca="1" si="528"/>
        <v>0</v>
      </c>
      <c r="BX374" s="345">
        <f t="shared" ca="1" si="529"/>
        <v>0</v>
      </c>
      <c r="BY374" s="344">
        <f t="shared" ca="1" si="530"/>
        <v>-0.04</v>
      </c>
      <c r="BZ374" s="343">
        <f t="shared" ca="1" si="531"/>
        <v>0.08</v>
      </c>
      <c r="CA374" s="342">
        <f t="shared" ca="1" si="532"/>
        <v>0.08</v>
      </c>
      <c r="CB374" s="147">
        <f t="shared" si="533"/>
        <v>-0.05</v>
      </c>
      <c r="CC374" s="148">
        <f t="shared" si="534"/>
        <v>0</v>
      </c>
      <c r="CD374" s="149">
        <f t="shared" ca="1" si="535"/>
        <v>0</v>
      </c>
      <c r="CE374" s="345">
        <f t="shared" ca="1" si="536"/>
        <v>0</v>
      </c>
      <c r="CF374" s="344">
        <f t="shared" ca="1" si="537"/>
        <v>-0.04</v>
      </c>
      <c r="CG374" s="343">
        <f t="shared" ca="1" si="538"/>
        <v>0.08</v>
      </c>
      <c r="CH374" s="342">
        <f t="shared" ca="1" si="539"/>
        <v>0.08</v>
      </c>
    </row>
    <row r="375" spans="1:86" s="303" customFormat="1" outlineLevel="1">
      <c r="A375" s="303">
        <f t="shared" ca="1" si="543"/>
        <v>2</v>
      </c>
      <c r="B375" s="303" t="str">
        <f t="shared" ca="1" si="518"/>
        <v>EP1 LPD3 LPS1 LPM1</v>
      </c>
      <c r="C375" s="21">
        <v>1</v>
      </c>
      <c r="D375" s="21">
        <v>0</v>
      </c>
      <c r="E375" s="354">
        <f t="shared" ca="1" si="545"/>
        <v>0</v>
      </c>
      <c r="F375" s="354">
        <f t="shared" ca="1" si="544"/>
        <v>0</v>
      </c>
      <c r="G375" s="354">
        <f t="shared" ca="1" si="540"/>
        <v>3</v>
      </c>
      <c r="H375" s="354">
        <f t="shared" ca="1" si="541"/>
        <v>1</v>
      </c>
      <c r="I375" s="354">
        <f t="shared" ca="1" si="542"/>
        <v>1</v>
      </c>
      <c r="BM375" s="303">
        <v>113</v>
      </c>
      <c r="BN375" s="147">
        <f t="shared" si="519"/>
        <v>-0.05</v>
      </c>
      <c r="BO375" s="148">
        <f t="shared" si="520"/>
        <v>0</v>
      </c>
      <c r="BP375" s="149">
        <f t="shared" ca="1" si="521"/>
        <v>0</v>
      </c>
      <c r="BQ375" s="345">
        <f t="shared" ca="1" si="522"/>
        <v>0</v>
      </c>
      <c r="BR375" s="344">
        <f t="shared" ca="1" si="523"/>
        <v>0</v>
      </c>
      <c r="BS375" s="343">
        <f t="shared" ca="1" si="524"/>
        <v>-0.05</v>
      </c>
      <c r="BT375" s="342">
        <f t="shared" ca="1" si="525"/>
        <v>-0.05</v>
      </c>
      <c r="BU375" s="147">
        <f t="shared" si="526"/>
        <v>-0.05</v>
      </c>
      <c r="BV375" s="148">
        <f t="shared" si="527"/>
        <v>0</v>
      </c>
      <c r="BW375" s="149">
        <f t="shared" ca="1" si="528"/>
        <v>0</v>
      </c>
      <c r="BX375" s="345">
        <f t="shared" ca="1" si="529"/>
        <v>0</v>
      </c>
      <c r="BY375" s="344">
        <f t="shared" ca="1" si="530"/>
        <v>0</v>
      </c>
      <c r="BZ375" s="343">
        <f t="shared" ca="1" si="531"/>
        <v>-0.05</v>
      </c>
      <c r="CA375" s="342">
        <f t="shared" ca="1" si="532"/>
        <v>-0.05</v>
      </c>
      <c r="CB375" s="147">
        <f t="shared" si="533"/>
        <v>-0.05</v>
      </c>
      <c r="CC375" s="148">
        <f t="shared" si="534"/>
        <v>0</v>
      </c>
      <c r="CD375" s="149">
        <f t="shared" ca="1" si="535"/>
        <v>0</v>
      </c>
      <c r="CE375" s="345">
        <f t="shared" ca="1" si="536"/>
        <v>0</v>
      </c>
      <c r="CF375" s="344">
        <f t="shared" ca="1" si="537"/>
        <v>0</v>
      </c>
      <c r="CG375" s="343">
        <f t="shared" ca="1" si="538"/>
        <v>-0.05</v>
      </c>
      <c r="CH375" s="342">
        <f t="shared" ca="1" si="539"/>
        <v>-0.05</v>
      </c>
    </row>
    <row r="376" spans="1:86" s="303" customFormat="1" outlineLevel="1">
      <c r="A376" s="303">
        <f t="shared" ca="1" si="543"/>
        <v>2</v>
      </c>
      <c r="B376" s="303" t="str">
        <f t="shared" ca="1" si="518"/>
        <v>EP1 LPD3 LPS1 LPM2</v>
      </c>
      <c r="C376" s="21">
        <v>1</v>
      </c>
      <c r="D376" s="21">
        <v>0</v>
      </c>
      <c r="E376" s="354">
        <f t="shared" ca="1" si="545"/>
        <v>0</v>
      </c>
      <c r="F376" s="354">
        <f t="shared" ca="1" si="544"/>
        <v>0</v>
      </c>
      <c r="G376" s="354">
        <f t="shared" ca="1" si="540"/>
        <v>3</v>
      </c>
      <c r="H376" s="354">
        <f t="shared" ca="1" si="541"/>
        <v>1</v>
      </c>
      <c r="I376" s="354">
        <f t="shared" ca="1" si="542"/>
        <v>2</v>
      </c>
      <c r="BM376" s="303">
        <v>114</v>
      </c>
      <c r="BN376" s="147">
        <f t="shared" si="519"/>
        <v>-0.05</v>
      </c>
      <c r="BO376" s="148">
        <f t="shared" si="520"/>
        <v>0</v>
      </c>
      <c r="BP376" s="149">
        <f t="shared" ca="1" si="521"/>
        <v>0</v>
      </c>
      <c r="BQ376" s="345">
        <f t="shared" ca="1" si="522"/>
        <v>0</v>
      </c>
      <c r="BR376" s="344">
        <f t="shared" ca="1" si="523"/>
        <v>0</v>
      </c>
      <c r="BS376" s="343">
        <f t="shared" ca="1" si="524"/>
        <v>-0.05</v>
      </c>
      <c r="BT376" s="342">
        <f t="shared" ca="1" si="525"/>
        <v>0</v>
      </c>
      <c r="BU376" s="147">
        <f t="shared" si="526"/>
        <v>-0.05</v>
      </c>
      <c r="BV376" s="148">
        <f t="shared" si="527"/>
        <v>0</v>
      </c>
      <c r="BW376" s="149">
        <f t="shared" ca="1" si="528"/>
        <v>0</v>
      </c>
      <c r="BX376" s="345">
        <f t="shared" ca="1" si="529"/>
        <v>0</v>
      </c>
      <c r="BY376" s="344">
        <f t="shared" ca="1" si="530"/>
        <v>0</v>
      </c>
      <c r="BZ376" s="343">
        <f t="shared" ca="1" si="531"/>
        <v>-0.05</v>
      </c>
      <c r="CA376" s="342">
        <f t="shared" ca="1" si="532"/>
        <v>0</v>
      </c>
      <c r="CB376" s="147">
        <f t="shared" si="533"/>
        <v>-0.05</v>
      </c>
      <c r="CC376" s="148">
        <f t="shared" si="534"/>
        <v>0</v>
      </c>
      <c r="CD376" s="149">
        <f t="shared" ca="1" si="535"/>
        <v>0</v>
      </c>
      <c r="CE376" s="345">
        <f t="shared" ca="1" si="536"/>
        <v>0</v>
      </c>
      <c r="CF376" s="344">
        <f t="shared" ca="1" si="537"/>
        <v>0</v>
      </c>
      <c r="CG376" s="343">
        <f t="shared" ca="1" si="538"/>
        <v>-0.05</v>
      </c>
      <c r="CH376" s="342">
        <f t="shared" ca="1" si="539"/>
        <v>0</v>
      </c>
    </row>
    <row r="377" spans="1:86" s="303" customFormat="1" outlineLevel="1">
      <c r="A377" s="303">
        <f t="shared" ca="1" si="543"/>
        <v>2</v>
      </c>
      <c r="B377" s="303" t="str">
        <f t="shared" ca="1" si="518"/>
        <v>EP1 LPD3 LPS1 LPM3</v>
      </c>
      <c r="C377" s="21">
        <v>1</v>
      </c>
      <c r="D377" s="21">
        <v>0</v>
      </c>
      <c r="E377" s="354">
        <f t="shared" ca="1" si="545"/>
        <v>0</v>
      </c>
      <c r="F377" s="354">
        <f t="shared" ca="1" si="544"/>
        <v>0</v>
      </c>
      <c r="G377" s="354">
        <f t="shared" ca="1" si="540"/>
        <v>3</v>
      </c>
      <c r="H377" s="354">
        <f t="shared" ca="1" si="541"/>
        <v>1</v>
      </c>
      <c r="I377" s="354">
        <f t="shared" ca="1" si="542"/>
        <v>3</v>
      </c>
      <c r="BM377" s="303">
        <v>115</v>
      </c>
      <c r="BN377" s="147">
        <f t="shared" si="519"/>
        <v>-0.05</v>
      </c>
      <c r="BO377" s="148">
        <f t="shared" si="520"/>
        <v>0</v>
      </c>
      <c r="BP377" s="149">
        <f t="shared" ca="1" si="521"/>
        <v>0</v>
      </c>
      <c r="BQ377" s="345">
        <f t="shared" ca="1" si="522"/>
        <v>0</v>
      </c>
      <c r="BR377" s="344">
        <f t="shared" ca="1" si="523"/>
        <v>0</v>
      </c>
      <c r="BS377" s="343">
        <f t="shared" ca="1" si="524"/>
        <v>-0.05</v>
      </c>
      <c r="BT377" s="342">
        <f t="shared" ca="1" si="525"/>
        <v>0.04</v>
      </c>
      <c r="BU377" s="147">
        <f t="shared" si="526"/>
        <v>-0.05</v>
      </c>
      <c r="BV377" s="148">
        <f t="shared" si="527"/>
        <v>0</v>
      </c>
      <c r="BW377" s="149">
        <f t="shared" ca="1" si="528"/>
        <v>0</v>
      </c>
      <c r="BX377" s="345">
        <f t="shared" ca="1" si="529"/>
        <v>0</v>
      </c>
      <c r="BY377" s="344">
        <f t="shared" ca="1" si="530"/>
        <v>0</v>
      </c>
      <c r="BZ377" s="343">
        <f t="shared" ca="1" si="531"/>
        <v>-0.05</v>
      </c>
      <c r="CA377" s="342">
        <f t="shared" ca="1" si="532"/>
        <v>0.04</v>
      </c>
      <c r="CB377" s="147">
        <f t="shared" si="533"/>
        <v>-0.05</v>
      </c>
      <c r="CC377" s="148">
        <f t="shared" si="534"/>
        <v>0</v>
      </c>
      <c r="CD377" s="149">
        <f t="shared" ca="1" si="535"/>
        <v>0</v>
      </c>
      <c r="CE377" s="345">
        <f t="shared" ca="1" si="536"/>
        <v>0</v>
      </c>
      <c r="CF377" s="344">
        <f t="shared" ca="1" si="537"/>
        <v>0</v>
      </c>
      <c r="CG377" s="343">
        <f t="shared" ca="1" si="538"/>
        <v>-0.05</v>
      </c>
      <c r="CH377" s="342">
        <f t="shared" ca="1" si="539"/>
        <v>0.04</v>
      </c>
    </row>
    <row r="378" spans="1:86" s="303" customFormat="1" outlineLevel="1">
      <c r="A378" s="303">
        <f t="shared" ca="1" si="543"/>
        <v>2</v>
      </c>
      <c r="B378" s="303" t="str">
        <f t="shared" ca="1" si="518"/>
        <v>EP1 LPD3 LPS1 LPM4</v>
      </c>
      <c r="C378" s="21">
        <v>1</v>
      </c>
      <c r="D378" s="21">
        <v>0</v>
      </c>
      <c r="E378" s="354">
        <f t="shared" ca="1" si="545"/>
        <v>0</v>
      </c>
      <c r="F378" s="354">
        <f t="shared" ca="1" si="544"/>
        <v>0</v>
      </c>
      <c r="G378" s="354">
        <f t="shared" ca="1" si="540"/>
        <v>3</v>
      </c>
      <c r="H378" s="354">
        <f t="shared" ca="1" si="541"/>
        <v>1</v>
      </c>
      <c r="I378" s="354">
        <f t="shared" ca="1" si="542"/>
        <v>4</v>
      </c>
      <c r="BM378" s="303">
        <v>116</v>
      </c>
      <c r="BN378" s="147">
        <f t="shared" si="519"/>
        <v>-0.05</v>
      </c>
      <c r="BO378" s="148">
        <f t="shared" si="520"/>
        <v>0</v>
      </c>
      <c r="BP378" s="149">
        <f t="shared" ca="1" si="521"/>
        <v>0</v>
      </c>
      <c r="BQ378" s="345">
        <f t="shared" ca="1" si="522"/>
        <v>0</v>
      </c>
      <c r="BR378" s="344">
        <f t="shared" ca="1" si="523"/>
        <v>0</v>
      </c>
      <c r="BS378" s="343">
        <f t="shared" ca="1" si="524"/>
        <v>-0.05</v>
      </c>
      <c r="BT378" s="342">
        <f t="shared" ca="1" si="525"/>
        <v>0.08</v>
      </c>
      <c r="BU378" s="147">
        <f t="shared" si="526"/>
        <v>-0.05</v>
      </c>
      <c r="BV378" s="148">
        <f t="shared" si="527"/>
        <v>0</v>
      </c>
      <c r="BW378" s="149">
        <f t="shared" ca="1" si="528"/>
        <v>0</v>
      </c>
      <c r="BX378" s="345">
        <f t="shared" ca="1" si="529"/>
        <v>0</v>
      </c>
      <c r="BY378" s="344">
        <f t="shared" ca="1" si="530"/>
        <v>0</v>
      </c>
      <c r="BZ378" s="343">
        <f t="shared" ca="1" si="531"/>
        <v>-0.05</v>
      </c>
      <c r="CA378" s="342">
        <f t="shared" ca="1" si="532"/>
        <v>0.08</v>
      </c>
      <c r="CB378" s="147">
        <f t="shared" si="533"/>
        <v>-0.05</v>
      </c>
      <c r="CC378" s="148">
        <f t="shared" si="534"/>
        <v>0</v>
      </c>
      <c r="CD378" s="149">
        <f t="shared" ca="1" si="535"/>
        <v>0</v>
      </c>
      <c r="CE378" s="345">
        <f t="shared" ca="1" si="536"/>
        <v>0</v>
      </c>
      <c r="CF378" s="344">
        <f t="shared" ca="1" si="537"/>
        <v>0</v>
      </c>
      <c r="CG378" s="343">
        <f t="shared" ca="1" si="538"/>
        <v>-0.05</v>
      </c>
      <c r="CH378" s="342">
        <f t="shared" ca="1" si="539"/>
        <v>0.08</v>
      </c>
    </row>
    <row r="379" spans="1:86" s="303" customFormat="1" outlineLevel="1">
      <c r="A379" s="303">
        <f t="shared" ca="1" si="543"/>
        <v>2</v>
      </c>
      <c r="B379" s="303" t="str">
        <f t="shared" ca="1" si="518"/>
        <v>EP1 LPD3 LPS2 LPM1</v>
      </c>
      <c r="C379" s="21">
        <v>1</v>
      </c>
      <c r="D379" s="21">
        <v>0</v>
      </c>
      <c r="E379" s="354">
        <f t="shared" ca="1" si="545"/>
        <v>0</v>
      </c>
      <c r="F379" s="354">
        <f t="shared" ca="1" si="544"/>
        <v>0</v>
      </c>
      <c r="G379" s="354">
        <f t="shared" ca="1" si="540"/>
        <v>3</v>
      </c>
      <c r="H379" s="354">
        <f t="shared" ca="1" si="541"/>
        <v>2</v>
      </c>
      <c r="I379" s="354">
        <f t="shared" ca="1" si="542"/>
        <v>1</v>
      </c>
      <c r="BM379" s="303">
        <v>117</v>
      </c>
      <c r="BN379" s="147">
        <f t="shared" si="519"/>
        <v>-0.05</v>
      </c>
      <c r="BO379" s="148">
        <f t="shared" si="520"/>
        <v>0</v>
      </c>
      <c r="BP379" s="149">
        <f t="shared" ca="1" si="521"/>
        <v>0</v>
      </c>
      <c r="BQ379" s="345">
        <f t="shared" ca="1" si="522"/>
        <v>0</v>
      </c>
      <c r="BR379" s="344">
        <f t="shared" ca="1" si="523"/>
        <v>0</v>
      </c>
      <c r="BS379" s="343">
        <f t="shared" ca="1" si="524"/>
        <v>0</v>
      </c>
      <c r="BT379" s="342">
        <f t="shared" ca="1" si="525"/>
        <v>-0.05</v>
      </c>
      <c r="BU379" s="147">
        <f t="shared" si="526"/>
        <v>-0.05</v>
      </c>
      <c r="BV379" s="148">
        <f t="shared" si="527"/>
        <v>0</v>
      </c>
      <c r="BW379" s="149">
        <f t="shared" ca="1" si="528"/>
        <v>0</v>
      </c>
      <c r="BX379" s="345">
        <f t="shared" ca="1" si="529"/>
        <v>0</v>
      </c>
      <c r="BY379" s="344">
        <f t="shared" ca="1" si="530"/>
        <v>0</v>
      </c>
      <c r="BZ379" s="343">
        <f t="shared" ca="1" si="531"/>
        <v>0</v>
      </c>
      <c r="CA379" s="342">
        <f t="shared" ca="1" si="532"/>
        <v>-0.05</v>
      </c>
      <c r="CB379" s="147">
        <f t="shared" si="533"/>
        <v>-0.05</v>
      </c>
      <c r="CC379" s="148">
        <f t="shared" si="534"/>
        <v>0</v>
      </c>
      <c r="CD379" s="149">
        <f t="shared" ca="1" si="535"/>
        <v>0</v>
      </c>
      <c r="CE379" s="345">
        <f t="shared" ca="1" si="536"/>
        <v>0</v>
      </c>
      <c r="CF379" s="344">
        <f t="shared" ca="1" si="537"/>
        <v>0</v>
      </c>
      <c r="CG379" s="343">
        <f t="shared" ca="1" si="538"/>
        <v>0</v>
      </c>
      <c r="CH379" s="342">
        <f t="shared" ca="1" si="539"/>
        <v>-0.05</v>
      </c>
    </row>
    <row r="380" spans="1:86" s="303" customFormat="1" outlineLevel="1">
      <c r="A380" s="303">
        <f t="shared" ca="1" si="543"/>
        <v>2</v>
      </c>
      <c r="B380" s="303" t="str">
        <f t="shared" ca="1" si="518"/>
        <v>EP1 LPD3 LPS2 LPM2</v>
      </c>
      <c r="C380" s="21">
        <v>1</v>
      </c>
      <c r="D380" s="21">
        <v>0</v>
      </c>
      <c r="E380" s="354">
        <f t="shared" ca="1" si="545"/>
        <v>0</v>
      </c>
      <c r="F380" s="354">
        <f t="shared" ca="1" si="544"/>
        <v>0</v>
      </c>
      <c r="G380" s="354">
        <f t="shared" ca="1" si="540"/>
        <v>3</v>
      </c>
      <c r="H380" s="354">
        <f t="shared" ca="1" si="541"/>
        <v>2</v>
      </c>
      <c r="I380" s="354">
        <f t="shared" ca="1" si="542"/>
        <v>2</v>
      </c>
      <c r="BM380" s="303">
        <v>118</v>
      </c>
      <c r="BN380" s="147">
        <f t="shared" si="519"/>
        <v>-0.05</v>
      </c>
      <c r="BO380" s="148">
        <f t="shared" si="520"/>
        <v>0</v>
      </c>
      <c r="BP380" s="149">
        <f t="shared" ca="1" si="521"/>
        <v>0</v>
      </c>
      <c r="BQ380" s="345">
        <f t="shared" ca="1" si="522"/>
        <v>0</v>
      </c>
      <c r="BR380" s="344">
        <f t="shared" ca="1" si="523"/>
        <v>0</v>
      </c>
      <c r="BS380" s="343">
        <f t="shared" ca="1" si="524"/>
        <v>0</v>
      </c>
      <c r="BT380" s="342">
        <f t="shared" ca="1" si="525"/>
        <v>0</v>
      </c>
      <c r="BU380" s="147">
        <f t="shared" si="526"/>
        <v>-0.05</v>
      </c>
      <c r="BV380" s="148">
        <f t="shared" si="527"/>
        <v>0</v>
      </c>
      <c r="BW380" s="149">
        <f t="shared" ca="1" si="528"/>
        <v>0</v>
      </c>
      <c r="BX380" s="345">
        <f t="shared" ca="1" si="529"/>
        <v>0</v>
      </c>
      <c r="BY380" s="344">
        <f t="shared" ca="1" si="530"/>
        <v>0</v>
      </c>
      <c r="BZ380" s="343">
        <f t="shared" ca="1" si="531"/>
        <v>0</v>
      </c>
      <c r="CA380" s="342">
        <f t="shared" ca="1" si="532"/>
        <v>0</v>
      </c>
      <c r="CB380" s="147">
        <f t="shared" si="533"/>
        <v>-0.05</v>
      </c>
      <c r="CC380" s="148">
        <f t="shared" si="534"/>
        <v>0</v>
      </c>
      <c r="CD380" s="149">
        <f t="shared" ca="1" si="535"/>
        <v>0</v>
      </c>
      <c r="CE380" s="345">
        <f t="shared" ca="1" si="536"/>
        <v>0</v>
      </c>
      <c r="CF380" s="344">
        <f t="shared" ca="1" si="537"/>
        <v>0</v>
      </c>
      <c r="CG380" s="343">
        <f t="shared" ca="1" si="538"/>
        <v>0</v>
      </c>
      <c r="CH380" s="342">
        <f t="shared" ca="1" si="539"/>
        <v>0</v>
      </c>
    </row>
    <row r="381" spans="1:86" s="303" customFormat="1" outlineLevel="1">
      <c r="A381" s="303">
        <f t="shared" ca="1" si="543"/>
        <v>2</v>
      </c>
      <c r="B381" s="303" t="str">
        <f t="shared" ca="1" si="518"/>
        <v>EP1 LPD3 LPS2 LPM3</v>
      </c>
      <c r="C381" s="21">
        <v>1</v>
      </c>
      <c r="D381" s="21">
        <v>0</v>
      </c>
      <c r="E381" s="354">
        <f t="shared" ca="1" si="545"/>
        <v>0</v>
      </c>
      <c r="F381" s="354">
        <f t="shared" ca="1" si="544"/>
        <v>0</v>
      </c>
      <c r="G381" s="354">
        <f t="shared" ca="1" si="540"/>
        <v>3</v>
      </c>
      <c r="H381" s="354">
        <f t="shared" ca="1" si="541"/>
        <v>2</v>
      </c>
      <c r="I381" s="354">
        <f t="shared" ca="1" si="542"/>
        <v>3</v>
      </c>
      <c r="BM381" s="303">
        <v>119</v>
      </c>
      <c r="BN381" s="147">
        <f t="shared" si="519"/>
        <v>-0.05</v>
      </c>
      <c r="BO381" s="148">
        <f t="shared" si="520"/>
        <v>0</v>
      </c>
      <c r="BP381" s="149">
        <f t="shared" ca="1" si="521"/>
        <v>0</v>
      </c>
      <c r="BQ381" s="345">
        <f t="shared" ca="1" si="522"/>
        <v>0</v>
      </c>
      <c r="BR381" s="344">
        <f t="shared" ca="1" si="523"/>
        <v>0</v>
      </c>
      <c r="BS381" s="343">
        <f t="shared" ca="1" si="524"/>
        <v>0</v>
      </c>
      <c r="BT381" s="342">
        <f t="shared" ca="1" si="525"/>
        <v>0.04</v>
      </c>
      <c r="BU381" s="147">
        <f t="shared" si="526"/>
        <v>-0.05</v>
      </c>
      <c r="BV381" s="148">
        <f t="shared" si="527"/>
        <v>0</v>
      </c>
      <c r="BW381" s="149">
        <f t="shared" ca="1" si="528"/>
        <v>0</v>
      </c>
      <c r="BX381" s="345">
        <f t="shared" ca="1" si="529"/>
        <v>0</v>
      </c>
      <c r="BY381" s="344">
        <f t="shared" ca="1" si="530"/>
        <v>0</v>
      </c>
      <c r="BZ381" s="343">
        <f t="shared" ca="1" si="531"/>
        <v>0</v>
      </c>
      <c r="CA381" s="342">
        <f t="shared" ca="1" si="532"/>
        <v>0.04</v>
      </c>
      <c r="CB381" s="147">
        <f t="shared" si="533"/>
        <v>-0.05</v>
      </c>
      <c r="CC381" s="148">
        <f t="shared" si="534"/>
        <v>0</v>
      </c>
      <c r="CD381" s="149">
        <f t="shared" ca="1" si="535"/>
        <v>0</v>
      </c>
      <c r="CE381" s="345">
        <f t="shared" ca="1" si="536"/>
        <v>0</v>
      </c>
      <c r="CF381" s="344">
        <f t="shared" ca="1" si="537"/>
        <v>0</v>
      </c>
      <c r="CG381" s="343">
        <f t="shared" ca="1" si="538"/>
        <v>0</v>
      </c>
      <c r="CH381" s="342">
        <f t="shared" ca="1" si="539"/>
        <v>0.04</v>
      </c>
    </row>
    <row r="382" spans="1:86" s="303" customFormat="1" outlineLevel="1">
      <c r="A382" s="303">
        <f t="shared" ca="1" si="543"/>
        <v>2</v>
      </c>
      <c r="B382" s="303" t="str">
        <f t="shared" ca="1" si="518"/>
        <v>EP1 LPD3 LPS2 LPM4</v>
      </c>
      <c r="C382" s="21">
        <v>1</v>
      </c>
      <c r="D382" s="21">
        <v>0</v>
      </c>
      <c r="E382" s="354">
        <f t="shared" ca="1" si="545"/>
        <v>0</v>
      </c>
      <c r="F382" s="354">
        <f t="shared" ca="1" si="544"/>
        <v>0</v>
      </c>
      <c r="G382" s="354">
        <f t="shared" ca="1" si="540"/>
        <v>3</v>
      </c>
      <c r="H382" s="354">
        <f t="shared" ca="1" si="541"/>
        <v>2</v>
      </c>
      <c r="I382" s="354">
        <f t="shared" ca="1" si="542"/>
        <v>4</v>
      </c>
      <c r="BM382" s="303">
        <v>120</v>
      </c>
      <c r="BN382" s="147">
        <f t="shared" si="519"/>
        <v>-0.05</v>
      </c>
      <c r="BO382" s="148">
        <f t="shared" si="520"/>
        <v>0</v>
      </c>
      <c r="BP382" s="149">
        <f t="shared" ca="1" si="521"/>
        <v>0</v>
      </c>
      <c r="BQ382" s="345">
        <f t="shared" ca="1" si="522"/>
        <v>0</v>
      </c>
      <c r="BR382" s="344">
        <f t="shared" ca="1" si="523"/>
        <v>0</v>
      </c>
      <c r="BS382" s="343">
        <f t="shared" ca="1" si="524"/>
        <v>0</v>
      </c>
      <c r="BT382" s="342">
        <f t="shared" ca="1" si="525"/>
        <v>0.08</v>
      </c>
      <c r="BU382" s="147">
        <f t="shared" si="526"/>
        <v>-0.05</v>
      </c>
      <c r="BV382" s="148">
        <f t="shared" si="527"/>
        <v>0</v>
      </c>
      <c r="BW382" s="149">
        <f t="shared" ca="1" si="528"/>
        <v>0</v>
      </c>
      <c r="BX382" s="345">
        <f t="shared" ca="1" si="529"/>
        <v>0</v>
      </c>
      <c r="BY382" s="344">
        <f t="shared" ca="1" si="530"/>
        <v>0</v>
      </c>
      <c r="BZ382" s="343">
        <f t="shared" ca="1" si="531"/>
        <v>0</v>
      </c>
      <c r="CA382" s="342">
        <f t="shared" ca="1" si="532"/>
        <v>0.08</v>
      </c>
      <c r="CB382" s="147">
        <f t="shared" si="533"/>
        <v>-0.05</v>
      </c>
      <c r="CC382" s="148">
        <f t="shared" si="534"/>
        <v>0</v>
      </c>
      <c r="CD382" s="149">
        <f t="shared" ca="1" si="535"/>
        <v>0</v>
      </c>
      <c r="CE382" s="345">
        <f t="shared" ca="1" si="536"/>
        <v>0</v>
      </c>
      <c r="CF382" s="344">
        <f t="shared" ca="1" si="537"/>
        <v>0</v>
      </c>
      <c r="CG382" s="343">
        <f t="shared" ca="1" si="538"/>
        <v>0</v>
      </c>
      <c r="CH382" s="342">
        <f t="shared" ca="1" si="539"/>
        <v>0.08</v>
      </c>
    </row>
    <row r="383" spans="1:86" s="303" customFormat="1" outlineLevel="1">
      <c r="A383" s="303">
        <f t="shared" ca="1" si="543"/>
        <v>2</v>
      </c>
      <c r="B383" s="303" t="str">
        <f t="shared" ca="1" si="518"/>
        <v>EP1 LPD3 LPS3 LPM1</v>
      </c>
      <c r="C383" s="21">
        <v>1</v>
      </c>
      <c r="D383" s="21">
        <v>0</v>
      </c>
      <c r="E383" s="354">
        <f t="shared" ca="1" si="545"/>
        <v>0</v>
      </c>
      <c r="F383" s="354">
        <f t="shared" ca="1" si="544"/>
        <v>0</v>
      </c>
      <c r="G383" s="354">
        <f t="shared" ca="1" si="540"/>
        <v>3</v>
      </c>
      <c r="H383" s="354">
        <f t="shared" ca="1" si="541"/>
        <v>3</v>
      </c>
      <c r="I383" s="354">
        <f t="shared" ca="1" si="542"/>
        <v>1</v>
      </c>
      <c r="BM383" s="303">
        <v>121</v>
      </c>
      <c r="BN383" s="147">
        <f t="shared" si="519"/>
        <v>-0.05</v>
      </c>
      <c r="BO383" s="148">
        <f t="shared" si="520"/>
        <v>0</v>
      </c>
      <c r="BP383" s="149">
        <f t="shared" ca="1" si="521"/>
        <v>0</v>
      </c>
      <c r="BQ383" s="345">
        <f t="shared" ca="1" si="522"/>
        <v>0</v>
      </c>
      <c r="BR383" s="344">
        <f t="shared" ca="1" si="523"/>
        <v>0</v>
      </c>
      <c r="BS383" s="343">
        <f t="shared" ca="1" si="524"/>
        <v>0.04</v>
      </c>
      <c r="BT383" s="342">
        <f t="shared" ca="1" si="525"/>
        <v>-0.05</v>
      </c>
      <c r="BU383" s="147">
        <f t="shared" si="526"/>
        <v>-0.05</v>
      </c>
      <c r="BV383" s="148">
        <f t="shared" si="527"/>
        <v>0</v>
      </c>
      <c r="BW383" s="149">
        <f t="shared" ca="1" si="528"/>
        <v>0</v>
      </c>
      <c r="BX383" s="345">
        <f t="shared" ca="1" si="529"/>
        <v>0</v>
      </c>
      <c r="BY383" s="344">
        <f t="shared" ca="1" si="530"/>
        <v>0</v>
      </c>
      <c r="BZ383" s="343">
        <f t="shared" ca="1" si="531"/>
        <v>0.04</v>
      </c>
      <c r="CA383" s="342">
        <f t="shared" ca="1" si="532"/>
        <v>-0.05</v>
      </c>
      <c r="CB383" s="147">
        <f t="shared" si="533"/>
        <v>-0.05</v>
      </c>
      <c r="CC383" s="148">
        <f t="shared" si="534"/>
        <v>0</v>
      </c>
      <c r="CD383" s="149">
        <f t="shared" ca="1" si="535"/>
        <v>0</v>
      </c>
      <c r="CE383" s="345">
        <f t="shared" ca="1" si="536"/>
        <v>0</v>
      </c>
      <c r="CF383" s="344">
        <f t="shared" ca="1" si="537"/>
        <v>0</v>
      </c>
      <c r="CG383" s="343">
        <f t="shared" ca="1" si="538"/>
        <v>0.04</v>
      </c>
      <c r="CH383" s="342">
        <f t="shared" ca="1" si="539"/>
        <v>-0.05</v>
      </c>
    </row>
    <row r="384" spans="1:86" s="303" customFormat="1" outlineLevel="1">
      <c r="A384" s="303">
        <f t="shared" ca="1" si="543"/>
        <v>2</v>
      </c>
      <c r="B384" s="303" t="str">
        <f t="shared" ca="1" si="518"/>
        <v>EP1 LPD3 LPS3 LPM2</v>
      </c>
      <c r="C384" s="21">
        <v>1</v>
      </c>
      <c r="D384" s="21">
        <v>0</v>
      </c>
      <c r="E384" s="354">
        <f t="shared" ca="1" si="545"/>
        <v>0</v>
      </c>
      <c r="F384" s="354">
        <f t="shared" ca="1" si="544"/>
        <v>0</v>
      </c>
      <c r="G384" s="354">
        <f t="shared" ca="1" si="540"/>
        <v>3</v>
      </c>
      <c r="H384" s="354">
        <f t="shared" ca="1" si="541"/>
        <v>3</v>
      </c>
      <c r="I384" s="354">
        <f t="shared" ca="1" si="542"/>
        <v>2</v>
      </c>
      <c r="BM384" s="303">
        <v>122</v>
      </c>
      <c r="BN384" s="147">
        <f t="shared" si="519"/>
        <v>-0.05</v>
      </c>
      <c r="BO384" s="148">
        <f t="shared" si="520"/>
        <v>0</v>
      </c>
      <c r="BP384" s="149">
        <f t="shared" ca="1" si="521"/>
        <v>0</v>
      </c>
      <c r="BQ384" s="345">
        <f t="shared" ca="1" si="522"/>
        <v>0</v>
      </c>
      <c r="BR384" s="344">
        <f t="shared" ca="1" si="523"/>
        <v>0</v>
      </c>
      <c r="BS384" s="343">
        <f t="shared" ca="1" si="524"/>
        <v>0.04</v>
      </c>
      <c r="BT384" s="342">
        <f t="shared" ca="1" si="525"/>
        <v>0</v>
      </c>
      <c r="BU384" s="147">
        <f t="shared" si="526"/>
        <v>-0.05</v>
      </c>
      <c r="BV384" s="148">
        <f t="shared" si="527"/>
        <v>0</v>
      </c>
      <c r="BW384" s="149">
        <f t="shared" ca="1" si="528"/>
        <v>0</v>
      </c>
      <c r="BX384" s="345">
        <f t="shared" ca="1" si="529"/>
        <v>0</v>
      </c>
      <c r="BY384" s="344">
        <f t="shared" ca="1" si="530"/>
        <v>0</v>
      </c>
      <c r="BZ384" s="343">
        <f t="shared" ca="1" si="531"/>
        <v>0.04</v>
      </c>
      <c r="CA384" s="342">
        <f t="shared" ca="1" si="532"/>
        <v>0</v>
      </c>
      <c r="CB384" s="147">
        <f t="shared" si="533"/>
        <v>-0.05</v>
      </c>
      <c r="CC384" s="148">
        <f t="shared" si="534"/>
        <v>0</v>
      </c>
      <c r="CD384" s="149">
        <f t="shared" ca="1" si="535"/>
        <v>0</v>
      </c>
      <c r="CE384" s="345">
        <f t="shared" ca="1" si="536"/>
        <v>0</v>
      </c>
      <c r="CF384" s="344">
        <f t="shared" ca="1" si="537"/>
        <v>0</v>
      </c>
      <c r="CG384" s="343">
        <f t="shared" ca="1" si="538"/>
        <v>0.04</v>
      </c>
      <c r="CH384" s="342">
        <f t="shared" ca="1" si="539"/>
        <v>0</v>
      </c>
    </row>
    <row r="385" spans="1:86" s="303" customFormat="1" outlineLevel="1">
      <c r="A385" s="303">
        <f t="shared" ca="1" si="543"/>
        <v>2</v>
      </c>
      <c r="B385" s="303" t="str">
        <f t="shared" ca="1" si="518"/>
        <v>EP1 LPD3 LPS3 LPM3</v>
      </c>
      <c r="C385" s="21">
        <v>1</v>
      </c>
      <c r="D385" s="21">
        <v>0</v>
      </c>
      <c r="E385" s="354">
        <f t="shared" ca="1" si="545"/>
        <v>0</v>
      </c>
      <c r="F385" s="354">
        <f t="shared" ca="1" si="544"/>
        <v>0</v>
      </c>
      <c r="G385" s="354">
        <f t="shared" ca="1" si="540"/>
        <v>3</v>
      </c>
      <c r="H385" s="354">
        <f t="shared" ca="1" si="541"/>
        <v>3</v>
      </c>
      <c r="I385" s="354">
        <f t="shared" ca="1" si="542"/>
        <v>3</v>
      </c>
      <c r="BM385" s="303">
        <v>123</v>
      </c>
      <c r="BN385" s="147">
        <f t="shared" si="519"/>
        <v>-0.05</v>
      </c>
      <c r="BO385" s="148">
        <f t="shared" si="520"/>
        <v>0</v>
      </c>
      <c r="BP385" s="149">
        <f t="shared" ca="1" si="521"/>
        <v>0</v>
      </c>
      <c r="BQ385" s="345">
        <f t="shared" ca="1" si="522"/>
        <v>0</v>
      </c>
      <c r="BR385" s="344">
        <f t="shared" ca="1" si="523"/>
        <v>0</v>
      </c>
      <c r="BS385" s="343">
        <f t="shared" ca="1" si="524"/>
        <v>0.04</v>
      </c>
      <c r="BT385" s="342">
        <f t="shared" ca="1" si="525"/>
        <v>0.04</v>
      </c>
      <c r="BU385" s="147">
        <f t="shared" si="526"/>
        <v>-0.05</v>
      </c>
      <c r="BV385" s="148">
        <f t="shared" si="527"/>
        <v>0</v>
      </c>
      <c r="BW385" s="149">
        <f t="shared" ca="1" si="528"/>
        <v>0</v>
      </c>
      <c r="BX385" s="345">
        <f t="shared" ca="1" si="529"/>
        <v>0</v>
      </c>
      <c r="BY385" s="344">
        <f t="shared" ca="1" si="530"/>
        <v>0</v>
      </c>
      <c r="BZ385" s="343">
        <f t="shared" ca="1" si="531"/>
        <v>0.04</v>
      </c>
      <c r="CA385" s="342">
        <f t="shared" ca="1" si="532"/>
        <v>0.04</v>
      </c>
      <c r="CB385" s="147">
        <f t="shared" si="533"/>
        <v>-0.05</v>
      </c>
      <c r="CC385" s="148">
        <f t="shared" si="534"/>
        <v>0</v>
      </c>
      <c r="CD385" s="149">
        <f t="shared" ca="1" si="535"/>
        <v>0</v>
      </c>
      <c r="CE385" s="345">
        <f t="shared" ca="1" si="536"/>
        <v>0</v>
      </c>
      <c r="CF385" s="344">
        <f t="shared" ca="1" si="537"/>
        <v>0</v>
      </c>
      <c r="CG385" s="343">
        <f t="shared" ca="1" si="538"/>
        <v>0.04</v>
      </c>
      <c r="CH385" s="342">
        <f t="shared" ca="1" si="539"/>
        <v>0.04</v>
      </c>
    </row>
    <row r="386" spans="1:86" s="303" customFormat="1" outlineLevel="1">
      <c r="A386" s="303">
        <f t="shared" ca="1" si="543"/>
        <v>2</v>
      </c>
      <c r="B386" s="303" t="str">
        <f t="shared" ca="1" si="518"/>
        <v>EP1 LPD3 LPS3 LPM4</v>
      </c>
      <c r="C386" s="21">
        <v>1</v>
      </c>
      <c r="D386" s="21">
        <v>0</v>
      </c>
      <c r="E386" s="354">
        <f t="shared" ca="1" si="545"/>
        <v>0</v>
      </c>
      <c r="F386" s="354">
        <f t="shared" ca="1" si="544"/>
        <v>0</v>
      </c>
      <c r="G386" s="354">
        <f t="shared" ca="1" si="540"/>
        <v>3</v>
      </c>
      <c r="H386" s="354">
        <f t="shared" ca="1" si="541"/>
        <v>3</v>
      </c>
      <c r="I386" s="354">
        <f t="shared" ca="1" si="542"/>
        <v>4</v>
      </c>
      <c r="BM386" s="303">
        <v>124</v>
      </c>
      <c r="BN386" s="147">
        <f t="shared" si="519"/>
        <v>-0.05</v>
      </c>
      <c r="BO386" s="148">
        <f t="shared" si="520"/>
        <v>0</v>
      </c>
      <c r="BP386" s="149">
        <f t="shared" ca="1" si="521"/>
        <v>0</v>
      </c>
      <c r="BQ386" s="345">
        <f t="shared" ca="1" si="522"/>
        <v>0</v>
      </c>
      <c r="BR386" s="344">
        <f t="shared" ca="1" si="523"/>
        <v>0</v>
      </c>
      <c r="BS386" s="343">
        <f t="shared" ca="1" si="524"/>
        <v>0.04</v>
      </c>
      <c r="BT386" s="342">
        <f t="shared" ca="1" si="525"/>
        <v>0.08</v>
      </c>
      <c r="BU386" s="147">
        <f t="shared" si="526"/>
        <v>-0.05</v>
      </c>
      <c r="BV386" s="148">
        <f t="shared" si="527"/>
        <v>0</v>
      </c>
      <c r="BW386" s="149">
        <f t="shared" ca="1" si="528"/>
        <v>0</v>
      </c>
      <c r="BX386" s="345">
        <f t="shared" ca="1" si="529"/>
        <v>0</v>
      </c>
      <c r="BY386" s="344">
        <f t="shared" ca="1" si="530"/>
        <v>0</v>
      </c>
      <c r="BZ386" s="343">
        <f t="shared" ca="1" si="531"/>
        <v>0.04</v>
      </c>
      <c r="CA386" s="342">
        <f t="shared" ca="1" si="532"/>
        <v>0.08</v>
      </c>
      <c r="CB386" s="147">
        <f t="shared" si="533"/>
        <v>-0.05</v>
      </c>
      <c r="CC386" s="148">
        <f t="shared" si="534"/>
        <v>0</v>
      </c>
      <c r="CD386" s="149">
        <f t="shared" ca="1" si="535"/>
        <v>0</v>
      </c>
      <c r="CE386" s="345">
        <f t="shared" ca="1" si="536"/>
        <v>0</v>
      </c>
      <c r="CF386" s="344">
        <f t="shared" ca="1" si="537"/>
        <v>0</v>
      </c>
      <c r="CG386" s="343">
        <f t="shared" ca="1" si="538"/>
        <v>0.04</v>
      </c>
      <c r="CH386" s="342">
        <f t="shared" ca="1" si="539"/>
        <v>0.08</v>
      </c>
    </row>
    <row r="387" spans="1:86" s="303" customFormat="1" outlineLevel="1">
      <c r="A387" s="303">
        <f t="shared" ca="1" si="543"/>
        <v>2</v>
      </c>
      <c r="B387" s="303" t="str">
        <f t="shared" ca="1" si="518"/>
        <v>EP1 LPD3 LPS4 LPM1</v>
      </c>
      <c r="C387" s="21">
        <v>1</v>
      </c>
      <c r="D387" s="21">
        <v>0</v>
      </c>
      <c r="E387" s="354">
        <f t="shared" ca="1" si="545"/>
        <v>0</v>
      </c>
      <c r="F387" s="354">
        <f t="shared" ca="1" si="544"/>
        <v>0</v>
      </c>
      <c r="G387" s="354">
        <f t="shared" ca="1" si="540"/>
        <v>3</v>
      </c>
      <c r="H387" s="354">
        <f t="shared" ca="1" si="541"/>
        <v>4</v>
      </c>
      <c r="I387" s="354">
        <f t="shared" ca="1" si="542"/>
        <v>1</v>
      </c>
      <c r="BM387" s="303">
        <v>125</v>
      </c>
      <c r="BN387" s="147">
        <f t="shared" si="519"/>
        <v>-0.05</v>
      </c>
      <c r="BO387" s="148">
        <f t="shared" si="520"/>
        <v>0</v>
      </c>
      <c r="BP387" s="149">
        <f t="shared" ca="1" si="521"/>
        <v>0</v>
      </c>
      <c r="BQ387" s="345">
        <f t="shared" ca="1" si="522"/>
        <v>0</v>
      </c>
      <c r="BR387" s="344">
        <f t="shared" ca="1" si="523"/>
        <v>0</v>
      </c>
      <c r="BS387" s="343">
        <f t="shared" ca="1" si="524"/>
        <v>0.08</v>
      </c>
      <c r="BT387" s="342">
        <f t="shared" ca="1" si="525"/>
        <v>-0.05</v>
      </c>
      <c r="BU387" s="147">
        <f t="shared" si="526"/>
        <v>-0.05</v>
      </c>
      <c r="BV387" s="148">
        <f t="shared" si="527"/>
        <v>0</v>
      </c>
      <c r="BW387" s="149">
        <f t="shared" ca="1" si="528"/>
        <v>0</v>
      </c>
      <c r="BX387" s="345">
        <f t="shared" ca="1" si="529"/>
        <v>0</v>
      </c>
      <c r="BY387" s="344">
        <f t="shared" ca="1" si="530"/>
        <v>0</v>
      </c>
      <c r="BZ387" s="343">
        <f t="shared" ca="1" si="531"/>
        <v>0.08</v>
      </c>
      <c r="CA387" s="342">
        <f t="shared" ca="1" si="532"/>
        <v>-0.05</v>
      </c>
      <c r="CB387" s="147">
        <f t="shared" si="533"/>
        <v>-0.05</v>
      </c>
      <c r="CC387" s="148">
        <f t="shared" si="534"/>
        <v>0</v>
      </c>
      <c r="CD387" s="149">
        <f t="shared" ca="1" si="535"/>
        <v>0</v>
      </c>
      <c r="CE387" s="345">
        <f t="shared" ca="1" si="536"/>
        <v>0</v>
      </c>
      <c r="CF387" s="344">
        <f t="shared" ca="1" si="537"/>
        <v>0</v>
      </c>
      <c r="CG387" s="343">
        <f t="shared" ca="1" si="538"/>
        <v>0.08</v>
      </c>
      <c r="CH387" s="342">
        <f t="shared" ca="1" si="539"/>
        <v>-0.05</v>
      </c>
    </row>
    <row r="388" spans="1:86" s="303" customFormat="1" outlineLevel="1">
      <c r="A388" s="303">
        <f t="shared" ca="1" si="543"/>
        <v>2</v>
      </c>
      <c r="B388" s="303" t="str">
        <f t="shared" ca="1" si="518"/>
        <v>EP1 LPD3 LPS4 LPM2</v>
      </c>
      <c r="C388" s="21">
        <v>1</v>
      </c>
      <c r="D388" s="21">
        <v>0</v>
      </c>
      <c r="E388" s="354">
        <f t="shared" ca="1" si="545"/>
        <v>0</v>
      </c>
      <c r="F388" s="354">
        <f t="shared" ca="1" si="544"/>
        <v>0</v>
      </c>
      <c r="G388" s="354">
        <f t="shared" ca="1" si="540"/>
        <v>3</v>
      </c>
      <c r="H388" s="354">
        <f t="shared" ca="1" si="541"/>
        <v>4</v>
      </c>
      <c r="I388" s="354">
        <f t="shared" ca="1" si="542"/>
        <v>2</v>
      </c>
      <c r="BM388" s="303">
        <v>126</v>
      </c>
      <c r="BN388" s="147">
        <f t="shared" si="519"/>
        <v>-0.05</v>
      </c>
      <c r="BO388" s="148">
        <f t="shared" si="520"/>
        <v>0</v>
      </c>
      <c r="BP388" s="149">
        <f t="shared" ca="1" si="521"/>
        <v>0</v>
      </c>
      <c r="BQ388" s="345">
        <f t="shared" ca="1" si="522"/>
        <v>0</v>
      </c>
      <c r="BR388" s="344">
        <f t="shared" ca="1" si="523"/>
        <v>0</v>
      </c>
      <c r="BS388" s="343">
        <f t="shared" ca="1" si="524"/>
        <v>0.08</v>
      </c>
      <c r="BT388" s="342">
        <f t="shared" ca="1" si="525"/>
        <v>0</v>
      </c>
      <c r="BU388" s="147">
        <f t="shared" si="526"/>
        <v>-0.05</v>
      </c>
      <c r="BV388" s="148">
        <f t="shared" si="527"/>
        <v>0</v>
      </c>
      <c r="BW388" s="149">
        <f t="shared" ca="1" si="528"/>
        <v>0</v>
      </c>
      <c r="BX388" s="345">
        <f t="shared" ca="1" si="529"/>
        <v>0</v>
      </c>
      <c r="BY388" s="344">
        <f t="shared" ca="1" si="530"/>
        <v>0</v>
      </c>
      <c r="BZ388" s="343">
        <f t="shared" ca="1" si="531"/>
        <v>0.08</v>
      </c>
      <c r="CA388" s="342">
        <f t="shared" ca="1" si="532"/>
        <v>0</v>
      </c>
      <c r="CB388" s="147">
        <f t="shared" si="533"/>
        <v>-0.05</v>
      </c>
      <c r="CC388" s="148">
        <f t="shared" si="534"/>
        <v>0</v>
      </c>
      <c r="CD388" s="149">
        <f t="shared" ca="1" si="535"/>
        <v>0</v>
      </c>
      <c r="CE388" s="345">
        <f t="shared" ca="1" si="536"/>
        <v>0</v>
      </c>
      <c r="CF388" s="344">
        <f t="shared" ca="1" si="537"/>
        <v>0</v>
      </c>
      <c r="CG388" s="343">
        <f t="shared" ca="1" si="538"/>
        <v>0.08</v>
      </c>
      <c r="CH388" s="342">
        <f t="shared" ca="1" si="539"/>
        <v>0</v>
      </c>
    </row>
    <row r="389" spans="1:86" s="303" customFormat="1" outlineLevel="1">
      <c r="A389" s="303">
        <f t="shared" ca="1" si="543"/>
        <v>2</v>
      </c>
      <c r="B389" s="303" t="str">
        <f t="shared" ca="1" si="518"/>
        <v>EP1 LPD3 LPS4 LPM3</v>
      </c>
      <c r="C389" s="21">
        <v>1</v>
      </c>
      <c r="D389" s="21">
        <v>0</v>
      </c>
      <c r="E389" s="354">
        <f t="shared" ca="1" si="545"/>
        <v>0</v>
      </c>
      <c r="F389" s="354">
        <f t="shared" ca="1" si="544"/>
        <v>0</v>
      </c>
      <c r="G389" s="354">
        <f t="shared" ca="1" si="540"/>
        <v>3</v>
      </c>
      <c r="H389" s="354">
        <f t="shared" ca="1" si="541"/>
        <v>4</v>
      </c>
      <c r="I389" s="354">
        <f t="shared" ca="1" si="542"/>
        <v>3</v>
      </c>
      <c r="BM389" s="303">
        <v>127</v>
      </c>
      <c r="BN389" s="147">
        <f t="shared" si="519"/>
        <v>-0.05</v>
      </c>
      <c r="BO389" s="148">
        <f t="shared" si="520"/>
        <v>0</v>
      </c>
      <c r="BP389" s="149">
        <f t="shared" ca="1" si="521"/>
        <v>0</v>
      </c>
      <c r="BQ389" s="345">
        <f t="shared" ca="1" si="522"/>
        <v>0</v>
      </c>
      <c r="BR389" s="344">
        <f t="shared" ca="1" si="523"/>
        <v>0</v>
      </c>
      <c r="BS389" s="343">
        <f t="shared" ca="1" si="524"/>
        <v>0.08</v>
      </c>
      <c r="BT389" s="342">
        <f t="shared" ca="1" si="525"/>
        <v>0.04</v>
      </c>
      <c r="BU389" s="147">
        <f t="shared" si="526"/>
        <v>-0.05</v>
      </c>
      <c r="BV389" s="148">
        <f t="shared" si="527"/>
        <v>0</v>
      </c>
      <c r="BW389" s="149">
        <f t="shared" ca="1" si="528"/>
        <v>0</v>
      </c>
      <c r="BX389" s="345">
        <f t="shared" ca="1" si="529"/>
        <v>0</v>
      </c>
      <c r="BY389" s="344">
        <f t="shared" ca="1" si="530"/>
        <v>0</v>
      </c>
      <c r="BZ389" s="343">
        <f t="shared" ca="1" si="531"/>
        <v>0.08</v>
      </c>
      <c r="CA389" s="342">
        <f t="shared" ca="1" si="532"/>
        <v>0.04</v>
      </c>
      <c r="CB389" s="147">
        <f t="shared" si="533"/>
        <v>-0.05</v>
      </c>
      <c r="CC389" s="148">
        <f t="shared" si="534"/>
        <v>0</v>
      </c>
      <c r="CD389" s="149">
        <f t="shared" ca="1" si="535"/>
        <v>0</v>
      </c>
      <c r="CE389" s="345">
        <f t="shared" ca="1" si="536"/>
        <v>0</v>
      </c>
      <c r="CF389" s="344">
        <f t="shared" ca="1" si="537"/>
        <v>0</v>
      </c>
      <c r="CG389" s="343">
        <f t="shared" ca="1" si="538"/>
        <v>0.08</v>
      </c>
      <c r="CH389" s="342">
        <f t="shared" ca="1" si="539"/>
        <v>0.04</v>
      </c>
    </row>
    <row r="390" spans="1:86" s="303" customFormat="1" outlineLevel="1">
      <c r="A390" s="303">
        <f t="shared" ca="1" si="543"/>
        <v>2</v>
      </c>
      <c r="B390" s="303" t="str">
        <f t="shared" ca="1" si="518"/>
        <v>EP1 LPD3 LPS4 LPM4</v>
      </c>
      <c r="C390" s="21">
        <v>1</v>
      </c>
      <c r="D390" s="21">
        <v>0</v>
      </c>
      <c r="E390" s="354">
        <f t="shared" ca="1" si="545"/>
        <v>0</v>
      </c>
      <c r="F390" s="354">
        <f t="shared" ca="1" si="544"/>
        <v>0</v>
      </c>
      <c r="G390" s="354">
        <f t="shared" ca="1" si="540"/>
        <v>3</v>
      </c>
      <c r="H390" s="354">
        <f t="shared" ca="1" si="541"/>
        <v>4</v>
      </c>
      <c r="I390" s="354">
        <f t="shared" ca="1" si="542"/>
        <v>4</v>
      </c>
      <c r="BM390" s="303">
        <v>128</v>
      </c>
      <c r="BN390" s="147">
        <f t="shared" si="519"/>
        <v>-0.05</v>
      </c>
      <c r="BO390" s="148">
        <f t="shared" si="520"/>
        <v>0</v>
      </c>
      <c r="BP390" s="149">
        <f t="shared" ca="1" si="521"/>
        <v>0</v>
      </c>
      <c r="BQ390" s="345">
        <f t="shared" ca="1" si="522"/>
        <v>0</v>
      </c>
      <c r="BR390" s="344">
        <f t="shared" ca="1" si="523"/>
        <v>0</v>
      </c>
      <c r="BS390" s="343">
        <f t="shared" ca="1" si="524"/>
        <v>0.08</v>
      </c>
      <c r="BT390" s="342">
        <f t="shared" ca="1" si="525"/>
        <v>0.08</v>
      </c>
      <c r="BU390" s="147">
        <f t="shared" si="526"/>
        <v>-0.05</v>
      </c>
      <c r="BV390" s="148">
        <f t="shared" si="527"/>
        <v>0</v>
      </c>
      <c r="BW390" s="149">
        <f t="shared" ca="1" si="528"/>
        <v>0</v>
      </c>
      <c r="BX390" s="345">
        <f t="shared" ca="1" si="529"/>
        <v>0</v>
      </c>
      <c r="BY390" s="344">
        <f t="shared" ca="1" si="530"/>
        <v>0</v>
      </c>
      <c r="BZ390" s="343">
        <f t="shared" ca="1" si="531"/>
        <v>0.08</v>
      </c>
      <c r="CA390" s="342">
        <f t="shared" ca="1" si="532"/>
        <v>0.08</v>
      </c>
      <c r="CB390" s="147">
        <f t="shared" si="533"/>
        <v>-0.05</v>
      </c>
      <c r="CC390" s="148">
        <f t="shared" si="534"/>
        <v>0</v>
      </c>
      <c r="CD390" s="149">
        <f t="shared" ca="1" si="535"/>
        <v>0</v>
      </c>
      <c r="CE390" s="345">
        <f t="shared" ca="1" si="536"/>
        <v>0</v>
      </c>
      <c r="CF390" s="344">
        <f t="shared" ca="1" si="537"/>
        <v>0</v>
      </c>
      <c r="CG390" s="343">
        <f t="shared" ca="1" si="538"/>
        <v>0.08</v>
      </c>
      <c r="CH390" s="342">
        <f t="shared" ca="1" si="539"/>
        <v>0.08</v>
      </c>
    </row>
    <row r="391" spans="1:86" s="303" customFormat="1" outlineLevel="1">
      <c r="A391" s="303">
        <f t="shared" ca="1" si="543"/>
        <v>2</v>
      </c>
      <c r="B391" s="303" t="str">
        <f t="shared" ref="B391:B454" ca="1" si="546">"EP"&amp;$C391&amp;IF($A391=0," LPAll"&amp;$D391,"")&amp;IF($A391=1," LPD"&amp;$E391&amp;" LPS"&amp;$F391,"")&amp;IF($A391=2," LPD"&amp;$G391&amp;" LPS"&amp;$H391&amp;" LPM"&amp;$I391,"")</f>
        <v>EP1 LPD4 LPS1 LPM1</v>
      </c>
      <c r="C391" s="21">
        <v>1</v>
      </c>
      <c r="D391" s="21">
        <v>0</v>
      </c>
      <c r="E391" s="354">
        <f t="shared" ca="1" si="545"/>
        <v>0</v>
      </c>
      <c r="F391" s="354">
        <f t="shared" ca="1" si="544"/>
        <v>0</v>
      </c>
      <c r="G391" s="354">
        <f t="shared" ca="1" si="540"/>
        <v>4</v>
      </c>
      <c r="H391" s="354">
        <f t="shared" ca="1" si="541"/>
        <v>1</v>
      </c>
      <c r="I391" s="354">
        <f t="shared" ca="1" si="542"/>
        <v>1</v>
      </c>
      <c r="BM391" s="303">
        <v>129</v>
      </c>
      <c r="BN391" s="147">
        <f t="shared" ref="BN391:BN454" si="547">IF($C391=0,0,INDEX($M$263:$M$266,$C391,1))</f>
        <v>-0.05</v>
      </c>
      <c r="BO391" s="148">
        <f t="shared" ref="BO391:BO454" si="548">IF($D391=0,0,INDEX($N$263:$N$266,$D391,1))</f>
        <v>0</v>
      </c>
      <c r="BP391" s="149">
        <f t="shared" ref="BP391:BP454" ca="1" si="549">IF($E391=0,BO391,INDEX($O$263:$O$266,$E391,1))</f>
        <v>0</v>
      </c>
      <c r="BQ391" s="345">
        <f t="shared" ref="BQ391:BQ454" ca="1" si="550">IF($F391=0,BO391,INDEX($P$263:$P$266,$F391,1))</f>
        <v>0</v>
      </c>
      <c r="BR391" s="344">
        <f t="shared" ref="BR391:BR454" ca="1" si="551">IF($G391=0,BP391,INDEX($O$263:$O$266,$G391,1))</f>
        <v>0.05</v>
      </c>
      <c r="BS391" s="343">
        <f t="shared" ref="BS391:BS454" ca="1" si="552">IF($H391=0,BQ391,INDEX($P$263:$P$266,$H391,1))</f>
        <v>-0.05</v>
      </c>
      <c r="BT391" s="342">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345">
        <f t="shared" ref="BX391:BX454" ca="1" si="557">IF($F391=0,BV391,INDEX($P$263:$P$266,$F391,1))</f>
        <v>0</v>
      </c>
      <c r="BY391" s="344">
        <f t="shared" ref="BY391:BY454" ca="1" si="558">IF($G391=0,BW391,INDEX($O$263:$O$266,$G391,1))</f>
        <v>0.05</v>
      </c>
      <c r="BZ391" s="343">
        <f t="shared" ref="BZ391:BZ454" ca="1" si="559">IF($H391=0,BX391,INDEX($P$263:$P$266,$H391,1))</f>
        <v>-0.05</v>
      </c>
      <c r="CA391" s="342">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345">
        <f t="shared" ref="CE391:CE454" ca="1" si="564">IF($F391=0,CC391,INDEX($P$263:$P$266,$F391,1))</f>
        <v>0</v>
      </c>
      <c r="CF391" s="344">
        <f t="shared" ref="CF391:CF454" ca="1" si="565">IF($G391=0,CD391,INDEX($O$263:$O$266,$G391,1))</f>
        <v>0.05</v>
      </c>
      <c r="CG391" s="343">
        <f t="shared" ref="CG391:CG454" ca="1" si="566">IF($H391=0,CE391,INDEX($P$263:$P$266,$H391,1))</f>
        <v>-0.05</v>
      </c>
      <c r="CH391" s="342">
        <f t="shared" ref="CH391:CH454" ca="1" si="567">IF($I391=0,CE391,INDEX($Q$263:$Q$266,$I391,1))</f>
        <v>-0.05</v>
      </c>
    </row>
    <row r="392" spans="1:86" s="303" customFormat="1" outlineLevel="1">
      <c r="A392" s="303">
        <f t="shared" ca="1" si="543"/>
        <v>2</v>
      </c>
      <c r="B392" s="303" t="str">
        <f t="shared" ca="1" si="546"/>
        <v>EP1 LPD4 LPS1 LPM2</v>
      </c>
      <c r="C392" s="21">
        <v>1</v>
      </c>
      <c r="D392" s="21">
        <v>0</v>
      </c>
      <c r="E392" s="354">
        <f t="shared" ca="1" si="545"/>
        <v>0</v>
      </c>
      <c r="F392" s="354">
        <f t="shared" ca="1" si="544"/>
        <v>0</v>
      </c>
      <c r="G392" s="354">
        <f t="shared" ca="1" si="540"/>
        <v>4</v>
      </c>
      <c r="H392" s="354">
        <f t="shared" ca="1" si="541"/>
        <v>1</v>
      </c>
      <c r="I392" s="354">
        <f t="shared" ca="1" si="542"/>
        <v>2</v>
      </c>
      <c r="BM392" s="303">
        <v>130</v>
      </c>
      <c r="BN392" s="147">
        <f t="shared" si="547"/>
        <v>-0.05</v>
      </c>
      <c r="BO392" s="148">
        <f t="shared" si="548"/>
        <v>0</v>
      </c>
      <c r="BP392" s="149">
        <f t="shared" ca="1" si="549"/>
        <v>0</v>
      </c>
      <c r="BQ392" s="345">
        <f t="shared" ca="1" si="550"/>
        <v>0</v>
      </c>
      <c r="BR392" s="344">
        <f t="shared" ca="1" si="551"/>
        <v>0.05</v>
      </c>
      <c r="BS392" s="343">
        <f t="shared" ca="1" si="552"/>
        <v>-0.05</v>
      </c>
      <c r="BT392" s="342">
        <f t="shared" ca="1" si="553"/>
        <v>0</v>
      </c>
      <c r="BU392" s="147">
        <f t="shared" si="554"/>
        <v>-0.05</v>
      </c>
      <c r="BV392" s="148">
        <f t="shared" si="555"/>
        <v>0</v>
      </c>
      <c r="BW392" s="149">
        <f t="shared" ca="1" si="556"/>
        <v>0</v>
      </c>
      <c r="BX392" s="345">
        <f t="shared" ca="1" si="557"/>
        <v>0</v>
      </c>
      <c r="BY392" s="344">
        <f t="shared" ca="1" si="558"/>
        <v>0.05</v>
      </c>
      <c r="BZ392" s="343">
        <f t="shared" ca="1" si="559"/>
        <v>-0.05</v>
      </c>
      <c r="CA392" s="342">
        <f t="shared" ca="1" si="560"/>
        <v>0</v>
      </c>
      <c r="CB392" s="147">
        <f t="shared" si="561"/>
        <v>-0.05</v>
      </c>
      <c r="CC392" s="148">
        <f t="shared" si="562"/>
        <v>0</v>
      </c>
      <c r="CD392" s="149">
        <f t="shared" ca="1" si="563"/>
        <v>0</v>
      </c>
      <c r="CE392" s="345">
        <f t="shared" ca="1" si="564"/>
        <v>0</v>
      </c>
      <c r="CF392" s="344">
        <f t="shared" ca="1" si="565"/>
        <v>0.05</v>
      </c>
      <c r="CG392" s="343">
        <f t="shared" ca="1" si="566"/>
        <v>-0.05</v>
      </c>
      <c r="CH392" s="342">
        <f t="shared" ca="1" si="567"/>
        <v>0</v>
      </c>
    </row>
    <row r="393" spans="1:86" s="303" customFormat="1" outlineLevel="1">
      <c r="A393" s="303">
        <f t="shared" ca="1" si="543"/>
        <v>2</v>
      </c>
      <c r="B393" s="303" t="str">
        <f t="shared" ca="1" si="546"/>
        <v>EP1 LPD4 LPS1 LPM3</v>
      </c>
      <c r="C393" s="21">
        <v>1</v>
      </c>
      <c r="D393" s="21">
        <v>0</v>
      </c>
      <c r="E393" s="354">
        <f t="shared" ca="1" si="545"/>
        <v>0</v>
      </c>
      <c r="F393" s="354">
        <f t="shared" ca="1" si="544"/>
        <v>0</v>
      </c>
      <c r="G393" s="354">
        <f t="shared" ca="1" si="540"/>
        <v>4</v>
      </c>
      <c r="H393" s="354">
        <f t="shared" ca="1" si="541"/>
        <v>1</v>
      </c>
      <c r="I393" s="354">
        <f t="shared" ca="1" si="542"/>
        <v>3</v>
      </c>
      <c r="BM393" s="303">
        <v>131</v>
      </c>
      <c r="BN393" s="147">
        <f t="shared" si="547"/>
        <v>-0.05</v>
      </c>
      <c r="BO393" s="148">
        <f t="shared" si="548"/>
        <v>0</v>
      </c>
      <c r="BP393" s="149">
        <f t="shared" ca="1" si="549"/>
        <v>0</v>
      </c>
      <c r="BQ393" s="345">
        <f t="shared" ca="1" si="550"/>
        <v>0</v>
      </c>
      <c r="BR393" s="344">
        <f t="shared" ca="1" si="551"/>
        <v>0.05</v>
      </c>
      <c r="BS393" s="343">
        <f t="shared" ca="1" si="552"/>
        <v>-0.05</v>
      </c>
      <c r="BT393" s="342">
        <f t="shared" ca="1" si="553"/>
        <v>0.04</v>
      </c>
      <c r="BU393" s="147">
        <f t="shared" si="554"/>
        <v>-0.05</v>
      </c>
      <c r="BV393" s="148">
        <f t="shared" si="555"/>
        <v>0</v>
      </c>
      <c r="BW393" s="149">
        <f t="shared" ca="1" si="556"/>
        <v>0</v>
      </c>
      <c r="BX393" s="345">
        <f t="shared" ca="1" si="557"/>
        <v>0</v>
      </c>
      <c r="BY393" s="344">
        <f t="shared" ca="1" si="558"/>
        <v>0.05</v>
      </c>
      <c r="BZ393" s="343">
        <f t="shared" ca="1" si="559"/>
        <v>-0.05</v>
      </c>
      <c r="CA393" s="342">
        <f t="shared" ca="1" si="560"/>
        <v>0.04</v>
      </c>
      <c r="CB393" s="147">
        <f t="shared" si="561"/>
        <v>-0.05</v>
      </c>
      <c r="CC393" s="148">
        <f t="shared" si="562"/>
        <v>0</v>
      </c>
      <c r="CD393" s="149">
        <f t="shared" ca="1" si="563"/>
        <v>0</v>
      </c>
      <c r="CE393" s="345">
        <f t="shared" ca="1" si="564"/>
        <v>0</v>
      </c>
      <c r="CF393" s="344">
        <f t="shared" ca="1" si="565"/>
        <v>0.05</v>
      </c>
      <c r="CG393" s="343">
        <f t="shared" ca="1" si="566"/>
        <v>-0.05</v>
      </c>
      <c r="CH393" s="342">
        <f t="shared" ca="1" si="567"/>
        <v>0.04</v>
      </c>
    </row>
    <row r="394" spans="1:86" s="303" customFormat="1" outlineLevel="1">
      <c r="A394" s="303">
        <f t="shared" ca="1" si="543"/>
        <v>2</v>
      </c>
      <c r="B394" s="303" t="str">
        <f t="shared" ca="1" si="546"/>
        <v>EP1 LPD4 LPS1 LPM4</v>
      </c>
      <c r="C394" s="21">
        <v>1</v>
      </c>
      <c r="D394" s="21">
        <v>0</v>
      </c>
      <c r="E394" s="354">
        <f t="shared" ca="1" si="545"/>
        <v>0</v>
      </c>
      <c r="F394" s="354">
        <f t="shared" ca="1" si="544"/>
        <v>0</v>
      </c>
      <c r="G394" s="354">
        <f t="shared" ca="1" si="540"/>
        <v>4</v>
      </c>
      <c r="H394" s="354">
        <f t="shared" ca="1" si="541"/>
        <v>1</v>
      </c>
      <c r="I394" s="354">
        <f t="shared" ca="1" si="542"/>
        <v>4</v>
      </c>
      <c r="BM394" s="303">
        <v>132</v>
      </c>
      <c r="BN394" s="147">
        <f t="shared" si="547"/>
        <v>-0.05</v>
      </c>
      <c r="BO394" s="148">
        <f t="shared" si="548"/>
        <v>0</v>
      </c>
      <c r="BP394" s="149">
        <f t="shared" ca="1" si="549"/>
        <v>0</v>
      </c>
      <c r="BQ394" s="345">
        <f t="shared" ca="1" si="550"/>
        <v>0</v>
      </c>
      <c r="BR394" s="344">
        <f t="shared" ca="1" si="551"/>
        <v>0.05</v>
      </c>
      <c r="BS394" s="343">
        <f t="shared" ca="1" si="552"/>
        <v>-0.05</v>
      </c>
      <c r="BT394" s="342">
        <f t="shared" ca="1" si="553"/>
        <v>0.08</v>
      </c>
      <c r="BU394" s="147">
        <f t="shared" si="554"/>
        <v>-0.05</v>
      </c>
      <c r="BV394" s="148">
        <f t="shared" si="555"/>
        <v>0</v>
      </c>
      <c r="BW394" s="149">
        <f t="shared" ca="1" si="556"/>
        <v>0</v>
      </c>
      <c r="BX394" s="345">
        <f t="shared" ca="1" si="557"/>
        <v>0</v>
      </c>
      <c r="BY394" s="344">
        <f t="shared" ca="1" si="558"/>
        <v>0.05</v>
      </c>
      <c r="BZ394" s="343">
        <f t="shared" ca="1" si="559"/>
        <v>-0.05</v>
      </c>
      <c r="CA394" s="342">
        <f t="shared" ca="1" si="560"/>
        <v>0.08</v>
      </c>
      <c r="CB394" s="147">
        <f t="shared" si="561"/>
        <v>-0.05</v>
      </c>
      <c r="CC394" s="148">
        <f t="shared" si="562"/>
        <v>0</v>
      </c>
      <c r="CD394" s="149">
        <f t="shared" ca="1" si="563"/>
        <v>0</v>
      </c>
      <c r="CE394" s="345">
        <f t="shared" ca="1" si="564"/>
        <v>0</v>
      </c>
      <c r="CF394" s="344">
        <f t="shared" ca="1" si="565"/>
        <v>0.05</v>
      </c>
      <c r="CG394" s="343">
        <f t="shared" ca="1" si="566"/>
        <v>-0.05</v>
      </c>
      <c r="CH394" s="342">
        <f t="shared" ca="1" si="567"/>
        <v>0.08</v>
      </c>
    </row>
    <row r="395" spans="1:86" s="303" customFormat="1" outlineLevel="1">
      <c r="A395" s="303">
        <f t="shared" ca="1" si="543"/>
        <v>2</v>
      </c>
      <c r="B395" s="303" t="str">
        <f t="shared" ca="1" si="546"/>
        <v>EP1 LPD4 LPS2 LPM1</v>
      </c>
      <c r="C395" s="21">
        <v>1</v>
      </c>
      <c r="D395" s="21">
        <v>0</v>
      </c>
      <c r="E395" s="354">
        <f t="shared" ca="1" si="545"/>
        <v>0</v>
      </c>
      <c r="F395" s="354">
        <f t="shared" ca="1" si="544"/>
        <v>0</v>
      </c>
      <c r="G395" s="354">
        <f t="shared" ca="1" si="540"/>
        <v>4</v>
      </c>
      <c r="H395" s="354">
        <f t="shared" ca="1" si="541"/>
        <v>2</v>
      </c>
      <c r="I395" s="354">
        <f t="shared" ca="1" si="542"/>
        <v>1</v>
      </c>
      <c r="BM395" s="303">
        <v>133</v>
      </c>
      <c r="BN395" s="147">
        <f t="shared" si="547"/>
        <v>-0.05</v>
      </c>
      <c r="BO395" s="148">
        <f t="shared" si="548"/>
        <v>0</v>
      </c>
      <c r="BP395" s="149">
        <f t="shared" ca="1" si="549"/>
        <v>0</v>
      </c>
      <c r="BQ395" s="345">
        <f t="shared" ca="1" si="550"/>
        <v>0</v>
      </c>
      <c r="BR395" s="344">
        <f t="shared" ca="1" si="551"/>
        <v>0.05</v>
      </c>
      <c r="BS395" s="343">
        <f t="shared" ca="1" si="552"/>
        <v>0</v>
      </c>
      <c r="BT395" s="342">
        <f t="shared" ca="1" si="553"/>
        <v>-0.05</v>
      </c>
      <c r="BU395" s="147">
        <f t="shared" si="554"/>
        <v>-0.05</v>
      </c>
      <c r="BV395" s="148">
        <f t="shared" si="555"/>
        <v>0</v>
      </c>
      <c r="BW395" s="149">
        <f t="shared" ca="1" si="556"/>
        <v>0</v>
      </c>
      <c r="BX395" s="345">
        <f t="shared" ca="1" si="557"/>
        <v>0</v>
      </c>
      <c r="BY395" s="344">
        <f t="shared" ca="1" si="558"/>
        <v>0.05</v>
      </c>
      <c r="BZ395" s="343">
        <f t="shared" ca="1" si="559"/>
        <v>0</v>
      </c>
      <c r="CA395" s="342">
        <f t="shared" ca="1" si="560"/>
        <v>-0.05</v>
      </c>
      <c r="CB395" s="147">
        <f t="shared" si="561"/>
        <v>-0.05</v>
      </c>
      <c r="CC395" s="148">
        <f t="shared" si="562"/>
        <v>0</v>
      </c>
      <c r="CD395" s="149">
        <f t="shared" ca="1" si="563"/>
        <v>0</v>
      </c>
      <c r="CE395" s="345">
        <f t="shared" ca="1" si="564"/>
        <v>0</v>
      </c>
      <c r="CF395" s="344">
        <f t="shared" ca="1" si="565"/>
        <v>0.05</v>
      </c>
      <c r="CG395" s="343">
        <f t="shared" ca="1" si="566"/>
        <v>0</v>
      </c>
      <c r="CH395" s="342">
        <f t="shared" ca="1" si="567"/>
        <v>-0.05</v>
      </c>
    </row>
    <row r="396" spans="1:86" s="303" customFormat="1" outlineLevel="1">
      <c r="A396" s="303">
        <f t="shared" ca="1" si="543"/>
        <v>2</v>
      </c>
      <c r="B396" s="303" t="str">
        <f t="shared" ca="1" si="546"/>
        <v>EP1 LPD4 LPS2 LPM2</v>
      </c>
      <c r="C396" s="21">
        <v>1</v>
      </c>
      <c r="D396" s="21">
        <v>0</v>
      </c>
      <c r="E396" s="354">
        <f t="shared" ca="1" si="545"/>
        <v>0</v>
      </c>
      <c r="F396" s="354">
        <f t="shared" ca="1" si="544"/>
        <v>0</v>
      </c>
      <c r="G396" s="354">
        <f t="shared" ca="1" si="540"/>
        <v>4</v>
      </c>
      <c r="H396" s="354">
        <f t="shared" ca="1" si="541"/>
        <v>2</v>
      </c>
      <c r="I396" s="354">
        <f t="shared" ca="1" si="542"/>
        <v>2</v>
      </c>
      <c r="BM396" s="303">
        <v>134</v>
      </c>
      <c r="BN396" s="147">
        <f t="shared" si="547"/>
        <v>-0.05</v>
      </c>
      <c r="BO396" s="148">
        <f t="shared" si="548"/>
        <v>0</v>
      </c>
      <c r="BP396" s="149">
        <f t="shared" ca="1" si="549"/>
        <v>0</v>
      </c>
      <c r="BQ396" s="345">
        <f t="shared" ca="1" si="550"/>
        <v>0</v>
      </c>
      <c r="BR396" s="344">
        <f t="shared" ca="1" si="551"/>
        <v>0.05</v>
      </c>
      <c r="BS396" s="343">
        <f t="shared" ca="1" si="552"/>
        <v>0</v>
      </c>
      <c r="BT396" s="342">
        <f t="shared" ca="1" si="553"/>
        <v>0</v>
      </c>
      <c r="BU396" s="147">
        <f t="shared" si="554"/>
        <v>-0.05</v>
      </c>
      <c r="BV396" s="148">
        <f t="shared" si="555"/>
        <v>0</v>
      </c>
      <c r="BW396" s="149">
        <f t="shared" ca="1" si="556"/>
        <v>0</v>
      </c>
      <c r="BX396" s="345">
        <f t="shared" ca="1" si="557"/>
        <v>0</v>
      </c>
      <c r="BY396" s="344">
        <f t="shared" ca="1" si="558"/>
        <v>0.05</v>
      </c>
      <c r="BZ396" s="343">
        <f t="shared" ca="1" si="559"/>
        <v>0</v>
      </c>
      <c r="CA396" s="342">
        <f t="shared" ca="1" si="560"/>
        <v>0</v>
      </c>
      <c r="CB396" s="147">
        <f t="shared" si="561"/>
        <v>-0.05</v>
      </c>
      <c r="CC396" s="148">
        <f t="shared" si="562"/>
        <v>0</v>
      </c>
      <c r="CD396" s="149">
        <f t="shared" ca="1" si="563"/>
        <v>0</v>
      </c>
      <c r="CE396" s="345">
        <f t="shared" ca="1" si="564"/>
        <v>0</v>
      </c>
      <c r="CF396" s="344">
        <f t="shared" ca="1" si="565"/>
        <v>0.05</v>
      </c>
      <c r="CG396" s="343">
        <f t="shared" ca="1" si="566"/>
        <v>0</v>
      </c>
      <c r="CH396" s="342">
        <f t="shared" ca="1" si="567"/>
        <v>0</v>
      </c>
    </row>
    <row r="397" spans="1:86" s="303" customFormat="1" outlineLevel="1">
      <c r="A397" s="303">
        <f t="shared" ca="1" si="543"/>
        <v>2</v>
      </c>
      <c r="B397" s="303" t="str">
        <f t="shared" ca="1" si="546"/>
        <v>EP1 LPD4 LPS2 LPM3</v>
      </c>
      <c r="C397" s="21">
        <v>1</v>
      </c>
      <c r="D397" s="21">
        <v>0</v>
      </c>
      <c r="E397" s="354">
        <f t="shared" ca="1" si="545"/>
        <v>0</v>
      </c>
      <c r="F397" s="354">
        <f t="shared" ca="1" si="544"/>
        <v>0</v>
      </c>
      <c r="G397" s="354">
        <f t="shared" ca="1" si="540"/>
        <v>4</v>
      </c>
      <c r="H397" s="354">
        <f t="shared" ca="1" si="541"/>
        <v>2</v>
      </c>
      <c r="I397" s="354">
        <f t="shared" ca="1" si="542"/>
        <v>3</v>
      </c>
      <c r="BM397" s="303">
        <v>135</v>
      </c>
      <c r="BN397" s="147">
        <f t="shared" si="547"/>
        <v>-0.05</v>
      </c>
      <c r="BO397" s="148">
        <f t="shared" si="548"/>
        <v>0</v>
      </c>
      <c r="BP397" s="149">
        <f t="shared" ca="1" si="549"/>
        <v>0</v>
      </c>
      <c r="BQ397" s="345">
        <f t="shared" ca="1" si="550"/>
        <v>0</v>
      </c>
      <c r="BR397" s="344">
        <f t="shared" ca="1" si="551"/>
        <v>0.05</v>
      </c>
      <c r="BS397" s="343">
        <f t="shared" ca="1" si="552"/>
        <v>0</v>
      </c>
      <c r="BT397" s="342">
        <f t="shared" ca="1" si="553"/>
        <v>0.04</v>
      </c>
      <c r="BU397" s="147">
        <f t="shared" si="554"/>
        <v>-0.05</v>
      </c>
      <c r="BV397" s="148">
        <f t="shared" si="555"/>
        <v>0</v>
      </c>
      <c r="BW397" s="149">
        <f t="shared" ca="1" si="556"/>
        <v>0</v>
      </c>
      <c r="BX397" s="345">
        <f t="shared" ca="1" si="557"/>
        <v>0</v>
      </c>
      <c r="BY397" s="344">
        <f t="shared" ca="1" si="558"/>
        <v>0.05</v>
      </c>
      <c r="BZ397" s="343">
        <f t="shared" ca="1" si="559"/>
        <v>0</v>
      </c>
      <c r="CA397" s="342">
        <f t="shared" ca="1" si="560"/>
        <v>0.04</v>
      </c>
      <c r="CB397" s="147">
        <f t="shared" si="561"/>
        <v>-0.05</v>
      </c>
      <c r="CC397" s="148">
        <f t="shared" si="562"/>
        <v>0</v>
      </c>
      <c r="CD397" s="149">
        <f t="shared" ca="1" si="563"/>
        <v>0</v>
      </c>
      <c r="CE397" s="345">
        <f t="shared" ca="1" si="564"/>
        <v>0</v>
      </c>
      <c r="CF397" s="344">
        <f t="shared" ca="1" si="565"/>
        <v>0.05</v>
      </c>
      <c r="CG397" s="343">
        <f t="shared" ca="1" si="566"/>
        <v>0</v>
      </c>
      <c r="CH397" s="342">
        <f t="shared" ca="1" si="567"/>
        <v>0.04</v>
      </c>
    </row>
    <row r="398" spans="1:86" s="303" customFormat="1" outlineLevel="1">
      <c r="A398" s="303">
        <f t="shared" ca="1" si="543"/>
        <v>2</v>
      </c>
      <c r="B398" s="303" t="str">
        <f t="shared" ca="1" si="546"/>
        <v>EP1 LPD4 LPS2 LPM4</v>
      </c>
      <c r="C398" s="21">
        <v>1</v>
      </c>
      <c r="D398" s="21">
        <v>0</v>
      </c>
      <c r="E398" s="354">
        <f t="shared" ca="1" si="545"/>
        <v>0</v>
      </c>
      <c r="F398" s="354">
        <f t="shared" ca="1" si="544"/>
        <v>0</v>
      </c>
      <c r="G398" s="354">
        <f t="shared" ca="1" si="540"/>
        <v>4</v>
      </c>
      <c r="H398" s="354">
        <f t="shared" ca="1" si="541"/>
        <v>2</v>
      </c>
      <c r="I398" s="354">
        <f t="shared" ca="1" si="542"/>
        <v>4</v>
      </c>
      <c r="BM398" s="303">
        <v>136</v>
      </c>
      <c r="BN398" s="147">
        <f t="shared" si="547"/>
        <v>-0.05</v>
      </c>
      <c r="BO398" s="148">
        <f t="shared" si="548"/>
        <v>0</v>
      </c>
      <c r="BP398" s="149">
        <f t="shared" ca="1" si="549"/>
        <v>0</v>
      </c>
      <c r="BQ398" s="345">
        <f t="shared" ca="1" si="550"/>
        <v>0</v>
      </c>
      <c r="BR398" s="344">
        <f t="shared" ca="1" si="551"/>
        <v>0.05</v>
      </c>
      <c r="BS398" s="343">
        <f t="shared" ca="1" si="552"/>
        <v>0</v>
      </c>
      <c r="BT398" s="342">
        <f t="shared" ca="1" si="553"/>
        <v>0.08</v>
      </c>
      <c r="BU398" s="147">
        <f t="shared" si="554"/>
        <v>-0.05</v>
      </c>
      <c r="BV398" s="148">
        <f t="shared" si="555"/>
        <v>0</v>
      </c>
      <c r="BW398" s="149">
        <f t="shared" ca="1" si="556"/>
        <v>0</v>
      </c>
      <c r="BX398" s="345">
        <f t="shared" ca="1" si="557"/>
        <v>0</v>
      </c>
      <c r="BY398" s="344">
        <f t="shared" ca="1" si="558"/>
        <v>0.05</v>
      </c>
      <c r="BZ398" s="343">
        <f t="shared" ca="1" si="559"/>
        <v>0</v>
      </c>
      <c r="CA398" s="342">
        <f t="shared" ca="1" si="560"/>
        <v>0.08</v>
      </c>
      <c r="CB398" s="147">
        <f t="shared" si="561"/>
        <v>-0.05</v>
      </c>
      <c r="CC398" s="148">
        <f t="shared" si="562"/>
        <v>0</v>
      </c>
      <c r="CD398" s="149">
        <f t="shared" ca="1" si="563"/>
        <v>0</v>
      </c>
      <c r="CE398" s="345">
        <f t="shared" ca="1" si="564"/>
        <v>0</v>
      </c>
      <c r="CF398" s="344">
        <f t="shared" ca="1" si="565"/>
        <v>0.05</v>
      </c>
      <c r="CG398" s="343">
        <f t="shared" ca="1" si="566"/>
        <v>0</v>
      </c>
      <c r="CH398" s="342">
        <f t="shared" ca="1" si="567"/>
        <v>0.08</v>
      </c>
    </row>
    <row r="399" spans="1:86" s="303" customFormat="1" outlineLevel="1">
      <c r="A399" s="303">
        <f t="shared" ca="1" si="543"/>
        <v>2</v>
      </c>
      <c r="B399" s="303" t="str">
        <f t="shared" ca="1" si="546"/>
        <v>EP1 LPD4 LPS3 LPM1</v>
      </c>
      <c r="C399" s="21">
        <v>1</v>
      </c>
      <c r="D399" s="21">
        <v>0</v>
      </c>
      <c r="E399" s="354">
        <f t="shared" ca="1" si="545"/>
        <v>0</v>
      </c>
      <c r="F399" s="354">
        <f t="shared" ca="1" si="544"/>
        <v>0</v>
      </c>
      <c r="G399" s="354">
        <f t="shared" ca="1" si="540"/>
        <v>4</v>
      </c>
      <c r="H399" s="354">
        <f t="shared" ca="1" si="541"/>
        <v>3</v>
      </c>
      <c r="I399" s="354">
        <f t="shared" ca="1" si="542"/>
        <v>1</v>
      </c>
      <c r="BM399" s="303">
        <v>137</v>
      </c>
      <c r="BN399" s="147">
        <f t="shared" si="547"/>
        <v>-0.05</v>
      </c>
      <c r="BO399" s="148">
        <f t="shared" si="548"/>
        <v>0</v>
      </c>
      <c r="BP399" s="149">
        <f t="shared" ca="1" si="549"/>
        <v>0</v>
      </c>
      <c r="BQ399" s="345">
        <f t="shared" ca="1" si="550"/>
        <v>0</v>
      </c>
      <c r="BR399" s="344">
        <f t="shared" ca="1" si="551"/>
        <v>0.05</v>
      </c>
      <c r="BS399" s="343">
        <f t="shared" ca="1" si="552"/>
        <v>0.04</v>
      </c>
      <c r="BT399" s="342">
        <f t="shared" ca="1" si="553"/>
        <v>-0.05</v>
      </c>
      <c r="BU399" s="147">
        <f t="shared" si="554"/>
        <v>-0.05</v>
      </c>
      <c r="BV399" s="148">
        <f t="shared" si="555"/>
        <v>0</v>
      </c>
      <c r="BW399" s="149">
        <f t="shared" ca="1" si="556"/>
        <v>0</v>
      </c>
      <c r="BX399" s="345">
        <f t="shared" ca="1" si="557"/>
        <v>0</v>
      </c>
      <c r="BY399" s="344">
        <f t="shared" ca="1" si="558"/>
        <v>0.05</v>
      </c>
      <c r="BZ399" s="343">
        <f t="shared" ca="1" si="559"/>
        <v>0.04</v>
      </c>
      <c r="CA399" s="342">
        <f t="shared" ca="1" si="560"/>
        <v>-0.05</v>
      </c>
      <c r="CB399" s="147">
        <f t="shared" si="561"/>
        <v>-0.05</v>
      </c>
      <c r="CC399" s="148">
        <f t="shared" si="562"/>
        <v>0</v>
      </c>
      <c r="CD399" s="149">
        <f t="shared" ca="1" si="563"/>
        <v>0</v>
      </c>
      <c r="CE399" s="345">
        <f t="shared" ca="1" si="564"/>
        <v>0</v>
      </c>
      <c r="CF399" s="344">
        <f t="shared" ca="1" si="565"/>
        <v>0.05</v>
      </c>
      <c r="CG399" s="343">
        <f t="shared" ca="1" si="566"/>
        <v>0.04</v>
      </c>
      <c r="CH399" s="342">
        <f t="shared" ca="1" si="567"/>
        <v>-0.05</v>
      </c>
    </row>
    <row r="400" spans="1:86" s="303" customFormat="1" outlineLevel="1">
      <c r="A400" s="303">
        <f t="shared" ca="1" si="543"/>
        <v>2</v>
      </c>
      <c r="B400" s="303" t="str">
        <f t="shared" ca="1" si="546"/>
        <v>EP1 LPD4 LPS3 LPM2</v>
      </c>
      <c r="C400" s="21">
        <v>1</v>
      </c>
      <c r="D400" s="21">
        <v>0</v>
      </c>
      <c r="E400" s="354">
        <f t="shared" ca="1" si="545"/>
        <v>0</v>
      </c>
      <c r="F400" s="354">
        <f t="shared" ca="1" si="544"/>
        <v>0</v>
      </c>
      <c r="G400" s="354">
        <f t="shared" ca="1" si="540"/>
        <v>4</v>
      </c>
      <c r="H400" s="354">
        <f t="shared" ca="1" si="541"/>
        <v>3</v>
      </c>
      <c r="I400" s="354">
        <f t="shared" ca="1" si="542"/>
        <v>2</v>
      </c>
      <c r="BM400" s="303">
        <v>138</v>
      </c>
      <c r="BN400" s="147">
        <f t="shared" si="547"/>
        <v>-0.05</v>
      </c>
      <c r="BO400" s="148">
        <f t="shared" si="548"/>
        <v>0</v>
      </c>
      <c r="BP400" s="149">
        <f t="shared" ca="1" si="549"/>
        <v>0</v>
      </c>
      <c r="BQ400" s="345">
        <f t="shared" ca="1" si="550"/>
        <v>0</v>
      </c>
      <c r="BR400" s="344">
        <f t="shared" ca="1" si="551"/>
        <v>0.05</v>
      </c>
      <c r="BS400" s="343">
        <f t="shared" ca="1" si="552"/>
        <v>0.04</v>
      </c>
      <c r="BT400" s="342">
        <f t="shared" ca="1" si="553"/>
        <v>0</v>
      </c>
      <c r="BU400" s="147">
        <f t="shared" si="554"/>
        <v>-0.05</v>
      </c>
      <c r="BV400" s="148">
        <f t="shared" si="555"/>
        <v>0</v>
      </c>
      <c r="BW400" s="149">
        <f t="shared" ca="1" si="556"/>
        <v>0</v>
      </c>
      <c r="BX400" s="345">
        <f t="shared" ca="1" si="557"/>
        <v>0</v>
      </c>
      <c r="BY400" s="344">
        <f t="shared" ca="1" si="558"/>
        <v>0.05</v>
      </c>
      <c r="BZ400" s="343">
        <f t="shared" ca="1" si="559"/>
        <v>0.04</v>
      </c>
      <c r="CA400" s="342">
        <f t="shared" ca="1" si="560"/>
        <v>0</v>
      </c>
      <c r="CB400" s="147">
        <f t="shared" si="561"/>
        <v>-0.05</v>
      </c>
      <c r="CC400" s="148">
        <f t="shared" si="562"/>
        <v>0</v>
      </c>
      <c r="CD400" s="149">
        <f t="shared" ca="1" si="563"/>
        <v>0</v>
      </c>
      <c r="CE400" s="345">
        <f t="shared" ca="1" si="564"/>
        <v>0</v>
      </c>
      <c r="CF400" s="344">
        <f t="shared" ca="1" si="565"/>
        <v>0.05</v>
      </c>
      <c r="CG400" s="343">
        <f t="shared" ca="1" si="566"/>
        <v>0.04</v>
      </c>
      <c r="CH400" s="342">
        <f t="shared" ca="1" si="567"/>
        <v>0</v>
      </c>
    </row>
    <row r="401" spans="1:86" s="303" customFormat="1" outlineLevel="1">
      <c r="A401" s="303">
        <f t="shared" ca="1" si="543"/>
        <v>2</v>
      </c>
      <c r="B401" s="303" t="str">
        <f t="shared" ca="1" si="546"/>
        <v>EP1 LPD4 LPS3 LPM3</v>
      </c>
      <c r="C401" s="21">
        <v>1</v>
      </c>
      <c r="D401" s="21">
        <v>0</v>
      </c>
      <c r="E401" s="354">
        <f t="shared" ca="1" si="545"/>
        <v>0</v>
      </c>
      <c r="F401" s="354">
        <f t="shared" ca="1" si="544"/>
        <v>0</v>
      </c>
      <c r="G401" s="354">
        <f t="shared" ca="1" si="540"/>
        <v>4</v>
      </c>
      <c r="H401" s="354">
        <f t="shared" ca="1" si="541"/>
        <v>3</v>
      </c>
      <c r="I401" s="354">
        <f t="shared" ca="1" si="542"/>
        <v>3</v>
      </c>
      <c r="BM401" s="303">
        <v>139</v>
      </c>
      <c r="BN401" s="147">
        <f t="shared" si="547"/>
        <v>-0.05</v>
      </c>
      <c r="BO401" s="148">
        <f t="shared" si="548"/>
        <v>0</v>
      </c>
      <c r="BP401" s="149">
        <f t="shared" ca="1" si="549"/>
        <v>0</v>
      </c>
      <c r="BQ401" s="345">
        <f t="shared" ca="1" si="550"/>
        <v>0</v>
      </c>
      <c r="BR401" s="344">
        <f t="shared" ca="1" si="551"/>
        <v>0.05</v>
      </c>
      <c r="BS401" s="343">
        <f t="shared" ca="1" si="552"/>
        <v>0.04</v>
      </c>
      <c r="BT401" s="342">
        <f t="shared" ca="1" si="553"/>
        <v>0.04</v>
      </c>
      <c r="BU401" s="147">
        <f t="shared" si="554"/>
        <v>-0.05</v>
      </c>
      <c r="BV401" s="148">
        <f t="shared" si="555"/>
        <v>0</v>
      </c>
      <c r="BW401" s="149">
        <f t="shared" ca="1" si="556"/>
        <v>0</v>
      </c>
      <c r="BX401" s="345">
        <f t="shared" ca="1" si="557"/>
        <v>0</v>
      </c>
      <c r="BY401" s="344">
        <f t="shared" ca="1" si="558"/>
        <v>0.05</v>
      </c>
      <c r="BZ401" s="343">
        <f t="shared" ca="1" si="559"/>
        <v>0.04</v>
      </c>
      <c r="CA401" s="342">
        <f t="shared" ca="1" si="560"/>
        <v>0.04</v>
      </c>
      <c r="CB401" s="147">
        <f t="shared" si="561"/>
        <v>-0.05</v>
      </c>
      <c r="CC401" s="148">
        <f t="shared" si="562"/>
        <v>0</v>
      </c>
      <c r="CD401" s="149">
        <f t="shared" ca="1" si="563"/>
        <v>0</v>
      </c>
      <c r="CE401" s="345">
        <f t="shared" ca="1" si="564"/>
        <v>0</v>
      </c>
      <c r="CF401" s="344">
        <f t="shared" ca="1" si="565"/>
        <v>0.05</v>
      </c>
      <c r="CG401" s="343">
        <f t="shared" ca="1" si="566"/>
        <v>0.04</v>
      </c>
      <c r="CH401" s="342">
        <f t="shared" ca="1" si="567"/>
        <v>0.04</v>
      </c>
    </row>
    <row r="402" spans="1:86" s="303" customFormat="1" outlineLevel="1">
      <c r="A402" s="303">
        <f t="shared" ca="1" si="543"/>
        <v>2</v>
      </c>
      <c r="B402" s="303" t="str">
        <f t="shared" ca="1" si="546"/>
        <v>EP1 LPD4 LPS3 LPM4</v>
      </c>
      <c r="C402" s="21">
        <v>1</v>
      </c>
      <c r="D402" s="21">
        <v>0</v>
      </c>
      <c r="E402" s="354">
        <f t="shared" ca="1" si="545"/>
        <v>0</v>
      </c>
      <c r="F402" s="354">
        <f t="shared" ca="1" si="544"/>
        <v>0</v>
      </c>
      <c r="G402" s="354">
        <f t="shared" ca="1" si="540"/>
        <v>4</v>
      </c>
      <c r="H402" s="354">
        <f t="shared" ca="1" si="541"/>
        <v>3</v>
      </c>
      <c r="I402" s="354">
        <f t="shared" ca="1" si="542"/>
        <v>4</v>
      </c>
      <c r="BM402" s="303">
        <v>140</v>
      </c>
      <c r="BN402" s="147">
        <f t="shared" si="547"/>
        <v>-0.05</v>
      </c>
      <c r="BO402" s="148">
        <f t="shared" si="548"/>
        <v>0</v>
      </c>
      <c r="BP402" s="149">
        <f t="shared" ca="1" si="549"/>
        <v>0</v>
      </c>
      <c r="BQ402" s="345">
        <f t="shared" ca="1" si="550"/>
        <v>0</v>
      </c>
      <c r="BR402" s="344">
        <f t="shared" ca="1" si="551"/>
        <v>0.05</v>
      </c>
      <c r="BS402" s="343">
        <f t="shared" ca="1" si="552"/>
        <v>0.04</v>
      </c>
      <c r="BT402" s="342">
        <f t="shared" ca="1" si="553"/>
        <v>0.08</v>
      </c>
      <c r="BU402" s="147">
        <f t="shared" si="554"/>
        <v>-0.05</v>
      </c>
      <c r="BV402" s="148">
        <f t="shared" si="555"/>
        <v>0</v>
      </c>
      <c r="BW402" s="149">
        <f t="shared" ca="1" si="556"/>
        <v>0</v>
      </c>
      <c r="BX402" s="345">
        <f t="shared" ca="1" si="557"/>
        <v>0</v>
      </c>
      <c r="BY402" s="344">
        <f t="shared" ca="1" si="558"/>
        <v>0.05</v>
      </c>
      <c r="BZ402" s="343">
        <f t="shared" ca="1" si="559"/>
        <v>0.04</v>
      </c>
      <c r="CA402" s="342">
        <f t="shared" ca="1" si="560"/>
        <v>0.08</v>
      </c>
      <c r="CB402" s="147">
        <f t="shared" si="561"/>
        <v>-0.05</v>
      </c>
      <c r="CC402" s="148">
        <f t="shared" si="562"/>
        <v>0</v>
      </c>
      <c r="CD402" s="149">
        <f t="shared" ca="1" si="563"/>
        <v>0</v>
      </c>
      <c r="CE402" s="345">
        <f t="shared" ca="1" si="564"/>
        <v>0</v>
      </c>
      <c r="CF402" s="344">
        <f t="shared" ca="1" si="565"/>
        <v>0.05</v>
      </c>
      <c r="CG402" s="343">
        <f t="shared" ca="1" si="566"/>
        <v>0.04</v>
      </c>
      <c r="CH402" s="342">
        <f t="shared" ca="1" si="567"/>
        <v>0.08</v>
      </c>
    </row>
    <row r="403" spans="1:86" s="303" customFormat="1" outlineLevel="1">
      <c r="A403" s="303">
        <f t="shared" ca="1" si="543"/>
        <v>2</v>
      </c>
      <c r="B403" s="303" t="str">
        <f t="shared" ca="1" si="546"/>
        <v>EP1 LPD4 LPS4 LPM1</v>
      </c>
      <c r="C403" s="21">
        <v>1</v>
      </c>
      <c r="D403" s="21">
        <v>0</v>
      </c>
      <c r="E403" s="354">
        <f t="shared" ca="1" si="545"/>
        <v>0</v>
      </c>
      <c r="F403" s="354">
        <f t="shared" ca="1" si="544"/>
        <v>0</v>
      </c>
      <c r="G403" s="354">
        <f t="shared" ca="1" si="540"/>
        <v>4</v>
      </c>
      <c r="H403" s="354">
        <f t="shared" ca="1" si="541"/>
        <v>4</v>
      </c>
      <c r="I403" s="354">
        <f t="shared" ca="1" si="542"/>
        <v>1</v>
      </c>
      <c r="BM403" s="303">
        <v>141</v>
      </c>
      <c r="BN403" s="147">
        <f t="shared" si="547"/>
        <v>-0.05</v>
      </c>
      <c r="BO403" s="148">
        <f t="shared" si="548"/>
        <v>0</v>
      </c>
      <c r="BP403" s="149">
        <f t="shared" ca="1" si="549"/>
        <v>0</v>
      </c>
      <c r="BQ403" s="345">
        <f t="shared" ca="1" si="550"/>
        <v>0</v>
      </c>
      <c r="BR403" s="344">
        <f t="shared" ca="1" si="551"/>
        <v>0.05</v>
      </c>
      <c r="BS403" s="343">
        <f t="shared" ca="1" si="552"/>
        <v>0.08</v>
      </c>
      <c r="BT403" s="342">
        <f t="shared" ca="1" si="553"/>
        <v>-0.05</v>
      </c>
      <c r="BU403" s="147">
        <f t="shared" si="554"/>
        <v>-0.05</v>
      </c>
      <c r="BV403" s="148">
        <f t="shared" si="555"/>
        <v>0</v>
      </c>
      <c r="BW403" s="149">
        <f t="shared" ca="1" si="556"/>
        <v>0</v>
      </c>
      <c r="BX403" s="345">
        <f t="shared" ca="1" si="557"/>
        <v>0</v>
      </c>
      <c r="BY403" s="344">
        <f t="shared" ca="1" si="558"/>
        <v>0.05</v>
      </c>
      <c r="BZ403" s="343">
        <f t="shared" ca="1" si="559"/>
        <v>0.08</v>
      </c>
      <c r="CA403" s="342">
        <f t="shared" ca="1" si="560"/>
        <v>-0.05</v>
      </c>
      <c r="CB403" s="147">
        <f t="shared" si="561"/>
        <v>-0.05</v>
      </c>
      <c r="CC403" s="148">
        <f t="shared" si="562"/>
        <v>0</v>
      </c>
      <c r="CD403" s="149">
        <f t="shared" ca="1" si="563"/>
        <v>0</v>
      </c>
      <c r="CE403" s="345">
        <f t="shared" ca="1" si="564"/>
        <v>0</v>
      </c>
      <c r="CF403" s="344">
        <f t="shared" ca="1" si="565"/>
        <v>0.05</v>
      </c>
      <c r="CG403" s="343">
        <f t="shared" ca="1" si="566"/>
        <v>0.08</v>
      </c>
      <c r="CH403" s="342">
        <f t="shared" ca="1" si="567"/>
        <v>-0.05</v>
      </c>
    </row>
    <row r="404" spans="1:86" s="303" customFormat="1" outlineLevel="1">
      <c r="A404" s="303">
        <f t="shared" ca="1" si="543"/>
        <v>2</v>
      </c>
      <c r="B404" s="303" t="str">
        <f t="shared" ca="1" si="546"/>
        <v>EP1 LPD4 LPS4 LPM2</v>
      </c>
      <c r="C404" s="21">
        <v>1</v>
      </c>
      <c r="D404" s="21">
        <v>0</v>
      </c>
      <c r="E404" s="354">
        <f t="shared" ca="1" si="545"/>
        <v>0</v>
      </c>
      <c r="F404" s="354">
        <f t="shared" ca="1" si="544"/>
        <v>0</v>
      </c>
      <c r="G404" s="354">
        <f t="shared" ca="1" si="540"/>
        <v>4</v>
      </c>
      <c r="H404" s="354">
        <f t="shared" ca="1" si="541"/>
        <v>4</v>
      </c>
      <c r="I404" s="354">
        <f t="shared" ca="1" si="542"/>
        <v>2</v>
      </c>
      <c r="BM404" s="303">
        <v>142</v>
      </c>
      <c r="BN404" s="147">
        <f t="shared" si="547"/>
        <v>-0.05</v>
      </c>
      <c r="BO404" s="148">
        <f t="shared" si="548"/>
        <v>0</v>
      </c>
      <c r="BP404" s="149">
        <f t="shared" ca="1" si="549"/>
        <v>0</v>
      </c>
      <c r="BQ404" s="345">
        <f t="shared" ca="1" si="550"/>
        <v>0</v>
      </c>
      <c r="BR404" s="344">
        <f t="shared" ca="1" si="551"/>
        <v>0.05</v>
      </c>
      <c r="BS404" s="343">
        <f t="shared" ca="1" si="552"/>
        <v>0.08</v>
      </c>
      <c r="BT404" s="342">
        <f t="shared" ca="1" si="553"/>
        <v>0</v>
      </c>
      <c r="BU404" s="147">
        <f t="shared" si="554"/>
        <v>-0.05</v>
      </c>
      <c r="BV404" s="148">
        <f t="shared" si="555"/>
        <v>0</v>
      </c>
      <c r="BW404" s="149">
        <f t="shared" ca="1" si="556"/>
        <v>0</v>
      </c>
      <c r="BX404" s="345">
        <f t="shared" ca="1" si="557"/>
        <v>0</v>
      </c>
      <c r="BY404" s="344">
        <f t="shared" ca="1" si="558"/>
        <v>0.05</v>
      </c>
      <c r="BZ404" s="343">
        <f t="shared" ca="1" si="559"/>
        <v>0.08</v>
      </c>
      <c r="CA404" s="342">
        <f t="shared" ca="1" si="560"/>
        <v>0</v>
      </c>
      <c r="CB404" s="147">
        <f t="shared" si="561"/>
        <v>-0.05</v>
      </c>
      <c r="CC404" s="148">
        <f t="shared" si="562"/>
        <v>0</v>
      </c>
      <c r="CD404" s="149">
        <f t="shared" ca="1" si="563"/>
        <v>0</v>
      </c>
      <c r="CE404" s="345">
        <f t="shared" ca="1" si="564"/>
        <v>0</v>
      </c>
      <c r="CF404" s="344">
        <f t="shared" ca="1" si="565"/>
        <v>0.05</v>
      </c>
      <c r="CG404" s="343">
        <f t="shared" ca="1" si="566"/>
        <v>0.08</v>
      </c>
      <c r="CH404" s="342">
        <f t="shared" ca="1" si="567"/>
        <v>0</v>
      </c>
    </row>
    <row r="405" spans="1:86" s="303" customFormat="1" outlineLevel="1">
      <c r="A405" s="303">
        <f t="shared" ca="1" si="543"/>
        <v>2</v>
      </c>
      <c r="B405" s="303" t="str">
        <f t="shared" ca="1" si="546"/>
        <v>EP1 LPD4 LPS4 LPM3</v>
      </c>
      <c r="C405" s="21">
        <v>1</v>
      </c>
      <c r="D405" s="21">
        <v>0</v>
      </c>
      <c r="E405" s="354">
        <f t="shared" ca="1" si="545"/>
        <v>0</v>
      </c>
      <c r="F405" s="354">
        <f t="shared" ca="1" si="544"/>
        <v>0</v>
      </c>
      <c r="G405" s="354">
        <f t="shared" ca="1" si="540"/>
        <v>4</v>
      </c>
      <c r="H405" s="354">
        <f t="shared" ca="1" si="541"/>
        <v>4</v>
      </c>
      <c r="I405" s="354">
        <f t="shared" ca="1" si="542"/>
        <v>3</v>
      </c>
      <c r="BM405" s="303">
        <v>143</v>
      </c>
      <c r="BN405" s="147">
        <f t="shared" si="547"/>
        <v>-0.05</v>
      </c>
      <c r="BO405" s="148">
        <f t="shared" si="548"/>
        <v>0</v>
      </c>
      <c r="BP405" s="149">
        <f t="shared" ca="1" si="549"/>
        <v>0</v>
      </c>
      <c r="BQ405" s="345">
        <f t="shared" ca="1" si="550"/>
        <v>0</v>
      </c>
      <c r="BR405" s="344">
        <f t="shared" ca="1" si="551"/>
        <v>0.05</v>
      </c>
      <c r="BS405" s="343">
        <f t="shared" ca="1" si="552"/>
        <v>0.08</v>
      </c>
      <c r="BT405" s="342">
        <f t="shared" ca="1" si="553"/>
        <v>0.04</v>
      </c>
      <c r="BU405" s="147">
        <f t="shared" si="554"/>
        <v>-0.05</v>
      </c>
      <c r="BV405" s="148">
        <f t="shared" si="555"/>
        <v>0</v>
      </c>
      <c r="BW405" s="149">
        <f t="shared" ca="1" si="556"/>
        <v>0</v>
      </c>
      <c r="BX405" s="345">
        <f t="shared" ca="1" si="557"/>
        <v>0</v>
      </c>
      <c r="BY405" s="344">
        <f t="shared" ca="1" si="558"/>
        <v>0.05</v>
      </c>
      <c r="BZ405" s="343">
        <f t="shared" ca="1" si="559"/>
        <v>0.08</v>
      </c>
      <c r="CA405" s="342">
        <f t="shared" ca="1" si="560"/>
        <v>0.04</v>
      </c>
      <c r="CB405" s="147">
        <f t="shared" si="561"/>
        <v>-0.05</v>
      </c>
      <c r="CC405" s="148">
        <f t="shared" si="562"/>
        <v>0</v>
      </c>
      <c r="CD405" s="149">
        <f t="shared" ca="1" si="563"/>
        <v>0</v>
      </c>
      <c r="CE405" s="345">
        <f t="shared" ca="1" si="564"/>
        <v>0</v>
      </c>
      <c r="CF405" s="344">
        <f t="shared" ca="1" si="565"/>
        <v>0.05</v>
      </c>
      <c r="CG405" s="343">
        <f t="shared" ca="1" si="566"/>
        <v>0.08</v>
      </c>
      <c r="CH405" s="342">
        <f t="shared" ca="1" si="567"/>
        <v>0.04</v>
      </c>
    </row>
    <row r="406" spans="1:86" s="303" customFormat="1" outlineLevel="1">
      <c r="A406" s="303">
        <f t="shared" ca="1" si="543"/>
        <v>2</v>
      </c>
      <c r="B406" s="303" t="str">
        <f t="shared" ca="1" si="546"/>
        <v>EP1 LPD4 LPS4 LPM4</v>
      </c>
      <c r="C406" s="21">
        <v>1</v>
      </c>
      <c r="D406" s="21">
        <v>0</v>
      </c>
      <c r="E406" s="354">
        <f t="shared" ca="1" si="545"/>
        <v>0</v>
      </c>
      <c r="F406" s="354">
        <f t="shared" ca="1" si="544"/>
        <v>0</v>
      </c>
      <c r="G406" s="354">
        <f t="shared" ca="1" si="540"/>
        <v>4</v>
      </c>
      <c r="H406" s="354">
        <f t="shared" ca="1" si="541"/>
        <v>4</v>
      </c>
      <c r="I406" s="354">
        <f t="shared" ca="1" si="542"/>
        <v>4</v>
      </c>
      <c r="BM406" s="303">
        <v>144</v>
      </c>
      <c r="BN406" s="147">
        <f t="shared" si="547"/>
        <v>-0.05</v>
      </c>
      <c r="BO406" s="148">
        <f t="shared" si="548"/>
        <v>0</v>
      </c>
      <c r="BP406" s="149">
        <f t="shared" ca="1" si="549"/>
        <v>0</v>
      </c>
      <c r="BQ406" s="345">
        <f t="shared" ca="1" si="550"/>
        <v>0</v>
      </c>
      <c r="BR406" s="344">
        <f t="shared" ca="1" si="551"/>
        <v>0.05</v>
      </c>
      <c r="BS406" s="343">
        <f t="shared" ca="1" si="552"/>
        <v>0.08</v>
      </c>
      <c r="BT406" s="342">
        <f t="shared" ca="1" si="553"/>
        <v>0.08</v>
      </c>
      <c r="BU406" s="147">
        <f t="shared" si="554"/>
        <v>-0.05</v>
      </c>
      <c r="BV406" s="148">
        <f t="shared" si="555"/>
        <v>0</v>
      </c>
      <c r="BW406" s="149">
        <f t="shared" ca="1" si="556"/>
        <v>0</v>
      </c>
      <c r="BX406" s="345">
        <f t="shared" ca="1" si="557"/>
        <v>0</v>
      </c>
      <c r="BY406" s="344">
        <f t="shared" ca="1" si="558"/>
        <v>0.05</v>
      </c>
      <c r="BZ406" s="343">
        <f t="shared" ca="1" si="559"/>
        <v>0.08</v>
      </c>
      <c r="CA406" s="342">
        <f t="shared" ca="1" si="560"/>
        <v>0.08</v>
      </c>
      <c r="CB406" s="147">
        <f t="shared" si="561"/>
        <v>-0.05</v>
      </c>
      <c r="CC406" s="148">
        <f t="shared" si="562"/>
        <v>0</v>
      </c>
      <c r="CD406" s="149">
        <f t="shared" ca="1" si="563"/>
        <v>0</v>
      </c>
      <c r="CE406" s="345">
        <f t="shared" ca="1" si="564"/>
        <v>0</v>
      </c>
      <c r="CF406" s="344">
        <f t="shared" ca="1" si="565"/>
        <v>0.05</v>
      </c>
      <c r="CG406" s="343">
        <f t="shared" ca="1" si="566"/>
        <v>0.08</v>
      </c>
      <c r="CH406" s="342">
        <f t="shared" ca="1" si="567"/>
        <v>0.08</v>
      </c>
    </row>
    <row r="407" spans="1:86" s="303" customFormat="1" outlineLevel="1">
      <c r="A407" s="303">
        <f t="shared" ca="1" si="543"/>
        <v>2</v>
      </c>
      <c r="B407" s="303" t="str">
        <f t="shared" ca="1" si="546"/>
        <v>EP2 LPD1 LPS1 LPM1</v>
      </c>
      <c r="C407" s="354">
        <f t="shared" ref="C407:C438" si="568">MOD(C343,4)+1</f>
        <v>2</v>
      </c>
      <c r="D407" s="21">
        <v>0</v>
      </c>
      <c r="E407" s="354">
        <f t="shared" ca="1" si="545"/>
        <v>0</v>
      </c>
      <c r="F407" s="354">
        <f t="shared" ca="1" si="544"/>
        <v>0</v>
      </c>
      <c r="G407" s="354">
        <f t="shared" ref="G407:G470" ca="1" si="569">(MOD(G391,4)+1)*($A407=G$258)</f>
        <v>1</v>
      </c>
      <c r="H407" s="354">
        <f t="shared" ref="H407:H470" ca="1" si="570">(MOD(H403,4)+1)*($A407=H$258)</f>
        <v>1</v>
      </c>
      <c r="I407" s="354">
        <f t="shared" ref="I407:I470" ca="1" si="571">(MOD(I406,4)+1)*($A407=I$258)</f>
        <v>1</v>
      </c>
      <c r="BM407" s="303">
        <v>145</v>
      </c>
      <c r="BN407" s="147">
        <f t="shared" si="547"/>
        <v>0</v>
      </c>
      <c r="BO407" s="148">
        <f t="shared" si="548"/>
        <v>0</v>
      </c>
      <c r="BP407" s="149">
        <f t="shared" ca="1" si="549"/>
        <v>0</v>
      </c>
      <c r="BQ407" s="345">
        <f t="shared" ca="1" si="550"/>
        <v>0</v>
      </c>
      <c r="BR407" s="344">
        <f t="shared" ca="1" si="551"/>
        <v>-0.08</v>
      </c>
      <c r="BS407" s="343">
        <f t="shared" ca="1" si="552"/>
        <v>-0.05</v>
      </c>
      <c r="BT407" s="342">
        <f t="shared" ca="1" si="553"/>
        <v>-0.05</v>
      </c>
      <c r="BU407" s="147">
        <f t="shared" si="554"/>
        <v>0</v>
      </c>
      <c r="BV407" s="148">
        <f t="shared" si="555"/>
        <v>0</v>
      </c>
      <c r="BW407" s="149">
        <f t="shared" ca="1" si="556"/>
        <v>0</v>
      </c>
      <c r="BX407" s="345">
        <f t="shared" ca="1" si="557"/>
        <v>0</v>
      </c>
      <c r="BY407" s="344">
        <f t="shared" ca="1" si="558"/>
        <v>-0.08</v>
      </c>
      <c r="BZ407" s="343">
        <f t="shared" ca="1" si="559"/>
        <v>-0.05</v>
      </c>
      <c r="CA407" s="342">
        <f t="shared" ca="1" si="560"/>
        <v>-0.05</v>
      </c>
      <c r="CB407" s="147">
        <f t="shared" si="561"/>
        <v>0</v>
      </c>
      <c r="CC407" s="148">
        <f t="shared" si="562"/>
        <v>0</v>
      </c>
      <c r="CD407" s="149">
        <f t="shared" ca="1" si="563"/>
        <v>0</v>
      </c>
      <c r="CE407" s="345">
        <f t="shared" ca="1" si="564"/>
        <v>0</v>
      </c>
      <c r="CF407" s="344">
        <f t="shared" ca="1" si="565"/>
        <v>-0.08</v>
      </c>
      <c r="CG407" s="343">
        <f t="shared" ca="1" si="566"/>
        <v>-0.05</v>
      </c>
      <c r="CH407" s="342">
        <f t="shared" ca="1" si="567"/>
        <v>-0.05</v>
      </c>
    </row>
    <row r="408" spans="1:86" s="303" customFormat="1" outlineLevel="1">
      <c r="A408" s="303">
        <f t="shared" ref="A408:A471" ca="1" si="572">OFFSET(A408,-1,0)</f>
        <v>2</v>
      </c>
      <c r="B408" s="303" t="str">
        <f t="shared" ca="1" si="546"/>
        <v>EP2 LPD1 LPS1 LPM2</v>
      </c>
      <c r="C408" s="354">
        <f t="shared" si="568"/>
        <v>2</v>
      </c>
      <c r="D408" s="21">
        <v>0</v>
      </c>
      <c r="E408" s="354">
        <f t="shared" ca="1" si="545"/>
        <v>0</v>
      </c>
      <c r="F408" s="354">
        <f t="shared" ref="F408:F471" ca="1" si="573">(MOD(F407,4)+1)*($A408=F$258)</f>
        <v>0</v>
      </c>
      <c r="G408" s="354">
        <f t="shared" ca="1" si="569"/>
        <v>1</v>
      </c>
      <c r="H408" s="354">
        <f t="shared" ca="1" si="570"/>
        <v>1</v>
      </c>
      <c r="I408" s="354">
        <f t="shared" ca="1" si="571"/>
        <v>2</v>
      </c>
      <c r="BM408" s="303">
        <v>146</v>
      </c>
      <c r="BN408" s="147">
        <f t="shared" si="547"/>
        <v>0</v>
      </c>
      <c r="BO408" s="148">
        <f t="shared" si="548"/>
        <v>0</v>
      </c>
      <c r="BP408" s="149">
        <f t="shared" ca="1" si="549"/>
        <v>0</v>
      </c>
      <c r="BQ408" s="345">
        <f t="shared" ca="1" si="550"/>
        <v>0</v>
      </c>
      <c r="BR408" s="344">
        <f t="shared" ca="1" si="551"/>
        <v>-0.08</v>
      </c>
      <c r="BS408" s="343">
        <f t="shared" ca="1" si="552"/>
        <v>-0.05</v>
      </c>
      <c r="BT408" s="342">
        <f t="shared" ca="1" si="553"/>
        <v>0</v>
      </c>
      <c r="BU408" s="147">
        <f t="shared" si="554"/>
        <v>0</v>
      </c>
      <c r="BV408" s="148">
        <f t="shared" si="555"/>
        <v>0</v>
      </c>
      <c r="BW408" s="149">
        <f t="shared" ca="1" si="556"/>
        <v>0</v>
      </c>
      <c r="BX408" s="345">
        <f t="shared" ca="1" si="557"/>
        <v>0</v>
      </c>
      <c r="BY408" s="344">
        <f t="shared" ca="1" si="558"/>
        <v>-0.08</v>
      </c>
      <c r="BZ408" s="343">
        <f t="shared" ca="1" si="559"/>
        <v>-0.05</v>
      </c>
      <c r="CA408" s="342">
        <f t="shared" ca="1" si="560"/>
        <v>0</v>
      </c>
      <c r="CB408" s="147">
        <f t="shared" si="561"/>
        <v>0</v>
      </c>
      <c r="CC408" s="148">
        <f t="shared" si="562"/>
        <v>0</v>
      </c>
      <c r="CD408" s="149">
        <f t="shared" ca="1" si="563"/>
        <v>0</v>
      </c>
      <c r="CE408" s="345">
        <f t="shared" ca="1" si="564"/>
        <v>0</v>
      </c>
      <c r="CF408" s="344">
        <f t="shared" ca="1" si="565"/>
        <v>-0.08</v>
      </c>
      <c r="CG408" s="343">
        <f t="shared" ca="1" si="566"/>
        <v>-0.05</v>
      </c>
      <c r="CH408" s="342">
        <f t="shared" ca="1" si="567"/>
        <v>0</v>
      </c>
    </row>
    <row r="409" spans="1:86" s="303" customFormat="1" outlineLevel="1">
      <c r="A409" s="303">
        <f t="shared" ca="1" si="572"/>
        <v>2</v>
      </c>
      <c r="B409" s="303" t="str">
        <f t="shared" ca="1" si="546"/>
        <v>EP2 LPD1 LPS1 LPM3</v>
      </c>
      <c r="C409" s="354">
        <f t="shared" si="568"/>
        <v>2</v>
      </c>
      <c r="D409" s="21">
        <v>0</v>
      </c>
      <c r="E409" s="354">
        <f t="shared" ca="1" si="545"/>
        <v>0</v>
      </c>
      <c r="F409" s="354">
        <f t="shared" ca="1" si="573"/>
        <v>0</v>
      </c>
      <c r="G409" s="354">
        <f t="shared" ca="1" si="569"/>
        <v>1</v>
      </c>
      <c r="H409" s="354">
        <f t="shared" ca="1" si="570"/>
        <v>1</v>
      </c>
      <c r="I409" s="354">
        <f t="shared" ca="1" si="571"/>
        <v>3</v>
      </c>
      <c r="BM409" s="303">
        <v>147</v>
      </c>
      <c r="BN409" s="147">
        <f t="shared" si="547"/>
        <v>0</v>
      </c>
      <c r="BO409" s="148">
        <f t="shared" si="548"/>
        <v>0</v>
      </c>
      <c r="BP409" s="149">
        <f t="shared" ca="1" si="549"/>
        <v>0</v>
      </c>
      <c r="BQ409" s="345">
        <f t="shared" ca="1" si="550"/>
        <v>0</v>
      </c>
      <c r="BR409" s="344">
        <f t="shared" ca="1" si="551"/>
        <v>-0.08</v>
      </c>
      <c r="BS409" s="343">
        <f t="shared" ca="1" si="552"/>
        <v>-0.05</v>
      </c>
      <c r="BT409" s="342">
        <f t="shared" ca="1" si="553"/>
        <v>0.04</v>
      </c>
      <c r="BU409" s="147">
        <f t="shared" si="554"/>
        <v>0</v>
      </c>
      <c r="BV409" s="148">
        <f t="shared" si="555"/>
        <v>0</v>
      </c>
      <c r="BW409" s="149">
        <f t="shared" ca="1" si="556"/>
        <v>0</v>
      </c>
      <c r="BX409" s="345">
        <f t="shared" ca="1" si="557"/>
        <v>0</v>
      </c>
      <c r="BY409" s="344">
        <f t="shared" ca="1" si="558"/>
        <v>-0.08</v>
      </c>
      <c r="BZ409" s="343">
        <f t="shared" ca="1" si="559"/>
        <v>-0.05</v>
      </c>
      <c r="CA409" s="342">
        <f t="shared" ca="1" si="560"/>
        <v>0.04</v>
      </c>
      <c r="CB409" s="147">
        <f t="shared" si="561"/>
        <v>0</v>
      </c>
      <c r="CC409" s="148">
        <f t="shared" si="562"/>
        <v>0</v>
      </c>
      <c r="CD409" s="149">
        <f t="shared" ca="1" si="563"/>
        <v>0</v>
      </c>
      <c r="CE409" s="345">
        <f t="shared" ca="1" si="564"/>
        <v>0</v>
      </c>
      <c r="CF409" s="344">
        <f t="shared" ca="1" si="565"/>
        <v>-0.08</v>
      </c>
      <c r="CG409" s="343">
        <f t="shared" ca="1" si="566"/>
        <v>-0.05</v>
      </c>
      <c r="CH409" s="342">
        <f t="shared" ca="1" si="567"/>
        <v>0.04</v>
      </c>
    </row>
    <row r="410" spans="1:86" s="303" customFormat="1" outlineLevel="1">
      <c r="A410" s="303">
        <f t="shared" ca="1" si="572"/>
        <v>2</v>
      </c>
      <c r="B410" s="303" t="str">
        <f t="shared" ca="1" si="546"/>
        <v>EP2 LPD1 LPS1 LPM4</v>
      </c>
      <c r="C410" s="354">
        <f t="shared" si="568"/>
        <v>2</v>
      </c>
      <c r="D410" s="21">
        <v>0</v>
      </c>
      <c r="E410" s="354">
        <f t="shared" ca="1" si="545"/>
        <v>0</v>
      </c>
      <c r="F410" s="354">
        <f t="shared" ca="1" si="573"/>
        <v>0</v>
      </c>
      <c r="G410" s="354">
        <f t="shared" ca="1" si="569"/>
        <v>1</v>
      </c>
      <c r="H410" s="354">
        <f t="shared" ca="1" si="570"/>
        <v>1</v>
      </c>
      <c r="I410" s="354">
        <f t="shared" ca="1" si="571"/>
        <v>4</v>
      </c>
      <c r="BM410" s="303">
        <v>148</v>
      </c>
      <c r="BN410" s="147">
        <f t="shared" si="547"/>
        <v>0</v>
      </c>
      <c r="BO410" s="148">
        <f t="shared" si="548"/>
        <v>0</v>
      </c>
      <c r="BP410" s="149">
        <f t="shared" ca="1" si="549"/>
        <v>0</v>
      </c>
      <c r="BQ410" s="345">
        <f t="shared" ca="1" si="550"/>
        <v>0</v>
      </c>
      <c r="BR410" s="344">
        <f t="shared" ca="1" si="551"/>
        <v>-0.08</v>
      </c>
      <c r="BS410" s="343">
        <f t="shared" ca="1" si="552"/>
        <v>-0.05</v>
      </c>
      <c r="BT410" s="342">
        <f t="shared" ca="1" si="553"/>
        <v>0.08</v>
      </c>
      <c r="BU410" s="147">
        <f t="shared" si="554"/>
        <v>0</v>
      </c>
      <c r="BV410" s="148">
        <f t="shared" si="555"/>
        <v>0</v>
      </c>
      <c r="BW410" s="149">
        <f t="shared" ca="1" si="556"/>
        <v>0</v>
      </c>
      <c r="BX410" s="345">
        <f t="shared" ca="1" si="557"/>
        <v>0</v>
      </c>
      <c r="BY410" s="344">
        <f t="shared" ca="1" si="558"/>
        <v>-0.08</v>
      </c>
      <c r="BZ410" s="343">
        <f t="shared" ca="1" si="559"/>
        <v>-0.05</v>
      </c>
      <c r="CA410" s="342">
        <f t="shared" ca="1" si="560"/>
        <v>0.08</v>
      </c>
      <c r="CB410" s="147">
        <f t="shared" si="561"/>
        <v>0</v>
      </c>
      <c r="CC410" s="148">
        <f t="shared" si="562"/>
        <v>0</v>
      </c>
      <c r="CD410" s="149">
        <f t="shared" ca="1" si="563"/>
        <v>0</v>
      </c>
      <c r="CE410" s="345">
        <f t="shared" ca="1" si="564"/>
        <v>0</v>
      </c>
      <c r="CF410" s="344">
        <f t="shared" ca="1" si="565"/>
        <v>-0.08</v>
      </c>
      <c r="CG410" s="343">
        <f t="shared" ca="1" si="566"/>
        <v>-0.05</v>
      </c>
      <c r="CH410" s="342">
        <f t="shared" ca="1" si="567"/>
        <v>0.08</v>
      </c>
    </row>
    <row r="411" spans="1:86" s="303" customFormat="1" outlineLevel="1">
      <c r="A411" s="303">
        <f t="shared" ca="1" si="572"/>
        <v>2</v>
      </c>
      <c r="B411" s="303" t="str">
        <f t="shared" ca="1" si="546"/>
        <v>EP2 LPD1 LPS2 LPM1</v>
      </c>
      <c r="C411" s="354">
        <f t="shared" si="568"/>
        <v>2</v>
      </c>
      <c r="D411" s="21">
        <v>0</v>
      </c>
      <c r="E411" s="354">
        <f t="shared" ref="E411:E474" ca="1" si="574">(MOD(E407,4)+1)*($A411=E$258)</f>
        <v>0</v>
      </c>
      <c r="F411" s="354">
        <f t="shared" ca="1" si="573"/>
        <v>0</v>
      </c>
      <c r="G411" s="354">
        <f t="shared" ca="1" si="569"/>
        <v>1</v>
      </c>
      <c r="H411" s="354">
        <f t="shared" ca="1" si="570"/>
        <v>2</v>
      </c>
      <c r="I411" s="354">
        <f t="shared" ca="1" si="571"/>
        <v>1</v>
      </c>
      <c r="BM411" s="303">
        <v>149</v>
      </c>
      <c r="BN411" s="147">
        <f t="shared" si="547"/>
        <v>0</v>
      </c>
      <c r="BO411" s="148">
        <f t="shared" si="548"/>
        <v>0</v>
      </c>
      <c r="BP411" s="149">
        <f t="shared" ca="1" si="549"/>
        <v>0</v>
      </c>
      <c r="BQ411" s="345">
        <f t="shared" ca="1" si="550"/>
        <v>0</v>
      </c>
      <c r="BR411" s="344">
        <f t="shared" ca="1" si="551"/>
        <v>-0.08</v>
      </c>
      <c r="BS411" s="343">
        <f t="shared" ca="1" si="552"/>
        <v>0</v>
      </c>
      <c r="BT411" s="342">
        <f t="shared" ca="1" si="553"/>
        <v>-0.05</v>
      </c>
      <c r="BU411" s="147">
        <f t="shared" si="554"/>
        <v>0</v>
      </c>
      <c r="BV411" s="148">
        <f t="shared" si="555"/>
        <v>0</v>
      </c>
      <c r="BW411" s="149">
        <f t="shared" ca="1" si="556"/>
        <v>0</v>
      </c>
      <c r="BX411" s="345">
        <f t="shared" ca="1" si="557"/>
        <v>0</v>
      </c>
      <c r="BY411" s="344">
        <f t="shared" ca="1" si="558"/>
        <v>-0.08</v>
      </c>
      <c r="BZ411" s="343">
        <f t="shared" ca="1" si="559"/>
        <v>0</v>
      </c>
      <c r="CA411" s="342">
        <f t="shared" ca="1" si="560"/>
        <v>-0.05</v>
      </c>
      <c r="CB411" s="147">
        <f t="shared" si="561"/>
        <v>0</v>
      </c>
      <c r="CC411" s="148">
        <f t="shared" si="562"/>
        <v>0</v>
      </c>
      <c r="CD411" s="149">
        <f t="shared" ca="1" si="563"/>
        <v>0</v>
      </c>
      <c r="CE411" s="345">
        <f t="shared" ca="1" si="564"/>
        <v>0</v>
      </c>
      <c r="CF411" s="344">
        <f t="shared" ca="1" si="565"/>
        <v>-0.08</v>
      </c>
      <c r="CG411" s="343">
        <f t="shared" ca="1" si="566"/>
        <v>0</v>
      </c>
      <c r="CH411" s="342">
        <f t="shared" ca="1" si="567"/>
        <v>-0.05</v>
      </c>
    </row>
    <row r="412" spans="1:86" s="303" customFormat="1" outlineLevel="1">
      <c r="A412" s="303">
        <f t="shared" ca="1" si="572"/>
        <v>2</v>
      </c>
      <c r="B412" s="303" t="str">
        <f t="shared" ca="1" si="546"/>
        <v>EP2 LPD1 LPS2 LPM2</v>
      </c>
      <c r="C412" s="354">
        <f t="shared" si="568"/>
        <v>2</v>
      </c>
      <c r="D412" s="21">
        <v>0</v>
      </c>
      <c r="E412" s="354">
        <f t="shared" ca="1" si="574"/>
        <v>0</v>
      </c>
      <c r="F412" s="354">
        <f t="shared" ca="1" si="573"/>
        <v>0</v>
      </c>
      <c r="G412" s="354">
        <f t="shared" ca="1" si="569"/>
        <v>1</v>
      </c>
      <c r="H412" s="354">
        <f t="shared" ca="1" si="570"/>
        <v>2</v>
      </c>
      <c r="I412" s="354">
        <f t="shared" ca="1" si="571"/>
        <v>2</v>
      </c>
      <c r="BM412" s="303">
        <v>150</v>
      </c>
      <c r="BN412" s="147">
        <f t="shared" si="547"/>
        <v>0</v>
      </c>
      <c r="BO412" s="148">
        <f t="shared" si="548"/>
        <v>0</v>
      </c>
      <c r="BP412" s="149">
        <f t="shared" ca="1" si="549"/>
        <v>0</v>
      </c>
      <c r="BQ412" s="345">
        <f t="shared" ca="1" si="550"/>
        <v>0</v>
      </c>
      <c r="BR412" s="344">
        <f t="shared" ca="1" si="551"/>
        <v>-0.08</v>
      </c>
      <c r="BS412" s="343">
        <f t="shared" ca="1" si="552"/>
        <v>0</v>
      </c>
      <c r="BT412" s="342">
        <f t="shared" ca="1" si="553"/>
        <v>0</v>
      </c>
      <c r="BU412" s="147">
        <f t="shared" si="554"/>
        <v>0</v>
      </c>
      <c r="BV412" s="148">
        <f t="shared" si="555"/>
        <v>0</v>
      </c>
      <c r="BW412" s="149">
        <f t="shared" ca="1" si="556"/>
        <v>0</v>
      </c>
      <c r="BX412" s="345">
        <f t="shared" ca="1" si="557"/>
        <v>0</v>
      </c>
      <c r="BY412" s="344">
        <f t="shared" ca="1" si="558"/>
        <v>-0.08</v>
      </c>
      <c r="BZ412" s="343">
        <f t="shared" ca="1" si="559"/>
        <v>0</v>
      </c>
      <c r="CA412" s="342">
        <f t="shared" ca="1" si="560"/>
        <v>0</v>
      </c>
      <c r="CB412" s="147">
        <f t="shared" si="561"/>
        <v>0</v>
      </c>
      <c r="CC412" s="148">
        <f t="shared" si="562"/>
        <v>0</v>
      </c>
      <c r="CD412" s="149">
        <f t="shared" ca="1" si="563"/>
        <v>0</v>
      </c>
      <c r="CE412" s="345">
        <f t="shared" ca="1" si="564"/>
        <v>0</v>
      </c>
      <c r="CF412" s="344">
        <f t="shared" ca="1" si="565"/>
        <v>-0.08</v>
      </c>
      <c r="CG412" s="343">
        <f t="shared" ca="1" si="566"/>
        <v>0</v>
      </c>
      <c r="CH412" s="342">
        <f t="shared" ca="1" si="567"/>
        <v>0</v>
      </c>
    </row>
    <row r="413" spans="1:86" s="303" customFormat="1" outlineLevel="1">
      <c r="A413" s="303">
        <f t="shared" ca="1" si="572"/>
        <v>2</v>
      </c>
      <c r="B413" s="303" t="str">
        <f t="shared" ca="1" si="546"/>
        <v>EP2 LPD1 LPS2 LPM3</v>
      </c>
      <c r="C413" s="354">
        <f t="shared" si="568"/>
        <v>2</v>
      </c>
      <c r="D413" s="21">
        <v>0</v>
      </c>
      <c r="E413" s="354">
        <f t="shared" ca="1" si="574"/>
        <v>0</v>
      </c>
      <c r="F413" s="354">
        <f t="shared" ca="1" si="573"/>
        <v>0</v>
      </c>
      <c r="G413" s="354">
        <f t="shared" ca="1" si="569"/>
        <v>1</v>
      </c>
      <c r="H413" s="354">
        <f t="shared" ca="1" si="570"/>
        <v>2</v>
      </c>
      <c r="I413" s="354">
        <f t="shared" ca="1" si="571"/>
        <v>3</v>
      </c>
      <c r="BM413" s="303">
        <v>151</v>
      </c>
      <c r="BN413" s="147">
        <f t="shared" si="547"/>
        <v>0</v>
      </c>
      <c r="BO413" s="148">
        <f t="shared" si="548"/>
        <v>0</v>
      </c>
      <c r="BP413" s="149">
        <f t="shared" ca="1" si="549"/>
        <v>0</v>
      </c>
      <c r="BQ413" s="345">
        <f t="shared" ca="1" si="550"/>
        <v>0</v>
      </c>
      <c r="BR413" s="344">
        <f t="shared" ca="1" si="551"/>
        <v>-0.08</v>
      </c>
      <c r="BS413" s="343">
        <f t="shared" ca="1" si="552"/>
        <v>0</v>
      </c>
      <c r="BT413" s="342">
        <f t="shared" ca="1" si="553"/>
        <v>0.04</v>
      </c>
      <c r="BU413" s="147">
        <f t="shared" si="554"/>
        <v>0</v>
      </c>
      <c r="BV413" s="148">
        <f t="shared" si="555"/>
        <v>0</v>
      </c>
      <c r="BW413" s="149">
        <f t="shared" ca="1" si="556"/>
        <v>0</v>
      </c>
      <c r="BX413" s="345">
        <f t="shared" ca="1" si="557"/>
        <v>0</v>
      </c>
      <c r="BY413" s="344">
        <f t="shared" ca="1" si="558"/>
        <v>-0.08</v>
      </c>
      <c r="BZ413" s="343">
        <f t="shared" ca="1" si="559"/>
        <v>0</v>
      </c>
      <c r="CA413" s="342">
        <f t="shared" ca="1" si="560"/>
        <v>0.04</v>
      </c>
      <c r="CB413" s="147">
        <f t="shared" si="561"/>
        <v>0</v>
      </c>
      <c r="CC413" s="148">
        <f t="shared" si="562"/>
        <v>0</v>
      </c>
      <c r="CD413" s="149">
        <f t="shared" ca="1" si="563"/>
        <v>0</v>
      </c>
      <c r="CE413" s="345">
        <f t="shared" ca="1" si="564"/>
        <v>0</v>
      </c>
      <c r="CF413" s="344">
        <f t="shared" ca="1" si="565"/>
        <v>-0.08</v>
      </c>
      <c r="CG413" s="343">
        <f t="shared" ca="1" si="566"/>
        <v>0</v>
      </c>
      <c r="CH413" s="342">
        <f t="shared" ca="1" si="567"/>
        <v>0.04</v>
      </c>
    </row>
    <row r="414" spans="1:86" s="303" customFormat="1" outlineLevel="1">
      <c r="A414" s="303">
        <f t="shared" ca="1" si="572"/>
        <v>2</v>
      </c>
      <c r="B414" s="303" t="str">
        <f t="shared" ca="1" si="546"/>
        <v>EP2 LPD1 LPS2 LPM4</v>
      </c>
      <c r="C414" s="354">
        <f t="shared" si="568"/>
        <v>2</v>
      </c>
      <c r="D414" s="21">
        <v>0</v>
      </c>
      <c r="E414" s="354">
        <f t="shared" ca="1" si="574"/>
        <v>0</v>
      </c>
      <c r="F414" s="354">
        <f t="shared" ca="1" si="573"/>
        <v>0</v>
      </c>
      <c r="G414" s="354">
        <f t="shared" ca="1" si="569"/>
        <v>1</v>
      </c>
      <c r="H414" s="354">
        <f t="shared" ca="1" si="570"/>
        <v>2</v>
      </c>
      <c r="I414" s="354">
        <f t="shared" ca="1" si="571"/>
        <v>4</v>
      </c>
      <c r="BM414" s="303">
        <v>152</v>
      </c>
      <c r="BN414" s="147">
        <f t="shared" si="547"/>
        <v>0</v>
      </c>
      <c r="BO414" s="148">
        <f t="shared" si="548"/>
        <v>0</v>
      </c>
      <c r="BP414" s="149">
        <f t="shared" ca="1" si="549"/>
        <v>0</v>
      </c>
      <c r="BQ414" s="345">
        <f t="shared" ca="1" si="550"/>
        <v>0</v>
      </c>
      <c r="BR414" s="344">
        <f t="shared" ca="1" si="551"/>
        <v>-0.08</v>
      </c>
      <c r="BS414" s="343">
        <f t="shared" ca="1" si="552"/>
        <v>0</v>
      </c>
      <c r="BT414" s="342">
        <f t="shared" ca="1" si="553"/>
        <v>0.08</v>
      </c>
      <c r="BU414" s="147">
        <f t="shared" si="554"/>
        <v>0</v>
      </c>
      <c r="BV414" s="148">
        <f t="shared" si="555"/>
        <v>0</v>
      </c>
      <c r="BW414" s="149">
        <f t="shared" ca="1" si="556"/>
        <v>0</v>
      </c>
      <c r="BX414" s="345">
        <f t="shared" ca="1" si="557"/>
        <v>0</v>
      </c>
      <c r="BY414" s="344">
        <f t="shared" ca="1" si="558"/>
        <v>-0.08</v>
      </c>
      <c r="BZ414" s="343">
        <f t="shared" ca="1" si="559"/>
        <v>0</v>
      </c>
      <c r="CA414" s="342">
        <f t="shared" ca="1" si="560"/>
        <v>0.08</v>
      </c>
      <c r="CB414" s="147">
        <f t="shared" si="561"/>
        <v>0</v>
      </c>
      <c r="CC414" s="148">
        <f t="shared" si="562"/>
        <v>0</v>
      </c>
      <c r="CD414" s="149">
        <f t="shared" ca="1" si="563"/>
        <v>0</v>
      </c>
      <c r="CE414" s="345">
        <f t="shared" ca="1" si="564"/>
        <v>0</v>
      </c>
      <c r="CF414" s="344">
        <f t="shared" ca="1" si="565"/>
        <v>-0.08</v>
      </c>
      <c r="CG414" s="343">
        <f t="shared" ca="1" si="566"/>
        <v>0</v>
      </c>
      <c r="CH414" s="342">
        <f t="shared" ca="1" si="567"/>
        <v>0.08</v>
      </c>
    </row>
    <row r="415" spans="1:86" s="303" customFormat="1" outlineLevel="1">
      <c r="A415" s="303">
        <f t="shared" ca="1" si="572"/>
        <v>2</v>
      </c>
      <c r="B415" s="303" t="str">
        <f t="shared" ca="1" si="546"/>
        <v>EP2 LPD1 LPS3 LPM1</v>
      </c>
      <c r="C415" s="354">
        <f t="shared" si="568"/>
        <v>2</v>
      </c>
      <c r="D415" s="21">
        <v>0</v>
      </c>
      <c r="E415" s="354">
        <f t="shared" ca="1" si="574"/>
        <v>0</v>
      </c>
      <c r="F415" s="354">
        <f t="shared" ca="1" si="573"/>
        <v>0</v>
      </c>
      <c r="G415" s="354">
        <f t="shared" ca="1" si="569"/>
        <v>1</v>
      </c>
      <c r="H415" s="354">
        <f t="shared" ca="1" si="570"/>
        <v>3</v>
      </c>
      <c r="I415" s="354">
        <f t="shared" ca="1" si="571"/>
        <v>1</v>
      </c>
      <c r="BM415" s="303">
        <v>153</v>
      </c>
      <c r="BN415" s="147">
        <f t="shared" si="547"/>
        <v>0</v>
      </c>
      <c r="BO415" s="148">
        <f t="shared" si="548"/>
        <v>0</v>
      </c>
      <c r="BP415" s="149">
        <f t="shared" ca="1" si="549"/>
        <v>0</v>
      </c>
      <c r="BQ415" s="345">
        <f t="shared" ca="1" si="550"/>
        <v>0</v>
      </c>
      <c r="BR415" s="344">
        <f t="shared" ca="1" si="551"/>
        <v>-0.08</v>
      </c>
      <c r="BS415" s="343">
        <f t="shared" ca="1" si="552"/>
        <v>0.04</v>
      </c>
      <c r="BT415" s="342">
        <f t="shared" ca="1" si="553"/>
        <v>-0.05</v>
      </c>
      <c r="BU415" s="147">
        <f t="shared" si="554"/>
        <v>0</v>
      </c>
      <c r="BV415" s="148">
        <f t="shared" si="555"/>
        <v>0</v>
      </c>
      <c r="BW415" s="149">
        <f t="shared" ca="1" si="556"/>
        <v>0</v>
      </c>
      <c r="BX415" s="345">
        <f t="shared" ca="1" si="557"/>
        <v>0</v>
      </c>
      <c r="BY415" s="344">
        <f t="shared" ca="1" si="558"/>
        <v>-0.08</v>
      </c>
      <c r="BZ415" s="343">
        <f t="shared" ca="1" si="559"/>
        <v>0.04</v>
      </c>
      <c r="CA415" s="342">
        <f t="shared" ca="1" si="560"/>
        <v>-0.05</v>
      </c>
      <c r="CB415" s="147">
        <f t="shared" si="561"/>
        <v>0</v>
      </c>
      <c r="CC415" s="148">
        <f t="shared" si="562"/>
        <v>0</v>
      </c>
      <c r="CD415" s="149">
        <f t="shared" ca="1" si="563"/>
        <v>0</v>
      </c>
      <c r="CE415" s="345">
        <f t="shared" ca="1" si="564"/>
        <v>0</v>
      </c>
      <c r="CF415" s="344">
        <f t="shared" ca="1" si="565"/>
        <v>-0.08</v>
      </c>
      <c r="CG415" s="343">
        <f t="shared" ca="1" si="566"/>
        <v>0.04</v>
      </c>
      <c r="CH415" s="342">
        <f t="shared" ca="1" si="567"/>
        <v>-0.05</v>
      </c>
    </row>
    <row r="416" spans="1:86" s="303" customFormat="1" outlineLevel="1">
      <c r="A416" s="303">
        <f t="shared" ca="1" si="572"/>
        <v>2</v>
      </c>
      <c r="B416" s="303" t="str">
        <f t="shared" ca="1" si="546"/>
        <v>EP2 LPD1 LPS3 LPM2</v>
      </c>
      <c r="C416" s="354">
        <f t="shared" si="568"/>
        <v>2</v>
      </c>
      <c r="D416" s="21">
        <v>0</v>
      </c>
      <c r="E416" s="354">
        <f t="shared" ca="1" si="574"/>
        <v>0</v>
      </c>
      <c r="F416" s="354">
        <f t="shared" ca="1" si="573"/>
        <v>0</v>
      </c>
      <c r="G416" s="354">
        <f t="shared" ca="1" si="569"/>
        <v>1</v>
      </c>
      <c r="H416" s="354">
        <f t="shared" ca="1" si="570"/>
        <v>3</v>
      </c>
      <c r="I416" s="354">
        <f t="shared" ca="1" si="571"/>
        <v>2</v>
      </c>
      <c r="BM416" s="303">
        <v>154</v>
      </c>
      <c r="BN416" s="147">
        <f t="shared" si="547"/>
        <v>0</v>
      </c>
      <c r="BO416" s="148">
        <f t="shared" si="548"/>
        <v>0</v>
      </c>
      <c r="BP416" s="149">
        <f t="shared" ca="1" si="549"/>
        <v>0</v>
      </c>
      <c r="BQ416" s="345">
        <f t="shared" ca="1" si="550"/>
        <v>0</v>
      </c>
      <c r="BR416" s="344">
        <f t="shared" ca="1" si="551"/>
        <v>-0.08</v>
      </c>
      <c r="BS416" s="343">
        <f t="shared" ca="1" si="552"/>
        <v>0.04</v>
      </c>
      <c r="BT416" s="342">
        <f t="shared" ca="1" si="553"/>
        <v>0</v>
      </c>
      <c r="BU416" s="147">
        <f t="shared" si="554"/>
        <v>0</v>
      </c>
      <c r="BV416" s="148">
        <f t="shared" si="555"/>
        <v>0</v>
      </c>
      <c r="BW416" s="149">
        <f t="shared" ca="1" si="556"/>
        <v>0</v>
      </c>
      <c r="BX416" s="345">
        <f t="shared" ca="1" si="557"/>
        <v>0</v>
      </c>
      <c r="BY416" s="344">
        <f t="shared" ca="1" si="558"/>
        <v>-0.08</v>
      </c>
      <c r="BZ416" s="343">
        <f t="shared" ca="1" si="559"/>
        <v>0.04</v>
      </c>
      <c r="CA416" s="342">
        <f t="shared" ca="1" si="560"/>
        <v>0</v>
      </c>
      <c r="CB416" s="147">
        <f t="shared" si="561"/>
        <v>0</v>
      </c>
      <c r="CC416" s="148">
        <f t="shared" si="562"/>
        <v>0</v>
      </c>
      <c r="CD416" s="149">
        <f t="shared" ca="1" si="563"/>
        <v>0</v>
      </c>
      <c r="CE416" s="345">
        <f t="shared" ca="1" si="564"/>
        <v>0</v>
      </c>
      <c r="CF416" s="344">
        <f t="shared" ca="1" si="565"/>
        <v>-0.08</v>
      </c>
      <c r="CG416" s="343">
        <f t="shared" ca="1" si="566"/>
        <v>0.04</v>
      </c>
      <c r="CH416" s="342">
        <f t="shared" ca="1" si="567"/>
        <v>0</v>
      </c>
    </row>
    <row r="417" spans="1:86" s="303" customFormat="1" outlineLevel="1">
      <c r="A417" s="303">
        <f t="shared" ca="1" si="572"/>
        <v>2</v>
      </c>
      <c r="B417" s="303" t="str">
        <f t="shared" ca="1" si="546"/>
        <v>EP2 LPD1 LPS3 LPM3</v>
      </c>
      <c r="C417" s="354">
        <f t="shared" si="568"/>
        <v>2</v>
      </c>
      <c r="D417" s="21">
        <v>0</v>
      </c>
      <c r="E417" s="354">
        <f t="shared" ca="1" si="574"/>
        <v>0</v>
      </c>
      <c r="F417" s="354">
        <f t="shared" ca="1" si="573"/>
        <v>0</v>
      </c>
      <c r="G417" s="354">
        <f t="shared" ca="1" si="569"/>
        <v>1</v>
      </c>
      <c r="H417" s="354">
        <f t="shared" ca="1" si="570"/>
        <v>3</v>
      </c>
      <c r="I417" s="354">
        <f t="shared" ca="1" si="571"/>
        <v>3</v>
      </c>
      <c r="BM417" s="303">
        <v>155</v>
      </c>
      <c r="BN417" s="147">
        <f t="shared" si="547"/>
        <v>0</v>
      </c>
      <c r="BO417" s="148">
        <f t="shared" si="548"/>
        <v>0</v>
      </c>
      <c r="BP417" s="149">
        <f t="shared" ca="1" si="549"/>
        <v>0</v>
      </c>
      <c r="BQ417" s="345">
        <f t="shared" ca="1" si="550"/>
        <v>0</v>
      </c>
      <c r="BR417" s="344">
        <f t="shared" ca="1" si="551"/>
        <v>-0.08</v>
      </c>
      <c r="BS417" s="343">
        <f t="shared" ca="1" si="552"/>
        <v>0.04</v>
      </c>
      <c r="BT417" s="342">
        <f t="shared" ca="1" si="553"/>
        <v>0.04</v>
      </c>
      <c r="BU417" s="147">
        <f t="shared" si="554"/>
        <v>0</v>
      </c>
      <c r="BV417" s="148">
        <f t="shared" si="555"/>
        <v>0</v>
      </c>
      <c r="BW417" s="149">
        <f t="shared" ca="1" si="556"/>
        <v>0</v>
      </c>
      <c r="BX417" s="345">
        <f t="shared" ca="1" si="557"/>
        <v>0</v>
      </c>
      <c r="BY417" s="344">
        <f t="shared" ca="1" si="558"/>
        <v>-0.08</v>
      </c>
      <c r="BZ417" s="343">
        <f t="shared" ca="1" si="559"/>
        <v>0.04</v>
      </c>
      <c r="CA417" s="342">
        <f t="shared" ca="1" si="560"/>
        <v>0.04</v>
      </c>
      <c r="CB417" s="147">
        <f t="shared" si="561"/>
        <v>0</v>
      </c>
      <c r="CC417" s="148">
        <f t="shared" si="562"/>
        <v>0</v>
      </c>
      <c r="CD417" s="149">
        <f t="shared" ca="1" si="563"/>
        <v>0</v>
      </c>
      <c r="CE417" s="345">
        <f t="shared" ca="1" si="564"/>
        <v>0</v>
      </c>
      <c r="CF417" s="344">
        <f t="shared" ca="1" si="565"/>
        <v>-0.08</v>
      </c>
      <c r="CG417" s="343">
        <f t="shared" ca="1" si="566"/>
        <v>0.04</v>
      </c>
      <c r="CH417" s="342">
        <f t="shared" ca="1" si="567"/>
        <v>0.04</v>
      </c>
    </row>
    <row r="418" spans="1:86" s="303" customFormat="1" outlineLevel="1">
      <c r="A418" s="303">
        <f t="shared" ca="1" si="572"/>
        <v>2</v>
      </c>
      <c r="B418" s="303" t="str">
        <f t="shared" ca="1" si="546"/>
        <v>EP2 LPD1 LPS3 LPM4</v>
      </c>
      <c r="C418" s="354">
        <f t="shared" si="568"/>
        <v>2</v>
      </c>
      <c r="D418" s="21">
        <v>0</v>
      </c>
      <c r="E418" s="354">
        <f t="shared" ca="1" si="574"/>
        <v>0</v>
      </c>
      <c r="F418" s="354">
        <f t="shared" ca="1" si="573"/>
        <v>0</v>
      </c>
      <c r="G418" s="354">
        <f t="shared" ca="1" si="569"/>
        <v>1</v>
      </c>
      <c r="H418" s="354">
        <f t="shared" ca="1" si="570"/>
        <v>3</v>
      </c>
      <c r="I418" s="354">
        <f t="shared" ca="1" si="571"/>
        <v>4</v>
      </c>
      <c r="BM418" s="303">
        <v>156</v>
      </c>
      <c r="BN418" s="147">
        <f t="shared" si="547"/>
        <v>0</v>
      </c>
      <c r="BO418" s="148">
        <f t="shared" si="548"/>
        <v>0</v>
      </c>
      <c r="BP418" s="149">
        <f t="shared" ca="1" si="549"/>
        <v>0</v>
      </c>
      <c r="BQ418" s="345">
        <f t="shared" ca="1" si="550"/>
        <v>0</v>
      </c>
      <c r="BR418" s="344">
        <f t="shared" ca="1" si="551"/>
        <v>-0.08</v>
      </c>
      <c r="BS418" s="343">
        <f t="shared" ca="1" si="552"/>
        <v>0.04</v>
      </c>
      <c r="BT418" s="342">
        <f t="shared" ca="1" si="553"/>
        <v>0.08</v>
      </c>
      <c r="BU418" s="147">
        <f t="shared" si="554"/>
        <v>0</v>
      </c>
      <c r="BV418" s="148">
        <f t="shared" si="555"/>
        <v>0</v>
      </c>
      <c r="BW418" s="149">
        <f t="shared" ca="1" si="556"/>
        <v>0</v>
      </c>
      <c r="BX418" s="345">
        <f t="shared" ca="1" si="557"/>
        <v>0</v>
      </c>
      <c r="BY418" s="344">
        <f t="shared" ca="1" si="558"/>
        <v>-0.08</v>
      </c>
      <c r="BZ418" s="343">
        <f t="shared" ca="1" si="559"/>
        <v>0.04</v>
      </c>
      <c r="CA418" s="342">
        <f t="shared" ca="1" si="560"/>
        <v>0.08</v>
      </c>
      <c r="CB418" s="147">
        <f t="shared" si="561"/>
        <v>0</v>
      </c>
      <c r="CC418" s="148">
        <f t="shared" si="562"/>
        <v>0</v>
      </c>
      <c r="CD418" s="149">
        <f t="shared" ca="1" si="563"/>
        <v>0</v>
      </c>
      <c r="CE418" s="345">
        <f t="shared" ca="1" si="564"/>
        <v>0</v>
      </c>
      <c r="CF418" s="344">
        <f t="shared" ca="1" si="565"/>
        <v>-0.08</v>
      </c>
      <c r="CG418" s="343">
        <f t="shared" ca="1" si="566"/>
        <v>0.04</v>
      </c>
      <c r="CH418" s="342">
        <f t="shared" ca="1" si="567"/>
        <v>0.08</v>
      </c>
    </row>
    <row r="419" spans="1:86" s="303" customFormat="1" outlineLevel="1">
      <c r="A419" s="303">
        <f t="shared" ca="1" si="572"/>
        <v>2</v>
      </c>
      <c r="B419" s="303" t="str">
        <f t="shared" ca="1" si="546"/>
        <v>EP2 LPD1 LPS4 LPM1</v>
      </c>
      <c r="C419" s="354">
        <f t="shared" si="568"/>
        <v>2</v>
      </c>
      <c r="D419" s="21">
        <v>0</v>
      </c>
      <c r="E419" s="354">
        <f t="shared" ca="1" si="574"/>
        <v>0</v>
      </c>
      <c r="F419" s="354">
        <f t="shared" ca="1" si="573"/>
        <v>0</v>
      </c>
      <c r="G419" s="354">
        <f t="shared" ca="1" si="569"/>
        <v>1</v>
      </c>
      <c r="H419" s="354">
        <f t="shared" ca="1" si="570"/>
        <v>4</v>
      </c>
      <c r="I419" s="354">
        <f t="shared" ca="1" si="571"/>
        <v>1</v>
      </c>
      <c r="BM419" s="303">
        <v>157</v>
      </c>
      <c r="BN419" s="147">
        <f t="shared" si="547"/>
        <v>0</v>
      </c>
      <c r="BO419" s="148">
        <f t="shared" si="548"/>
        <v>0</v>
      </c>
      <c r="BP419" s="149">
        <f t="shared" ca="1" si="549"/>
        <v>0</v>
      </c>
      <c r="BQ419" s="345">
        <f t="shared" ca="1" si="550"/>
        <v>0</v>
      </c>
      <c r="BR419" s="344">
        <f t="shared" ca="1" si="551"/>
        <v>-0.08</v>
      </c>
      <c r="BS419" s="343">
        <f t="shared" ca="1" si="552"/>
        <v>0.08</v>
      </c>
      <c r="BT419" s="342">
        <f t="shared" ca="1" si="553"/>
        <v>-0.05</v>
      </c>
      <c r="BU419" s="147">
        <f t="shared" si="554"/>
        <v>0</v>
      </c>
      <c r="BV419" s="148">
        <f t="shared" si="555"/>
        <v>0</v>
      </c>
      <c r="BW419" s="149">
        <f t="shared" ca="1" si="556"/>
        <v>0</v>
      </c>
      <c r="BX419" s="345">
        <f t="shared" ca="1" si="557"/>
        <v>0</v>
      </c>
      <c r="BY419" s="344">
        <f t="shared" ca="1" si="558"/>
        <v>-0.08</v>
      </c>
      <c r="BZ419" s="343">
        <f t="shared" ca="1" si="559"/>
        <v>0.08</v>
      </c>
      <c r="CA419" s="342">
        <f t="shared" ca="1" si="560"/>
        <v>-0.05</v>
      </c>
      <c r="CB419" s="147">
        <f t="shared" si="561"/>
        <v>0</v>
      </c>
      <c r="CC419" s="148">
        <f t="shared" si="562"/>
        <v>0</v>
      </c>
      <c r="CD419" s="149">
        <f t="shared" ca="1" si="563"/>
        <v>0</v>
      </c>
      <c r="CE419" s="345">
        <f t="shared" ca="1" si="564"/>
        <v>0</v>
      </c>
      <c r="CF419" s="344">
        <f t="shared" ca="1" si="565"/>
        <v>-0.08</v>
      </c>
      <c r="CG419" s="343">
        <f t="shared" ca="1" si="566"/>
        <v>0.08</v>
      </c>
      <c r="CH419" s="342">
        <f t="shared" ca="1" si="567"/>
        <v>-0.05</v>
      </c>
    </row>
    <row r="420" spans="1:86" s="303" customFormat="1" outlineLevel="1">
      <c r="A420" s="303">
        <f t="shared" ca="1" si="572"/>
        <v>2</v>
      </c>
      <c r="B420" s="303" t="str">
        <f t="shared" ca="1" si="546"/>
        <v>EP2 LPD1 LPS4 LPM2</v>
      </c>
      <c r="C420" s="354">
        <f t="shared" si="568"/>
        <v>2</v>
      </c>
      <c r="D420" s="21">
        <v>0</v>
      </c>
      <c r="E420" s="354">
        <f t="shared" ca="1" si="574"/>
        <v>0</v>
      </c>
      <c r="F420" s="354">
        <f t="shared" ca="1" si="573"/>
        <v>0</v>
      </c>
      <c r="G420" s="354">
        <f t="shared" ca="1" si="569"/>
        <v>1</v>
      </c>
      <c r="H420" s="354">
        <f t="shared" ca="1" si="570"/>
        <v>4</v>
      </c>
      <c r="I420" s="354">
        <f t="shared" ca="1" si="571"/>
        <v>2</v>
      </c>
      <c r="BM420" s="303">
        <v>158</v>
      </c>
      <c r="BN420" s="147">
        <f t="shared" si="547"/>
        <v>0</v>
      </c>
      <c r="BO420" s="148">
        <f t="shared" si="548"/>
        <v>0</v>
      </c>
      <c r="BP420" s="149">
        <f t="shared" ca="1" si="549"/>
        <v>0</v>
      </c>
      <c r="BQ420" s="345">
        <f t="shared" ca="1" si="550"/>
        <v>0</v>
      </c>
      <c r="BR420" s="344">
        <f t="shared" ca="1" si="551"/>
        <v>-0.08</v>
      </c>
      <c r="BS420" s="343">
        <f t="shared" ca="1" si="552"/>
        <v>0.08</v>
      </c>
      <c r="BT420" s="342">
        <f t="shared" ca="1" si="553"/>
        <v>0</v>
      </c>
      <c r="BU420" s="147">
        <f t="shared" si="554"/>
        <v>0</v>
      </c>
      <c r="BV420" s="148">
        <f t="shared" si="555"/>
        <v>0</v>
      </c>
      <c r="BW420" s="149">
        <f t="shared" ca="1" si="556"/>
        <v>0</v>
      </c>
      <c r="BX420" s="345">
        <f t="shared" ca="1" si="557"/>
        <v>0</v>
      </c>
      <c r="BY420" s="344">
        <f t="shared" ca="1" si="558"/>
        <v>-0.08</v>
      </c>
      <c r="BZ420" s="343">
        <f t="shared" ca="1" si="559"/>
        <v>0.08</v>
      </c>
      <c r="CA420" s="342">
        <f t="shared" ca="1" si="560"/>
        <v>0</v>
      </c>
      <c r="CB420" s="147">
        <f t="shared" si="561"/>
        <v>0</v>
      </c>
      <c r="CC420" s="148">
        <f t="shared" si="562"/>
        <v>0</v>
      </c>
      <c r="CD420" s="149">
        <f t="shared" ca="1" si="563"/>
        <v>0</v>
      </c>
      <c r="CE420" s="345">
        <f t="shared" ca="1" si="564"/>
        <v>0</v>
      </c>
      <c r="CF420" s="344">
        <f t="shared" ca="1" si="565"/>
        <v>-0.08</v>
      </c>
      <c r="CG420" s="343">
        <f t="shared" ca="1" si="566"/>
        <v>0.08</v>
      </c>
      <c r="CH420" s="342">
        <f t="shared" ca="1" si="567"/>
        <v>0</v>
      </c>
    </row>
    <row r="421" spans="1:86" s="303" customFormat="1" outlineLevel="1">
      <c r="A421" s="303">
        <f t="shared" ca="1" si="572"/>
        <v>2</v>
      </c>
      <c r="B421" s="303" t="str">
        <f t="shared" ca="1" si="546"/>
        <v>EP2 LPD1 LPS4 LPM3</v>
      </c>
      <c r="C421" s="354">
        <f t="shared" si="568"/>
        <v>2</v>
      </c>
      <c r="D421" s="21">
        <v>0</v>
      </c>
      <c r="E421" s="354">
        <f t="shared" ca="1" si="574"/>
        <v>0</v>
      </c>
      <c r="F421" s="354">
        <f t="shared" ca="1" si="573"/>
        <v>0</v>
      </c>
      <c r="G421" s="354">
        <f t="shared" ca="1" si="569"/>
        <v>1</v>
      </c>
      <c r="H421" s="354">
        <f t="shared" ca="1" si="570"/>
        <v>4</v>
      </c>
      <c r="I421" s="354">
        <f t="shared" ca="1" si="571"/>
        <v>3</v>
      </c>
      <c r="BM421" s="303">
        <v>159</v>
      </c>
      <c r="BN421" s="147">
        <f t="shared" si="547"/>
        <v>0</v>
      </c>
      <c r="BO421" s="148">
        <f t="shared" si="548"/>
        <v>0</v>
      </c>
      <c r="BP421" s="149">
        <f t="shared" ca="1" si="549"/>
        <v>0</v>
      </c>
      <c r="BQ421" s="345">
        <f t="shared" ca="1" si="550"/>
        <v>0</v>
      </c>
      <c r="BR421" s="344">
        <f t="shared" ca="1" si="551"/>
        <v>-0.08</v>
      </c>
      <c r="BS421" s="343">
        <f t="shared" ca="1" si="552"/>
        <v>0.08</v>
      </c>
      <c r="BT421" s="342">
        <f t="shared" ca="1" si="553"/>
        <v>0.04</v>
      </c>
      <c r="BU421" s="147">
        <f t="shared" si="554"/>
        <v>0</v>
      </c>
      <c r="BV421" s="148">
        <f t="shared" si="555"/>
        <v>0</v>
      </c>
      <c r="BW421" s="149">
        <f t="shared" ca="1" si="556"/>
        <v>0</v>
      </c>
      <c r="BX421" s="345">
        <f t="shared" ca="1" si="557"/>
        <v>0</v>
      </c>
      <c r="BY421" s="344">
        <f t="shared" ca="1" si="558"/>
        <v>-0.08</v>
      </c>
      <c r="BZ421" s="343">
        <f t="shared" ca="1" si="559"/>
        <v>0.08</v>
      </c>
      <c r="CA421" s="342">
        <f t="shared" ca="1" si="560"/>
        <v>0.04</v>
      </c>
      <c r="CB421" s="147">
        <f t="shared" si="561"/>
        <v>0</v>
      </c>
      <c r="CC421" s="148">
        <f t="shared" si="562"/>
        <v>0</v>
      </c>
      <c r="CD421" s="149">
        <f t="shared" ca="1" si="563"/>
        <v>0</v>
      </c>
      <c r="CE421" s="345">
        <f t="shared" ca="1" si="564"/>
        <v>0</v>
      </c>
      <c r="CF421" s="344">
        <f t="shared" ca="1" si="565"/>
        <v>-0.08</v>
      </c>
      <c r="CG421" s="343">
        <f t="shared" ca="1" si="566"/>
        <v>0.08</v>
      </c>
      <c r="CH421" s="342">
        <f t="shared" ca="1" si="567"/>
        <v>0.04</v>
      </c>
    </row>
    <row r="422" spans="1:86" s="303" customFormat="1" outlineLevel="1">
      <c r="A422" s="303">
        <f t="shared" ca="1" si="572"/>
        <v>2</v>
      </c>
      <c r="B422" s="303" t="str">
        <f t="shared" ca="1" si="546"/>
        <v>EP2 LPD1 LPS4 LPM4</v>
      </c>
      <c r="C422" s="354">
        <f t="shared" si="568"/>
        <v>2</v>
      </c>
      <c r="D422" s="21">
        <v>0</v>
      </c>
      <c r="E422" s="354">
        <f t="shared" ca="1" si="574"/>
        <v>0</v>
      </c>
      <c r="F422" s="354">
        <f t="shared" ca="1" si="573"/>
        <v>0</v>
      </c>
      <c r="G422" s="354">
        <f t="shared" ca="1" si="569"/>
        <v>1</v>
      </c>
      <c r="H422" s="354">
        <f t="shared" ca="1" si="570"/>
        <v>4</v>
      </c>
      <c r="I422" s="354">
        <f t="shared" ca="1" si="571"/>
        <v>4</v>
      </c>
      <c r="BM422" s="303">
        <v>160</v>
      </c>
      <c r="BN422" s="147">
        <f t="shared" si="547"/>
        <v>0</v>
      </c>
      <c r="BO422" s="148">
        <f t="shared" si="548"/>
        <v>0</v>
      </c>
      <c r="BP422" s="149">
        <f t="shared" ca="1" si="549"/>
        <v>0</v>
      </c>
      <c r="BQ422" s="345">
        <f t="shared" ca="1" si="550"/>
        <v>0</v>
      </c>
      <c r="BR422" s="344">
        <f t="shared" ca="1" si="551"/>
        <v>-0.08</v>
      </c>
      <c r="BS422" s="343">
        <f t="shared" ca="1" si="552"/>
        <v>0.08</v>
      </c>
      <c r="BT422" s="342">
        <f t="shared" ca="1" si="553"/>
        <v>0.08</v>
      </c>
      <c r="BU422" s="147">
        <f t="shared" si="554"/>
        <v>0</v>
      </c>
      <c r="BV422" s="148">
        <f t="shared" si="555"/>
        <v>0</v>
      </c>
      <c r="BW422" s="149">
        <f t="shared" ca="1" si="556"/>
        <v>0</v>
      </c>
      <c r="BX422" s="345">
        <f t="shared" ca="1" si="557"/>
        <v>0</v>
      </c>
      <c r="BY422" s="344">
        <f t="shared" ca="1" si="558"/>
        <v>-0.08</v>
      </c>
      <c r="BZ422" s="343">
        <f t="shared" ca="1" si="559"/>
        <v>0.08</v>
      </c>
      <c r="CA422" s="342">
        <f t="shared" ca="1" si="560"/>
        <v>0.08</v>
      </c>
      <c r="CB422" s="147">
        <f t="shared" si="561"/>
        <v>0</v>
      </c>
      <c r="CC422" s="148">
        <f t="shared" si="562"/>
        <v>0</v>
      </c>
      <c r="CD422" s="149">
        <f t="shared" ca="1" si="563"/>
        <v>0</v>
      </c>
      <c r="CE422" s="345">
        <f t="shared" ca="1" si="564"/>
        <v>0</v>
      </c>
      <c r="CF422" s="344">
        <f t="shared" ca="1" si="565"/>
        <v>-0.08</v>
      </c>
      <c r="CG422" s="343">
        <f t="shared" ca="1" si="566"/>
        <v>0.08</v>
      </c>
      <c r="CH422" s="342">
        <f t="shared" ca="1" si="567"/>
        <v>0.08</v>
      </c>
    </row>
    <row r="423" spans="1:86" s="303" customFormat="1" outlineLevel="1">
      <c r="A423" s="303">
        <f t="shared" ca="1" si="572"/>
        <v>2</v>
      </c>
      <c r="B423" s="303" t="str">
        <f t="shared" ca="1" si="546"/>
        <v>EP2 LPD2 LPS1 LPM1</v>
      </c>
      <c r="C423" s="354">
        <f t="shared" si="568"/>
        <v>2</v>
      </c>
      <c r="D423" s="21">
        <v>0</v>
      </c>
      <c r="E423" s="354">
        <f t="shared" ca="1" si="574"/>
        <v>0</v>
      </c>
      <c r="F423" s="354">
        <f t="shared" ca="1" si="573"/>
        <v>0</v>
      </c>
      <c r="G423" s="354">
        <f t="shared" ca="1" si="569"/>
        <v>2</v>
      </c>
      <c r="H423" s="354">
        <f t="shared" ca="1" si="570"/>
        <v>1</v>
      </c>
      <c r="I423" s="354">
        <f t="shared" ca="1" si="571"/>
        <v>1</v>
      </c>
      <c r="BM423" s="303">
        <v>161</v>
      </c>
      <c r="BN423" s="147">
        <f t="shared" si="547"/>
        <v>0</v>
      </c>
      <c r="BO423" s="148">
        <f t="shared" si="548"/>
        <v>0</v>
      </c>
      <c r="BP423" s="149">
        <f t="shared" ca="1" si="549"/>
        <v>0</v>
      </c>
      <c r="BQ423" s="345">
        <f t="shared" ca="1" si="550"/>
        <v>0</v>
      </c>
      <c r="BR423" s="344">
        <f t="shared" ca="1" si="551"/>
        <v>-0.04</v>
      </c>
      <c r="BS423" s="343">
        <f t="shared" ca="1" si="552"/>
        <v>-0.05</v>
      </c>
      <c r="BT423" s="342">
        <f t="shared" ca="1" si="553"/>
        <v>-0.05</v>
      </c>
      <c r="BU423" s="147">
        <f t="shared" si="554"/>
        <v>0</v>
      </c>
      <c r="BV423" s="148">
        <f t="shared" si="555"/>
        <v>0</v>
      </c>
      <c r="BW423" s="149">
        <f t="shared" ca="1" si="556"/>
        <v>0</v>
      </c>
      <c r="BX423" s="345">
        <f t="shared" ca="1" si="557"/>
        <v>0</v>
      </c>
      <c r="BY423" s="344">
        <f t="shared" ca="1" si="558"/>
        <v>-0.04</v>
      </c>
      <c r="BZ423" s="343">
        <f t="shared" ca="1" si="559"/>
        <v>-0.05</v>
      </c>
      <c r="CA423" s="342">
        <f t="shared" ca="1" si="560"/>
        <v>-0.05</v>
      </c>
      <c r="CB423" s="147">
        <f t="shared" si="561"/>
        <v>0</v>
      </c>
      <c r="CC423" s="148">
        <f t="shared" si="562"/>
        <v>0</v>
      </c>
      <c r="CD423" s="149">
        <f t="shared" ca="1" si="563"/>
        <v>0</v>
      </c>
      <c r="CE423" s="345">
        <f t="shared" ca="1" si="564"/>
        <v>0</v>
      </c>
      <c r="CF423" s="344">
        <f t="shared" ca="1" si="565"/>
        <v>-0.04</v>
      </c>
      <c r="CG423" s="343">
        <f t="shared" ca="1" si="566"/>
        <v>-0.05</v>
      </c>
      <c r="CH423" s="342">
        <f t="shared" ca="1" si="567"/>
        <v>-0.05</v>
      </c>
    </row>
    <row r="424" spans="1:86" s="303" customFormat="1" outlineLevel="1">
      <c r="A424" s="303">
        <f t="shared" ca="1" si="572"/>
        <v>2</v>
      </c>
      <c r="B424" s="303" t="str">
        <f t="shared" ca="1" si="546"/>
        <v>EP2 LPD2 LPS1 LPM2</v>
      </c>
      <c r="C424" s="354">
        <f t="shared" si="568"/>
        <v>2</v>
      </c>
      <c r="D424" s="21">
        <v>0</v>
      </c>
      <c r="E424" s="354">
        <f t="shared" ca="1" si="574"/>
        <v>0</v>
      </c>
      <c r="F424" s="354">
        <f t="shared" ca="1" si="573"/>
        <v>0</v>
      </c>
      <c r="G424" s="354">
        <f t="shared" ca="1" si="569"/>
        <v>2</v>
      </c>
      <c r="H424" s="354">
        <f t="shared" ca="1" si="570"/>
        <v>1</v>
      </c>
      <c r="I424" s="354">
        <f t="shared" ca="1" si="571"/>
        <v>2</v>
      </c>
      <c r="BM424" s="303">
        <v>162</v>
      </c>
      <c r="BN424" s="147">
        <f t="shared" si="547"/>
        <v>0</v>
      </c>
      <c r="BO424" s="148">
        <f t="shared" si="548"/>
        <v>0</v>
      </c>
      <c r="BP424" s="149">
        <f t="shared" ca="1" si="549"/>
        <v>0</v>
      </c>
      <c r="BQ424" s="345">
        <f t="shared" ca="1" si="550"/>
        <v>0</v>
      </c>
      <c r="BR424" s="344">
        <f t="shared" ca="1" si="551"/>
        <v>-0.04</v>
      </c>
      <c r="BS424" s="343">
        <f t="shared" ca="1" si="552"/>
        <v>-0.05</v>
      </c>
      <c r="BT424" s="342">
        <f t="shared" ca="1" si="553"/>
        <v>0</v>
      </c>
      <c r="BU424" s="147">
        <f t="shared" si="554"/>
        <v>0</v>
      </c>
      <c r="BV424" s="148">
        <f t="shared" si="555"/>
        <v>0</v>
      </c>
      <c r="BW424" s="149">
        <f t="shared" ca="1" si="556"/>
        <v>0</v>
      </c>
      <c r="BX424" s="345">
        <f t="shared" ca="1" si="557"/>
        <v>0</v>
      </c>
      <c r="BY424" s="344">
        <f t="shared" ca="1" si="558"/>
        <v>-0.04</v>
      </c>
      <c r="BZ424" s="343">
        <f t="shared" ca="1" si="559"/>
        <v>-0.05</v>
      </c>
      <c r="CA424" s="342">
        <f t="shared" ca="1" si="560"/>
        <v>0</v>
      </c>
      <c r="CB424" s="147">
        <f t="shared" si="561"/>
        <v>0</v>
      </c>
      <c r="CC424" s="148">
        <f t="shared" si="562"/>
        <v>0</v>
      </c>
      <c r="CD424" s="149">
        <f t="shared" ca="1" si="563"/>
        <v>0</v>
      </c>
      <c r="CE424" s="345">
        <f t="shared" ca="1" si="564"/>
        <v>0</v>
      </c>
      <c r="CF424" s="344">
        <f t="shared" ca="1" si="565"/>
        <v>-0.04</v>
      </c>
      <c r="CG424" s="343">
        <f t="shared" ca="1" si="566"/>
        <v>-0.05</v>
      </c>
      <c r="CH424" s="342">
        <f t="shared" ca="1" si="567"/>
        <v>0</v>
      </c>
    </row>
    <row r="425" spans="1:86" s="303" customFormat="1" outlineLevel="1">
      <c r="A425" s="303">
        <f t="shared" ca="1" si="572"/>
        <v>2</v>
      </c>
      <c r="B425" s="303" t="str">
        <f t="shared" ca="1" si="546"/>
        <v>EP2 LPD2 LPS1 LPM3</v>
      </c>
      <c r="C425" s="354">
        <f t="shared" si="568"/>
        <v>2</v>
      </c>
      <c r="D425" s="21">
        <v>0</v>
      </c>
      <c r="E425" s="354">
        <f t="shared" ca="1" si="574"/>
        <v>0</v>
      </c>
      <c r="F425" s="354">
        <f t="shared" ca="1" si="573"/>
        <v>0</v>
      </c>
      <c r="G425" s="354">
        <f t="shared" ca="1" si="569"/>
        <v>2</v>
      </c>
      <c r="H425" s="354">
        <f t="shared" ca="1" si="570"/>
        <v>1</v>
      </c>
      <c r="I425" s="354">
        <f t="shared" ca="1" si="571"/>
        <v>3</v>
      </c>
      <c r="BM425" s="303">
        <v>163</v>
      </c>
      <c r="BN425" s="147">
        <f t="shared" si="547"/>
        <v>0</v>
      </c>
      <c r="BO425" s="148">
        <f t="shared" si="548"/>
        <v>0</v>
      </c>
      <c r="BP425" s="149">
        <f t="shared" ca="1" si="549"/>
        <v>0</v>
      </c>
      <c r="BQ425" s="345">
        <f t="shared" ca="1" si="550"/>
        <v>0</v>
      </c>
      <c r="BR425" s="344">
        <f t="shared" ca="1" si="551"/>
        <v>-0.04</v>
      </c>
      <c r="BS425" s="343">
        <f t="shared" ca="1" si="552"/>
        <v>-0.05</v>
      </c>
      <c r="BT425" s="342">
        <f t="shared" ca="1" si="553"/>
        <v>0.04</v>
      </c>
      <c r="BU425" s="147">
        <f t="shared" si="554"/>
        <v>0</v>
      </c>
      <c r="BV425" s="148">
        <f t="shared" si="555"/>
        <v>0</v>
      </c>
      <c r="BW425" s="149">
        <f t="shared" ca="1" si="556"/>
        <v>0</v>
      </c>
      <c r="BX425" s="345">
        <f t="shared" ca="1" si="557"/>
        <v>0</v>
      </c>
      <c r="BY425" s="344">
        <f t="shared" ca="1" si="558"/>
        <v>-0.04</v>
      </c>
      <c r="BZ425" s="343">
        <f t="shared" ca="1" si="559"/>
        <v>-0.05</v>
      </c>
      <c r="CA425" s="342">
        <f t="shared" ca="1" si="560"/>
        <v>0.04</v>
      </c>
      <c r="CB425" s="147">
        <f t="shared" si="561"/>
        <v>0</v>
      </c>
      <c r="CC425" s="148">
        <f t="shared" si="562"/>
        <v>0</v>
      </c>
      <c r="CD425" s="149">
        <f t="shared" ca="1" si="563"/>
        <v>0</v>
      </c>
      <c r="CE425" s="345">
        <f t="shared" ca="1" si="564"/>
        <v>0</v>
      </c>
      <c r="CF425" s="344">
        <f t="shared" ca="1" si="565"/>
        <v>-0.04</v>
      </c>
      <c r="CG425" s="343">
        <f t="shared" ca="1" si="566"/>
        <v>-0.05</v>
      </c>
      <c r="CH425" s="342">
        <f t="shared" ca="1" si="567"/>
        <v>0.04</v>
      </c>
    </row>
    <row r="426" spans="1:86" s="303" customFormat="1" outlineLevel="1">
      <c r="A426" s="303">
        <f t="shared" ca="1" si="572"/>
        <v>2</v>
      </c>
      <c r="B426" s="303" t="str">
        <f t="shared" ca="1" si="546"/>
        <v>EP2 LPD2 LPS1 LPM4</v>
      </c>
      <c r="C426" s="354">
        <f t="shared" si="568"/>
        <v>2</v>
      </c>
      <c r="D426" s="21">
        <v>0</v>
      </c>
      <c r="E426" s="354">
        <f t="shared" ca="1" si="574"/>
        <v>0</v>
      </c>
      <c r="F426" s="354">
        <f t="shared" ca="1" si="573"/>
        <v>0</v>
      </c>
      <c r="G426" s="354">
        <f t="shared" ca="1" si="569"/>
        <v>2</v>
      </c>
      <c r="H426" s="354">
        <f t="shared" ca="1" si="570"/>
        <v>1</v>
      </c>
      <c r="I426" s="354">
        <f t="shared" ca="1" si="571"/>
        <v>4</v>
      </c>
      <c r="BM426" s="303">
        <v>164</v>
      </c>
      <c r="BN426" s="147">
        <f t="shared" si="547"/>
        <v>0</v>
      </c>
      <c r="BO426" s="148">
        <f t="shared" si="548"/>
        <v>0</v>
      </c>
      <c r="BP426" s="149">
        <f t="shared" ca="1" si="549"/>
        <v>0</v>
      </c>
      <c r="BQ426" s="345">
        <f t="shared" ca="1" si="550"/>
        <v>0</v>
      </c>
      <c r="BR426" s="344">
        <f t="shared" ca="1" si="551"/>
        <v>-0.04</v>
      </c>
      <c r="BS426" s="343">
        <f t="shared" ca="1" si="552"/>
        <v>-0.05</v>
      </c>
      <c r="BT426" s="342">
        <f t="shared" ca="1" si="553"/>
        <v>0.08</v>
      </c>
      <c r="BU426" s="147">
        <f t="shared" si="554"/>
        <v>0</v>
      </c>
      <c r="BV426" s="148">
        <f t="shared" si="555"/>
        <v>0</v>
      </c>
      <c r="BW426" s="149">
        <f t="shared" ca="1" si="556"/>
        <v>0</v>
      </c>
      <c r="BX426" s="345">
        <f t="shared" ca="1" si="557"/>
        <v>0</v>
      </c>
      <c r="BY426" s="344">
        <f t="shared" ca="1" si="558"/>
        <v>-0.04</v>
      </c>
      <c r="BZ426" s="343">
        <f t="shared" ca="1" si="559"/>
        <v>-0.05</v>
      </c>
      <c r="CA426" s="342">
        <f t="shared" ca="1" si="560"/>
        <v>0.08</v>
      </c>
      <c r="CB426" s="147">
        <f t="shared" si="561"/>
        <v>0</v>
      </c>
      <c r="CC426" s="148">
        <f t="shared" si="562"/>
        <v>0</v>
      </c>
      <c r="CD426" s="149">
        <f t="shared" ca="1" si="563"/>
        <v>0</v>
      </c>
      <c r="CE426" s="345">
        <f t="shared" ca="1" si="564"/>
        <v>0</v>
      </c>
      <c r="CF426" s="344">
        <f t="shared" ca="1" si="565"/>
        <v>-0.04</v>
      </c>
      <c r="CG426" s="343">
        <f t="shared" ca="1" si="566"/>
        <v>-0.05</v>
      </c>
      <c r="CH426" s="342">
        <f t="shared" ca="1" si="567"/>
        <v>0.08</v>
      </c>
    </row>
    <row r="427" spans="1:86" s="303" customFormat="1" outlineLevel="1">
      <c r="A427" s="303">
        <f t="shared" ca="1" si="572"/>
        <v>2</v>
      </c>
      <c r="B427" s="303" t="str">
        <f t="shared" ca="1" si="546"/>
        <v>EP2 LPD2 LPS2 LPM1</v>
      </c>
      <c r="C427" s="354">
        <f t="shared" si="568"/>
        <v>2</v>
      </c>
      <c r="D427" s="21">
        <v>0</v>
      </c>
      <c r="E427" s="354">
        <f t="shared" ca="1" si="574"/>
        <v>0</v>
      </c>
      <c r="F427" s="354">
        <f t="shared" ca="1" si="573"/>
        <v>0</v>
      </c>
      <c r="G427" s="354">
        <f t="shared" ca="1" si="569"/>
        <v>2</v>
      </c>
      <c r="H427" s="354">
        <f t="shared" ca="1" si="570"/>
        <v>2</v>
      </c>
      <c r="I427" s="354">
        <f t="shared" ca="1" si="571"/>
        <v>1</v>
      </c>
      <c r="BM427" s="303">
        <v>165</v>
      </c>
      <c r="BN427" s="147">
        <f t="shared" si="547"/>
        <v>0</v>
      </c>
      <c r="BO427" s="148">
        <f t="shared" si="548"/>
        <v>0</v>
      </c>
      <c r="BP427" s="149">
        <f t="shared" ca="1" si="549"/>
        <v>0</v>
      </c>
      <c r="BQ427" s="345">
        <f t="shared" ca="1" si="550"/>
        <v>0</v>
      </c>
      <c r="BR427" s="344">
        <f t="shared" ca="1" si="551"/>
        <v>-0.04</v>
      </c>
      <c r="BS427" s="343">
        <f t="shared" ca="1" si="552"/>
        <v>0</v>
      </c>
      <c r="BT427" s="342">
        <f t="shared" ca="1" si="553"/>
        <v>-0.05</v>
      </c>
      <c r="BU427" s="147">
        <f t="shared" si="554"/>
        <v>0</v>
      </c>
      <c r="BV427" s="148">
        <f t="shared" si="555"/>
        <v>0</v>
      </c>
      <c r="BW427" s="149">
        <f t="shared" ca="1" si="556"/>
        <v>0</v>
      </c>
      <c r="BX427" s="345">
        <f t="shared" ca="1" si="557"/>
        <v>0</v>
      </c>
      <c r="BY427" s="344">
        <f t="shared" ca="1" si="558"/>
        <v>-0.04</v>
      </c>
      <c r="BZ427" s="343">
        <f t="shared" ca="1" si="559"/>
        <v>0</v>
      </c>
      <c r="CA427" s="342">
        <f t="shared" ca="1" si="560"/>
        <v>-0.05</v>
      </c>
      <c r="CB427" s="147">
        <f t="shared" si="561"/>
        <v>0</v>
      </c>
      <c r="CC427" s="148">
        <f t="shared" si="562"/>
        <v>0</v>
      </c>
      <c r="CD427" s="149">
        <f t="shared" ca="1" si="563"/>
        <v>0</v>
      </c>
      <c r="CE427" s="345">
        <f t="shared" ca="1" si="564"/>
        <v>0</v>
      </c>
      <c r="CF427" s="344">
        <f t="shared" ca="1" si="565"/>
        <v>-0.04</v>
      </c>
      <c r="CG427" s="343">
        <f t="shared" ca="1" si="566"/>
        <v>0</v>
      </c>
      <c r="CH427" s="342">
        <f t="shared" ca="1" si="567"/>
        <v>-0.05</v>
      </c>
    </row>
    <row r="428" spans="1:86" s="303" customFormat="1" outlineLevel="1">
      <c r="A428" s="303">
        <f t="shared" ca="1" si="572"/>
        <v>2</v>
      </c>
      <c r="B428" s="303" t="str">
        <f t="shared" ca="1" si="546"/>
        <v>EP2 LPD2 LPS2 LPM2</v>
      </c>
      <c r="C428" s="354">
        <f t="shared" si="568"/>
        <v>2</v>
      </c>
      <c r="D428" s="21">
        <v>0</v>
      </c>
      <c r="E428" s="354">
        <f t="shared" ca="1" si="574"/>
        <v>0</v>
      </c>
      <c r="F428" s="354">
        <f t="shared" ca="1" si="573"/>
        <v>0</v>
      </c>
      <c r="G428" s="354">
        <f t="shared" ca="1" si="569"/>
        <v>2</v>
      </c>
      <c r="H428" s="354">
        <f t="shared" ca="1" si="570"/>
        <v>2</v>
      </c>
      <c r="I428" s="354">
        <f t="shared" ca="1" si="571"/>
        <v>2</v>
      </c>
      <c r="BM428" s="303">
        <v>166</v>
      </c>
      <c r="BN428" s="147">
        <f t="shared" si="547"/>
        <v>0</v>
      </c>
      <c r="BO428" s="148">
        <f t="shared" si="548"/>
        <v>0</v>
      </c>
      <c r="BP428" s="149">
        <f t="shared" ca="1" si="549"/>
        <v>0</v>
      </c>
      <c r="BQ428" s="345">
        <f t="shared" ca="1" si="550"/>
        <v>0</v>
      </c>
      <c r="BR428" s="344">
        <f t="shared" ca="1" si="551"/>
        <v>-0.04</v>
      </c>
      <c r="BS428" s="343">
        <f t="shared" ca="1" si="552"/>
        <v>0</v>
      </c>
      <c r="BT428" s="342">
        <f t="shared" ca="1" si="553"/>
        <v>0</v>
      </c>
      <c r="BU428" s="147">
        <f t="shared" si="554"/>
        <v>0</v>
      </c>
      <c r="BV428" s="148">
        <f t="shared" si="555"/>
        <v>0</v>
      </c>
      <c r="BW428" s="149">
        <f t="shared" ca="1" si="556"/>
        <v>0</v>
      </c>
      <c r="BX428" s="345">
        <f t="shared" ca="1" si="557"/>
        <v>0</v>
      </c>
      <c r="BY428" s="344">
        <f t="shared" ca="1" si="558"/>
        <v>-0.04</v>
      </c>
      <c r="BZ428" s="343">
        <f t="shared" ca="1" si="559"/>
        <v>0</v>
      </c>
      <c r="CA428" s="342">
        <f t="shared" ca="1" si="560"/>
        <v>0</v>
      </c>
      <c r="CB428" s="147">
        <f t="shared" si="561"/>
        <v>0</v>
      </c>
      <c r="CC428" s="148">
        <f t="shared" si="562"/>
        <v>0</v>
      </c>
      <c r="CD428" s="149">
        <f t="shared" ca="1" si="563"/>
        <v>0</v>
      </c>
      <c r="CE428" s="345">
        <f t="shared" ca="1" si="564"/>
        <v>0</v>
      </c>
      <c r="CF428" s="344">
        <f t="shared" ca="1" si="565"/>
        <v>-0.04</v>
      </c>
      <c r="CG428" s="343">
        <f t="shared" ca="1" si="566"/>
        <v>0</v>
      </c>
      <c r="CH428" s="342">
        <f t="shared" ca="1" si="567"/>
        <v>0</v>
      </c>
    </row>
    <row r="429" spans="1:86" s="303" customFormat="1" outlineLevel="1">
      <c r="A429" s="303">
        <f t="shared" ca="1" si="572"/>
        <v>2</v>
      </c>
      <c r="B429" s="303" t="str">
        <f t="shared" ca="1" si="546"/>
        <v>EP2 LPD2 LPS2 LPM3</v>
      </c>
      <c r="C429" s="354">
        <f t="shared" si="568"/>
        <v>2</v>
      </c>
      <c r="D429" s="21">
        <v>0</v>
      </c>
      <c r="E429" s="354">
        <f t="shared" ca="1" si="574"/>
        <v>0</v>
      </c>
      <c r="F429" s="354">
        <f t="shared" ca="1" si="573"/>
        <v>0</v>
      </c>
      <c r="G429" s="354">
        <f t="shared" ca="1" si="569"/>
        <v>2</v>
      </c>
      <c r="H429" s="354">
        <f t="shared" ca="1" si="570"/>
        <v>2</v>
      </c>
      <c r="I429" s="354">
        <f t="shared" ca="1" si="571"/>
        <v>3</v>
      </c>
      <c r="BM429" s="303">
        <v>167</v>
      </c>
      <c r="BN429" s="147">
        <f t="shared" si="547"/>
        <v>0</v>
      </c>
      <c r="BO429" s="148">
        <f t="shared" si="548"/>
        <v>0</v>
      </c>
      <c r="BP429" s="149">
        <f t="shared" ca="1" si="549"/>
        <v>0</v>
      </c>
      <c r="BQ429" s="345">
        <f t="shared" ca="1" si="550"/>
        <v>0</v>
      </c>
      <c r="BR429" s="344">
        <f t="shared" ca="1" si="551"/>
        <v>-0.04</v>
      </c>
      <c r="BS429" s="343">
        <f t="shared" ca="1" si="552"/>
        <v>0</v>
      </c>
      <c r="BT429" s="342">
        <f t="shared" ca="1" si="553"/>
        <v>0.04</v>
      </c>
      <c r="BU429" s="147">
        <f t="shared" si="554"/>
        <v>0</v>
      </c>
      <c r="BV429" s="148">
        <f t="shared" si="555"/>
        <v>0</v>
      </c>
      <c r="BW429" s="149">
        <f t="shared" ca="1" si="556"/>
        <v>0</v>
      </c>
      <c r="BX429" s="345">
        <f t="shared" ca="1" si="557"/>
        <v>0</v>
      </c>
      <c r="BY429" s="344">
        <f t="shared" ca="1" si="558"/>
        <v>-0.04</v>
      </c>
      <c r="BZ429" s="343">
        <f t="shared" ca="1" si="559"/>
        <v>0</v>
      </c>
      <c r="CA429" s="342">
        <f t="shared" ca="1" si="560"/>
        <v>0.04</v>
      </c>
      <c r="CB429" s="147">
        <f t="shared" si="561"/>
        <v>0</v>
      </c>
      <c r="CC429" s="148">
        <f t="shared" si="562"/>
        <v>0</v>
      </c>
      <c r="CD429" s="149">
        <f t="shared" ca="1" si="563"/>
        <v>0</v>
      </c>
      <c r="CE429" s="345">
        <f t="shared" ca="1" si="564"/>
        <v>0</v>
      </c>
      <c r="CF429" s="344">
        <f t="shared" ca="1" si="565"/>
        <v>-0.04</v>
      </c>
      <c r="CG429" s="343">
        <f t="shared" ca="1" si="566"/>
        <v>0</v>
      </c>
      <c r="CH429" s="342">
        <f t="shared" ca="1" si="567"/>
        <v>0.04</v>
      </c>
    </row>
    <row r="430" spans="1:86" s="303" customFormat="1" outlineLevel="1">
      <c r="A430" s="303">
        <f t="shared" ca="1" si="572"/>
        <v>2</v>
      </c>
      <c r="B430" s="303" t="str">
        <f t="shared" ca="1" si="546"/>
        <v>EP2 LPD2 LPS2 LPM4</v>
      </c>
      <c r="C430" s="354">
        <f t="shared" si="568"/>
        <v>2</v>
      </c>
      <c r="D430" s="21">
        <v>0</v>
      </c>
      <c r="E430" s="354">
        <f t="shared" ca="1" si="574"/>
        <v>0</v>
      </c>
      <c r="F430" s="354">
        <f t="shared" ca="1" si="573"/>
        <v>0</v>
      </c>
      <c r="G430" s="354">
        <f t="shared" ca="1" si="569"/>
        <v>2</v>
      </c>
      <c r="H430" s="354">
        <f t="shared" ca="1" si="570"/>
        <v>2</v>
      </c>
      <c r="I430" s="354">
        <f t="shared" ca="1" si="571"/>
        <v>4</v>
      </c>
      <c r="BM430" s="303">
        <v>168</v>
      </c>
      <c r="BN430" s="147">
        <f t="shared" si="547"/>
        <v>0</v>
      </c>
      <c r="BO430" s="148">
        <f t="shared" si="548"/>
        <v>0</v>
      </c>
      <c r="BP430" s="149">
        <f t="shared" ca="1" si="549"/>
        <v>0</v>
      </c>
      <c r="BQ430" s="345">
        <f t="shared" ca="1" si="550"/>
        <v>0</v>
      </c>
      <c r="BR430" s="344">
        <f t="shared" ca="1" si="551"/>
        <v>-0.04</v>
      </c>
      <c r="BS430" s="343">
        <f t="shared" ca="1" si="552"/>
        <v>0</v>
      </c>
      <c r="BT430" s="342">
        <f t="shared" ca="1" si="553"/>
        <v>0.08</v>
      </c>
      <c r="BU430" s="147">
        <f t="shared" si="554"/>
        <v>0</v>
      </c>
      <c r="BV430" s="148">
        <f t="shared" si="555"/>
        <v>0</v>
      </c>
      <c r="BW430" s="149">
        <f t="shared" ca="1" si="556"/>
        <v>0</v>
      </c>
      <c r="BX430" s="345">
        <f t="shared" ca="1" si="557"/>
        <v>0</v>
      </c>
      <c r="BY430" s="344">
        <f t="shared" ca="1" si="558"/>
        <v>-0.04</v>
      </c>
      <c r="BZ430" s="343">
        <f t="shared" ca="1" si="559"/>
        <v>0</v>
      </c>
      <c r="CA430" s="342">
        <f t="shared" ca="1" si="560"/>
        <v>0.08</v>
      </c>
      <c r="CB430" s="147">
        <f t="shared" si="561"/>
        <v>0</v>
      </c>
      <c r="CC430" s="148">
        <f t="shared" si="562"/>
        <v>0</v>
      </c>
      <c r="CD430" s="149">
        <f t="shared" ca="1" si="563"/>
        <v>0</v>
      </c>
      <c r="CE430" s="345">
        <f t="shared" ca="1" si="564"/>
        <v>0</v>
      </c>
      <c r="CF430" s="344">
        <f t="shared" ca="1" si="565"/>
        <v>-0.04</v>
      </c>
      <c r="CG430" s="343">
        <f t="shared" ca="1" si="566"/>
        <v>0</v>
      </c>
      <c r="CH430" s="342">
        <f t="shared" ca="1" si="567"/>
        <v>0.08</v>
      </c>
    </row>
    <row r="431" spans="1:86" s="303" customFormat="1" outlineLevel="1">
      <c r="A431" s="303">
        <f t="shared" ca="1" si="572"/>
        <v>2</v>
      </c>
      <c r="B431" s="303" t="str">
        <f t="shared" ca="1" si="546"/>
        <v>EP2 LPD2 LPS3 LPM1</v>
      </c>
      <c r="C431" s="354">
        <f t="shared" si="568"/>
        <v>2</v>
      </c>
      <c r="D431" s="21">
        <v>0</v>
      </c>
      <c r="E431" s="354">
        <f t="shared" ca="1" si="574"/>
        <v>0</v>
      </c>
      <c r="F431" s="354">
        <f t="shared" ca="1" si="573"/>
        <v>0</v>
      </c>
      <c r="G431" s="354">
        <f t="shared" ca="1" si="569"/>
        <v>2</v>
      </c>
      <c r="H431" s="354">
        <f t="shared" ca="1" si="570"/>
        <v>3</v>
      </c>
      <c r="I431" s="354">
        <f t="shared" ca="1" si="571"/>
        <v>1</v>
      </c>
      <c r="BM431" s="303">
        <v>169</v>
      </c>
      <c r="BN431" s="147">
        <f t="shared" si="547"/>
        <v>0</v>
      </c>
      <c r="BO431" s="148">
        <f t="shared" si="548"/>
        <v>0</v>
      </c>
      <c r="BP431" s="149">
        <f t="shared" ca="1" si="549"/>
        <v>0</v>
      </c>
      <c r="BQ431" s="345">
        <f t="shared" ca="1" si="550"/>
        <v>0</v>
      </c>
      <c r="BR431" s="344">
        <f t="shared" ca="1" si="551"/>
        <v>-0.04</v>
      </c>
      <c r="BS431" s="343">
        <f t="shared" ca="1" si="552"/>
        <v>0.04</v>
      </c>
      <c r="BT431" s="342">
        <f t="shared" ca="1" si="553"/>
        <v>-0.05</v>
      </c>
      <c r="BU431" s="147">
        <f t="shared" si="554"/>
        <v>0</v>
      </c>
      <c r="BV431" s="148">
        <f t="shared" si="555"/>
        <v>0</v>
      </c>
      <c r="BW431" s="149">
        <f t="shared" ca="1" si="556"/>
        <v>0</v>
      </c>
      <c r="BX431" s="345">
        <f t="shared" ca="1" si="557"/>
        <v>0</v>
      </c>
      <c r="BY431" s="344">
        <f t="shared" ca="1" si="558"/>
        <v>-0.04</v>
      </c>
      <c r="BZ431" s="343">
        <f t="shared" ca="1" si="559"/>
        <v>0.04</v>
      </c>
      <c r="CA431" s="342">
        <f t="shared" ca="1" si="560"/>
        <v>-0.05</v>
      </c>
      <c r="CB431" s="147">
        <f t="shared" si="561"/>
        <v>0</v>
      </c>
      <c r="CC431" s="148">
        <f t="shared" si="562"/>
        <v>0</v>
      </c>
      <c r="CD431" s="149">
        <f t="shared" ca="1" si="563"/>
        <v>0</v>
      </c>
      <c r="CE431" s="345">
        <f t="shared" ca="1" si="564"/>
        <v>0</v>
      </c>
      <c r="CF431" s="344">
        <f t="shared" ca="1" si="565"/>
        <v>-0.04</v>
      </c>
      <c r="CG431" s="343">
        <f t="shared" ca="1" si="566"/>
        <v>0.04</v>
      </c>
      <c r="CH431" s="342">
        <f t="shared" ca="1" si="567"/>
        <v>-0.05</v>
      </c>
    </row>
    <row r="432" spans="1:86" s="303" customFormat="1" outlineLevel="1">
      <c r="A432" s="303">
        <f t="shared" ca="1" si="572"/>
        <v>2</v>
      </c>
      <c r="B432" s="303" t="str">
        <f t="shared" ca="1" si="546"/>
        <v>EP2 LPD2 LPS3 LPM2</v>
      </c>
      <c r="C432" s="354">
        <f t="shared" si="568"/>
        <v>2</v>
      </c>
      <c r="D432" s="21">
        <v>0</v>
      </c>
      <c r="E432" s="354">
        <f t="shared" ca="1" si="574"/>
        <v>0</v>
      </c>
      <c r="F432" s="354">
        <f t="shared" ca="1" si="573"/>
        <v>0</v>
      </c>
      <c r="G432" s="354">
        <f t="shared" ca="1" si="569"/>
        <v>2</v>
      </c>
      <c r="H432" s="354">
        <f t="shared" ca="1" si="570"/>
        <v>3</v>
      </c>
      <c r="I432" s="354">
        <f t="shared" ca="1" si="571"/>
        <v>2</v>
      </c>
      <c r="BM432" s="303">
        <v>170</v>
      </c>
      <c r="BN432" s="147">
        <f t="shared" si="547"/>
        <v>0</v>
      </c>
      <c r="BO432" s="148">
        <f t="shared" si="548"/>
        <v>0</v>
      </c>
      <c r="BP432" s="149">
        <f t="shared" ca="1" si="549"/>
        <v>0</v>
      </c>
      <c r="BQ432" s="345">
        <f t="shared" ca="1" si="550"/>
        <v>0</v>
      </c>
      <c r="BR432" s="344">
        <f t="shared" ca="1" si="551"/>
        <v>-0.04</v>
      </c>
      <c r="BS432" s="343">
        <f t="shared" ca="1" si="552"/>
        <v>0.04</v>
      </c>
      <c r="BT432" s="342">
        <f t="shared" ca="1" si="553"/>
        <v>0</v>
      </c>
      <c r="BU432" s="147">
        <f t="shared" si="554"/>
        <v>0</v>
      </c>
      <c r="BV432" s="148">
        <f t="shared" si="555"/>
        <v>0</v>
      </c>
      <c r="BW432" s="149">
        <f t="shared" ca="1" si="556"/>
        <v>0</v>
      </c>
      <c r="BX432" s="345">
        <f t="shared" ca="1" si="557"/>
        <v>0</v>
      </c>
      <c r="BY432" s="344">
        <f t="shared" ca="1" si="558"/>
        <v>-0.04</v>
      </c>
      <c r="BZ432" s="343">
        <f t="shared" ca="1" si="559"/>
        <v>0.04</v>
      </c>
      <c r="CA432" s="342">
        <f t="shared" ca="1" si="560"/>
        <v>0</v>
      </c>
      <c r="CB432" s="147">
        <f t="shared" si="561"/>
        <v>0</v>
      </c>
      <c r="CC432" s="148">
        <f t="shared" si="562"/>
        <v>0</v>
      </c>
      <c r="CD432" s="149">
        <f t="shared" ca="1" si="563"/>
        <v>0</v>
      </c>
      <c r="CE432" s="345">
        <f t="shared" ca="1" si="564"/>
        <v>0</v>
      </c>
      <c r="CF432" s="344">
        <f t="shared" ca="1" si="565"/>
        <v>-0.04</v>
      </c>
      <c r="CG432" s="343">
        <f t="shared" ca="1" si="566"/>
        <v>0.04</v>
      </c>
      <c r="CH432" s="342">
        <f t="shared" ca="1" si="567"/>
        <v>0</v>
      </c>
    </row>
    <row r="433" spans="1:86" s="303" customFormat="1" outlineLevel="1">
      <c r="A433" s="303">
        <f t="shared" ca="1" si="572"/>
        <v>2</v>
      </c>
      <c r="B433" s="303" t="str">
        <f t="shared" ca="1" si="546"/>
        <v>EP2 LPD2 LPS3 LPM3</v>
      </c>
      <c r="C433" s="354">
        <f t="shared" si="568"/>
        <v>2</v>
      </c>
      <c r="D433" s="21">
        <v>0</v>
      </c>
      <c r="E433" s="354">
        <f t="shared" ca="1" si="574"/>
        <v>0</v>
      </c>
      <c r="F433" s="354">
        <f t="shared" ca="1" si="573"/>
        <v>0</v>
      </c>
      <c r="G433" s="354">
        <f t="shared" ca="1" si="569"/>
        <v>2</v>
      </c>
      <c r="H433" s="354">
        <f t="shared" ca="1" si="570"/>
        <v>3</v>
      </c>
      <c r="I433" s="354">
        <f t="shared" ca="1" si="571"/>
        <v>3</v>
      </c>
      <c r="BM433" s="303">
        <v>171</v>
      </c>
      <c r="BN433" s="147">
        <f t="shared" si="547"/>
        <v>0</v>
      </c>
      <c r="BO433" s="148">
        <f t="shared" si="548"/>
        <v>0</v>
      </c>
      <c r="BP433" s="149">
        <f t="shared" ca="1" si="549"/>
        <v>0</v>
      </c>
      <c r="BQ433" s="345">
        <f t="shared" ca="1" si="550"/>
        <v>0</v>
      </c>
      <c r="BR433" s="344">
        <f t="shared" ca="1" si="551"/>
        <v>-0.04</v>
      </c>
      <c r="BS433" s="343">
        <f t="shared" ca="1" si="552"/>
        <v>0.04</v>
      </c>
      <c r="BT433" s="342">
        <f t="shared" ca="1" si="553"/>
        <v>0.04</v>
      </c>
      <c r="BU433" s="147">
        <f t="shared" si="554"/>
        <v>0</v>
      </c>
      <c r="BV433" s="148">
        <f t="shared" si="555"/>
        <v>0</v>
      </c>
      <c r="BW433" s="149">
        <f t="shared" ca="1" si="556"/>
        <v>0</v>
      </c>
      <c r="BX433" s="345">
        <f t="shared" ca="1" si="557"/>
        <v>0</v>
      </c>
      <c r="BY433" s="344">
        <f t="shared" ca="1" si="558"/>
        <v>-0.04</v>
      </c>
      <c r="BZ433" s="343">
        <f t="shared" ca="1" si="559"/>
        <v>0.04</v>
      </c>
      <c r="CA433" s="342">
        <f t="shared" ca="1" si="560"/>
        <v>0.04</v>
      </c>
      <c r="CB433" s="147">
        <f t="shared" si="561"/>
        <v>0</v>
      </c>
      <c r="CC433" s="148">
        <f t="shared" si="562"/>
        <v>0</v>
      </c>
      <c r="CD433" s="149">
        <f t="shared" ca="1" si="563"/>
        <v>0</v>
      </c>
      <c r="CE433" s="345">
        <f t="shared" ca="1" si="564"/>
        <v>0</v>
      </c>
      <c r="CF433" s="344">
        <f t="shared" ca="1" si="565"/>
        <v>-0.04</v>
      </c>
      <c r="CG433" s="343">
        <f t="shared" ca="1" si="566"/>
        <v>0.04</v>
      </c>
      <c r="CH433" s="342">
        <f t="shared" ca="1" si="567"/>
        <v>0.04</v>
      </c>
    </row>
    <row r="434" spans="1:86" s="303" customFormat="1" outlineLevel="1">
      <c r="A434" s="303">
        <f t="shared" ca="1" si="572"/>
        <v>2</v>
      </c>
      <c r="B434" s="303" t="str">
        <f t="shared" ca="1" si="546"/>
        <v>EP2 LPD2 LPS3 LPM4</v>
      </c>
      <c r="C434" s="354">
        <f t="shared" si="568"/>
        <v>2</v>
      </c>
      <c r="D434" s="21">
        <v>0</v>
      </c>
      <c r="E434" s="354">
        <f t="shared" ca="1" si="574"/>
        <v>0</v>
      </c>
      <c r="F434" s="354">
        <f t="shared" ca="1" si="573"/>
        <v>0</v>
      </c>
      <c r="G434" s="354">
        <f t="shared" ca="1" si="569"/>
        <v>2</v>
      </c>
      <c r="H434" s="354">
        <f t="shared" ca="1" si="570"/>
        <v>3</v>
      </c>
      <c r="I434" s="354">
        <f t="shared" ca="1" si="571"/>
        <v>4</v>
      </c>
      <c r="BM434" s="303">
        <v>172</v>
      </c>
      <c r="BN434" s="147">
        <f t="shared" si="547"/>
        <v>0</v>
      </c>
      <c r="BO434" s="148">
        <f t="shared" si="548"/>
        <v>0</v>
      </c>
      <c r="BP434" s="149">
        <f t="shared" ca="1" si="549"/>
        <v>0</v>
      </c>
      <c r="BQ434" s="345">
        <f t="shared" ca="1" si="550"/>
        <v>0</v>
      </c>
      <c r="BR434" s="344">
        <f t="shared" ca="1" si="551"/>
        <v>-0.04</v>
      </c>
      <c r="BS434" s="343">
        <f t="shared" ca="1" si="552"/>
        <v>0.04</v>
      </c>
      <c r="BT434" s="342">
        <f t="shared" ca="1" si="553"/>
        <v>0.08</v>
      </c>
      <c r="BU434" s="147">
        <f t="shared" si="554"/>
        <v>0</v>
      </c>
      <c r="BV434" s="148">
        <f t="shared" si="555"/>
        <v>0</v>
      </c>
      <c r="BW434" s="149">
        <f t="shared" ca="1" si="556"/>
        <v>0</v>
      </c>
      <c r="BX434" s="345">
        <f t="shared" ca="1" si="557"/>
        <v>0</v>
      </c>
      <c r="BY434" s="344">
        <f t="shared" ca="1" si="558"/>
        <v>-0.04</v>
      </c>
      <c r="BZ434" s="343">
        <f t="shared" ca="1" si="559"/>
        <v>0.04</v>
      </c>
      <c r="CA434" s="342">
        <f t="shared" ca="1" si="560"/>
        <v>0.08</v>
      </c>
      <c r="CB434" s="147">
        <f t="shared" si="561"/>
        <v>0</v>
      </c>
      <c r="CC434" s="148">
        <f t="shared" si="562"/>
        <v>0</v>
      </c>
      <c r="CD434" s="149">
        <f t="shared" ca="1" si="563"/>
        <v>0</v>
      </c>
      <c r="CE434" s="345">
        <f t="shared" ca="1" si="564"/>
        <v>0</v>
      </c>
      <c r="CF434" s="344">
        <f t="shared" ca="1" si="565"/>
        <v>-0.04</v>
      </c>
      <c r="CG434" s="343">
        <f t="shared" ca="1" si="566"/>
        <v>0.04</v>
      </c>
      <c r="CH434" s="342">
        <f t="shared" ca="1" si="567"/>
        <v>0.08</v>
      </c>
    </row>
    <row r="435" spans="1:86" s="303" customFormat="1" outlineLevel="1">
      <c r="A435" s="303">
        <f t="shared" ca="1" si="572"/>
        <v>2</v>
      </c>
      <c r="B435" s="303" t="str">
        <f t="shared" ca="1" si="546"/>
        <v>EP2 LPD2 LPS4 LPM1</v>
      </c>
      <c r="C435" s="354">
        <f t="shared" si="568"/>
        <v>2</v>
      </c>
      <c r="D435" s="21">
        <v>0</v>
      </c>
      <c r="E435" s="354">
        <f t="shared" ca="1" si="574"/>
        <v>0</v>
      </c>
      <c r="F435" s="354">
        <f t="shared" ca="1" si="573"/>
        <v>0</v>
      </c>
      <c r="G435" s="354">
        <f t="shared" ca="1" si="569"/>
        <v>2</v>
      </c>
      <c r="H435" s="354">
        <f t="shared" ca="1" si="570"/>
        <v>4</v>
      </c>
      <c r="I435" s="354">
        <f t="shared" ca="1" si="571"/>
        <v>1</v>
      </c>
      <c r="BM435" s="303">
        <v>173</v>
      </c>
      <c r="BN435" s="147">
        <f t="shared" si="547"/>
        <v>0</v>
      </c>
      <c r="BO435" s="148">
        <f t="shared" si="548"/>
        <v>0</v>
      </c>
      <c r="BP435" s="149">
        <f t="shared" ca="1" si="549"/>
        <v>0</v>
      </c>
      <c r="BQ435" s="345">
        <f t="shared" ca="1" si="550"/>
        <v>0</v>
      </c>
      <c r="BR435" s="344">
        <f t="shared" ca="1" si="551"/>
        <v>-0.04</v>
      </c>
      <c r="BS435" s="343">
        <f t="shared" ca="1" si="552"/>
        <v>0.08</v>
      </c>
      <c r="BT435" s="342">
        <f t="shared" ca="1" si="553"/>
        <v>-0.05</v>
      </c>
      <c r="BU435" s="147">
        <f t="shared" si="554"/>
        <v>0</v>
      </c>
      <c r="BV435" s="148">
        <f t="shared" si="555"/>
        <v>0</v>
      </c>
      <c r="BW435" s="149">
        <f t="shared" ca="1" si="556"/>
        <v>0</v>
      </c>
      <c r="BX435" s="345">
        <f t="shared" ca="1" si="557"/>
        <v>0</v>
      </c>
      <c r="BY435" s="344">
        <f t="shared" ca="1" si="558"/>
        <v>-0.04</v>
      </c>
      <c r="BZ435" s="343">
        <f t="shared" ca="1" si="559"/>
        <v>0.08</v>
      </c>
      <c r="CA435" s="342">
        <f t="shared" ca="1" si="560"/>
        <v>-0.05</v>
      </c>
      <c r="CB435" s="147">
        <f t="shared" si="561"/>
        <v>0</v>
      </c>
      <c r="CC435" s="148">
        <f t="shared" si="562"/>
        <v>0</v>
      </c>
      <c r="CD435" s="149">
        <f t="shared" ca="1" si="563"/>
        <v>0</v>
      </c>
      <c r="CE435" s="345">
        <f t="shared" ca="1" si="564"/>
        <v>0</v>
      </c>
      <c r="CF435" s="344">
        <f t="shared" ca="1" si="565"/>
        <v>-0.04</v>
      </c>
      <c r="CG435" s="343">
        <f t="shared" ca="1" si="566"/>
        <v>0.08</v>
      </c>
      <c r="CH435" s="342">
        <f t="shared" ca="1" si="567"/>
        <v>-0.05</v>
      </c>
    </row>
    <row r="436" spans="1:86" s="303" customFormat="1" outlineLevel="1">
      <c r="A436" s="303">
        <f t="shared" ca="1" si="572"/>
        <v>2</v>
      </c>
      <c r="B436" s="303" t="str">
        <f t="shared" ca="1" si="546"/>
        <v>EP2 LPD2 LPS4 LPM2</v>
      </c>
      <c r="C436" s="354">
        <f t="shared" si="568"/>
        <v>2</v>
      </c>
      <c r="D436" s="21">
        <v>0</v>
      </c>
      <c r="E436" s="354">
        <f t="shared" ca="1" si="574"/>
        <v>0</v>
      </c>
      <c r="F436" s="354">
        <f t="shared" ca="1" si="573"/>
        <v>0</v>
      </c>
      <c r="G436" s="354">
        <f t="shared" ca="1" si="569"/>
        <v>2</v>
      </c>
      <c r="H436" s="354">
        <f t="shared" ca="1" si="570"/>
        <v>4</v>
      </c>
      <c r="I436" s="354">
        <f t="shared" ca="1" si="571"/>
        <v>2</v>
      </c>
      <c r="BM436" s="303">
        <v>174</v>
      </c>
      <c r="BN436" s="147">
        <f t="shared" si="547"/>
        <v>0</v>
      </c>
      <c r="BO436" s="148">
        <f t="shared" si="548"/>
        <v>0</v>
      </c>
      <c r="BP436" s="149">
        <f t="shared" ca="1" si="549"/>
        <v>0</v>
      </c>
      <c r="BQ436" s="345">
        <f t="shared" ca="1" si="550"/>
        <v>0</v>
      </c>
      <c r="BR436" s="344">
        <f t="shared" ca="1" si="551"/>
        <v>-0.04</v>
      </c>
      <c r="BS436" s="343">
        <f t="shared" ca="1" si="552"/>
        <v>0.08</v>
      </c>
      <c r="BT436" s="342">
        <f t="shared" ca="1" si="553"/>
        <v>0</v>
      </c>
      <c r="BU436" s="147">
        <f t="shared" si="554"/>
        <v>0</v>
      </c>
      <c r="BV436" s="148">
        <f t="shared" si="555"/>
        <v>0</v>
      </c>
      <c r="BW436" s="149">
        <f t="shared" ca="1" si="556"/>
        <v>0</v>
      </c>
      <c r="BX436" s="345">
        <f t="shared" ca="1" si="557"/>
        <v>0</v>
      </c>
      <c r="BY436" s="344">
        <f t="shared" ca="1" si="558"/>
        <v>-0.04</v>
      </c>
      <c r="BZ436" s="343">
        <f t="shared" ca="1" si="559"/>
        <v>0.08</v>
      </c>
      <c r="CA436" s="342">
        <f t="shared" ca="1" si="560"/>
        <v>0</v>
      </c>
      <c r="CB436" s="147">
        <f t="shared" si="561"/>
        <v>0</v>
      </c>
      <c r="CC436" s="148">
        <f t="shared" si="562"/>
        <v>0</v>
      </c>
      <c r="CD436" s="149">
        <f t="shared" ca="1" si="563"/>
        <v>0</v>
      </c>
      <c r="CE436" s="345">
        <f t="shared" ca="1" si="564"/>
        <v>0</v>
      </c>
      <c r="CF436" s="344">
        <f t="shared" ca="1" si="565"/>
        <v>-0.04</v>
      </c>
      <c r="CG436" s="343">
        <f t="shared" ca="1" si="566"/>
        <v>0.08</v>
      </c>
      <c r="CH436" s="342">
        <f t="shared" ca="1" si="567"/>
        <v>0</v>
      </c>
    </row>
    <row r="437" spans="1:86" s="303" customFormat="1" outlineLevel="1">
      <c r="A437" s="303">
        <f t="shared" ca="1" si="572"/>
        <v>2</v>
      </c>
      <c r="B437" s="303" t="str">
        <f t="shared" ca="1" si="546"/>
        <v>EP2 LPD2 LPS4 LPM3</v>
      </c>
      <c r="C437" s="354">
        <f t="shared" si="568"/>
        <v>2</v>
      </c>
      <c r="D437" s="21">
        <v>0</v>
      </c>
      <c r="E437" s="354">
        <f t="shared" ca="1" si="574"/>
        <v>0</v>
      </c>
      <c r="F437" s="354">
        <f t="shared" ca="1" si="573"/>
        <v>0</v>
      </c>
      <c r="G437" s="354">
        <f t="shared" ca="1" si="569"/>
        <v>2</v>
      </c>
      <c r="H437" s="354">
        <f t="shared" ca="1" si="570"/>
        <v>4</v>
      </c>
      <c r="I437" s="354">
        <f t="shared" ca="1" si="571"/>
        <v>3</v>
      </c>
      <c r="BM437" s="303">
        <v>175</v>
      </c>
      <c r="BN437" s="147">
        <f t="shared" si="547"/>
        <v>0</v>
      </c>
      <c r="BO437" s="148">
        <f t="shared" si="548"/>
        <v>0</v>
      </c>
      <c r="BP437" s="149">
        <f t="shared" ca="1" si="549"/>
        <v>0</v>
      </c>
      <c r="BQ437" s="345">
        <f t="shared" ca="1" si="550"/>
        <v>0</v>
      </c>
      <c r="BR437" s="344">
        <f t="shared" ca="1" si="551"/>
        <v>-0.04</v>
      </c>
      <c r="BS437" s="343">
        <f t="shared" ca="1" si="552"/>
        <v>0.08</v>
      </c>
      <c r="BT437" s="342">
        <f t="shared" ca="1" si="553"/>
        <v>0.04</v>
      </c>
      <c r="BU437" s="147">
        <f t="shared" si="554"/>
        <v>0</v>
      </c>
      <c r="BV437" s="148">
        <f t="shared" si="555"/>
        <v>0</v>
      </c>
      <c r="BW437" s="149">
        <f t="shared" ca="1" si="556"/>
        <v>0</v>
      </c>
      <c r="BX437" s="345">
        <f t="shared" ca="1" si="557"/>
        <v>0</v>
      </c>
      <c r="BY437" s="344">
        <f t="shared" ca="1" si="558"/>
        <v>-0.04</v>
      </c>
      <c r="BZ437" s="343">
        <f t="shared" ca="1" si="559"/>
        <v>0.08</v>
      </c>
      <c r="CA437" s="342">
        <f t="shared" ca="1" si="560"/>
        <v>0.04</v>
      </c>
      <c r="CB437" s="147">
        <f t="shared" si="561"/>
        <v>0</v>
      </c>
      <c r="CC437" s="148">
        <f t="shared" si="562"/>
        <v>0</v>
      </c>
      <c r="CD437" s="149">
        <f t="shared" ca="1" si="563"/>
        <v>0</v>
      </c>
      <c r="CE437" s="345">
        <f t="shared" ca="1" si="564"/>
        <v>0</v>
      </c>
      <c r="CF437" s="344">
        <f t="shared" ca="1" si="565"/>
        <v>-0.04</v>
      </c>
      <c r="CG437" s="343">
        <f t="shared" ca="1" si="566"/>
        <v>0.08</v>
      </c>
      <c r="CH437" s="342">
        <f t="shared" ca="1" si="567"/>
        <v>0.04</v>
      </c>
    </row>
    <row r="438" spans="1:86" s="303" customFormat="1" outlineLevel="1">
      <c r="A438" s="303">
        <f t="shared" ca="1" si="572"/>
        <v>2</v>
      </c>
      <c r="B438" s="303" t="str">
        <f t="shared" ca="1" si="546"/>
        <v>EP2 LPD2 LPS4 LPM4</v>
      </c>
      <c r="C438" s="354">
        <f t="shared" si="568"/>
        <v>2</v>
      </c>
      <c r="D438" s="21">
        <v>0</v>
      </c>
      <c r="E438" s="354">
        <f t="shared" ca="1" si="574"/>
        <v>0</v>
      </c>
      <c r="F438" s="354">
        <f t="shared" ca="1" si="573"/>
        <v>0</v>
      </c>
      <c r="G438" s="354">
        <f t="shared" ca="1" si="569"/>
        <v>2</v>
      </c>
      <c r="H438" s="354">
        <f t="shared" ca="1" si="570"/>
        <v>4</v>
      </c>
      <c r="I438" s="354">
        <f t="shared" ca="1" si="571"/>
        <v>4</v>
      </c>
      <c r="BM438" s="303">
        <v>176</v>
      </c>
      <c r="BN438" s="147">
        <f t="shared" si="547"/>
        <v>0</v>
      </c>
      <c r="BO438" s="148">
        <f t="shared" si="548"/>
        <v>0</v>
      </c>
      <c r="BP438" s="149">
        <f t="shared" ca="1" si="549"/>
        <v>0</v>
      </c>
      <c r="BQ438" s="345">
        <f t="shared" ca="1" si="550"/>
        <v>0</v>
      </c>
      <c r="BR438" s="344">
        <f t="shared" ca="1" si="551"/>
        <v>-0.04</v>
      </c>
      <c r="BS438" s="343">
        <f t="shared" ca="1" si="552"/>
        <v>0.08</v>
      </c>
      <c r="BT438" s="342">
        <f t="shared" ca="1" si="553"/>
        <v>0.08</v>
      </c>
      <c r="BU438" s="147">
        <f t="shared" si="554"/>
        <v>0</v>
      </c>
      <c r="BV438" s="148">
        <f t="shared" si="555"/>
        <v>0</v>
      </c>
      <c r="BW438" s="149">
        <f t="shared" ca="1" si="556"/>
        <v>0</v>
      </c>
      <c r="BX438" s="345">
        <f t="shared" ca="1" si="557"/>
        <v>0</v>
      </c>
      <c r="BY438" s="344">
        <f t="shared" ca="1" si="558"/>
        <v>-0.04</v>
      </c>
      <c r="BZ438" s="343">
        <f t="shared" ca="1" si="559"/>
        <v>0.08</v>
      </c>
      <c r="CA438" s="342">
        <f t="shared" ca="1" si="560"/>
        <v>0.08</v>
      </c>
      <c r="CB438" s="147">
        <f t="shared" si="561"/>
        <v>0</v>
      </c>
      <c r="CC438" s="148">
        <f t="shared" si="562"/>
        <v>0</v>
      </c>
      <c r="CD438" s="149">
        <f t="shared" ca="1" si="563"/>
        <v>0</v>
      </c>
      <c r="CE438" s="345">
        <f t="shared" ca="1" si="564"/>
        <v>0</v>
      </c>
      <c r="CF438" s="344">
        <f t="shared" ca="1" si="565"/>
        <v>-0.04</v>
      </c>
      <c r="CG438" s="343">
        <f t="shared" ca="1" si="566"/>
        <v>0.08</v>
      </c>
      <c r="CH438" s="342">
        <f t="shared" ca="1" si="567"/>
        <v>0.08</v>
      </c>
    </row>
    <row r="439" spans="1:86" s="303" customFormat="1" outlineLevel="1">
      <c r="A439" s="303">
        <f t="shared" ca="1" si="572"/>
        <v>2</v>
      </c>
      <c r="B439" s="303" t="str">
        <f t="shared" ca="1" si="546"/>
        <v>EP2 LPD3 LPS1 LPM1</v>
      </c>
      <c r="C439" s="354">
        <f t="shared" ref="C439:C470" si="575">MOD(C375,4)+1</f>
        <v>2</v>
      </c>
      <c r="D439" s="21">
        <v>0</v>
      </c>
      <c r="E439" s="354">
        <f t="shared" ca="1" si="574"/>
        <v>0</v>
      </c>
      <c r="F439" s="354">
        <f t="shared" ca="1" si="573"/>
        <v>0</v>
      </c>
      <c r="G439" s="354">
        <f t="shared" ca="1" si="569"/>
        <v>3</v>
      </c>
      <c r="H439" s="354">
        <f t="shared" ca="1" si="570"/>
        <v>1</v>
      </c>
      <c r="I439" s="354">
        <f t="shared" ca="1" si="571"/>
        <v>1</v>
      </c>
      <c r="BM439" s="303">
        <v>177</v>
      </c>
      <c r="BN439" s="147">
        <f t="shared" si="547"/>
        <v>0</v>
      </c>
      <c r="BO439" s="148">
        <f t="shared" si="548"/>
        <v>0</v>
      </c>
      <c r="BP439" s="149">
        <f t="shared" ca="1" si="549"/>
        <v>0</v>
      </c>
      <c r="BQ439" s="345">
        <f t="shared" ca="1" si="550"/>
        <v>0</v>
      </c>
      <c r="BR439" s="344">
        <f t="shared" ca="1" si="551"/>
        <v>0</v>
      </c>
      <c r="BS439" s="343">
        <f t="shared" ca="1" si="552"/>
        <v>-0.05</v>
      </c>
      <c r="BT439" s="342">
        <f t="shared" ca="1" si="553"/>
        <v>-0.05</v>
      </c>
      <c r="BU439" s="147">
        <f t="shared" si="554"/>
        <v>0</v>
      </c>
      <c r="BV439" s="148">
        <f t="shared" si="555"/>
        <v>0</v>
      </c>
      <c r="BW439" s="149">
        <f t="shared" ca="1" si="556"/>
        <v>0</v>
      </c>
      <c r="BX439" s="345">
        <f t="shared" ca="1" si="557"/>
        <v>0</v>
      </c>
      <c r="BY439" s="344">
        <f t="shared" ca="1" si="558"/>
        <v>0</v>
      </c>
      <c r="BZ439" s="343">
        <f t="shared" ca="1" si="559"/>
        <v>-0.05</v>
      </c>
      <c r="CA439" s="342">
        <f t="shared" ca="1" si="560"/>
        <v>-0.05</v>
      </c>
      <c r="CB439" s="147">
        <f t="shared" si="561"/>
        <v>0</v>
      </c>
      <c r="CC439" s="148">
        <f t="shared" si="562"/>
        <v>0</v>
      </c>
      <c r="CD439" s="149">
        <f t="shared" ca="1" si="563"/>
        <v>0</v>
      </c>
      <c r="CE439" s="345">
        <f t="shared" ca="1" si="564"/>
        <v>0</v>
      </c>
      <c r="CF439" s="344">
        <f t="shared" ca="1" si="565"/>
        <v>0</v>
      </c>
      <c r="CG439" s="343">
        <f t="shared" ca="1" si="566"/>
        <v>-0.05</v>
      </c>
      <c r="CH439" s="342">
        <f t="shared" ca="1" si="567"/>
        <v>-0.05</v>
      </c>
    </row>
    <row r="440" spans="1:86" s="303" customFormat="1" outlineLevel="1">
      <c r="A440" s="303">
        <f t="shared" ca="1" si="572"/>
        <v>2</v>
      </c>
      <c r="B440" s="303" t="str">
        <f t="shared" ca="1" si="546"/>
        <v>EP2 LPD3 LPS1 LPM2</v>
      </c>
      <c r="C440" s="354">
        <f t="shared" si="575"/>
        <v>2</v>
      </c>
      <c r="D440" s="21">
        <v>0</v>
      </c>
      <c r="E440" s="354">
        <f t="shared" ca="1" si="574"/>
        <v>0</v>
      </c>
      <c r="F440" s="354">
        <f t="shared" ca="1" si="573"/>
        <v>0</v>
      </c>
      <c r="G440" s="354">
        <f t="shared" ca="1" si="569"/>
        <v>3</v>
      </c>
      <c r="H440" s="354">
        <f t="shared" ca="1" si="570"/>
        <v>1</v>
      </c>
      <c r="I440" s="354">
        <f t="shared" ca="1" si="571"/>
        <v>2</v>
      </c>
      <c r="BM440" s="303">
        <v>178</v>
      </c>
      <c r="BN440" s="147">
        <f t="shared" si="547"/>
        <v>0</v>
      </c>
      <c r="BO440" s="148">
        <f t="shared" si="548"/>
        <v>0</v>
      </c>
      <c r="BP440" s="149">
        <f t="shared" ca="1" si="549"/>
        <v>0</v>
      </c>
      <c r="BQ440" s="345">
        <f t="shared" ca="1" si="550"/>
        <v>0</v>
      </c>
      <c r="BR440" s="344">
        <f t="shared" ca="1" si="551"/>
        <v>0</v>
      </c>
      <c r="BS440" s="343">
        <f t="shared" ca="1" si="552"/>
        <v>-0.05</v>
      </c>
      <c r="BT440" s="342">
        <f t="shared" ca="1" si="553"/>
        <v>0</v>
      </c>
      <c r="BU440" s="147">
        <f t="shared" si="554"/>
        <v>0</v>
      </c>
      <c r="BV440" s="148">
        <f t="shared" si="555"/>
        <v>0</v>
      </c>
      <c r="BW440" s="149">
        <f t="shared" ca="1" si="556"/>
        <v>0</v>
      </c>
      <c r="BX440" s="345">
        <f t="shared" ca="1" si="557"/>
        <v>0</v>
      </c>
      <c r="BY440" s="344">
        <f t="shared" ca="1" si="558"/>
        <v>0</v>
      </c>
      <c r="BZ440" s="343">
        <f t="shared" ca="1" si="559"/>
        <v>-0.05</v>
      </c>
      <c r="CA440" s="342">
        <f t="shared" ca="1" si="560"/>
        <v>0</v>
      </c>
      <c r="CB440" s="147">
        <f t="shared" si="561"/>
        <v>0</v>
      </c>
      <c r="CC440" s="148">
        <f t="shared" si="562"/>
        <v>0</v>
      </c>
      <c r="CD440" s="149">
        <f t="shared" ca="1" si="563"/>
        <v>0</v>
      </c>
      <c r="CE440" s="345">
        <f t="shared" ca="1" si="564"/>
        <v>0</v>
      </c>
      <c r="CF440" s="344">
        <f t="shared" ca="1" si="565"/>
        <v>0</v>
      </c>
      <c r="CG440" s="343">
        <f t="shared" ca="1" si="566"/>
        <v>-0.05</v>
      </c>
      <c r="CH440" s="342">
        <f t="shared" ca="1" si="567"/>
        <v>0</v>
      </c>
    </row>
    <row r="441" spans="1:86" s="303" customFormat="1" outlineLevel="1">
      <c r="A441" s="303">
        <f t="shared" ca="1" si="572"/>
        <v>2</v>
      </c>
      <c r="B441" s="303" t="str">
        <f t="shared" ca="1" si="546"/>
        <v>EP2 LPD3 LPS1 LPM3</v>
      </c>
      <c r="C441" s="354">
        <f t="shared" si="575"/>
        <v>2</v>
      </c>
      <c r="D441" s="21">
        <v>0</v>
      </c>
      <c r="E441" s="354">
        <f t="shared" ca="1" si="574"/>
        <v>0</v>
      </c>
      <c r="F441" s="354">
        <f t="shared" ca="1" si="573"/>
        <v>0</v>
      </c>
      <c r="G441" s="354">
        <f t="shared" ca="1" si="569"/>
        <v>3</v>
      </c>
      <c r="H441" s="354">
        <f t="shared" ca="1" si="570"/>
        <v>1</v>
      </c>
      <c r="I441" s="354">
        <f t="shared" ca="1" si="571"/>
        <v>3</v>
      </c>
      <c r="BM441" s="303">
        <v>179</v>
      </c>
      <c r="BN441" s="147">
        <f t="shared" si="547"/>
        <v>0</v>
      </c>
      <c r="BO441" s="148">
        <f t="shared" si="548"/>
        <v>0</v>
      </c>
      <c r="BP441" s="149">
        <f t="shared" ca="1" si="549"/>
        <v>0</v>
      </c>
      <c r="BQ441" s="345">
        <f t="shared" ca="1" si="550"/>
        <v>0</v>
      </c>
      <c r="BR441" s="344">
        <f t="shared" ca="1" si="551"/>
        <v>0</v>
      </c>
      <c r="BS441" s="343">
        <f t="shared" ca="1" si="552"/>
        <v>-0.05</v>
      </c>
      <c r="BT441" s="342">
        <f t="shared" ca="1" si="553"/>
        <v>0.04</v>
      </c>
      <c r="BU441" s="147">
        <f t="shared" si="554"/>
        <v>0</v>
      </c>
      <c r="BV441" s="148">
        <f t="shared" si="555"/>
        <v>0</v>
      </c>
      <c r="BW441" s="149">
        <f t="shared" ca="1" si="556"/>
        <v>0</v>
      </c>
      <c r="BX441" s="345">
        <f t="shared" ca="1" si="557"/>
        <v>0</v>
      </c>
      <c r="BY441" s="344">
        <f t="shared" ca="1" si="558"/>
        <v>0</v>
      </c>
      <c r="BZ441" s="343">
        <f t="shared" ca="1" si="559"/>
        <v>-0.05</v>
      </c>
      <c r="CA441" s="342">
        <f t="shared" ca="1" si="560"/>
        <v>0.04</v>
      </c>
      <c r="CB441" s="147">
        <f t="shared" si="561"/>
        <v>0</v>
      </c>
      <c r="CC441" s="148">
        <f t="shared" si="562"/>
        <v>0</v>
      </c>
      <c r="CD441" s="149">
        <f t="shared" ca="1" si="563"/>
        <v>0</v>
      </c>
      <c r="CE441" s="345">
        <f t="shared" ca="1" si="564"/>
        <v>0</v>
      </c>
      <c r="CF441" s="344">
        <f t="shared" ca="1" si="565"/>
        <v>0</v>
      </c>
      <c r="CG441" s="343">
        <f t="shared" ca="1" si="566"/>
        <v>-0.05</v>
      </c>
      <c r="CH441" s="342">
        <f t="shared" ca="1" si="567"/>
        <v>0.04</v>
      </c>
    </row>
    <row r="442" spans="1:86" s="303" customFormat="1" outlineLevel="1">
      <c r="A442" s="303">
        <f t="shared" ca="1" si="572"/>
        <v>2</v>
      </c>
      <c r="B442" s="303" t="str">
        <f t="shared" ca="1" si="546"/>
        <v>EP2 LPD3 LPS1 LPM4</v>
      </c>
      <c r="C442" s="354">
        <f t="shared" si="575"/>
        <v>2</v>
      </c>
      <c r="D442" s="21">
        <v>0</v>
      </c>
      <c r="E442" s="354">
        <f t="shared" ca="1" si="574"/>
        <v>0</v>
      </c>
      <c r="F442" s="354">
        <f t="shared" ca="1" si="573"/>
        <v>0</v>
      </c>
      <c r="G442" s="354">
        <f t="shared" ca="1" si="569"/>
        <v>3</v>
      </c>
      <c r="H442" s="354">
        <f t="shared" ca="1" si="570"/>
        <v>1</v>
      </c>
      <c r="I442" s="354">
        <f t="shared" ca="1" si="571"/>
        <v>4</v>
      </c>
      <c r="BM442" s="303">
        <v>180</v>
      </c>
      <c r="BN442" s="147">
        <f t="shared" si="547"/>
        <v>0</v>
      </c>
      <c r="BO442" s="148">
        <f t="shared" si="548"/>
        <v>0</v>
      </c>
      <c r="BP442" s="149">
        <f t="shared" ca="1" si="549"/>
        <v>0</v>
      </c>
      <c r="BQ442" s="345">
        <f t="shared" ca="1" si="550"/>
        <v>0</v>
      </c>
      <c r="BR442" s="344">
        <f t="shared" ca="1" si="551"/>
        <v>0</v>
      </c>
      <c r="BS442" s="343">
        <f t="shared" ca="1" si="552"/>
        <v>-0.05</v>
      </c>
      <c r="BT442" s="342">
        <f t="shared" ca="1" si="553"/>
        <v>0.08</v>
      </c>
      <c r="BU442" s="147">
        <f t="shared" si="554"/>
        <v>0</v>
      </c>
      <c r="BV442" s="148">
        <f t="shared" si="555"/>
        <v>0</v>
      </c>
      <c r="BW442" s="149">
        <f t="shared" ca="1" si="556"/>
        <v>0</v>
      </c>
      <c r="BX442" s="345">
        <f t="shared" ca="1" si="557"/>
        <v>0</v>
      </c>
      <c r="BY442" s="344">
        <f t="shared" ca="1" si="558"/>
        <v>0</v>
      </c>
      <c r="BZ442" s="343">
        <f t="shared" ca="1" si="559"/>
        <v>-0.05</v>
      </c>
      <c r="CA442" s="342">
        <f t="shared" ca="1" si="560"/>
        <v>0.08</v>
      </c>
      <c r="CB442" s="147">
        <f t="shared" si="561"/>
        <v>0</v>
      </c>
      <c r="CC442" s="148">
        <f t="shared" si="562"/>
        <v>0</v>
      </c>
      <c r="CD442" s="149">
        <f t="shared" ca="1" si="563"/>
        <v>0</v>
      </c>
      <c r="CE442" s="345">
        <f t="shared" ca="1" si="564"/>
        <v>0</v>
      </c>
      <c r="CF442" s="344">
        <f t="shared" ca="1" si="565"/>
        <v>0</v>
      </c>
      <c r="CG442" s="343">
        <f t="shared" ca="1" si="566"/>
        <v>-0.05</v>
      </c>
      <c r="CH442" s="342">
        <f t="shared" ca="1" si="567"/>
        <v>0.08</v>
      </c>
    </row>
    <row r="443" spans="1:86" s="303" customFormat="1" outlineLevel="1">
      <c r="A443" s="303">
        <f t="shared" ca="1" si="572"/>
        <v>2</v>
      </c>
      <c r="B443" s="303" t="str">
        <f t="shared" ca="1" si="546"/>
        <v>EP2 LPD3 LPS2 LPM1</v>
      </c>
      <c r="C443" s="354">
        <f t="shared" si="575"/>
        <v>2</v>
      </c>
      <c r="D443" s="21">
        <v>0</v>
      </c>
      <c r="E443" s="354">
        <f t="shared" ca="1" si="574"/>
        <v>0</v>
      </c>
      <c r="F443" s="354">
        <f t="shared" ca="1" si="573"/>
        <v>0</v>
      </c>
      <c r="G443" s="354">
        <f t="shared" ca="1" si="569"/>
        <v>3</v>
      </c>
      <c r="H443" s="354">
        <f t="shared" ca="1" si="570"/>
        <v>2</v>
      </c>
      <c r="I443" s="354">
        <f t="shared" ca="1" si="571"/>
        <v>1</v>
      </c>
      <c r="BM443" s="303">
        <v>181</v>
      </c>
      <c r="BN443" s="147">
        <f t="shared" si="547"/>
        <v>0</v>
      </c>
      <c r="BO443" s="148">
        <f t="shared" si="548"/>
        <v>0</v>
      </c>
      <c r="BP443" s="149">
        <f t="shared" ca="1" si="549"/>
        <v>0</v>
      </c>
      <c r="BQ443" s="345">
        <f t="shared" ca="1" si="550"/>
        <v>0</v>
      </c>
      <c r="BR443" s="344">
        <f t="shared" ca="1" si="551"/>
        <v>0</v>
      </c>
      <c r="BS443" s="343">
        <f t="shared" ca="1" si="552"/>
        <v>0</v>
      </c>
      <c r="BT443" s="342">
        <f t="shared" ca="1" si="553"/>
        <v>-0.05</v>
      </c>
      <c r="BU443" s="147">
        <f t="shared" si="554"/>
        <v>0</v>
      </c>
      <c r="BV443" s="148">
        <f t="shared" si="555"/>
        <v>0</v>
      </c>
      <c r="BW443" s="149">
        <f t="shared" ca="1" si="556"/>
        <v>0</v>
      </c>
      <c r="BX443" s="345">
        <f t="shared" ca="1" si="557"/>
        <v>0</v>
      </c>
      <c r="BY443" s="344">
        <f t="shared" ca="1" si="558"/>
        <v>0</v>
      </c>
      <c r="BZ443" s="343">
        <f t="shared" ca="1" si="559"/>
        <v>0</v>
      </c>
      <c r="CA443" s="342">
        <f t="shared" ca="1" si="560"/>
        <v>-0.05</v>
      </c>
      <c r="CB443" s="147">
        <f t="shared" si="561"/>
        <v>0</v>
      </c>
      <c r="CC443" s="148">
        <f t="shared" si="562"/>
        <v>0</v>
      </c>
      <c r="CD443" s="149">
        <f t="shared" ca="1" si="563"/>
        <v>0</v>
      </c>
      <c r="CE443" s="345">
        <f t="shared" ca="1" si="564"/>
        <v>0</v>
      </c>
      <c r="CF443" s="344">
        <f t="shared" ca="1" si="565"/>
        <v>0</v>
      </c>
      <c r="CG443" s="343">
        <f t="shared" ca="1" si="566"/>
        <v>0</v>
      </c>
      <c r="CH443" s="342">
        <f t="shared" ca="1" si="567"/>
        <v>-0.05</v>
      </c>
    </row>
    <row r="444" spans="1:86" s="303" customFormat="1" outlineLevel="1">
      <c r="A444" s="303">
        <f t="shared" ca="1" si="572"/>
        <v>2</v>
      </c>
      <c r="B444" s="303" t="str">
        <f t="shared" ca="1" si="546"/>
        <v>EP2 LPD3 LPS2 LPM2</v>
      </c>
      <c r="C444" s="354">
        <f t="shared" si="575"/>
        <v>2</v>
      </c>
      <c r="D444" s="21">
        <v>0</v>
      </c>
      <c r="E444" s="354">
        <f t="shared" ca="1" si="574"/>
        <v>0</v>
      </c>
      <c r="F444" s="354">
        <f t="shared" ca="1" si="573"/>
        <v>0</v>
      </c>
      <c r="G444" s="354">
        <f t="shared" ca="1" si="569"/>
        <v>3</v>
      </c>
      <c r="H444" s="354">
        <f t="shared" ca="1" si="570"/>
        <v>2</v>
      </c>
      <c r="I444" s="354">
        <f t="shared" ca="1" si="571"/>
        <v>2</v>
      </c>
      <c r="BM444" s="303">
        <v>182</v>
      </c>
      <c r="BN444" s="147">
        <f t="shared" si="547"/>
        <v>0</v>
      </c>
      <c r="BO444" s="148">
        <f t="shared" si="548"/>
        <v>0</v>
      </c>
      <c r="BP444" s="149">
        <f t="shared" ca="1" si="549"/>
        <v>0</v>
      </c>
      <c r="BQ444" s="345">
        <f t="shared" ca="1" si="550"/>
        <v>0</v>
      </c>
      <c r="BR444" s="344">
        <f t="shared" ca="1" si="551"/>
        <v>0</v>
      </c>
      <c r="BS444" s="343">
        <f t="shared" ca="1" si="552"/>
        <v>0</v>
      </c>
      <c r="BT444" s="342">
        <f t="shared" ca="1" si="553"/>
        <v>0</v>
      </c>
      <c r="BU444" s="147">
        <f t="shared" si="554"/>
        <v>0</v>
      </c>
      <c r="BV444" s="148">
        <f t="shared" si="555"/>
        <v>0</v>
      </c>
      <c r="BW444" s="149">
        <f t="shared" ca="1" si="556"/>
        <v>0</v>
      </c>
      <c r="BX444" s="345">
        <f t="shared" ca="1" si="557"/>
        <v>0</v>
      </c>
      <c r="BY444" s="344">
        <f t="shared" ca="1" si="558"/>
        <v>0</v>
      </c>
      <c r="BZ444" s="343">
        <f t="shared" ca="1" si="559"/>
        <v>0</v>
      </c>
      <c r="CA444" s="342">
        <f t="shared" ca="1" si="560"/>
        <v>0</v>
      </c>
      <c r="CB444" s="147">
        <f t="shared" si="561"/>
        <v>0</v>
      </c>
      <c r="CC444" s="148">
        <f t="shared" si="562"/>
        <v>0</v>
      </c>
      <c r="CD444" s="149">
        <f t="shared" ca="1" si="563"/>
        <v>0</v>
      </c>
      <c r="CE444" s="345">
        <f t="shared" ca="1" si="564"/>
        <v>0</v>
      </c>
      <c r="CF444" s="344">
        <f t="shared" ca="1" si="565"/>
        <v>0</v>
      </c>
      <c r="CG444" s="343">
        <f t="shared" ca="1" si="566"/>
        <v>0</v>
      </c>
      <c r="CH444" s="342">
        <f t="shared" ca="1" si="567"/>
        <v>0</v>
      </c>
    </row>
    <row r="445" spans="1:86" s="303" customFormat="1" outlineLevel="1">
      <c r="A445" s="303">
        <f t="shared" ca="1" si="572"/>
        <v>2</v>
      </c>
      <c r="B445" s="303" t="str">
        <f t="shared" ca="1" si="546"/>
        <v>EP2 LPD3 LPS2 LPM3</v>
      </c>
      <c r="C445" s="354">
        <f t="shared" si="575"/>
        <v>2</v>
      </c>
      <c r="D445" s="21">
        <v>0</v>
      </c>
      <c r="E445" s="354">
        <f t="shared" ca="1" si="574"/>
        <v>0</v>
      </c>
      <c r="F445" s="354">
        <f t="shared" ca="1" si="573"/>
        <v>0</v>
      </c>
      <c r="G445" s="354">
        <f t="shared" ca="1" si="569"/>
        <v>3</v>
      </c>
      <c r="H445" s="354">
        <f t="shared" ca="1" si="570"/>
        <v>2</v>
      </c>
      <c r="I445" s="354">
        <f t="shared" ca="1" si="571"/>
        <v>3</v>
      </c>
      <c r="BM445" s="303">
        <v>183</v>
      </c>
      <c r="BN445" s="147">
        <f t="shared" si="547"/>
        <v>0</v>
      </c>
      <c r="BO445" s="148">
        <f t="shared" si="548"/>
        <v>0</v>
      </c>
      <c r="BP445" s="149">
        <f t="shared" ca="1" si="549"/>
        <v>0</v>
      </c>
      <c r="BQ445" s="345">
        <f t="shared" ca="1" si="550"/>
        <v>0</v>
      </c>
      <c r="BR445" s="344">
        <f t="shared" ca="1" si="551"/>
        <v>0</v>
      </c>
      <c r="BS445" s="343">
        <f t="shared" ca="1" si="552"/>
        <v>0</v>
      </c>
      <c r="BT445" s="342">
        <f t="shared" ca="1" si="553"/>
        <v>0.04</v>
      </c>
      <c r="BU445" s="147">
        <f t="shared" si="554"/>
        <v>0</v>
      </c>
      <c r="BV445" s="148">
        <f t="shared" si="555"/>
        <v>0</v>
      </c>
      <c r="BW445" s="149">
        <f t="shared" ca="1" si="556"/>
        <v>0</v>
      </c>
      <c r="BX445" s="345">
        <f t="shared" ca="1" si="557"/>
        <v>0</v>
      </c>
      <c r="BY445" s="344">
        <f t="shared" ca="1" si="558"/>
        <v>0</v>
      </c>
      <c r="BZ445" s="343">
        <f t="shared" ca="1" si="559"/>
        <v>0</v>
      </c>
      <c r="CA445" s="342">
        <f t="shared" ca="1" si="560"/>
        <v>0.04</v>
      </c>
      <c r="CB445" s="147">
        <f t="shared" si="561"/>
        <v>0</v>
      </c>
      <c r="CC445" s="148">
        <f t="shared" si="562"/>
        <v>0</v>
      </c>
      <c r="CD445" s="149">
        <f t="shared" ca="1" si="563"/>
        <v>0</v>
      </c>
      <c r="CE445" s="345">
        <f t="shared" ca="1" si="564"/>
        <v>0</v>
      </c>
      <c r="CF445" s="344">
        <f t="shared" ca="1" si="565"/>
        <v>0</v>
      </c>
      <c r="CG445" s="343">
        <f t="shared" ca="1" si="566"/>
        <v>0</v>
      </c>
      <c r="CH445" s="342">
        <f t="shared" ca="1" si="567"/>
        <v>0.04</v>
      </c>
    </row>
    <row r="446" spans="1:86" s="303" customFormat="1" outlineLevel="1">
      <c r="A446" s="303">
        <f t="shared" ca="1" si="572"/>
        <v>2</v>
      </c>
      <c r="B446" s="303" t="str">
        <f t="shared" ca="1" si="546"/>
        <v>EP2 LPD3 LPS2 LPM4</v>
      </c>
      <c r="C446" s="354">
        <f t="shared" si="575"/>
        <v>2</v>
      </c>
      <c r="D446" s="21">
        <v>0</v>
      </c>
      <c r="E446" s="354">
        <f t="shared" ca="1" si="574"/>
        <v>0</v>
      </c>
      <c r="F446" s="354">
        <f t="shared" ca="1" si="573"/>
        <v>0</v>
      </c>
      <c r="G446" s="354">
        <f t="shared" ca="1" si="569"/>
        <v>3</v>
      </c>
      <c r="H446" s="354">
        <f t="shared" ca="1" si="570"/>
        <v>2</v>
      </c>
      <c r="I446" s="354">
        <f t="shared" ca="1" si="571"/>
        <v>4</v>
      </c>
      <c r="BM446" s="303">
        <v>184</v>
      </c>
      <c r="BN446" s="147">
        <f t="shared" si="547"/>
        <v>0</v>
      </c>
      <c r="BO446" s="148">
        <f t="shared" si="548"/>
        <v>0</v>
      </c>
      <c r="BP446" s="149">
        <f t="shared" ca="1" si="549"/>
        <v>0</v>
      </c>
      <c r="BQ446" s="345">
        <f t="shared" ca="1" si="550"/>
        <v>0</v>
      </c>
      <c r="BR446" s="344">
        <f t="shared" ca="1" si="551"/>
        <v>0</v>
      </c>
      <c r="BS446" s="343">
        <f t="shared" ca="1" si="552"/>
        <v>0</v>
      </c>
      <c r="BT446" s="342">
        <f t="shared" ca="1" si="553"/>
        <v>0.08</v>
      </c>
      <c r="BU446" s="147">
        <f t="shared" si="554"/>
        <v>0</v>
      </c>
      <c r="BV446" s="148">
        <f t="shared" si="555"/>
        <v>0</v>
      </c>
      <c r="BW446" s="149">
        <f t="shared" ca="1" si="556"/>
        <v>0</v>
      </c>
      <c r="BX446" s="345">
        <f t="shared" ca="1" si="557"/>
        <v>0</v>
      </c>
      <c r="BY446" s="344">
        <f t="shared" ca="1" si="558"/>
        <v>0</v>
      </c>
      <c r="BZ446" s="343">
        <f t="shared" ca="1" si="559"/>
        <v>0</v>
      </c>
      <c r="CA446" s="342">
        <f t="shared" ca="1" si="560"/>
        <v>0.08</v>
      </c>
      <c r="CB446" s="147">
        <f t="shared" si="561"/>
        <v>0</v>
      </c>
      <c r="CC446" s="148">
        <f t="shared" si="562"/>
        <v>0</v>
      </c>
      <c r="CD446" s="149">
        <f t="shared" ca="1" si="563"/>
        <v>0</v>
      </c>
      <c r="CE446" s="345">
        <f t="shared" ca="1" si="564"/>
        <v>0</v>
      </c>
      <c r="CF446" s="344">
        <f t="shared" ca="1" si="565"/>
        <v>0</v>
      </c>
      <c r="CG446" s="343">
        <f t="shared" ca="1" si="566"/>
        <v>0</v>
      </c>
      <c r="CH446" s="342">
        <f t="shared" ca="1" si="567"/>
        <v>0.08</v>
      </c>
    </row>
    <row r="447" spans="1:86" s="303" customFormat="1" outlineLevel="1">
      <c r="A447" s="303">
        <f t="shared" ca="1" si="572"/>
        <v>2</v>
      </c>
      <c r="B447" s="303" t="str">
        <f t="shared" ca="1" si="546"/>
        <v>EP2 LPD3 LPS3 LPM1</v>
      </c>
      <c r="C447" s="354">
        <f t="shared" si="575"/>
        <v>2</v>
      </c>
      <c r="D447" s="21">
        <v>0</v>
      </c>
      <c r="E447" s="354">
        <f t="shared" ca="1" si="574"/>
        <v>0</v>
      </c>
      <c r="F447" s="354">
        <f t="shared" ca="1" si="573"/>
        <v>0</v>
      </c>
      <c r="G447" s="354">
        <f t="shared" ca="1" si="569"/>
        <v>3</v>
      </c>
      <c r="H447" s="354">
        <f t="shared" ca="1" si="570"/>
        <v>3</v>
      </c>
      <c r="I447" s="354">
        <f t="shared" ca="1" si="571"/>
        <v>1</v>
      </c>
      <c r="BM447" s="303">
        <v>185</v>
      </c>
      <c r="BN447" s="147">
        <f t="shared" si="547"/>
        <v>0</v>
      </c>
      <c r="BO447" s="148">
        <f t="shared" si="548"/>
        <v>0</v>
      </c>
      <c r="BP447" s="149">
        <f t="shared" ca="1" si="549"/>
        <v>0</v>
      </c>
      <c r="BQ447" s="345">
        <f t="shared" ca="1" si="550"/>
        <v>0</v>
      </c>
      <c r="BR447" s="344">
        <f t="shared" ca="1" si="551"/>
        <v>0</v>
      </c>
      <c r="BS447" s="343">
        <f t="shared" ca="1" si="552"/>
        <v>0.04</v>
      </c>
      <c r="BT447" s="342">
        <f t="shared" ca="1" si="553"/>
        <v>-0.05</v>
      </c>
      <c r="BU447" s="147">
        <f t="shared" si="554"/>
        <v>0</v>
      </c>
      <c r="BV447" s="148">
        <f t="shared" si="555"/>
        <v>0</v>
      </c>
      <c r="BW447" s="149">
        <f t="shared" ca="1" si="556"/>
        <v>0</v>
      </c>
      <c r="BX447" s="345">
        <f t="shared" ca="1" si="557"/>
        <v>0</v>
      </c>
      <c r="BY447" s="344">
        <f t="shared" ca="1" si="558"/>
        <v>0</v>
      </c>
      <c r="BZ447" s="343">
        <f t="shared" ca="1" si="559"/>
        <v>0.04</v>
      </c>
      <c r="CA447" s="342">
        <f t="shared" ca="1" si="560"/>
        <v>-0.05</v>
      </c>
      <c r="CB447" s="147">
        <f t="shared" si="561"/>
        <v>0</v>
      </c>
      <c r="CC447" s="148">
        <f t="shared" si="562"/>
        <v>0</v>
      </c>
      <c r="CD447" s="149">
        <f t="shared" ca="1" si="563"/>
        <v>0</v>
      </c>
      <c r="CE447" s="345">
        <f t="shared" ca="1" si="564"/>
        <v>0</v>
      </c>
      <c r="CF447" s="344">
        <f t="shared" ca="1" si="565"/>
        <v>0</v>
      </c>
      <c r="CG447" s="343">
        <f t="shared" ca="1" si="566"/>
        <v>0.04</v>
      </c>
      <c r="CH447" s="342">
        <f t="shared" ca="1" si="567"/>
        <v>-0.05</v>
      </c>
    </row>
    <row r="448" spans="1:86" s="303" customFormat="1" outlineLevel="1">
      <c r="A448" s="303">
        <f t="shared" ca="1" si="572"/>
        <v>2</v>
      </c>
      <c r="B448" s="303" t="str">
        <f t="shared" ca="1" si="546"/>
        <v>EP2 LPD3 LPS3 LPM2</v>
      </c>
      <c r="C448" s="354">
        <f t="shared" si="575"/>
        <v>2</v>
      </c>
      <c r="D448" s="21">
        <v>0</v>
      </c>
      <c r="E448" s="354">
        <f t="shared" ca="1" si="574"/>
        <v>0</v>
      </c>
      <c r="F448" s="354">
        <f t="shared" ca="1" si="573"/>
        <v>0</v>
      </c>
      <c r="G448" s="354">
        <f t="shared" ca="1" si="569"/>
        <v>3</v>
      </c>
      <c r="H448" s="354">
        <f t="shared" ca="1" si="570"/>
        <v>3</v>
      </c>
      <c r="I448" s="354">
        <f t="shared" ca="1" si="571"/>
        <v>2</v>
      </c>
      <c r="BM448" s="303">
        <v>186</v>
      </c>
      <c r="BN448" s="147">
        <f t="shared" si="547"/>
        <v>0</v>
      </c>
      <c r="BO448" s="148">
        <f t="shared" si="548"/>
        <v>0</v>
      </c>
      <c r="BP448" s="149">
        <f t="shared" ca="1" si="549"/>
        <v>0</v>
      </c>
      <c r="BQ448" s="345">
        <f t="shared" ca="1" si="550"/>
        <v>0</v>
      </c>
      <c r="BR448" s="344">
        <f t="shared" ca="1" si="551"/>
        <v>0</v>
      </c>
      <c r="BS448" s="343">
        <f t="shared" ca="1" si="552"/>
        <v>0.04</v>
      </c>
      <c r="BT448" s="342">
        <f t="shared" ca="1" si="553"/>
        <v>0</v>
      </c>
      <c r="BU448" s="147">
        <f t="shared" si="554"/>
        <v>0</v>
      </c>
      <c r="BV448" s="148">
        <f t="shared" si="555"/>
        <v>0</v>
      </c>
      <c r="BW448" s="149">
        <f t="shared" ca="1" si="556"/>
        <v>0</v>
      </c>
      <c r="BX448" s="345">
        <f t="shared" ca="1" si="557"/>
        <v>0</v>
      </c>
      <c r="BY448" s="344">
        <f t="shared" ca="1" si="558"/>
        <v>0</v>
      </c>
      <c r="BZ448" s="343">
        <f t="shared" ca="1" si="559"/>
        <v>0.04</v>
      </c>
      <c r="CA448" s="342">
        <f t="shared" ca="1" si="560"/>
        <v>0</v>
      </c>
      <c r="CB448" s="147">
        <f t="shared" si="561"/>
        <v>0</v>
      </c>
      <c r="CC448" s="148">
        <f t="shared" si="562"/>
        <v>0</v>
      </c>
      <c r="CD448" s="149">
        <f t="shared" ca="1" si="563"/>
        <v>0</v>
      </c>
      <c r="CE448" s="345">
        <f t="shared" ca="1" si="564"/>
        <v>0</v>
      </c>
      <c r="CF448" s="344">
        <f t="shared" ca="1" si="565"/>
        <v>0</v>
      </c>
      <c r="CG448" s="343">
        <f t="shared" ca="1" si="566"/>
        <v>0.04</v>
      </c>
      <c r="CH448" s="342">
        <f t="shared" ca="1" si="567"/>
        <v>0</v>
      </c>
    </row>
    <row r="449" spans="1:86" s="303" customFormat="1" outlineLevel="1">
      <c r="A449" s="303">
        <f t="shared" ca="1" si="572"/>
        <v>2</v>
      </c>
      <c r="B449" s="303" t="str">
        <f t="shared" ca="1" si="546"/>
        <v>EP2 LPD3 LPS3 LPM3</v>
      </c>
      <c r="C449" s="354">
        <f t="shared" si="575"/>
        <v>2</v>
      </c>
      <c r="D449" s="21">
        <v>0</v>
      </c>
      <c r="E449" s="354">
        <f t="shared" ca="1" si="574"/>
        <v>0</v>
      </c>
      <c r="F449" s="354">
        <f t="shared" ca="1" si="573"/>
        <v>0</v>
      </c>
      <c r="G449" s="354">
        <f t="shared" ca="1" si="569"/>
        <v>3</v>
      </c>
      <c r="H449" s="354">
        <f t="shared" ca="1" si="570"/>
        <v>3</v>
      </c>
      <c r="I449" s="354">
        <f t="shared" ca="1" si="571"/>
        <v>3</v>
      </c>
      <c r="BM449" s="303">
        <v>187</v>
      </c>
      <c r="BN449" s="147">
        <f t="shared" si="547"/>
        <v>0</v>
      </c>
      <c r="BO449" s="148">
        <f t="shared" si="548"/>
        <v>0</v>
      </c>
      <c r="BP449" s="149">
        <f t="shared" ca="1" si="549"/>
        <v>0</v>
      </c>
      <c r="BQ449" s="345">
        <f t="shared" ca="1" si="550"/>
        <v>0</v>
      </c>
      <c r="BR449" s="344">
        <f t="shared" ca="1" si="551"/>
        <v>0</v>
      </c>
      <c r="BS449" s="343">
        <f t="shared" ca="1" si="552"/>
        <v>0.04</v>
      </c>
      <c r="BT449" s="342">
        <f t="shared" ca="1" si="553"/>
        <v>0.04</v>
      </c>
      <c r="BU449" s="147">
        <f t="shared" si="554"/>
        <v>0</v>
      </c>
      <c r="BV449" s="148">
        <f t="shared" si="555"/>
        <v>0</v>
      </c>
      <c r="BW449" s="149">
        <f t="shared" ca="1" si="556"/>
        <v>0</v>
      </c>
      <c r="BX449" s="345">
        <f t="shared" ca="1" si="557"/>
        <v>0</v>
      </c>
      <c r="BY449" s="344">
        <f t="shared" ca="1" si="558"/>
        <v>0</v>
      </c>
      <c r="BZ449" s="343">
        <f t="shared" ca="1" si="559"/>
        <v>0.04</v>
      </c>
      <c r="CA449" s="342">
        <f t="shared" ca="1" si="560"/>
        <v>0.04</v>
      </c>
      <c r="CB449" s="147">
        <f t="shared" si="561"/>
        <v>0</v>
      </c>
      <c r="CC449" s="148">
        <f t="shared" si="562"/>
        <v>0</v>
      </c>
      <c r="CD449" s="149">
        <f t="shared" ca="1" si="563"/>
        <v>0</v>
      </c>
      <c r="CE449" s="345">
        <f t="shared" ca="1" si="564"/>
        <v>0</v>
      </c>
      <c r="CF449" s="344">
        <f t="shared" ca="1" si="565"/>
        <v>0</v>
      </c>
      <c r="CG449" s="343">
        <f t="shared" ca="1" si="566"/>
        <v>0.04</v>
      </c>
      <c r="CH449" s="342">
        <f t="shared" ca="1" si="567"/>
        <v>0.04</v>
      </c>
    </row>
    <row r="450" spans="1:86" s="303" customFormat="1" outlineLevel="1">
      <c r="A450" s="303">
        <f t="shared" ca="1" si="572"/>
        <v>2</v>
      </c>
      <c r="B450" s="303" t="str">
        <f t="shared" ca="1" si="546"/>
        <v>EP2 LPD3 LPS3 LPM4</v>
      </c>
      <c r="C450" s="354">
        <f t="shared" si="575"/>
        <v>2</v>
      </c>
      <c r="D450" s="21">
        <v>0</v>
      </c>
      <c r="E450" s="354">
        <f t="shared" ca="1" si="574"/>
        <v>0</v>
      </c>
      <c r="F450" s="354">
        <f t="shared" ca="1" si="573"/>
        <v>0</v>
      </c>
      <c r="G450" s="354">
        <f t="shared" ca="1" si="569"/>
        <v>3</v>
      </c>
      <c r="H450" s="354">
        <f t="shared" ca="1" si="570"/>
        <v>3</v>
      </c>
      <c r="I450" s="354">
        <f t="shared" ca="1" si="571"/>
        <v>4</v>
      </c>
      <c r="BM450" s="303">
        <v>188</v>
      </c>
      <c r="BN450" s="147">
        <f t="shared" si="547"/>
        <v>0</v>
      </c>
      <c r="BO450" s="148">
        <f t="shared" si="548"/>
        <v>0</v>
      </c>
      <c r="BP450" s="149">
        <f t="shared" ca="1" si="549"/>
        <v>0</v>
      </c>
      <c r="BQ450" s="345">
        <f t="shared" ca="1" si="550"/>
        <v>0</v>
      </c>
      <c r="BR450" s="344">
        <f t="shared" ca="1" si="551"/>
        <v>0</v>
      </c>
      <c r="BS450" s="343">
        <f t="shared" ca="1" si="552"/>
        <v>0.04</v>
      </c>
      <c r="BT450" s="342">
        <f t="shared" ca="1" si="553"/>
        <v>0.08</v>
      </c>
      <c r="BU450" s="147">
        <f t="shared" si="554"/>
        <v>0</v>
      </c>
      <c r="BV450" s="148">
        <f t="shared" si="555"/>
        <v>0</v>
      </c>
      <c r="BW450" s="149">
        <f t="shared" ca="1" si="556"/>
        <v>0</v>
      </c>
      <c r="BX450" s="345">
        <f t="shared" ca="1" si="557"/>
        <v>0</v>
      </c>
      <c r="BY450" s="344">
        <f t="shared" ca="1" si="558"/>
        <v>0</v>
      </c>
      <c r="BZ450" s="343">
        <f t="shared" ca="1" si="559"/>
        <v>0.04</v>
      </c>
      <c r="CA450" s="342">
        <f t="shared" ca="1" si="560"/>
        <v>0.08</v>
      </c>
      <c r="CB450" s="147">
        <f t="shared" si="561"/>
        <v>0</v>
      </c>
      <c r="CC450" s="148">
        <f t="shared" si="562"/>
        <v>0</v>
      </c>
      <c r="CD450" s="149">
        <f t="shared" ca="1" si="563"/>
        <v>0</v>
      </c>
      <c r="CE450" s="345">
        <f t="shared" ca="1" si="564"/>
        <v>0</v>
      </c>
      <c r="CF450" s="344">
        <f t="shared" ca="1" si="565"/>
        <v>0</v>
      </c>
      <c r="CG450" s="343">
        <f t="shared" ca="1" si="566"/>
        <v>0.04</v>
      </c>
      <c r="CH450" s="342">
        <f t="shared" ca="1" si="567"/>
        <v>0.08</v>
      </c>
    </row>
    <row r="451" spans="1:86" s="303" customFormat="1" outlineLevel="1">
      <c r="A451" s="303">
        <f t="shared" ca="1" si="572"/>
        <v>2</v>
      </c>
      <c r="B451" s="303" t="str">
        <f t="shared" ca="1" si="546"/>
        <v>EP2 LPD3 LPS4 LPM1</v>
      </c>
      <c r="C451" s="354">
        <f t="shared" si="575"/>
        <v>2</v>
      </c>
      <c r="D451" s="21">
        <v>0</v>
      </c>
      <c r="E451" s="354">
        <f t="shared" ca="1" si="574"/>
        <v>0</v>
      </c>
      <c r="F451" s="354">
        <f t="shared" ca="1" si="573"/>
        <v>0</v>
      </c>
      <c r="G451" s="354">
        <f t="shared" ca="1" si="569"/>
        <v>3</v>
      </c>
      <c r="H451" s="354">
        <f t="shared" ca="1" si="570"/>
        <v>4</v>
      </c>
      <c r="I451" s="354">
        <f t="shared" ca="1" si="571"/>
        <v>1</v>
      </c>
      <c r="BM451" s="303">
        <v>189</v>
      </c>
      <c r="BN451" s="147">
        <f t="shared" si="547"/>
        <v>0</v>
      </c>
      <c r="BO451" s="148">
        <f t="shared" si="548"/>
        <v>0</v>
      </c>
      <c r="BP451" s="149">
        <f t="shared" ca="1" si="549"/>
        <v>0</v>
      </c>
      <c r="BQ451" s="345">
        <f t="shared" ca="1" si="550"/>
        <v>0</v>
      </c>
      <c r="BR451" s="344">
        <f t="shared" ca="1" si="551"/>
        <v>0</v>
      </c>
      <c r="BS451" s="343">
        <f t="shared" ca="1" si="552"/>
        <v>0.08</v>
      </c>
      <c r="BT451" s="342">
        <f t="shared" ca="1" si="553"/>
        <v>-0.05</v>
      </c>
      <c r="BU451" s="147">
        <f t="shared" si="554"/>
        <v>0</v>
      </c>
      <c r="BV451" s="148">
        <f t="shared" si="555"/>
        <v>0</v>
      </c>
      <c r="BW451" s="149">
        <f t="shared" ca="1" si="556"/>
        <v>0</v>
      </c>
      <c r="BX451" s="345">
        <f t="shared" ca="1" si="557"/>
        <v>0</v>
      </c>
      <c r="BY451" s="344">
        <f t="shared" ca="1" si="558"/>
        <v>0</v>
      </c>
      <c r="BZ451" s="343">
        <f t="shared" ca="1" si="559"/>
        <v>0.08</v>
      </c>
      <c r="CA451" s="342">
        <f t="shared" ca="1" si="560"/>
        <v>-0.05</v>
      </c>
      <c r="CB451" s="147">
        <f t="shared" si="561"/>
        <v>0</v>
      </c>
      <c r="CC451" s="148">
        <f t="shared" si="562"/>
        <v>0</v>
      </c>
      <c r="CD451" s="149">
        <f t="shared" ca="1" si="563"/>
        <v>0</v>
      </c>
      <c r="CE451" s="345">
        <f t="shared" ca="1" si="564"/>
        <v>0</v>
      </c>
      <c r="CF451" s="344">
        <f t="shared" ca="1" si="565"/>
        <v>0</v>
      </c>
      <c r="CG451" s="343">
        <f t="shared" ca="1" si="566"/>
        <v>0.08</v>
      </c>
      <c r="CH451" s="342">
        <f t="shared" ca="1" si="567"/>
        <v>-0.05</v>
      </c>
    </row>
    <row r="452" spans="1:86" s="303" customFormat="1" outlineLevel="1">
      <c r="A452" s="303">
        <f t="shared" ca="1" si="572"/>
        <v>2</v>
      </c>
      <c r="B452" s="303" t="str">
        <f t="shared" ca="1" si="546"/>
        <v>EP2 LPD3 LPS4 LPM2</v>
      </c>
      <c r="C452" s="354">
        <f t="shared" si="575"/>
        <v>2</v>
      </c>
      <c r="D452" s="21">
        <v>0</v>
      </c>
      <c r="E452" s="354">
        <f t="shared" ca="1" si="574"/>
        <v>0</v>
      </c>
      <c r="F452" s="354">
        <f t="shared" ca="1" si="573"/>
        <v>0</v>
      </c>
      <c r="G452" s="354">
        <f t="shared" ca="1" si="569"/>
        <v>3</v>
      </c>
      <c r="H452" s="354">
        <f t="shared" ca="1" si="570"/>
        <v>4</v>
      </c>
      <c r="I452" s="354">
        <f t="shared" ca="1" si="571"/>
        <v>2</v>
      </c>
      <c r="BM452" s="303">
        <v>190</v>
      </c>
      <c r="BN452" s="147">
        <f t="shared" si="547"/>
        <v>0</v>
      </c>
      <c r="BO452" s="148">
        <f t="shared" si="548"/>
        <v>0</v>
      </c>
      <c r="BP452" s="149">
        <f t="shared" ca="1" si="549"/>
        <v>0</v>
      </c>
      <c r="BQ452" s="345">
        <f t="shared" ca="1" si="550"/>
        <v>0</v>
      </c>
      <c r="BR452" s="344">
        <f t="shared" ca="1" si="551"/>
        <v>0</v>
      </c>
      <c r="BS452" s="343">
        <f t="shared" ca="1" si="552"/>
        <v>0.08</v>
      </c>
      <c r="BT452" s="342">
        <f t="shared" ca="1" si="553"/>
        <v>0</v>
      </c>
      <c r="BU452" s="147">
        <f t="shared" si="554"/>
        <v>0</v>
      </c>
      <c r="BV452" s="148">
        <f t="shared" si="555"/>
        <v>0</v>
      </c>
      <c r="BW452" s="149">
        <f t="shared" ca="1" si="556"/>
        <v>0</v>
      </c>
      <c r="BX452" s="345">
        <f t="shared" ca="1" si="557"/>
        <v>0</v>
      </c>
      <c r="BY452" s="344">
        <f t="shared" ca="1" si="558"/>
        <v>0</v>
      </c>
      <c r="BZ452" s="343">
        <f t="shared" ca="1" si="559"/>
        <v>0.08</v>
      </c>
      <c r="CA452" s="342">
        <f t="shared" ca="1" si="560"/>
        <v>0</v>
      </c>
      <c r="CB452" s="147">
        <f t="shared" si="561"/>
        <v>0</v>
      </c>
      <c r="CC452" s="148">
        <f t="shared" si="562"/>
        <v>0</v>
      </c>
      <c r="CD452" s="149">
        <f t="shared" ca="1" si="563"/>
        <v>0</v>
      </c>
      <c r="CE452" s="345">
        <f t="shared" ca="1" si="564"/>
        <v>0</v>
      </c>
      <c r="CF452" s="344">
        <f t="shared" ca="1" si="565"/>
        <v>0</v>
      </c>
      <c r="CG452" s="343">
        <f t="shared" ca="1" si="566"/>
        <v>0.08</v>
      </c>
      <c r="CH452" s="342">
        <f t="shared" ca="1" si="567"/>
        <v>0</v>
      </c>
    </row>
    <row r="453" spans="1:86" s="303" customFormat="1" outlineLevel="1">
      <c r="A453" s="303">
        <f t="shared" ca="1" si="572"/>
        <v>2</v>
      </c>
      <c r="B453" s="303" t="str">
        <f t="shared" ca="1" si="546"/>
        <v>EP2 LPD3 LPS4 LPM3</v>
      </c>
      <c r="C453" s="354">
        <f t="shared" si="575"/>
        <v>2</v>
      </c>
      <c r="D453" s="21">
        <v>0</v>
      </c>
      <c r="E453" s="354">
        <f t="shared" ca="1" si="574"/>
        <v>0</v>
      </c>
      <c r="F453" s="354">
        <f t="shared" ca="1" si="573"/>
        <v>0</v>
      </c>
      <c r="G453" s="354">
        <f t="shared" ca="1" si="569"/>
        <v>3</v>
      </c>
      <c r="H453" s="354">
        <f t="shared" ca="1" si="570"/>
        <v>4</v>
      </c>
      <c r="I453" s="354">
        <f t="shared" ca="1" si="571"/>
        <v>3</v>
      </c>
      <c r="BM453" s="303">
        <v>191</v>
      </c>
      <c r="BN453" s="147">
        <f t="shared" si="547"/>
        <v>0</v>
      </c>
      <c r="BO453" s="148">
        <f t="shared" si="548"/>
        <v>0</v>
      </c>
      <c r="BP453" s="149">
        <f t="shared" ca="1" si="549"/>
        <v>0</v>
      </c>
      <c r="BQ453" s="345">
        <f t="shared" ca="1" si="550"/>
        <v>0</v>
      </c>
      <c r="BR453" s="344">
        <f t="shared" ca="1" si="551"/>
        <v>0</v>
      </c>
      <c r="BS453" s="343">
        <f t="shared" ca="1" si="552"/>
        <v>0.08</v>
      </c>
      <c r="BT453" s="342">
        <f t="shared" ca="1" si="553"/>
        <v>0.04</v>
      </c>
      <c r="BU453" s="147">
        <f t="shared" si="554"/>
        <v>0</v>
      </c>
      <c r="BV453" s="148">
        <f t="shared" si="555"/>
        <v>0</v>
      </c>
      <c r="BW453" s="149">
        <f t="shared" ca="1" si="556"/>
        <v>0</v>
      </c>
      <c r="BX453" s="345">
        <f t="shared" ca="1" si="557"/>
        <v>0</v>
      </c>
      <c r="BY453" s="344">
        <f t="shared" ca="1" si="558"/>
        <v>0</v>
      </c>
      <c r="BZ453" s="343">
        <f t="shared" ca="1" si="559"/>
        <v>0.08</v>
      </c>
      <c r="CA453" s="342">
        <f t="shared" ca="1" si="560"/>
        <v>0.04</v>
      </c>
      <c r="CB453" s="147">
        <f t="shared" si="561"/>
        <v>0</v>
      </c>
      <c r="CC453" s="148">
        <f t="shared" si="562"/>
        <v>0</v>
      </c>
      <c r="CD453" s="149">
        <f t="shared" ca="1" si="563"/>
        <v>0</v>
      </c>
      <c r="CE453" s="345">
        <f t="shared" ca="1" si="564"/>
        <v>0</v>
      </c>
      <c r="CF453" s="344">
        <f t="shared" ca="1" si="565"/>
        <v>0</v>
      </c>
      <c r="CG453" s="343">
        <f t="shared" ca="1" si="566"/>
        <v>0.08</v>
      </c>
      <c r="CH453" s="342">
        <f t="shared" ca="1" si="567"/>
        <v>0.04</v>
      </c>
    </row>
    <row r="454" spans="1:86" s="303" customFormat="1" outlineLevel="1">
      <c r="A454" s="303">
        <f t="shared" ca="1" si="572"/>
        <v>2</v>
      </c>
      <c r="B454" s="303" t="str">
        <f t="shared" ca="1" si="546"/>
        <v>EP2 LPD3 LPS4 LPM4</v>
      </c>
      <c r="C454" s="354">
        <f t="shared" si="575"/>
        <v>2</v>
      </c>
      <c r="D454" s="21">
        <v>0</v>
      </c>
      <c r="E454" s="354">
        <f t="shared" ca="1" si="574"/>
        <v>0</v>
      </c>
      <c r="F454" s="354">
        <f t="shared" ca="1" si="573"/>
        <v>0</v>
      </c>
      <c r="G454" s="354">
        <f t="shared" ca="1" si="569"/>
        <v>3</v>
      </c>
      <c r="H454" s="354">
        <f t="shared" ca="1" si="570"/>
        <v>4</v>
      </c>
      <c r="I454" s="354">
        <f t="shared" ca="1" si="571"/>
        <v>4</v>
      </c>
      <c r="BM454" s="303">
        <v>192</v>
      </c>
      <c r="BN454" s="147">
        <f t="shared" si="547"/>
        <v>0</v>
      </c>
      <c r="BO454" s="148">
        <f t="shared" si="548"/>
        <v>0</v>
      </c>
      <c r="BP454" s="149">
        <f t="shared" ca="1" si="549"/>
        <v>0</v>
      </c>
      <c r="BQ454" s="345">
        <f t="shared" ca="1" si="550"/>
        <v>0</v>
      </c>
      <c r="BR454" s="344">
        <f t="shared" ca="1" si="551"/>
        <v>0</v>
      </c>
      <c r="BS454" s="343">
        <f t="shared" ca="1" si="552"/>
        <v>0.08</v>
      </c>
      <c r="BT454" s="342">
        <f t="shared" ca="1" si="553"/>
        <v>0.08</v>
      </c>
      <c r="BU454" s="147">
        <f t="shared" si="554"/>
        <v>0</v>
      </c>
      <c r="BV454" s="148">
        <f t="shared" si="555"/>
        <v>0</v>
      </c>
      <c r="BW454" s="149">
        <f t="shared" ca="1" si="556"/>
        <v>0</v>
      </c>
      <c r="BX454" s="345">
        <f t="shared" ca="1" si="557"/>
        <v>0</v>
      </c>
      <c r="BY454" s="344">
        <f t="shared" ca="1" si="558"/>
        <v>0</v>
      </c>
      <c r="BZ454" s="343">
        <f t="shared" ca="1" si="559"/>
        <v>0.08</v>
      </c>
      <c r="CA454" s="342">
        <f t="shared" ca="1" si="560"/>
        <v>0.08</v>
      </c>
      <c r="CB454" s="147">
        <f t="shared" si="561"/>
        <v>0</v>
      </c>
      <c r="CC454" s="148">
        <f t="shared" si="562"/>
        <v>0</v>
      </c>
      <c r="CD454" s="149">
        <f t="shared" ca="1" si="563"/>
        <v>0</v>
      </c>
      <c r="CE454" s="345">
        <f t="shared" ca="1" si="564"/>
        <v>0</v>
      </c>
      <c r="CF454" s="344">
        <f t="shared" ca="1" si="565"/>
        <v>0</v>
      </c>
      <c r="CG454" s="343">
        <f t="shared" ca="1" si="566"/>
        <v>0.08</v>
      </c>
      <c r="CH454" s="342">
        <f t="shared" ca="1" si="567"/>
        <v>0.08</v>
      </c>
    </row>
    <row r="455" spans="1:86" s="303" customFormat="1" outlineLevel="1">
      <c r="A455" s="303">
        <f t="shared" ca="1" si="572"/>
        <v>2</v>
      </c>
      <c r="B455" s="303" t="str">
        <f t="shared" ref="B455:B518" ca="1" si="576">"EP"&amp;$C455&amp;IF($A455=0," LPAll"&amp;$D455,"")&amp;IF($A455=1," LPD"&amp;$E455&amp;" LPS"&amp;$F455,"")&amp;IF($A455=2," LPD"&amp;$G455&amp;" LPS"&amp;$H455&amp;" LPM"&amp;$I455,"")</f>
        <v>EP2 LPD4 LPS1 LPM1</v>
      </c>
      <c r="C455" s="354">
        <f t="shared" si="575"/>
        <v>2</v>
      </c>
      <c r="D455" s="21">
        <v>0</v>
      </c>
      <c r="E455" s="354">
        <f t="shared" ca="1" si="574"/>
        <v>0</v>
      </c>
      <c r="F455" s="354">
        <f t="shared" ca="1" si="573"/>
        <v>0</v>
      </c>
      <c r="G455" s="354">
        <f t="shared" ca="1" si="569"/>
        <v>4</v>
      </c>
      <c r="H455" s="354">
        <f t="shared" ca="1" si="570"/>
        <v>1</v>
      </c>
      <c r="I455" s="354">
        <f t="shared" ca="1" si="571"/>
        <v>1</v>
      </c>
      <c r="BM455" s="303">
        <v>193</v>
      </c>
      <c r="BN455" s="147">
        <f t="shared" ref="BN455:BN518" si="577">IF($C455=0,0,INDEX($M$263:$M$266,$C455,1))</f>
        <v>0</v>
      </c>
      <c r="BO455" s="148">
        <f t="shared" ref="BO455:BO518" si="578">IF($D455=0,0,INDEX($N$263:$N$266,$D455,1))</f>
        <v>0</v>
      </c>
      <c r="BP455" s="149">
        <f t="shared" ref="BP455:BP518" ca="1" si="579">IF($E455=0,BO455,INDEX($O$263:$O$266,$E455,1))</f>
        <v>0</v>
      </c>
      <c r="BQ455" s="345">
        <f t="shared" ref="BQ455:BQ518" ca="1" si="580">IF($F455=0,BO455,INDEX($P$263:$P$266,$F455,1))</f>
        <v>0</v>
      </c>
      <c r="BR455" s="344">
        <f t="shared" ref="BR455:BR518" ca="1" si="581">IF($G455=0,BP455,INDEX($O$263:$O$266,$G455,1))</f>
        <v>0.05</v>
      </c>
      <c r="BS455" s="343">
        <f t="shared" ref="BS455:BS518" ca="1" si="582">IF($H455=0,BQ455,INDEX($P$263:$P$266,$H455,1))</f>
        <v>-0.05</v>
      </c>
      <c r="BT455" s="342">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345">
        <f t="shared" ref="BX455:BX518" ca="1" si="587">IF($F455=0,BV455,INDEX($P$263:$P$266,$F455,1))</f>
        <v>0</v>
      </c>
      <c r="BY455" s="344">
        <f t="shared" ref="BY455:BY518" ca="1" si="588">IF($G455=0,BW455,INDEX($O$263:$O$266,$G455,1))</f>
        <v>0.05</v>
      </c>
      <c r="BZ455" s="343">
        <f t="shared" ref="BZ455:BZ518" ca="1" si="589">IF($H455=0,BX455,INDEX($P$263:$P$266,$H455,1))</f>
        <v>-0.05</v>
      </c>
      <c r="CA455" s="342">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345">
        <f t="shared" ref="CE455:CE518" ca="1" si="594">IF($F455=0,CC455,INDEX($P$263:$P$266,$F455,1))</f>
        <v>0</v>
      </c>
      <c r="CF455" s="344">
        <f t="shared" ref="CF455:CF518" ca="1" si="595">IF($G455=0,CD455,INDEX($O$263:$O$266,$G455,1))</f>
        <v>0.05</v>
      </c>
      <c r="CG455" s="343">
        <f t="shared" ref="CG455:CG518" ca="1" si="596">IF($H455=0,CE455,INDEX($P$263:$P$266,$H455,1))</f>
        <v>-0.05</v>
      </c>
      <c r="CH455" s="342">
        <f t="shared" ref="CH455:CH518" ca="1" si="597">IF($I455=0,CE455,INDEX($Q$263:$Q$266,$I455,1))</f>
        <v>-0.05</v>
      </c>
    </row>
    <row r="456" spans="1:86" s="303" customFormat="1" outlineLevel="1">
      <c r="A456" s="303">
        <f t="shared" ca="1" si="572"/>
        <v>2</v>
      </c>
      <c r="B456" s="303" t="str">
        <f t="shared" ca="1" si="576"/>
        <v>EP2 LPD4 LPS1 LPM2</v>
      </c>
      <c r="C456" s="354">
        <f t="shared" si="575"/>
        <v>2</v>
      </c>
      <c r="D456" s="21">
        <v>0</v>
      </c>
      <c r="E456" s="354">
        <f t="shared" ca="1" si="574"/>
        <v>0</v>
      </c>
      <c r="F456" s="354">
        <f t="shared" ca="1" si="573"/>
        <v>0</v>
      </c>
      <c r="G456" s="354">
        <f t="shared" ca="1" si="569"/>
        <v>4</v>
      </c>
      <c r="H456" s="354">
        <f t="shared" ca="1" si="570"/>
        <v>1</v>
      </c>
      <c r="I456" s="354">
        <f t="shared" ca="1" si="571"/>
        <v>2</v>
      </c>
      <c r="BM456" s="303">
        <v>194</v>
      </c>
      <c r="BN456" s="147">
        <f t="shared" si="577"/>
        <v>0</v>
      </c>
      <c r="BO456" s="148">
        <f t="shared" si="578"/>
        <v>0</v>
      </c>
      <c r="BP456" s="149">
        <f t="shared" ca="1" si="579"/>
        <v>0</v>
      </c>
      <c r="BQ456" s="345">
        <f t="shared" ca="1" si="580"/>
        <v>0</v>
      </c>
      <c r="BR456" s="344">
        <f t="shared" ca="1" si="581"/>
        <v>0.05</v>
      </c>
      <c r="BS456" s="343">
        <f t="shared" ca="1" si="582"/>
        <v>-0.05</v>
      </c>
      <c r="BT456" s="342">
        <f t="shared" ca="1" si="583"/>
        <v>0</v>
      </c>
      <c r="BU456" s="147">
        <f t="shared" si="584"/>
        <v>0</v>
      </c>
      <c r="BV456" s="148">
        <f t="shared" si="585"/>
        <v>0</v>
      </c>
      <c r="BW456" s="149">
        <f t="shared" ca="1" si="586"/>
        <v>0</v>
      </c>
      <c r="BX456" s="345">
        <f t="shared" ca="1" si="587"/>
        <v>0</v>
      </c>
      <c r="BY456" s="344">
        <f t="shared" ca="1" si="588"/>
        <v>0.05</v>
      </c>
      <c r="BZ456" s="343">
        <f t="shared" ca="1" si="589"/>
        <v>-0.05</v>
      </c>
      <c r="CA456" s="342">
        <f t="shared" ca="1" si="590"/>
        <v>0</v>
      </c>
      <c r="CB456" s="147">
        <f t="shared" si="591"/>
        <v>0</v>
      </c>
      <c r="CC456" s="148">
        <f t="shared" si="592"/>
        <v>0</v>
      </c>
      <c r="CD456" s="149">
        <f t="shared" ca="1" si="593"/>
        <v>0</v>
      </c>
      <c r="CE456" s="345">
        <f t="shared" ca="1" si="594"/>
        <v>0</v>
      </c>
      <c r="CF456" s="344">
        <f t="shared" ca="1" si="595"/>
        <v>0.05</v>
      </c>
      <c r="CG456" s="343">
        <f t="shared" ca="1" si="596"/>
        <v>-0.05</v>
      </c>
      <c r="CH456" s="342">
        <f t="shared" ca="1" si="597"/>
        <v>0</v>
      </c>
    </row>
    <row r="457" spans="1:86" s="303" customFormat="1" outlineLevel="1">
      <c r="A457" s="303">
        <f t="shared" ca="1" si="572"/>
        <v>2</v>
      </c>
      <c r="B457" s="303" t="str">
        <f t="shared" ca="1" si="576"/>
        <v>EP2 LPD4 LPS1 LPM3</v>
      </c>
      <c r="C457" s="354">
        <f t="shared" si="575"/>
        <v>2</v>
      </c>
      <c r="D457" s="21">
        <v>0</v>
      </c>
      <c r="E457" s="354">
        <f t="shared" ca="1" si="574"/>
        <v>0</v>
      </c>
      <c r="F457" s="354">
        <f t="shared" ca="1" si="573"/>
        <v>0</v>
      </c>
      <c r="G457" s="354">
        <f t="shared" ca="1" si="569"/>
        <v>4</v>
      </c>
      <c r="H457" s="354">
        <f t="shared" ca="1" si="570"/>
        <v>1</v>
      </c>
      <c r="I457" s="354">
        <f t="shared" ca="1" si="571"/>
        <v>3</v>
      </c>
      <c r="BM457" s="303">
        <v>195</v>
      </c>
      <c r="BN457" s="147">
        <f t="shared" si="577"/>
        <v>0</v>
      </c>
      <c r="BO457" s="148">
        <f t="shared" si="578"/>
        <v>0</v>
      </c>
      <c r="BP457" s="149">
        <f t="shared" ca="1" si="579"/>
        <v>0</v>
      </c>
      <c r="BQ457" s="345">
        <f t="shared" ca="1" si="580"/>
        <v>0</v>
      </c>
      <c r="BR457" s="344">
        <f t="shared" ca="1" si="581"/>
        <v>0.05</v>
      </c>
      <c r="BS457" s="343">
        <f t="shared" ca="1" si="582"/>
        <v>-0.05</v>
      </c>
      <c r="BT457" s="342">
        <f t="shared" ca="1" si="583"/>
        <v>0.04</v>
      </c>
      <c r="BU457" s="147">
        <f t="shared" si="584"/>
        <v>0</v>
      </c>
      <c r="BV457" s="148">
        <f t="shared" si="585"/>
        <v>0</v>
      </c>
      <c r="BW457" s="149">
        <f t="shared" ca="1" si="586"/>
        <v>0</v>
      </c>
      <c r="BX457" s="345">
        <f t="shared" ca="1" si="587"/>
        <v>0</v>
      </c>
      <c r="BY457" s="344">
        <f t="shared" ca="1" si="588"/>
        <v>0.05</v>
      </c>
      <c r="BZ457" s="343">
        <f t="shared" ca="1" si="589"/>
        <v>-0.05</v>
      </c>
      <c r="CA457" s="342">
        <f t="shared" ca="1" si="590"/>
        <v>0.04</v>
      </c>
      <c r="CB457" s="147">
        <f t="shared" si="591"/>
        <v>0</v>
      </c>
      <c r="CC457" s="148">
        <f t="shared" si="592"/>
        <v>0</v>
      </c>
      <c r="CD457" s="149">
        <f t="shared" ca="1" si="593"/>
        <v>0</v>
      </c>
      <c r="CE457" s="345">
        <f t="shared" ca="1" si="594"/>
        <v>0</v>
      </c>
      <c r="CF457" s="344">
        <f t="shared" ca="1" si="595"/>
        <v>0.05</v>
      </c>
      <c r="CG457" s="343">
        <f t="shared" ca="1" si="596"/>
        <v>-0.05</v>
      </c>
      <c r="CH457" s="342">
        <f t="shared" ca="1" si="597"/>
        <v>0.04</v>
      </c>
    </row>
    <row r="458" spans="1:86" s="303" customFormat="1" outlineLevel="1">
      <c r="A458" s="303">
        <f t="shared" ca="1" si="572"/>
        <v>2</v>
      </c>
      <c r="B458" s="303" t="str">
        <f t="shared" ca="1" si="576"/>
        <v>EP2 LPD4 LPS1 LPM4</v>
      </c>
      <c r="C458" s="354">
        <f t="shared" si="575"/>
        <v>2</v>
      </c>
      <c r="D458" s="21">
        <v>0</v>
      </c>
      <c r="E458" s="354">
        <f t="shared" ca="1" si="574"/>
        <v>0</v>
      </c>
      <c r="F458" s="354">
        <f t="shared" ca="1" si="573"/>
        <v>0</v>
      </c>
      <c r="G458" s="354">
        <f t="shared" ca="1" si="569"/>
        <v>4</v>
      </c>
      <c r="H458" s="354">
        <f t="shared" ca="1" si="570"/>
        <v>1</v>
      </c>
      <c r="I458" s="354">
        <f t="shared" ca="1" si="571"/>
        <v>4</v>
      </c>
      <c r="BM458" s="303">
        <v>196</v>
      </c>
      <c r="BN458" s="147">
        <f t="shared" si="577"/>
        <v>0</v>
      </c>
      <c r="BO458" s="148">
        <f t="shared" si="578"/>
        <v>0</v>
      </c>
      <c r="BP458" s="149">
        <f t="shared" ca="1" si="579"/>
        <v>0</v>
      </c>
      <c r="BQ458" s="345">
        <f t="shared" ca="1" si="580"/>
        <v>0</v>
      </c>
      <c r="BR458" s="344">
        <f t="shared" ca="1" si="581"/>
        <v>0.05</v>
      </c>
      <c r="BS458" s="343">
        <f t="shared" ca="1" si="582"/>
        <v>-0.05</v>
      </c>
      <c r="BT458" s="342">
        <f t="shared" ca="1" si="583"/>
        <v>0.08</v>
      </c>
      <c r="BU458" s="147">
        <f t="shared" si="584"/>
        <v>0</v>
      </c>
      <c r="BV458" s="148">
        <f t="shared" si="585"/>
        <v>0</v>
      </c>
      <c r="BW458" s="149">
        <f t="shared" ca="1" si="586"/>
        <v>0</v>
      </c>
      <c r="BX458" s="345">
        <f t="shared" ca="1" si="587"/>
        <v>0</v>
      </c>
      <c r="BY458" s="344">
        <f t="shared" ca="1" si="588"/>
        <v>0.05</v>
      </c>
      <c r="BZ458" s="343">
        <f t="shared" ca="1" si="589"/>
        <v>-0.05</v>
      </c>
      <c r="CA458" s="342">
        <f t="shared" ca="1" si="590"/>
        <v>0.08</v>
      </c>
      <c r="CB458" s="147">
        <f t="shared" si="591"/>
        <v>0</v>
      </c>
      <c r="CC458" s="148">
        <f t="shared" si="592"/>
        <v>0</v>
      </c>
      <c r="CD458" s="149">
        <f t="shared" ca="1" si="593"/>
        <v>0</v>
      </c>
      <c r="CE458" s="345">
        <f t="shared" ca="1" si="594"/>
        <v>0</v>
      </c>
      <c r="CF458" s="344">
        <f t="shared" ca="1" si="595"/>
        <v>0.05</v>
      </c>
      <c r="CG458" s="343">
        <f t="shared" ca="1" si="596"/>
        <v>-0.05</v>
      </c>
      <c r="CH458" s="342">
        <f t="shared" ca="1" si="597"/>
        <v>0.08</v>
      </c>
    </row>
    <row r="459" spans="1:86" s="303" customFormat="1" outlineLevel="1">
      <c r="A459" s="303">
        <f t="shared" ca="1" si="572"/>
        <v>2</v>
      </c>
      <c r="B459" s="303" t="str">
        <f t="shared" ca="1" si="576"/>
        <v>EP2 LPD4 LPS2 LPM1</v>
      </c>
      <c r="C459" s="354">
        <f t="shared" si="575"/>
        <v>2</v>
      </c>
      <c r="D459" s="21">
        <v>0</v>
      </c>
      <c r="E459" s="354">
        <f t="shared" ca="1" si="574"/>
        <v>0</v>
      </c>
      <c r="F459" s="354">
        <f t="shared" ca="1" si="573"/>
        <v>0</v>
      </c>
      <c r="G459" s="354">
        <f t="shared" ca="1" si="569"/>
        <v>4</v>
      </c>
      <c r="H459" s="354">
        <f t="shared" ca="1" si="570"/>
        <v>2</v>
      </c>
      <c r="I459" s="354">
        <f t="shared" ca="1" si="571"/>
        <v>1</v>
      </c>
      <c r="BM459" s="303">
        <v>197</v>
      </c>
      <c r="BN459" s="147">
        <f t="shared" si="577"/>
        <v>0</v>
      </c>
      <c r="BO459" s="148">
        <f t="shared" si="578"/>
        <v>0</v>
      </c>
      <c r="BP459" s="149">
        <f t="shared" ca="1" si="579"/>
        <v>0</v>
      </c>
      <c r="BQ459" s="345">
        <f t="shared" ca="1" si="580"/>
        <v>0</v>
      </c>
      <c r="BR459" s="344">
        <f t="shared" ca="1" si="581"/>
        <v>0.05</v>
      </c>
      <c r="BS459" s="343">
        <f t="shared" ca="1" si="582"/>
        <v>0</v>
      </c>
      <c r="BT459" s="342">
        <f t="shared" ca="1" si="583"/>
        <v>-0.05</v>
      </c>
      <c r="BU459" s="147">
        <f t="shared" si="584"/>
        <v>0</v>
      </c>
      <c r="BV459" s="148">
        <f t="shared" si="585"/>
        <v>0</v>
      </c>
      <c r="BW459" s="149">
        <f t="shared" ca="1" si="586"/>
        <v>0</v>
      </c>
      <c r="BX459" s="345">
        <f t="shared" ca="1" si="587"/>
        <v>0</v>
      </c>
      <c r="BY459" s="344">
        <f t="shared" ca="1" si="588"/>
        <v>0.05</v>
      </c>
      <c r="BZ459" s="343">
        <f t="shared" ca="1" si="589"/>
        <v>0</v>
      </c>
      <c r="CA459" s="342">
        <f t="shared" ca="1" si="590"/>
        <v>-0.05</v>
      </c>
      <c r="CB459" s="147">
        <f t="shared" si="591"/>
        <v>0</v>
      </c>
      <c r="CC459" s="148">
        <f t="shared" si="592"/>
        <v>0</v>
      </c>
      <c r="CD459" s="149">
        <f t="shared" ca="1" si="593"/>
        <v>0</v>
      </c>
      <c r="CE459" s="345">
        <f t="shared" ca="1" si="594"/>
        <v>0</v>
      </c>
      <c r="CF459" s="344">
        <f t="shared" ca="1" si="595"/>
        <v>0.05</v>
      </c>
      <c r="CG459" s="343">
        <f t="shared" ca="1" si="596"/>
        <v>0</v>
      </c>
      <c r="CH459" s="342">
        <f t="shared" ca="1" si="597"/>
        <v>-0.05</v>
      </c>
    </row>
    <row r="460" spans="1:86" s="303" customFormat="1" outlineLevel="1">
      <c r="A460" s="303">
        <f t="shared" ca="1" si="572"/>
        <v>2</v>
      </c>
      <c r="B460" s="303" t="str">
        <f t="shared" ca="1" si="576"/>
        <v>EP2 LPD4 LPS2 LPM2</v>
      </c>
      <c r="C460" s="354">
        <f t="shared" si="575"/>
        <v>2</v>
      </c>
      <c r="D460" s="21">
        <v>0</v>
      </c>
      <c r="E460" s="354">
        <f t="shared" ca="1" si="574"/>
        <v>0</v>
      </c>
      <c r="F460" s="354">
        <f t="shared" ca="1" si="573"/>
        <v>0</v>
      </c>
      <c r="G460" s="354">
        <f t="shared" ca="1" si="569"/>
        <v>4</v>
      </c>
      <c r="H460" s="354">
        <f t="shared" ca="1" si="570"/>
        <v>2</v>
      </c>
      <c r="I460" s="354">
        <f t="shared" ca="1" si="571"/>
        <v>2</v>
      </c>
      <c r="BM460" s="303">
        <v>198</v>
      </c>
      <c r="BN460" s="147">
        <f t="shared" si="577"/>
        <v>0</v>
      </c>
      <c r="BO460" s="148">
        <f t="shared" si="578"/>
        <v>0</v>
      </c>
      <c r="BP460" s="149">
        <f t="shared" ca="1" si="579"/>
        <v>0</v>
      </c>
      <c r="BQ460" s="345">
        <f t="shared" ca="1" si="580"/>
        <v>0</v>
      </c>
      <c r="BR460" s="344">
        <f t="shared" ca="1" si="581"/>
        <v>0.05</v>
      </c>
      <c r="BS460" s="343">
        <f t="shared" ca="1" si="582"/>
        <v>0</v>
      </c>
      <c r="BT460" s="342">
        <f t="shared" ca="1" si="583"/>
        <v>0</v>
      </c>
      <c r="BU460" s="147">
        <f t="shared" si="584"/>
        <v>0</v>
      </c>
      <c r="BV460" s="148">
        <f t="shared" si="585"/>
        <v>0</v>
      </c>
      <c r="BW460" s="149">
        <f t="shared" ca="1" si="586"/>
        <v>0</v>
      </c>
      <c r="BX460" s="345">
        <f t="shared" ca="1" si="587"/>
        <v>0</v>
      </c>
      <c r="BY460" s="344">
        <f t="shared" ca="1" si="588"/>
        <v>0.05</v>
      </c>
      <c r="BZ460" s="343">
        <f t="shared" ca="1" si="589"/>
        <v>0</v>
      </c>
      <c r="CA460" s="342">
        <f t="shared" ca="1" si="590"/>
        <v>0</v>
      </c>
      <c r="CB460" s="147">
        <f t="shared" si="591"/>
        <v>0</v>
      </c>
      <c r="CC460" s="148">
        <f t="shared" si="592"/>
        <v>0</v>
      </c>
      <c r="CD460" s="149">
        <f t="shared" ca="1" si="593"/>
        <v>0</v>
      </c>
      <c r="CE460" s="345">
        <f t="shared" ca="1" si="594"/>
        <v>0</v>
      </c>
      <c r="CF460" s="344">
        <f t="shared" ca="1" si="595"/>
        <v>0.05</v>
      </c>
      <c r="CG460" s="343">
        <f t="shared" ca="1" si="596"/>
        <v>0</v>
      </c>
      <c r="CH460" s="342">
        <f t="shared" ca="1" si="597"/>
        <v>0</v>
      </c>
    </row>
    <row r="461" spans="1:86" s="303" customFormat="1" outlineLevel="1">
      <c r="A461" s="303">
        <f t="shared" ca="1" si="572"/>
        <v>2</v>
      </c>
      <c r="B461" s="303" t="str">
        <f t="shared" ca="1" si="576"/>
        <v>EP2 LPD4 LPS2 LPM3</v>
      </c>
      <c r="C461" s="354">
        <f t="shared" si="575"/>
        <v>2</v>
      </c>
      <c r="D461" s="21">
        <v>0</v>
      </c>
      <c r="E461" s="354">
        <f t="shared" ca="1" si="574"/>
        <v>0</v>
      </c>
      <c r="F461" s="354">
        <f t="shared" ca="1" si="573"/>
        <v>0</v>
      </c>
      <c r="G461" s="354">
        <f t="shared" ca="1" si="569"/>
        <v>4</v>
      </c>
      <c r="H461" s="354">
        <f t="shared" ca="1" si="570"/>
        <v>2</v>
      </c>
      <c r="I461" s="354">
        <f t="shared" ca="1" si="571"/>
        <v>3</v>
      </c>
      <c r="BM461" s="303">
        <v>199</v>
      </c>
      <c r="BN461" s="147">
        <f t="shared" si="577"/>
        <v>0</v>
      </c>
      <c r="BO461" s="148">
        <f t="shared" si="578"/>
        <v>0</v>
      </c>
      <c r="BP461" s="149">
        <f t="shared" ca="1" si="579"/>
        <v>0</v>
      </c>
      <c r="BQ461" s="345">
        <f t="shared" ca="1" si="580"/>
        <v>0</v>
      </c>
      <c r="BR461" s="344">
        <f t="shared" ca="1" si="581"/>
        <v>0.05</v>
      </c>
      <c r="BS461" s="343">
        <f t="shared" ca="1" si="582"/>
        <v>0</v>
      </c>
      <c r="BT461" s="342">
        <f t="shared" ca="1" si="583"/>
        <v>0.04</v>
      </c>
      <c r="BU461" s="147">
        <f t="shared" si="584"/>
        <v>0</v>
      </c>
      <c r="BV461" s="148">
        <f t="shared" si="585"/>
        <v>0</v>
      </c>
      <c r="BW461" s="149">
        <f t="shared" ca="1" si="586"/>
        <v>0</v>
      </c>
      <c r="BX461" s="345">
        <f t="shared" ca="1" si="587"/>
        <v>0</v>
      </c>
      <c r="BY461" s="344">
        <f t="shared" ca="1" si="588"/>
        <v>0.05</v>
      </c>
      <c r="BZ461" s="343">
        <f t="shared" ca="1" si="589"/>
        <v>0</v>
      </c>
      <c r="CA461" s="342">
        <f t="shared" ca="1" si="590"/>
        <v>0.04</v>
      </c>
      <c r="CB461" s="147">
        <f t="shared" si="591"/>
        <v>0</v>
      </c>
      <c r="CC461" s="148">
        <f t="shared" si="592"/>
        <v>0</v>
      </c>
      <c r="CD461" s="149">
        <f t="shared" ca="1" si="593"/>
        <v>0</v>
      </c>
      <c r="CE461" s="345">
        <f t="shared" ca="1" si="594"/>
        <v>0</v>
      </c>
      <c r="CF461" s="344">
        <f t="shared" ca="1" si="595"/>
        <v>0.05</v>
      </c>
      <c r="CG461" s="343">
        <f t="shared" ca="1" si="596"/>
        <v>0</v>
      </c>
      <c r="CH461" s="342">
        <f t="shared" ca="1" si="597"/>
        <v>0.04</v>
      </c>
    </row>
    <row r="462" spans="1:86" s="303" customFormat="1" outlineLevel="1">
      <c r="A462" s="303">
        <f t="shared" ca="1" si="572"/>
        <v>2</v>
      </c>
      <c r="B462" s="303" t="str">
        <f t="shared" ca="1" si="576"/>
        <v>EP2 LPD4 LPS2 LPM4</v>
      </c>
      <c r="C462" s="354">
        <f t="shared" si="575"/>
        <v>2</v>
      </c>
      <c r="D462" s="21">
        <v>0</v>
      </c>
      <c r="E462" s="354">
        <f t="shared" ca="1" si="574"/>
        <v>0</v>
      </c>
      <c r="F462" s="354">
        <f t="shared" ca="1" si="573"/>
        <v>0</v>
      </c>
      <c r="G462" s="354">
        <f t="shared" ca="1" si="569"/>
        <v>4</v>
      </c>
      <c r="H462" s="354">
        <f t="shared" ca="1" si="570"/>
        <v>2</v>
      </c>
      <c r="I462" s="354">
        <f t="shared" ca="1" si="571"/>
        <v>4</v>
      </c>
      <c r="BM462" s="303">
        <v>200</v>
      </c>
      <c r="BN462" s="147">
        <f t="shared" si="577"/>
        <v>0</v>
      </c>
      <c r="BO462" s="148">
        <f t="shared" si="578"/>
        <v>0</v>
      </c>
      <c r="BP462" s="149">
        <f t="shared" ca="1" si="579"/>
        <v>0</v>
      </c>
      <c r="BQ462" s="345">
        <f t="shared" ca="1" si="580"/>
        <v>0</v>
      </c>
      <c r="BR462" s="344">
        <f t="shared" ca="1" si="581"/>
        <v>0.05</v>
      </c>
      <c r="BS462" s="343">
        <f t="shared" ca="1" si="582"/>
        <v>0</v>
      </c>
      <c r="BT462" s="342">
        <f t="shared" ca="1" si="583"/>
        <v>0.08</v>
      </c>
      <c r="BU462" s="147">
        <f t="shared" si="584"/>
        <v>0</v>
      </c>
      <c r="BV462" s="148">
        <f t="shared" si="585"/>
        <v>0</v>
      </c>
      <c r="BW462" s="149">
        <f t="shared" ca="1" si="586"/>
        <v>0</v>
      </c>
      <c r="BX462" s="345">
        <f t="shared" ca="1" si="587"/>
        <v>0</v>
      </c>
      <c r="BY462" s="344">
        <f t="shared" ca="1" si="588"/>
        <v>0.05</v>
      </c>
      <c r="BZ462" s="343">
        <f t="shared" ca="1" si="589"/>
        <v>0</v>
      </c>
      <c r="CA462" s="342">
        <f t="shared" ca="1" si="590"/>
        <v>0.08</v>
      </c>
      <c r="CB462" s="147">
        <f t="shared" si="591"/>
        <v>0</v>
      </c>
      <c r="CC462" s="148">
        <f t="shared" si="592"/>
        <v>0</v>
      </c>
      <c r="CD462" s="149">
        <f t="shared" ca="1" si="593"/>
        <v>0</v>
      </c>
      <c r="CE462" s="345">
        <f t="shared" ca="1" si="594"/>
        <v>0</v>
      </c>
      <c r="CF462" s="344">
        <f t="shared" ca="1" si="595"/>
        <v>0.05</v>
      </c>
      <c r="CG462" s="343">
        <f t="shared" ca="1" si="596"/>
        <v>0</v>
      </c>
      <c r="CH462" s="342">
        <f t="shared" ca="1" si="597"/>
        <v>0.08</v>
      </c>
    </row>
    <row r="463" spans="1:86" s="303" customFormat="1" outlineLevel="1">
      <c r="A463" s="303">
        <f t="shared" ca="1" si="572"/>
        <v>2</v>
      </c>
      <c r="B463" s="303" t="str">
        <f t="shared" ca="1" si="576"/>
        <v>EP2 LPD4 LPS3 LPM1</v>
      </c>
      <c r="C463" s="354">
        <f t="shared" si="575"/>
        <v>2</v>
      </c>
      <c r="D463" s="21">
        <v>0</v>
      </c>
      <c r="E463" s="354">
        <f t="shared" ca="1" si="574"/>
        <v>0</v>
      </c>
      <c r="F463" s="354">
        <f t="shared" ca="1" si="573"/>
        <v>0</v>
      </c>
      <c r="G463" s="354">
        <f t="shared" ca="1" si="569"/>
        <v>4</v>
      </c>
      <c r="H463" s="354">
        <f t="shared" ca="1" si="570"/>
        <v>3</v>
      </c>
      <c r="I463" s="354">
        <f t="shared" ca="1" si="571"/>
        <v>1</v>
      </c>
      <c r="BM463" s="303">
        <v>201</v>
      </c>
      <c r="BN463" s="147">
        <f t="shared" si="577"/>
        <v>0</v>
      </c>
      <c r="BO463" s="148">
        <f t="shared" si="578"/>
        <v>0</v>
      </c>
      <c r="BP463" s="149">
        <f t="shared" ca="1" si="579"/>
        <v>0</v>
      </c>
      <c r="BQ463" s="345">
        <f t="shared" ca="1" si="580"/>
        <v>0</v>
      </c>
      <c r="BR463" s="344">
        <f t="shared" ca="1" si="581"/>
        <v>0.05</v>
      </c>
      <c r="BS463" s="343">
        <f t="shared" ca="1" si="582"/>
        <v>0.04</v>
      </c>
      <c r="BT463" s="342">
        <f t="shared" ca="1" si="583"/>
        <v>-0.05</v>
      </c>
      <c r="BU463" s="147">
        <f t="shared" si="584"/>
        <v>0</v>
      </c>
      <c r="BV463" s="148">
        <f t="shared" si="585"/>
        <v>0</v>
      </c>
      <c r="BW463" s="149">
        <f t="shared" ca="1" si="586"/>
        <v>0</v>
      </c>
      <c r="BX463" s="345">
        <f t="shared" ca="1" si="587"/>
        <v>0</v>
      </c>
      <c r="BY463" s="344">
        <f t="shared" ca="1" si="588"/>
        <v>0.05</v>
      </c>
      <c r="BZ463" s="343">
        <f t="shared" ca="1" si="589"/>
        <v>0.04</v>
      </c>
      <c r="CA463" s="342">
        <f t="shared" ca="1" si="590"/>
        <v>-0.05</v>
      </c>
      <c r="CB463" s="147">
        <f t="shared" si="591"/>
        <v>0</v>
      </c>
      <c r="CC463" s="148">
        <f t="shared" si="592"/>
        <v>0</v>
      </c>
      <c r="CD463" s="149">
        <f t="shared" ca="1" si="593"/>
        <v>0</v>
      </c>
      <c r="CE463" s="345">
        <f t="shared" ca="1" si="594"/>
        <v>0</v>
      </c>
      <c r="CF463" s="344">
        <f t="shared" ca="1" si="595"/>
        <v>0.05</v>
      </c>
      <c r="CG463" s="343">
        <f t="shared" ca="1" si="596"/>
        <v>0.04</v>
      </c>
      <c r="CH463" s="342">
        <f t="shared" ca="1" si="597"/>
        <v>-0.05</v>
      </c>
    </row>
    <row r="464" spans="1:86" s="303" customFormat="1" outlineLevel="1">
      <c r="A464" s="303">
        <f t="shared" ca="1" si="572"/>
        <v>2</v>
      </c>
      <c r="B464" s="303" t="str">
        <f t="shared" ca="1" si="576"/>
        <v>EP2 LPD4 LPS3 LPM2</v>
      </c>
      <c r="C464" s="354">
        <f t="shared" si="575"/>
        <v>2</v>
      </c>
      <c r="D464" s="21">
        <v>0</v>
      </c>
      <c r="E464" s="354">
        <f t="shared" ca="1" si="574"/>
        <v>0</v>
      </c>
      <c r="F464" s="354">
        <f t="shared" ca="1" si="573"/>
        <v>0</v>
      </c>
      <c r="G464" s="354">
        <f t="shared" ca="1" si="569"/>
        <v>4</v>
      </c>
      <c r="H464" s="354">
        <f t="shared" ca="1" si="570"/>
        <v>3</v>
      </c>
      <c r="I464" s="354">
        <f t="shared" ca="1" si="571"/>
        <v>2</v>
      </c>
      <c r="BM464" s="303">
        <v>202</v>
      </c>
      <c r="BN464" s="147">
        <f t="shared" si="577"/>
        <v>0</v>
      </c>
      <c r="BO464" s="148">
        <f t="shared" si="578"/>
        <v>0</v>
      </c>
      <c r="BP464" s="149">
        <f t="shared" ca="1" si="579"/>
        <v>0</v>
      </c>
      <c r="BQ464" s="345">
        <f t="shared" ca="1" si="580"/>
        <v>0</v>
      </c>
      <c r="BR464" s="344">
        <f t="shared" ca="1" si="581"/>
        <v>0.05</v>
      </c>
      <c r="BS464" s="343">
        <f t="shared" ca="1" si="582"/>
        <v>0.04</v>
      </c>
      <c r="BT464" s="342">
        <f t="shared" ca="1" si="583"/>
        <v>0</v>
      </c>
      <c r="BU464" s="147">
        <f t="shared" si="584"/>
        <v>0</v>
      </c>
      <c r="BV464" s="148">
        <f t="shared" si="585"/>
        <v>0</v>
      </c>
      <c r="BW464" s="149">
        <f t="shared" ca="1" si="586"/>
        <v>0</v>
      </c>
      <c r="BX464" s="345">
        <f t="shared" ca="1" si="587"/>
        <v>0</v>
      </c>
      <c r="BY464" s="344">
        <f t="shared" ca="1" si="588"/>
        <v>0.05</v>
      </c>
      <c r="BZ464" s="343">
        <f t="shared" ca="1" si="589"/>
        <v>0.04</v>
      </c>
      <c r="CA464" s="342">
        <f t="shared" ca="1" si="590"/>
        <v>0</v>
      </c>
      <c r="CB464" s="147">
        <f t="shared" si="591"/>
        <v>0</v>
      </c>
      <c r="CC464" s="148">
        <f t="shared" si="592"/>
        <v>0</v>
      </c>
      <c r="CD464" s="149">
        <f t="shared" ca="1" si="593"/>
        <v>0</v>
      </c>
      <c r="CE464" s="345">
        <f t="shared" ca="1" si="594"/>
        <v>0</v>
      </c>
      <c r="CF464" s="344">
        <f t="shared" ca="1" si="595"/>
        <v>0.05</v>
      </c>
      <c r="CG464" s="343">
        <f t="shared" ca="1" si="596"/>
        <v>0.04</v>
      </c>
      <c r="CH464" s="342">
        <f t="shared" ca="1" si="597"/>
        <v>0</v>
      </c>
    </row>
    <row r="465" spans="1:86" s="303" customFormat="1" outlineLevel="1">
      <c r="A465" s="303">
        <f t="shared" ca="1" si="572"/>
        <v>2</v>
      </c>
      <c r="B465" s="303" t="str">
        <f t="shared" ca="1" si="576"/>
        <v>EP2 LPD4 LPS3 LPM3</v>
      </c>
      <c r="C465" s="354">
        <f t="shared" si="575"/>
        <v>2</v>
      </c>
      <c r="D465" s="21">
        <v>0</v>
      </c>
      <c r="E465" s="354">
        <f t="shared" ca="1" si="574"/>
        <v>0</v>
      </c>
      <c r="F465" s="354">
        <f t="shared" ca="1" si="573"/>
        <v>0</v>
      </c>
      <c r="G465" s="354">
        <f t="shared" ca="1" si="569"/>
        <v>4</v>
      </c>
      <c r="H465" s="354">
        <f t="shared" ca="1" si="570"/>
        <v>3</v>
      </c>
      <c r="I465" s="354">
        <f t="shared" ca="1" si="571"/>
        <v>3</v>
      </c>
      <c r="BM465" s="303">
        <v>203</v>
      </c>
      <c r="BN465" s="147">
        <f t="shared" si="577"/>
        <v>0</v>
      </c>
      <c r="BO465" s="148">
        <f t="shared" si="578"/>
        <v>0</v>
      </c>
      <c r="BP465" s="149">
        <f t="shared" ca="1" si="579"/>
        <v>0</v>
      </c>
      <c r="BQ465" s="345">
        <f t="shared" ca="1" si="580"/>
        <v>0</v>
      </c>
      <c r="BR465" s="344">
        <f t="shared" ca="1" si="581"/>
        <v>0.05</v>
      </c>
      <c r="BS465" s="343">
        <f t="shared" ca="1" si="582"/>
        <v>0.04</v>
      </c>
      <c r="BT465" s="342">
        <f t="shared" ca="1" si="583"/>
        <v>0.04</v>
      </c>
      <c r="BU465" s="147">
        <f t="shared" si="584"/>
        <v>0</v>
      </c>
      <c r="BV465" s="148">
        <f t="shared" si="585"/>
        <v>0</v>
      </c>
      <c r="BW465" s="149">
        <f t="shared" ca="1" si="586"/>
        <v>0</v>
      </c>
      <c r="BX465" s="345">
        <f t="shared" ca="1" si="587"/>
        <v>0</v>
      </c>
      <c r="BY465" s="344">
        <f t="shared" ca="1" si="588"/>
        <v>0.05</v>
      </c>
      <c r="BZ465" s="343">
        <f t="shared" ca="1" si="589"/>
        <v>0.04</v>
      </c>
      <c r="CA465" s="342">
        <f t="shared" ca="1" si="590"/>
        <v>0.04</v>
      </c>
      <c r="CB465" s="147">
        <f t="shared" si="591"/>
        <v>0</v>
      </c>
      <c r="CC465" s="148">
        <f t="shared" si="592"/>
        <v>0</v>
      </c>
      <c r="CD465" s="149">
        <f t="shared" ca="1" si="593"/>
        <v>0</v>
      </c>
      <c r="CE465" s="345">
        <f t="shared" ca="1" si="594"/>
        <v>0</v>
      </c>
      <c r="CF465" s="344">
        <f t="shared" ca="1" si="595"/>
        <v>0.05</v>
      </c>
      <c r="CG465" s="343">
        <f t="shared" ca="1" si="596"/>
        <v>0.04</v>
      </c>
      <c r="CH465" s="342">
        <f t="shared" ca="1" si="597"/>
        <v>0.04</v>
      </c>
    </row>
    <row r="466" spans="1:86" s="303" customFormat="1" outlineLevel="1">
      <c r="A466" s="303">
        <f t="shared" ca="1" si="572"/>
        <v>2</v>
      </c>
      <c r="B466" s="303" t="str">
        <f t="shared" ca="1" si="576"/>
        <v>EP2 LPD4 LPS3 LPM4</v>
      </c>
      <c r="C466" s="354">
        <f t="shared" si="575"/>
        <v>2</v>
      </c>
      <c r="D466" s="21">
        <v>0</v>
      </c>
      <c r="E466" s="354">
        <f t="shared" ca="1" si="574"/>
        <v>0</v>
      </c>
      <c r="F466" s="354">
        <f t="shared" ca="1" si="573"/>
        <v>0</v>
      </c>
      <c r="G466" s="354">
        <f t="shared" ca="1" si="569"/>
        <v>4</v>
      </c>
      <c r="H466" s="354">
        <f t="shared" ca="1" si="570"/>
        <v>3</v>
      </c>
      <c r="I466" s="354">
        <f t="shared" ca="1" si="571"/>
        <v>4</v>
      </c>
      <c r="BM466" s="303">
        <v>204</v>
      </c>
      <c r="BN466" s="147">
        <f t="shared" si="577"/>
        <v>0</v>
      </c>
      <c r="BO466" s="148">
        <f t="shared" si="578"/>
        <v>0</v>
      </c>
      <c r="BP466" s="149">
        <f t="shared" ca="1" si="579"/>
        <v>0</v>
      </c>
      <c r="BQ466" s="345">
        <f t="shared" ca="1" si="580"/>
        <v>0</v>
      </c>
      <c r="BR466" s="344">
        <f t="shared" ca="1" si="581"/>
        <v>0.05</v>
      </c>
      <c r="BS466" s="343">
        <f t="shared" ca="1" si="582"/>
        <v>0.04</v>
      </c>
      <c r="BT466" s="342">
        <f t="shared" ca="1" si="583"/>
        <v>0.08</v>
      </c>
      <c r="BU466" s="147">
        <f t="shared" si="584"/>
        <v>0</v>
      </c>
      <c r="BV466" s="148">
        <f t="shared" si="585"/>
        <v>0</v>
      </c>
      <c r="BW466" s="149">
        <f t="shared" ca="1" si="586"/>
        <v>0</v>
      </c>
      <c r="BX466" s="345">
        <f t="shared" ca="1" si="587"/>
        <v>0</v>
      </c>
      <c r="BY466" s="344">
        <f t="shared" ca="1" si="588"/>
        <v>0.05</v>
      </c>
      <c r="BZ466" s="343">
        <f t="shared" ca="1" si="589"/>
        <v>0.04</v>
      </c>
      <c r="CA466" s="342">
        <f t="shared" ca="1" si="590"/>
        <v>0.08</v>
      </c>
      <c r="CB466" s="147">
        <f t="shared" si="591"/>
        <v>0</v>
      </c>
      <c r="CC466" s="148">
        <f t="shared" si="592"/>
        <v>0</v>
      </c>
      <c r="CD466" s="149">
        <f t="shared" ca="1" si="593"/>
        <v>0</v>
      </c>
      <c r="CE466" s="345">
        <f t="shared" ca="1" si="594"/>
        <v>0</v>
      </c>
      <c r="CF466" s="344">
        <f t="shared" ca="1" si="595"/>
        <v>0.05</v>
      </c>
      <c r="CG466" s="343">
        <f t="shared" ca="1" si="596"/>
        <v>0.04</v>
      </c>
      <c r="CH466" s="342">
        <f t="shared" ca="1" si="597"/>
        <v>0.08</v>
      </c>
    </row>
    <row r="467" spans="1:86" s="303" customFormat="1" outlineLevel="1">
      <c r="A467" s="303">
        <f t="shared" ca="1" si="572"/>
        <v>2</v>
      </c>
      <c r="B467" s="303" t="str">
        <f t="shared" ca="1" si="576"/>
        <v>EP2 LPD4 LPS4 LPM1</v>
      </c>
      <c r="C467" s="354">
        <f t="shared" si="575"/>
        <v>2</v>
      </c>
      <c r="D467" s="21">
        <v>0</v>
      </c>
      <c r="E467" s="354">
        <f t="shared" ca="1" si="574"/>
        <v>0</v>
      </c>
      <c r="F467" s="354">
        <f t="shared" ca="1" si="573"/>
        <v>0</v>
      </c>
      <c r="G467" s="354">
        <f t="shared" ca="1" si="569"/>
        <v>4</v>
      </c>
      <c r="H467" s="354">
        <f t="shared" ca="1" si="570"/>
        <v>4</v>
      </c>
      <c r="I467" s="354">
        <f t="shared" ca="1" si="571"/>
        <v>1</v>
      </c>
      <c r="BM467" s="303">
        <v>205</v>
      </c>
      <c r="BN467" s="147">
        <f t="shared" si="577"/>
        <v>0</v>
      </c>
      <c r="BO467" s="148">
        <f t="shared" si="578"/>
        <v>0</v>
      </c>
      <c r="BP467" s="149">
        <f t="shared" ca="1" si="579"/>
        <v>0</v>
      </c>
      <c r="BQ467" s="345">
        <f t="shared" ca="1" si="580"/>
        <v>0</v>
      </c>
      <c r="BR467" s="344">
        <f t="shared" ca="1" si="581"/>
        <v>0.05</v>
      </c>
      <c r="BS467" s="343">
        <f t="shared" ca="1" si="582"/>
        <v>0.08</v>
      </c>
      <c r="BT467" s="342">
        <f t="shared" ca="1" si="583"/>
        <v>-0.05</v>
      </c>
      <c r="BU467" s="147">
        <f t="shared" si="584"/>
        <v>0</v>
      </c>
      <c r="BV467" s="148">
        <f t="shared" si="585"/>
        <v>0</v>
      </c>
      <c r="BW467" s="149">
        <f t="shared" ca="1" si="586"/>
        <v>0</v>
      </c>
      <c r="BX467" s="345">
        <f t="shared" ca="1" si="587"/>
        <v>0</v>
      </c>
      <c r="BY467" s="344">
        <f t="shared" ca="1" si="588"/>
        <v>0.05</v>
      </c>
      <c r="BZ467" s="343">
        <f t="shared" ca="1" si="589"/>
        <v>0.08</v>
      </c>
      <c r="CA467" s="342">
        <f t="shared" ca="1" si="590"/>
        <v>-0.05</v>
      </c>
      <c r="CB467" s="147">
        <f t="shared" si="591"/>
        <v>0</v>
      </c>
      <c r="CC467" s="148">
        <f t="shared" si="592"/>
        <v>0</v>
      </c>
      <c r="CD467" s="149">
        <f t="shared" ca="1" si="593"/>
        <v>0</v>
      </c>
      <c r="CE467" s="345">
        <f t="shared" ca="1" si="594"/>
        <v>0</v>
      </c>
      <c r="CF467" s="344">
        <f t="shared" ca="1" si="595"/>
        <v>0.05</v>
      </c>
      <c r="CG467" s="343">
        <f t="shared" ca="1" si="596"/>
        <v>0.08</v>
      </c>
      <c r="CH467" s="342">
        <f t="shared" ca="1" si="597"/>
        <v>-0.05</v>
      </c>
    </row>
    <row r="468" spans="1:86" s="303" customFormat="1" outlineLevel="1">
      <c r="A468" s="303">
        <f t="shared" ca="1" si="572"/>
        <v>2</v>
      </c>
      <c r="B468" s="303" t="str">
        <f t="shared" ca="1" si="576"/>
        <v>EP2 LPD4 LPS4 LPM2</v>
      </c>
      <c r="C468" s="354">
        <f t="shared" si="575"/>
        <v>2</v>
      </c>
      <c r="D468" s="21">
        <v>0</v>
      </c>
      <c r="E468" s="354">
        <f t="shared" ca="1" si="574"/>
        <v>0</v>
      </c>
      <c r="F468" s="354">
        <f t="shared" ca="1" si="573"/>
        <v>0</v>
      </c>
      <c r="G468" s="354">
        <f t="shared" ca="1" si="569"/>
        <v>4</v>
      </c>
      <c r="H468" s="354">
        <f t="shared" ca="1" si="570"/>
        <v>4</v>
      </c>
      <c r="I468" s="354">
        <f t="shared" ca="1" si="571"/>
        <v>2</v>
      </c>
      <c r="BM468" s="303">
        <v>206</v>
      </c>
      <c r="BN468" s="147">
        <f t="shared" si="577"/>
        <v>0</v>
      </c>
      <c r="BO468" s="148">
        <f t="shared" si="578"/>
        <v>0</v>
      </c>
      <c r="BP468" s="149">
        <f t="shared" ca="1" si="579"/>
        <v>0</v>
      </c>
      <c r="BQ468" s="345">
        <f t="shared" ca="1" si="580"/>
        <v>0</v>
      </c>
      <c r="BR468" s="344">
        <f t="shared" ca="1" si="581"/>
        <v>0.05</v>
      </c>
      <c r="BS468" s="343">
        <f t="shared" ca="1" si="582"/>
        <v>0.08</v>
      </c>
      <c r="BT468" s="342">
        <f t="shared" ca="1" si="583"/>
        <v>0</v>
      </c>
      <c r="BU468" s="147">
        <f t="shared" si="584"/>
        <v>0</v>
      </c>
      <c r="BV468" s="148">
        <f t="shared" si="585"/>
        <v>0</v>
      </c>
      <c r="BW468" s="149">
        <f t="shared" ca="1" si="586"/>
        <v>0</v>
      </c>
      <c r="BX468" s="345">
        <f t="shared" ca="1" si="587"/>
        <v>0</v>
      </c>
      <c r="BY468" s="344">
        <f t="shared" ca="1" si="588"/>
        <v>0.05</v>
      </c>
      <c r="BZ468" s="343">
        <f t="shared" ca="1" si="589"/>
        <v>0.08</v>
      </c>
      <c r="CA468" s="342">
        <f t="shared" ca="1" si="590"/>
        <v>0</v>
      </c>
      <c r="CB468" s="147">
        <f t="shared" si="591"/>
        <v>0</v>
      </c>
      <c r="CC468" s="148">
        <f t="shared" si="592"/>
        <v>0</v>
      </c>
      <c r="CD468" s="149">
        <f t="shared" ca="1" si="593"/>
        <v>0</v>
      </c>
      <c r="CE468" s="345">
        <f t="shared" ca="1" si="594"/>
        <v>0</v>
      </c>
      <c r="CF468" s="344">
        <f t="shared" ca="1" si="595"/>
        <v>0.05</v>
      </c>
      <c r="CG468" s="343">
        <f t="shared" ca="1" si="596"/>
        <v>0.08</v>
      </c>
      <c r="CH468" s="342">
        <f t="shared" ca="1" si="597"/>
        <v>0</v>
      </c>
    </row>
    <row r="469" spans="1:86" s="303" customFormat="1" outlineLevel="1">
      <c r="A469" s="303">
        <f t="shared" ca="1" si="572"/>
        <v>2</v>
      </c>
      <c r="B469" s="303" t="str">
        <f t="shared" ca="1" si="576"/>
        <v>EP2 LPD4 LPS4 LPM3</v>
      </c>
      <c r="C469" s="354">
        <f t="shared" si="575"/>
        <v>2</v>
      </c>
      <c r="D469" s="21">
        <v>0</v>
      </c>
      <c r="E469" s="354">
        <f t="shared" ca="1" si="574"/>
        <v>0</v>
      </c>
      <c r="F469" s="354">
        <f t="shared" ca="1" si="573"/>
        <v>0</v>
      </c>
      <c r="G469" s="354">
        <f t="shared" ca="1" si="569"/>
        <v>4</v>
      </c>
      <c r="H469" s="354">
        <f t="shared" ca="1" si="570"/>
        <v>4</v>
      </c>
      <c r="I469" s="354">
        <f t="shared" ca="1" si="571"/>
        <v>3</v>
      </c>
      <c r="BM469" s="303">
        <v>207</v>
      </c>
      <c r="BN469" s="147">
        <f t="shared" si="577"/>
        <v>0</v>
      </c>
      <c r="BO469" s="148">
        <f t="shared" si="578"/>
        <v>0</v>
      </c>
      <c r="BP469" s="149">
        <f t="shared" ca="1" si="579"/>
        <v>0</v>
      </c>
      <c r="BQ469" s="345">
        <f t="shared" ca="1" si="580"/>
        <v>0</v>
      </c>
      <c r="BR469" s="344">
        <f t="shared" ca="1" si="581"/>
        <v>0.05</v>
      </c>
      <c r="BS469" s="343">
        <f t="shared" ca="1" si="582"/>
        <v>0.08</v>
      </c>
      <c r="BT469" s="342">
        <f t="shared" ca="1" si="583"/>
        <v>0.04</v>
      </c>
      <c r="BU469" s="147">
        <f t="shared" si="584"/>
        <v>0</v>
      </c>
      <c r="BV469" s="148">
        <f t="shared" si="585"/>
        <v>0</v>
      </c>
      <c r="BW469" s="149">
        <f t="shared" ca="1" si="586"/>
        <v>0</v>
      </c>
      <c r="BX469" s="345">
        <f t="shared" ca="1" si="587"/>
        <v>0</v>
      </c>
      <c r="BY469" s="344">
        <f t="shared" ca="1" si="588"/>
        <v>0.05</v>
      </c>
      <c r="BZ469" s="343">
        <f t="shared" ca="1" si="589"/>
        <v>0.08</v>
      </c>
      <c r="CA469" s="342">
        <f t="shared" ca="1" si="590"/>
        <v>0.04</v>
      </c>
      <c r="CB469" s="147">
        <f t="shared" si="591"/>
        <v>0</v>
      </c>
      <c r="CC469" s="148">
        <f t="shared" si="592"/>
        <v>0</v>
      </c>
      <c r="CD469" s="149">
        <f t="shared" ca="1" si="593"/>
        <v>0</v>
      </c>
      <c r="CE469" s="345">
        <f t="shared" ca="1" si="594"/>
        <v>0</v>
      </c>
      <c r="CF469" s="344">
        <f t="shared" ca="1" si="595"/>
        <v>0.05</v>
      </c>
      <c r="CG469" s="343">
        <f t="shared" ca="1" si="596"/>
        <v>0.08</v>
      </c>
      <c r="CH469" s="342">
        <f t="shared" ca="1" si="597"/>
        <v>0.04</v>
      </c>
    </row>
    <row r="470" spans="1:86" s="303" customFormat="1" outlineLevel="1">
      <c r="A470" s="303">
        <f t="shared" ca="1" si="572"/>
        <v>2</v>
      </c>
      <c r="B470" s="303" t="str">
        <f t="shared" ca="1" si="576"/>
        <v>EP2 LPD4 LPS4 LPM4</v>
      </c>
      <c r="C470" s="354">
        <f t="shared" si="575"/>
        <v>2</v>
      </c>
      <c r="D470" s="21">
        <v>0</v>
      </c>
      <c r="E470" s="354">
        <f t="shared" ca="1" si="574"/>
        <v>0</v>
      </c>
      <c r="F470" s="354">
        <f t="shared" ca="1" si="573"/>
        <v>0</v>
      </c>
      <c r="G470" s="354">
        <f t="shared" ca="1" si="569"/>
        <v>4</v>
      </c>
      <c r="H470" s="354">
        <f t="shared" ca="1" si="570"/>
        <v>4</v>
      </c>
      <c r="I470" s="354">
        <f t="shared" ca="1" si="571"/>
        <v>4</v>
      </c>
      <c r="BM470" s="303">
        <v>208</v>
      </c>
      <c r="BN470" s="147">
        <f t="shared" si="577"/>
        <v>0</v>
      </c>
      <c r="BO470" s="148">
        <f t="shared" si="578"/>
        <v>0</v>
      </c>
      <c r="BP470" s="149">
        <f t="shared" ca="1" si="579"/>
        <v>0</v>
      </c>
      <c r="BQ470" s="345">
        <f t="shared" ca="1" si="580"/>
        <v>0</v>
      </c>
      <c r="BR470" s="344">
        <f t="shared" ca="1" si="581"/>
        <v>0.05</v>
      </c>
      <c r="BS470" s="343">
        <f t="shared" ca="1" si="582"/>
        <v>0.08</v>
      </c>
      <c r="BT470" s="342">
        <f t="shared" ca="1" si="583"/>
        <v>0.08</v>
      </c>
      <c r="BU470" s="147">
        <f t="shared" si="584"/>
        <v>0</v>
      </c>
      <c r="BV470" s="148">
        <f t="shared" si="585"/>
        <v>0</v>
      </c>
      <c r="BW470" s="149">
        <f t="shared" ca="1" si="586"/>
        <v>0</v>
      </c>
      <c r="BX470" s="345">
        <f t="shared" ca="1" si="587"/>
        <v>0</v>
      </c>
      <c r="BY470" s="344">
        <f t="shared" ca="1" si="588"/>
        <v>0.05</v>
      </c>
      <c r="BZ470" s="343">
        <f t="shared" ca="1" si="589"/>
        <v>0.08</v>
      </c>
      <c r="CA470" s="342">
        <f t="shared" ca="1" si="590"/>
        <v>0.08</v>
      </c>
      <c r="CB470" s="147">
        <f t="shared" si="591"/>
        <v>0</v>
      </c>
      <c r="CC470" s="148">
        <f t="shared" si="592"/>
        <v>0</v>
      </c>
      <c r="CD470" s="149">
        <f t="shared" ca="1" si="593"/>
        <v>0</v>
      </c>
      <c r="CE470" s="345">
        <f t="shared" ca="1" si="594"/>
        <v>0</v>
      </c>
      <c r="CF470" s="344">
        <f t="shared" ca="1" si="595"/>
        <v>0.05</v>
      </c>
      <c r="CG470" s="343">
        <f t="shared" ca="1" si="596"/>
        <v>0.08</v>
      </c>
      <c r="CH470" s="342">
        <f t="shared" ca="1" si="597"/>
        <v>0.08</v>
      </c>
    </row>
    <row r="471" spans="1:86" s="303" customFormat="1" outlineLevel="1">
      <c r="A471" s="303">
        <f t="shared" ca="1" si="572"/>
        <v>2</v>
      </c>
      <c r="B471" s="303" t="str">
        <f t="shared" ca="1" si="576"/>
        <v>EP3 LPD1 LPS1 LPM1</v>
      </c>
      <c r="C471" s="354">
        <f t="shared" ref="C471:C502" si="598">MOD(C407,4)+1</f>
        <v>3</v>
      </c>
      <c r="D471" s="21">
        <v>0</v>
      </c>
      <c r="E471" s="354">
        <f t="shared" ca="1" si="574"/>
        <v>0</v>
      </c>
      <c r="F471" s="354">
        <f t="shared" ca="1" si="573"/>
        <v>0</v>
      </c>
      <c r="G471" s="354">
        <f t="shared" ref="G471:G534" ca="1" si="599">(MOD(G455,4)+1)*($A471=G$258)</f>
        <v>1</v>
      </c>
      <c r="H471" s="354">
        <f t="shared" ref="H471:H534" ca="1" si="600">(MOD(H467,4)+1)*($A471=H$258)</f>
        <v>1</v>
      </c>
      <c r="I471" s="354">
        <f t="shared" ref="I471:I534" ca="1" si="601">(MOD(I470,4)+1)*($A471=I$258)</f>
        <v>1</v>
      </c>
      <c r="BM471" s="303">
        <v>209</v>
      </c>
      <c r="BN471" s="147">
        <f t="shared" si="577"/>
        <v>0.04</v>
      </c>
      <c r="BO471" s="148">
        <f t="shared" si="578"/>
        <v>0</v>
      </c>
      <c r="BP471" s="149">
        <f t="shared" ca="1" si="579"/>
        <v>0</v>
      </c>
      <c r="BQ471" s="345">
        <f t="shared" ca="1" si="580"/>
        <v>0</v>
      </c>
      <c r="BR471" s="344">
        <f t="shared" ca="1" si="581"/>
        <v>-0.08</v>
      </c>
      <c r="BS471" s="343">
        <f t="shared" ca="1" si="582"/>
        <v>-0.05</v>
      </c>
      <c r="BT471" s="342">
        <f t="shared" ca="1" si="583"/>
        <v>-0.05</v>
      </c>
      <c r="BU471" s="147">
        <f t="shared" si="584"/>
        <v>0.04</v>
      </c>
      <c r="BV471" s="148">
        <f t="shared" si="585"/>
        <v>0</v>
      </c>
      <c r="BW471" s="149">
        <f t="shared" ca="1" si="586"/>
        <v>0</v>
      </c>
      <c r="BX471" s="345">
        <f t="shared" ca="1" si="587"/>
        <v>0</v>
      </c>
      <c r="BY471" s="344">
        <f t="shared" ca="1" si="588"/>
        <v>-0.08</v>
      </c>
      <c r="BZ471" s="343">
        <f t="shared" ca="1" si="589"/>
        <v>-0.05</v>
      </c>
      <c r="CA471" s="342">
        <f t="shared" ca="1" si="590"/>
        <v>-0.05</v>
      </c>
      <c r="CB471" s="147">
        <f t="shared" si="591"/>
        <v>0.04</v>
      </c>
      <c r="CC471" s="148">
        <f t="shared" si="592"/>
        <v>0</v>
      </c>
      <c r="CD471" s="149">
        <f t="shared" ca="1" si="593"/>
        <v>0</v>
      </c>
      <c r="CE471" s="345">
        <f t="shared" ca="1" si="594"/>
        <v>0</v>
      </c>
      <c r="CF471" s="344">
        <f t="shared" ca="1" si="595"/>
        <v>-0.08</v>
      </c>
      <c r="CG471" s="343">
        <f t="shared" ca="1" si="596"/>
        <v>-0.05</v>
      </c>
      <c r="CH471" s="342">
        <f t="shared" ca="1" si="597"/>
        <v>-0.05</v>
      </c>
    </row>
    <row r="472" spans="1:86" s="303" customFormat="1" outlineLevel="1">
      <c r="A472" s="303">
        <f t="shared" ref="A472:A535" ca="1" si="602">OFFSET(A472,-1,0)</f>
        <v>2</v>
      </c>
      <c r="B472" s="303" t="str">
        <f t="shared" ca="1" si="576"/>
        <v>EP3 LPD1 LPS1 LPM2</v>
      </c>
      <c r="C472" s="354">
        <f t="shared" si="598"/>
        <v>3</v>
      </c>
      <c r="D472" s="21">
        <v>0</v>
      </c>
      <c r="E472" s="354">
        <f t="shared" ca="1" si="574"/>
        <v>0</v>
      </c>
      <c r="F472" s="354">
        <f t="shared" ref="F472:F535" ca="1" si="603">(MOD(F471,4)+1)*($A472=F$258)</f>
        <v>0</v>
      </c>
      <c r="G472" s="354">
        <f t="shared" ca="1" si="599"/>
        <v>1</v>
      </c>
      <c r="H472" s="354">
        <f t="shared" ca="1" si="600"/>
        <v>1</v>
      </c>
      <c r="I472" s="354">
        <f t="shared" ca="1" si="601"/>
        <v>2</v>
      </c>
      <c r="BM472" s="303">
        <v>210</v>
      </c>
      <c r="BN472" s="147">
        <f t="shared" si="577"/>
        <v>0.04</v>
      </c>
      <c r="BO472" s="148">
        <f t="shared" si="578"/>
        <v>0</v>
      </c>
      <c r="BP472" s="149">
        <f t="shared" ca="1" si="579"/>
        <v>0</v>
      </c>
      <c r="BQ472" s="345">
        <f t="shared" ca="1" si="580"/>
        <v>0</v>
      </c>
      <c r="BR472" s="344">
        <f t="shared" ca="1" si="581"/>
        <v>-0.08</v>
      </c>
      <c r="BS472" s="343">
        <f t="shared" ca="1" si="582"/>
        <v>-0.05</v>
      </c>
      <c r="BT472" s="342">
        <f t="shared" ca="1" si="583"/>
        <v>0</v>
      </c>
      <c r="BU472" s="147">
        <f t="shared" si="584"/>
        <v>0.04</v>
      </c>
      <c r="BV472" s="148">
        <f t="shared" si="585"/>
        <v>0</v>
      </c>
      <c r="BW472" s="149">
        <f t="shared" ca="1" si="586"/>
        <v>0</v>
      </c>
      <c r="BX472" s="345">
        <f t="shared" ca="1" si="587"/>
        <v>0</v>
      </c>
      <c r="BY472" s="344">
        <f t="shared" ca="1" si="588"/>
        <v>-0.08</v>
      </c>
      <c r="BZ472" s="343">
        <f t="shared" ca="1" si="589"/>
        <v>-0.05</v>
      </c>
      <c r="CA472" s="342">
        <f t="shared" ca="1" si="590"/>
        <v>0</v>
      </c>
      <c r="CB472" s="147">
        <f t="shared" si="591"/>
        <v>0.04</v>
      </c>
      <c r="CC472" s="148">
        <f t="shared" si="592"/>
        <v>0</v>
      </c>
      <c r="CD472" s="149">
        <f t="shared" ca="1" si="593"/>
        <v>0</v>
      </c>
      <c r="CE472" s="345">
        <f t="shared" ca="1" si="594"/>
        <v>0</v>
      </c>
      <c r="CF472" s="344">
        <f t="shared" ca="1" si="595"/>
        <v>-0.08</v>
      </c>
      <c r="CG472" s="343">
        <f t="shared" ca="1" si="596"/>
        <v>-0.05</v>
      </c>
      <c r="CH472" s="342">
        <f t="shared" ca="1" si="597"/>
        <v>0</v>
      </c>
    </row>
    <row r="473" spans="1:86" s="303" customFormat="1" outlineLevel="1">
      <c r="A473" s="303">
        <f t="shared" ca="1" si="602"/>
        <v>2</v>
      </c>
      <c r="B473" s="303" t="str">
        <f t="shared" ca="1" si="576"/>
        <v>EP3 LPD1 LPS1 LPM3</v>
      </c>
      <c r="C473" s="354">
        <f t="shared" si="598"/>
        <v>3</v>
      </c>
      <c r="D473" s="21">
        <v>0</v>
      </c>
      <c r="E473" s="354">
        <f t="shared" ca="1" si="574"/>
        <v>0</v>
      </c>
      <c r="F473" s="354">
        <f t="shared" ca="1" si="603"/>
        <v>0</v>
      </c>
      <c r="G473" s="354">
        <f t="shared" ca="1" si="599"/>
        <v>1</v>
      </c>
      <c r="H473" s="354">
        <f t="shared" ca="1" si="600"/>
        <v>1</v>
      </c>
      <c r="I473" s="354">
        <f t="shared" ca="1" si="601"/>
        <v>3</v>
      </c>
      <c r="BM473" s="303">
        <v>211</v>
      </c>
      <c r="BN473" s="147">
        <f t="shared" si="577"/>
        <v>0.04</v>
      </c>
      <c r="BO473" s="148">
        <f t="shared" si="578"/>
        <v>0</v>
      </c>
      <c r="BP473" s="149">
        <f t="shared" ca="1" si="579"/>
        <v>0</v>
      </c>
      <c r="BQ473" s="345">
        <f t="shared" ca="1" si="580"/>
        <v>0</v>
      </c>
      <c r="BR473" s="344">
        <f t="shared" ca="1" si="581"/>
        <v>-0.08</v>
      </c>
      <c r="BS473" s="343">
        <f t="shared" ca="1" si="582"/>
        <v>-0.05</v>
      </c>
      <c r="BT473" s="342">
        <f t="shared" ca="1" si="583"/>
        <v>0.04</v>
      </c>
      <c r="BU473" s="147">
        <f t="shared" si="584"/>
        <v>0.04</v>
      </c>
      <c r="BV473" s="148">
        <f t="shared" si="585"/>
        <v>0</v>
      </c>
      <c r="BW473" s="149">
        <f t="shared" ca="1" si="586"/>
        <v>0</v>
      </c>
      <c r="BX473" s="345">
        <f t="shared" ca="1" si="587"/>
        <v>0</v>
      </c>
      <c r="BY473" s="344">
        <f t="shared" ca="1" si="588"/>
        <v>-0.08</v>
      </c>
      <c r="BZ473" s="343">
        <f t="shared" ca="1" si="589"/>
        <v>-0.05</v>
      </c>
      <c r="CA473" s="342">
        <f t="shared" ca="1" si="590"/>
        <v>0.04</v>
      </c>
      <c r="CB473" s="147">
        <f t="shared" si="591"/>
        <v>0.04</v>
      </c>
      <c r="CC473" s="148">
        <f t="shared" si="592"/>
        <v>0</v>
      </c>
      <c r="CD473" s="149">
        <f t="shared" ca="1" si="593"/>
        <v>0</v>
      </c>
      <c r="CE473" s="345">
        <f t="shared" ca="1" si="594"/>
        <v>0</v>
      </c>
      <c r="CF473" s="344">
        <f t="shared" ca="1" si="595"/>
        <v>-0.08</v>
      </c>
      <c r="CG473" s="343">
        <f t="shared" ca="1" si="596"/>
        <v>-0.05</v>
      </c>
      <c r="CH473" s="342">
        <f t="shared" ca="1" si="597"/>
        <v>0.04</v>
      </c>
    </row>
    <row r="474" spans="1:86" s="303" customFormat="1" outlineLevel="1">
      <c r="A474" s="303">
        <f t="shared" ca="1" si="602"/>
        <v>2</v>
      </c>
      <c r="B474" s="303" t="str">
        <f t="shared" ca="1" si="576"/>
        <v>EP3 LPD1 LPS1 LPM4</v>
      </c>
      <c r="C474" s="354">
        <f t="shared" si="598"/>
        <v>3</v>
      </c>
      <c r="D474" s="21">
        <v>0</v>
      </c>
      <c r="E474" s="354">
        <f t="shared" ca="1" si="574"/>
        <v>0</v>
      </c>
      <c r="F474" s="354">
        <f t="shared" ca="1" si="603"/>
        <v>0</v>
      </c>
      <c r="G474" s="354">
        <f t="shared" ca="1" si="599"/>
        <v>1</v>
      </c>
      <c r="H474" s="354">
        <f t="shared" ca="1" si="600"/>
        <v>1</v>
      </c>
      <c r="I474" s="354">
        <f t="shared" ca="1" si="601"/>
        <v>4</v>
      </c>
      <c r="BM474" s="303">
        <v>212</v>
      </c>
      <c r="BN474" s="147">
        <f t="shared" si="577"/>
        <v>0.04</v>
      </c>
      <c r="BO474" s="148">
        <f t="shared" si="578"/>
        <v>0</v>
      </c>
      <c r="BP474" s="149">
        <f t="shared" ca="1" si="579"/>
        <v>0</v>
      </c>
      <c r="BQ474" s="345">
        <f t="shared" ca="1" si="580"/>
        <v>0</v>
      </c>
      <c r="BR474" s="344">
        <f t="shared" ca="1" si="581"/>
        <v>-0.08</v>
      </c>
      <c r="BS474" s="343">
        <f t="shared" ca="1" si="582"/>
        <v>-0.05</v>
      </c>
      <c r="BT474" s="342">
        <f t="shared" ca="1" si="583"/>
        <v>0.08</v>
      </c>
      <c r="BU474" s="147">
        <f t="shared" si="584"/>
        <v>0.04</v>
      </c>
      <c r="BV474" s="148">
        <f t="shared" si="585"/>
        <v>0</v>
      </c>
      <c r="BW474" s="149">
        <f t="shared" ca="1" si="586"/>
        <v>0</v>
      </c>
      <c r="BX474" s="345">
        <f t="shared" ca="1" si="587"/>
        <v>0</v>
      </c>
      <c r="BY474" s="344">
        <f t="shared" ca="1" si="588"/>
        <v>-0.08</v>
      </c>
      <c r="BZ474" s="343">
        <f t="shared" ca="1" si="589"/>
        <v>-0.05</v>
      </c>
      <c r="CA474" s="342">
        <f t="shared" ca="1" si="590"/>
        <v>0.08</v>
      </c>
      <c r="CB474" s="147">
        <f t="shared" si="591"/>
        <v>0.04</v>
      </c>
      <c r="CC474" s="148">
        <f t="shared" si="592"/>
        <v>0</v>
      </c>
      <c r="CD474" s="149">
        <f t="shared" ca="1" si="593"/>
        <v>0</v>
      </c>
      <c r="CE474" s="345">
        <f t="shared" ca="1" si="594"/>
        <v>0</v>
      </c>
      <c r="CF474" s="344">
        <f t="shared" ca="1" si="595"/>
        <v>-0.08</v>
      </c>
      <c r="CG474" s="343">
        <f t="shared" ca="1" si="596"/>
        <v>-0.05</v>
      </c>
      <c r="CH474" s="342">
        <f t="shared" ca="1" si="597"/>
        <v>0.08</v>
      </c>
    </row>
    <row r="475" spans="1:86" s="303" customFormat="1" outlineLevel="1">
      <c r="A475" s="303">
        <f t="shared" ca="1" si="602"/>
        <v>2</v>
      </c>
      <c r="B475" s="303" t="str">
        <f t="shared" ca="1" si="576"/>
        <v>EP3 LPD1 LPS2 LPM1</v>
      </c>
      <c r="C475" s="354">
        <f t="shared" si="598"/>
        <v>3</v>
      </c>
      <c r="D475" s="21">
        <v>0</v>
      </c>
      <c r="E475" s="354">
        <f t="shared" ref="E475:E538" ca="1" si="604">(MOD(E471,4)+1)*($A475=E$258)</f>
        <v>0</v>
      </c>
      <c r="F475" s="354">
        <f t="shared" ca="1" si="603"/>
        <v>0</v>
      </c>
      <c r="G475" s="354">
        <f t="shared" ca="1" si="599"/>
        <v>1</v>
      </c>
      <c r="H475" s="354">
        <f t="shared" ca="1" si="600"/>
        <v>2</v>
      </c>
      <c r="I475" s="354">
        <f t="shared" ca="1" si="601"/>
        <v>1</v>
      </c>
      <c r="BM475" s="303">
        <v>213</v>
      </c>
      <c r="BN475" s="147">
        <f t="shared" si="577"/>
        <v>0.04</v>
      </c>
      <c r="BO475" s="148">
        <f t="shared" si="578"/>
        <v>0</v>
      </c>
      <c r="BP475" s="149">
        <f t="shared" ca="1" si="579"/>
        <v>0</v>
      </c>
      <c r="BQ475" s="345">
        <f t="shared" ca="1" si="580"/>
        <v>0</v>
      </c>
      <c r="BR475" s="344">
        <f t="shared" ca="1" si="581"/>
        <v>-0.08</v>
      </c>
      <c r="BS475" s="343">
        <f t="shared" ca="1" si="582"/>
        <v>0</v>
      </c>
      <c r="BT475" s="342">
        <f t="shared" ca="1" si="583"/>
        <v>-0.05</v>
      </c>
      <c r="BU475" s="147">
        <f t="shared" si="584"/>
        <v>0.04</v>
      </c>
      <c r="BV475" s="148">
        <f t="shared" si="585"/>
        <v>0</v>
      </c>
      <c r="BW475" s="149">
        <f t="shared" ca="1" si="586"/>
        <v>0</v>
      </c>
      <c r="BX475" s="345">
        <f t="shared" ca="1" si="587"/>
        <v>0</v>
      </c>
      <c r="BY475" s="344">
        <f t="shared" ca="1" si="588"/>
        <v>-0.08</v>
      </c>
      <c r="BZ475" s="343">
        <f t="shared" ca="1" si="589"/>
        <v>0</v>
      </c>
      <c r="CA475" s="342">
        <f t="shared" ca="1" si="590"/>
        <v>-0.05</v>
      </c>
      <c r="CB475" s="147">
        <f t="shared" si="591"/>
        <v>0.04</v>
      </c>
      <c r="CC475" s="148">
        <f t="shared" si="592"/>
        <v>0</v>
      </c>
      <c r="CD475" s="149">
        <f t="shared" ca="1" si="593"/>
        <v>0</v>
      </c>
      <c r="CE475" s="345">
        <f t="shared" ca="1" si="594"/>
        <v>0</v>
      </c>
      <c r="CF475" s="344">
        <f t="shared" ca="1" si="595"/>
        <v>-0.08</v>
      </c>
      <c r="CG475" s="343">
        <f t="shared" ca="1" si="596"/>
        <v>0</v>
      </c>
      <c r="CH475" s="342">
        <f t="shared" ca="1" si="597"/>
        <v>-0.05</v>
      </c>
    </row>
    <row r="476" spans="1:86" s="303" customFormat="1" outlineLevel="1">
      <c r="A476" s="303">
        <f t="shared" ca="1" si="602"/>
        <v>2</v>
      </c>
      <c r="B476" s="303" t="str">
        <f t="shared" ca="1" si="576"/>
        <v>EP3 LPD1 LPS2 LPM2</v>
      </c>
      <c r="C476" s="354">
        <f t="shared" si="598"/>
        <v>3</v>
      </c>
      <c r="D476" s="21">
        <v>0</v>
      </c>
      <c r="E476" s="354">
        <f t="shared" ca="1" si="604"/>
        <v>0</v>
      </c>
      <c r="F476" s="354">
        <f t="shared" ca="1" si="603"/>
        <v>0</v>
      </c>
      <c r="G476" s="354">
        <f t="shared" ca="1" si="599"/>
        <v>1</v>
      </c>
      <c r="H476" s="354">
        <f t="shared" ca="1" si="600"/>
        <v>2</v>
      </c>
      <c r="I476" s="354">
        <f t="shared" ca="1" si="601"/>
        <v>2</v>
      </c>
      <c r="BM476" s="303">
        <v>214</v>
      </c>
      <c r="BN476" s="147">
        <f t="shared" si="577"/>
        <v>0.04</v>
      </c>
      <c r="BO476" s="148">
        <f t="shared" si="578"/>
        <v>0</v>
      </c>
      <c r="BP476" s="149">
        <f t="shared" ca="1" si="579"/>
        <v>0</v>
      </c>
      <c r="BQ476" s="345">
        <f t="shared" ca="1" si="580"/>
        <v>0</v>
      </c>
      <c r="BR476" s="344">
        <f t="shared" ca="1" si="581"/>
        <v>-0.08</v>
      </c>
      <c r="BS476" s="343">
        <f t="shared" ca="1" si="582"/>
        <v>0</v>
      </c>
      <c r="BT476" s="342">
        <f t="shared" ca="1" si="583"/>
        <v>0</v>
      </c>
      <c r="BU476" s="147">
        <f t="shared" si="584"/>
        <v>0.04</v>
      </c>
      <c r="BV476" s="148">
        <f t="shared" si="585"/>
        <v>0</v>
      </c>
      <c r="BW476" s="149">
        <f t="shared" ca="1" si="586"/>
        <v>0</v>
      </c>
      <c r="BX476" s="345">
        <f t="shared" ca="1" si="587"/>
        <v>0</v>
      </c>
      <c r="BY476" s="344">
        <f t="shared" ca="1" si="588"/>
        <v>-0.08</v>
      </c>
      <c r="BZ476" s="343">
        <f t="shared" ca="1" si="589"/>
        <v>0</v>
      </c>
      <c r="CA476" s="342">
        <f t="shared" ca="1" si="590"/>
        <v>0</v>
      </c>
      <c r="CB476" s="147">
        <f t="shared" si="591"/>
        <v>0.04</v>
      </c>
      <c r="CC476" s="148">
        <f t="shared" si="592"/>
        <v>0</v>
      </c>
      <c r="CD476" s="149">
        <f t="shared" ca="1" si="593"/>
        <v>0</v>
      </c>
      <c r="CE476" s="345">
        <f t="shared" ca="1" si="594"/>
        <v>0</v>
      </c>
      <c r="CF476" s="344">
        <f t="shared" ca="1" si="595"/>
        <v>-0.08</v>
      </c>
      <c r="CG476" s="343">
        <f t="shared" ca="1" si="596"/>
        <v>0</v>
      </c>
      <c r="CH476" s="342">
        <f t="shared" ca="1" si="597"/>
        <v>0</v>
      </c>
    </row>
    <row r="477" spans="1:86" s="303" customFormat="1" outlineLevel="1">
      <c r="A477" s="303">
        <f t="shared" ca="1" si="602"/>
        <v>2</v>
      </c>
      <c r="B477" s="303" t="str">
        <f t="shared" ca="1" si="576"/>
        <v>EP3 LPD1 LPS2 LPM3</v>
      </c>
      <c r="C477" s="354">
        <f t="shared" si="598"/>
        <v>3</v>
      </c>
      <c r="D477" s="21">
        <v>0</v>
      </c>
      <c r="E477" s="354">
        <f t="shared" ca="1" si="604"/>
        <v>0</v>
      </c>
      <c r="F477" s="354">
        <f t="shared" ca="1" si="603"/>
        <v>0</v>
      </c>
      <c r="G477" s="354">
        <f t="shared" ca="1" si="599"/>
        <v>1</v>
      </c>
      <c r="H477" s="354">
        <f t="shared" ca="1" si="600"/>
        <v>2</v>
      </c>
      <c r="I477" s="354">
        <f t="shared" ca="1" si="601"/>
        <v>3</v>
      </c>
      <c r="BM477" s="303">
        <v>215</v>
      </c>
      <c r="BN477" s="147">
        <f t="shared" si="577"/>
        <v>0.04</v>
      </c>
      <c r="BO477" s="148">
        <f t="shared" si="578"/>
        <v>0</v>
      </c>
      <c r="BP477" s="149">
        <f t="shared" ca="1" si="579"/>
        <v>0</v>
      </c>
      <c r="BQ477" s="345">
        <f t="shared" ca="1" si="580"/>
        <v>0</v>
      </c>
      <c r="BR477" s="344">
        <f t="shared" ca="1" si="581"/>
        <v>-0.08</v>
      </c>
      <c r="BS477" s="343">
        <f t="shared" ca="1" si="582"/>
        <v>0</v>
      </c>
      <c r="BT477" s="342">
        <f t="shared" ca="1" si="583"/>
        <v>0.04</v>
      </c>
      <c r="BU477" s="147">
        <f t="shared" si="584"/>
        <v>0.04</v>
      </c>
      <c r="BV477" s="148">
        <f t="shared" si="585"/>
        <v>0</v>
      </c>
      <c r="BW477" s="149">
        <f t="shared" ca="1" si="586"/>
        <v>0</v>
      </c>
      <c r="BX477" s="345">
        <f t="shared" ca="1" si="587"/>
        <v>0</v>
      </c>
      <c r="BY477" s="344">
        <f t="shared" ca="1" si="588"/>
        <v>-0.08</v>
      </c>
      <c r="BZ477" s="343">
        <f t="shared" ca="1" si="589"/>
        <v>0</v>
      </c>
      <c r="CA477" s="342">
        <f t="shared" ca="1" si="590"/>
        <v>0.04</v>
      </c>
      <c r="CB477" s="147">
        <f t="shared" si="591"/>
        <v>0.04</v>
      </c>
      <c r="CC477" s="148">
        <f t="shared" si="592"/>
        <v>0</v>
      </c>
      <c r="CD477" s="149">
        <f t="shared" ca="1" si="593"/>
        <v>0</v>
      </c>
      <c r="CE477" s="345">
        <f t="shared" ca="1" si="594"/>
        <v>0</v>
      </c>
      <c r="CF477" s="344">
        <f t="shared" ca="1" si="595"/>
        <v>-0.08</v>
      </c>
      <c r="CG477" s="343">
        <f t="shared" ca="1" si="596"/>
        <v>0</v>
      </c>
      <c r="CH477" s="342">
        <f t="shared" ca="1" si="597"/>
        <v>0.04</v>
      </c>
    </row>
    <row r="478" spans="1:86" s="303" customFormat="1" outlineLevel="1">
      <c r="A478" s="303">
        <f t="shared" ca="1" si="602"/>
        <v>2</v>
      </c>
      <c r="B478" s="303" t="str">
        <f t="shared" ca="1" si="576"/>
        <v>EP3 LPD1 LPS2 LPM4</v>
      </c>
      <c r="C478" s="354">
        <f t="shared" si="598"/>
        <v>3</v>
      </c>
      <c r="D478" s="21">
        <v>0</v>
      </c>
      <c r="E478" s="354">
        <f t="shared" ca="1" si="604"/>
        <v>0</v>
      </c>
      <c r="F478" s="354">
        <f t="shared" ca="1" si="603"/>
        <v>0</v>
      </c>
      <c r="G478" s="354">
        <f t="shared" ca="1" si="599"/>
        <v>1</v>
      </c>
      <c r="H478" s="354">
        <f t="shared" ca="1" si="600"/>
        <v>2</v>
      </c>
      <c r="I478" s="354">
        <f t="shared" ca="1" si="601"/>
        <v>4</v>
      </c>
      <c r="BM478" s="303">
        <v>216</v>
      </c>
      <c r="BN478" s="147">
        <f t="shared" si="577"/>
        <v>0.04</v>
      </c>
      <c r="BO478" s="148">
        <f t="shared" si="578"/>
        <v>0</v>
      </c>
      <c r="BP478" s="149">
        <f t="shared" ca="1" si="579"/>
        <v>0</v>
      </c>
      <c r="BQ478" s="345">
        <f t="shared" ca="1" si="580"/>
        <v>0</v>
      </c>
      <c r="BR478" s="344">
        <f t="shared" ca="1" si="581"/>
        <v>-0.08</v>
      </c>
      <c r="BS478" s="343">
        <f t="shared" ca="1" si="582"/>
        <v>0</v>
      </c>
      <c r="BT478" s="342">
        <f t="shared" ca="1" si="583"/>
        <v>0.08</v>
      </c>
      <c r="BU478" s="147">
        <f t="shared" si="584"/>
        <v>0.04</v>
      </c>
      <c r="BV478" s="148">
        <f t="shared" si="585"/>
        <v>0</v>
      </c>
      <c r="BW478" s="149">
        <f t="shared" ca="1" si="586"/>
        <v>0</v>
      </c>
      <c r="BX478" s="345">
        <f t="shared" ca="1" si="587"/>
        <v>0</v>
      </c>
      <c r="BY478" s="344">
        <f t="shared" ca="1" si="588"/>
        <v>-0.08</v>
      </c>
      <c r="BZ478" s="343">
        <f t="shared" ca="1" si="589"/>
        <v>0</v>
      </c>
      <c r="CA478" s="342">
        <f t="shared" ca="1" si="590"/>
        <v>0.08</v>
      </c>
      <c r="CB478" s="147">
        <f t="shared" si="591"/>
        <v>0.04</v>
      </c>
      <c r="CC478" s="148">
        <f t="shared" si="592"/>
        <v>0</v>
      </c>
      <c r="CD478" s="149">
        <f t="shared" ca="1" si="593"/>
        <v>0</v>
      </c>
      <c r="CE478" s="345">
        <f t="shared" ca="1" si="594"/>
        <v>0</v>
      </c>
      <c r="CF478" s="344">
        <f t="shared" ca="1" si="595"/>
        <v>-0.08</v>
      </c>
      <c r="CG478" s="343">
        <f t="shared" ca="1" si="596"/>
        <v>0</v>
      </c>
      <c r="CH478" s="342">
        <f t="shared" ca="1" si="597"/>
        <v>0.08</v>
      </c>
    </row>
    <row r="479" spans="1:86" s="303" customFormat="1" outlineLevel="1">
      <c r="A479" s="303">
        <f t="shared" ca="1" si="602"/>
        <v>2</v>
      </c>
      <c r="B479" s="303" t="str">
        <f t="shared" ca="1" si="576"/>
        <v>EP3 LPD1 LPS3 LPM1</v>
      </c>
      <c r="C479" s="354">
        <f t="shared" si="598"/>
        <v>3</v>
      </c>
      <c r="D479" s="21">
        <v>0</v>
      </c>
      <c r="E479" s="354">
        <f t="shared" ca="1" si="604"/>
        <v>0</v>
      </c>
      <c r="F479" s="354">
        <f t="shared" ca="1" si="603"/>
        <v>0</v>
      </c>
      <c r="G479" s="354">
        <f t="shared" ca="1" si="599"/>
        <v>1</v>
      </c>
      <c r="H479" s="354">
        <f t="shared" ca="1" si="600"/>
        <v>3</v>
      </c>
      <c r="I479" s="354">
        <f t="shared" ca="1" si="601"/>
        <v>1</v>
      </c>
      <c r="BM479" s="303">
        <v>217</v>
      </c>
      <c r="BN479" s="147">
        <f t="shared" si="577"/>
        <v>0.04</v>
      </c>
      <c r="BO479" s="148">
        <f t="shared" si="578"/>
        <v>0</v>
      </c>
      <c r="BP479" s="149">
        <f t="shared" ca="1" si="579"/>
        <v>0</v>
      </c>
      <c r="BQ479" s="345">
        <f t="shared" ca="1" si="580"/>
        <v>0</v>
      </c>
      <c r="BR479" s="344">
        <f t="shared" ca="1" si="581"/>
        <v>-0.08</v>
      </c>
      <c r="BS479" s="343">
        <f t="shared" ca="1" si="582"/>
        <v>0.04</v>
      </c>
      <c r="BT479" s="342">
        <f t="shared" ca="1" si="583"/>
        <v>-0.05</v>
      </c>
      <c r="BU479" s="147">
        <f t="shared" si="584"/>
        <v>0.04</v>
      </c>
      <c r="BV479" s="148">
        <f t="shared" si="585"/>
        <v>0</v>
      </c>
      <c r="BW479" s="149">
        <f t="shared" ca="1" si="586"/>
        <v>0</v>
      </c>
      <c r="BX479" s="345">
        <f t="shared" ca="1" si="587"/>
        <v>0</v>
      </c>
      <c r="BY479" s="344">
        <f t="shared" ca="1" si="588"/>
        <v>-0.08</v>
      </c>
      <c r="BZ479" s="343">
        <f t="shared" ca="1" si="589"/>
        <v>0.04</v>
      </c>
      <c r="CA479" s="342">
        <f t="shared" ca="1" si="590"/>
        <v>-0.05</v>
      </c>
      <c r="CB479" s="147">
        <f t="shared" si="591"/>
        <v>0.04</v>
      </c>
      <c r="CC479" s="148">
        <f t="shared" si="592"/>
        <v>0</v>
      </c>
      <c r="CD479" s="149">
        <f t="shared" ca="1" si="593"/>
        <v>0</v>
      </c>
      <c r="CE479" s="345">
        <f t="shared" ca="1" si="594"/>
        <v>0</v>
      </c>
      <c r="CF479" s="344">
        <f t="shared" ca="1" si="595"/>
        <v>-0.08</v>
      </c>
      <c r="CG479" s="343">
        <f t="shared" ca="1" si="596"/>
        <v>0.04</v>
      </c>
      <c r="CH479" s="342">
        <f t="shared" ca="1" si="597"/>
        <v>-0.05</v>
      </c>
    </row>
    <row r="480" spans="1:86" s="303" customFormat="1" outlineLevel="1">
      <c r="A480" s="303">
        <f t="shared" ca="1" si="602"/>
        <v>2</v>
      </c>
      <c r="B480" s="303" t="str">
        <f t="shared" ca="1" si="576"/>
        <v>EP3 LPD1 LPS3 LPM2</v>
      </c>
      <c r="C480" s="354">
        <f t="shared" si="598"/>
        <v>3</v>
      </c>
      <c r="D480" s="21">
        <v>0</v>
      </c>
      <c r="E480" s="354">
        <f t="shared" ca="1" si="604"/>
        <v>0</v>
      </c>
      <c r="F480" s="354">
        <f t="shared" ca="1" si="603"/>
        <v>0</v>
      </c>
      <c r="G480" s="354">
        <f t="shared" ca="1" si="599"/>
        <v>1</v>
      </c>
      <c r="H480" s="354">
        <f t="shared" ca="1" si="600"/>
        <v>3</v>
      </c>
      <c r="I480" s="354">
        <f t="shared" ca="1" si="601"/>
        <v>2</v>
      </c>
      <c r="BM480" s="303">
        <v>218</v>
      </c>
      <c r="BN480" s="147">
        <f t="shared" si="577"/>
        <v>0.04</v>
      </c>
      <c r="BO480" s="148">
        <f t="shared" si="578"/>
        <v>0</v>
      </c>
      <c r="BP480" s="149">
        <f t="shared" ca="1" si="579"/>
        <v>0</v>
      </c>
      <c r="BQ480" s="345">
        <f t="shared" ca="1" si="580"/>
        <v>0</v>
      </c>
      <c r="BR480" s="344">
        <f t="shared" ca="1" si="581"/>
        <v>-0.08</v>
      </c>
      <c r="BS480" s="343">
        <f t="shared" ca="1" si="582"/>
        <v>0.04</v>
      </c>
      <c r="BT480" s="342">
        <f t="shared" ca="1" si="583"/>
        <v>0</v>
      </c>
      <c r="BU480" s="147">
        <f t="shared" si="584"/>
        <v>0.04</v>
      </c>
      <c r="BV480" s="148">
        <f t="shared" si="585"/>
        <v>0</v>
      </c>
      <c r="BW480" s="149">
        <f t="shared" ca="1" si="586"/>
        <v>0</v>
      </c>
      <c r="BX480" s="345">
        <f t="shared" ca="1" si="587"/>
        <v>0</v>
      </c>
      <c r="BY480" s="344">
        <f t="shared" ca="1" si="588"/>
        <v>-0.08</v>
      </c>
      <c r="BZ480" s="343">
        <f t="shared" ca="1" si="589"/>
        <v>0.04</v>
      </c>
      <c r="CA480" s="342">
        <f t="shared" ca="1" si="590"/>
        <v>0</v>
      </c>
      <c r="CB480" s="147">
        <f t="shared" si="591"/>
        <v>0.04</v>
      </c>
      <c r="CC480" s="148">
        <f t="shared" si="592"/>
        <v>0</v>
      </c>
      <c r="CD480" s="149">
        <f t="shared" ca="1" si="593"/>
        <v>0</v>
      </c>
      <c r="CE480" s="345">
        <f t="shared" ca="1" si="594"/>
        <v>0</v>
      </c>
      <c r="CF480" s="344">
        <f t="shared" ca="1" si="595"/>
        <v>-0.08</v>
      </c>
      <c r="CG480" s="343">
        <f t="shared" ca="1" si="596"/>
        <v>0.04</v>
      </c>
      <c r="CH480" s="342">
        <f t="shared" ca="1" si="597"/>
        <v>0</v>
      </c>
    </row>
    <row r="481" spans="1:86" s="303" customFormat="1" outlineLevel="1">
      <c r="A481" s="303">
        <f t="shared" ca="1" si="602"/>
        <v>2</v>
      </c>
      <c r="B481" s="303" t="str">
        <f t="shared" ca="1" si="576"/>
        <v>EP3 LPD1 LPS3 LPM3</v>
      </c>
      <c r="C481" s="354">
        <f t="shared" si="598"/>
        <v>3</v>
      </c>
      <c r="D481" s="21">
        <v>0</v>
      </c>
      <c r="E481" s="354">
        <f t="shared" ca="1" si="604"/>
        <v>0</v>
      </c>
      <c r="F481" s="354">
        <f t="shared" ca="1" si="603"/>
        <v>0</v>
      </c>
      <c r="G481" s="354">
        <f t="shared" ca="1" si="599"/>
        <v>1</v>
      </c>
      <c r="H481" s="354">
        <f t="shared" ca="1" si="600"/>
        <v>3</v>
      </c>
      <c r="I481" s="354">
        <f t="shared" ca="1" si="601"/>
        <v>3</v>
      </c>
      <c r="BM481" s="303">
        <v>219</v>
      </c>
      <c r="BN481" s="147">
        <f t="shared" si="577"/>
        <v>0.04</v>
      </c>
      <c r="BO481" s="148">
        <f t="shared" si="578"/>
        <v>0</v>
      </c>
      <c r="BP481" s="149">
        <f t="shared" ca="1" si="579"/>
        <v>0</v>
      </c>
      <c r="BQ481" s="345">
        <f t="shared" ca="1" si="580"/>
        <v>0</v>
      </c>
      <c r="BR481" s="344">
        <f t="shared" ca="1" si="581"/>
        <v>-0.08</v>
      </c>
      <c r="BS481" s="343">
        <f t="shared" ca="1" si="582"/>
        <v>0.04</v>
      </c>
      <c r="BT481" s="342">
        <f t="shared" ca="1" si="583"/>
        <v>0.04</v>
      </c>
      <c r="BU481" s="147">
        <f t="shared" si="584"/>
        <v>0.04</v>
      </c>
      <c r="BV481" s="148">
        <f t="shared" si="585"/>
        <v>0</v>
      </c>
      <c r="BW481" s="149">
        <f t="shared" ca="1" si="586"/>
        <v>0</v>
      </c>
      <c r="BX481" s="345">
        <f t="shared" ca="1" si="587"/>
        <v>0</v>
      </c>
      <c r="BY481" s="344">
        <f t="shared" ca="1" si="588"/>
        <v>-0.08</v>
      </c>
      <c r="BZ481" s="343">
        <f t="shared" ca="1" si="589"/>
        <v>0.04</v>
      </c>
      <c r="CA481" s="342">
        <f t="shared" ca="1" si="590"/>
        <v>0.04</v>
      </c>
      <c r="CB481" s="147">
        <f t="shared" si="591"/>
        <v>0.04</v>
      </c>
      <c r="CC481" s="148">
        <f t="shared" si="592"/>
        <v>0</v>
      </c>
      <c r="CD481" s="149">
        <f t="shared" ca="1" si="593"/>
        <v>0</v>
      </c>
      <c r="CE481" s="345">
        <f t="shared" ca="1" si="594"/>
        <v>0</v>
      </c>
      <c r="CF481" s="344">
        <f t="shared" ca="1" si="595"/>
        <v>-0.08</v>
      </c>
      <c r="CG481" s="343">
        <f t="shared" ca="1" si="596"/>
        <v>0.04</v>
      </c>
      <c r="CH481" s="342">
        <f t="shared" ca="1" si="597"/>
        <v>0.04</v>
      </c>
    </row>
    <row r="482" spans="1:86" s="303" customFormat="1" outlineLevel="1">
      <c r="A482" s="303">
        <f t="shared" ca="1" si="602"/>
        <v>2</v>
      </c>
      <c r="B482" s="303" t="str">
        <f t="shared" ca="1" si="576"/>
        <v>EP3 LPD1 LPS3 LPM4</v>
      </c>
      <c r="C482" s="354">
        <f t="shared" si="598"/>
        <v>3</v>
      </c>
      <c r="D482" s="21">
        <v>0</v>
      </c>
      <c r="E482" s="354">
        <f t="shared" ca="1" si="604"/>
        <v>0</v>
      </c>
      <c r="F482" s="354">
        <f t="shared" ca="1" si="603"/>
        <v>0</v>
      </c>
      <c r="G482" s="354">
        <f t="shared" ca="1" si="599"/>
        <v>1</v>
      </c>
      <c r="H482" s="354">
        <f t="shared" ca="1" si="600"/>
        <v>3</v>
      </c>
      <c r="I482" s="354">
        <f t="shared" ca="1" si="601"/>
        <v>4</v>
      </c>
      <c r="BM482" s="303">
        <v>220</v>
      </c>
      <c r="BN482" s="147">
        <f t="shared" si="577"/>
        <v>0.04</v>
      </c>
      <c r="BO482" s="148">
        <f t="shared" si="578"/>
        <v>0</v>
      </c>
      <c r="BP482" s="149">
        <f t="shared" ca="1" si="579"/>
        <v>0</v>
      </c>
      <c r="BQ482" s="345">
        <f t="shared" ca="1" si="580"/>
        <v>0</v>
      </c>
      <c r="BR482" s="344">
        <f t="shared" ca="1" si="581"/>
        <v>-0.08</v>
      </c>
      <c r="BS482" s="343">
        <f t="shared" ca="1" si="582"/>
        <v>0.04</v>
      </c>
      <c r="BT482" s="342">
        <f t="shared" ca="1" si="583"/>
        <v>0.08</v>
      </c>
      <c r="BU482" s="147">
        <f t="shared" si="584"/>
        <v>0.04</v>
      </c>
      <c r="BV482" s="148">
        <f t="shared" si="585"/>
        <v>0</v>
      </c>
      <c r="BW482" s="149">
        <f t="shared" ca="1" si="586"/>
        <v>0</v>
      </c>
      <c r="BX482" s="345">
        <f t="shared" ca="1" si="587"/>
        <v>0</v>
      </c>
      <c r="BY482" s="344">
        <f t="shared" ca="1" si="588"/>
        <v>-0.08</v>
      </c>
      <c r="BZ482" s="343">
        <f t="shared" ca="1" si="589"/>
        <v>0.04</v>
      </c>
      <c r="CA482" s="342">
        <f t="shared" ca="1" si="590"/>
        <v>0.08</v>
      </c>
      <c r="CB482" s="147">
        <f t="shared" si="591"/>
        <v>0.04</v>
      </c>
      <c r="CC482" s="148">
        <f t="shared" si="592"/>
        <v>0</v>
      </c>
      <c r="CD482" s="149">
        <f t="shared" ca="1" si="593"/>
        <v>0</v>
      </c>
      <c r="CE482" s="345">
        <f t="shared" ca="1" si="594"/>
        <v>0</v>
      </c>
      <c r="CF482" s="344">
        <f t="shared" ca="1" si="595"/>
        <v>-0.08</v>
      </c>
      <c r="CG482" s="343">
        <f t="shared" ca="1" si="596"/>
        <v>0.04</v>
      </c>
      <c r="CH482" s="342">
        <f t="shared" ca="1" si="597"/>
        <v>0.08</v>
      </c>
    </row>
    <row r="483" spans="1:86" s="303" customFormat="1" outlineLevel="1">
      <c r="A483" s="303">
        <f t="shared" ca="1" si="602"/>
        <v>2</v>
      </c>
      <c r="B483" s="303" t="str">
        <f t="shared" ca="1" si="576"/>
        <v>EP3 LPD1 LPS4 LPM1</v>
      </c>
      <c r="C483" s="354">
        <f t="shared" si="598"/>
        <v>3</v>
      </c>
      <c r="D483" s="21">
        <v>0</v>
      </c>
      <c r="E483" s="354">
        <f t="shared" ca="1" si="604"/>
        <v>0</v>
      </c>
      <c r="F483" s="354">
        <f t="shared" ca="1" si="603"/>
        <v>0</v>
      </c>
      <c r="G483" s="354">
        <f t="shared" ca="1" si="599"/>
        <v>1</v>
      </c>
      <c r="H483" s="354">
        <f t="shared" ca="1" si="600"/>
        <v>4</v>
      </c>
      <c r="I483" s="354">
        <f t="shared" ca="1" si="601"/>
        <v>1</v>
      </c>
      <c r="BM483" s="303">
        <v>221</v>
      </c>
      <c r="BN483" s="147">
        <f t="shared" si="577"/>
        <v>0.04</v>
      </c>
      <c r="BO483" s="148">
        <f t="shared" si="578"/>
        <v>0</v>
      </c>
      <c r="BP483" s="149">
        <f t="shared" ca="1" si="579"/>
        <v>0</v>
      </c>
      <c r="BQ483" s="345">
        <f t="shared" ca="1" si="580"/>
        <v>0</v>
      </c>
      <c r="BR483" s="344">
        <f t="shared" ca="1" si="581"/>
        <v>-0.08</v>
      </c>
      <c r="BS483" s="343">
        <f t="shared" ca="1" si="582"/>
        <v>0.08</v>
      </c>
      <c r="BT483" s="342">
        <f t="shared" ca="1" si="583"/>
        <v>-0.05</v>
      </c>
      <c r="BU483" s="147">
        <f t="shared" si="584"/>
        <v>0.04</v>
      </c>
      <c r="BV483" s="148">
        <f t="shared" si="585"/>
        <v>0</v>
      </c>
      <c r="BW483" s="149">
        <f t="shared" ca="1" si="586"/>
        <v>0</v>
      </c>
      <c r="BX483" s="345">
        <f t="shared" ca="1" si="587"/>
        <v>0</v>
      </c>
      <c r="BY483" s="344">
        <f t="shared" ca="1" si="588"/>
        <v>-0.08</v>
      </c>
      <c r="BZ483" s="343">
        <f t="shared" ca="1" si="589"/>
        <v>0.08</v>
      </c>
      <c r="CA483" s="342">
        <f t="shared" ca="1" si="590"/>
        <v>-0.05</v>
      </c>
      <c r="CB483" s="147">
        <f t="shared" si="591"/>
        <v>0.04</v>
      </c>
      <c r="CC483" s="148">
        <f t="shared" si="592"/>
        <v>0</v>
      </c>
      <c r="CD483" s="149">
        <f t="shared" ca="1" si="593"/>
        <v>0</v>
      </c>
      <c r="CE483" s="345">
        <f t="shared" ca="1" si="594"/>
        <v>0</v>
      </c>
      <c r="CF483" s="344">
        <f t="shared" ca="1" si="595"/>
        <v>-0.08</v>
      </c>
      <c r="CG483" s="343">
        <f t="shared" ca="1" si="596"/>
        <v>0.08</v>
      </c>
      <c r="CH483" s="342">
        <f t="shared" ca="1" si="597"/>
        <v>-0.05</v>
      </c>
    </row>
    <row r="484" spans="1:86" s="303" customFormat="1" outlineLevel="1">
      <c r="A484" s="303">
        <f t="shared" ca="1" si="602"/>
        <v>2</v>
      </c>
      <c r="B484" s="303" t="str">
        <f t="shared" ca="1" si="576"/>
        <v>EP3 LPD1 LPS4 LPM2</v>
      </c>
      <c r="C484" s="354">
        <f t="shared" si="598"/>
        <v>3</v>
      </c>
      <c r="D484" s="21">
        <v>0</v>
      </c>
      <c r="E484" s="354">
        <f t="shared" ca="1" si="604"/>
        <v>0</v>
      </c>
      <c r="F484" s="354">
        <f t="shared" ca="1" si="603"/>
        <v>0</v>
      </c>
      <c r="G484" s="354">
        <f t="shared" ca="1" si="599"/>
        <v>1</v>
      </c>
      <c r="H484" s="354">
        <f t="shared" ca="1" si="600"/>
        <v>4</v>
      </c>
      <c r="I484" s="354">
        <f t="shared" ca="1" si="601"/>
        <v>2</v>
      </c>
      <c r="BM484" s="303">
        <v>222</v>
      </c>
      <c r="BN484" s="147">
        <f t="shared" si="577"/>
        <v>0.04</v>
      </c>
      <c r="BO484" s="148">
        <f t="shared" si="578"/>
        <v>0</v>
      </c>
      <c r="BP484" s="149">
        <f t="shared" ca="1" si="579"/>
        <v>0</v>
      </c>
      <c r="BQ484" s="345">
        <f t="shared" ca="1" si="580"/>
        <v>0</v>
      </c>
      <c r="BR484" s="344">
        <f t="shared" ca="1" si="581"/>
        <v>-0.08</v>
      </c>
      <c r="BS484" s="343">
        <f t="shared" ca="1" si="582"/>
        <v>0.08</v>
      </c>
      <c r="BT484" s="342">
        <f t="shared" ca="1" si="583"/>
        <v>0</v>
      </c>
      <c r="BU484" s="147">
        <f t="shared" si="584"/>
        <v>0.04</v>
      </c>
      <c r="BV484" s="148">
        <f t="shared" si="585"/>
        <v>0</v>
      </c>
      <c r="BW484" s="149">
        <f t="shared" ca="1" si="586"/>
        <v>0</v>
      </c>
      <c r="BX484" s="345">
        <f t="shared" ca="1" si="587"/>
        <v>0</v>
      </c>
      <c r="BY484" s="344">
        <f t="shared" ca="1" si="588"/>
        <v>-0.08</v>
      </c>
      <c r="BZ484" s="343">
        <f t="shared" ca="1" si="589"/>
        <v>0.08</v>
      </c>
      <c r="CA484" s="342">
        <f t="shared" ca="1" si="590"/>
        <v>0</v>
      </c>
      <c r="CB484" s="147">
        <f t="shared" si="591"/>
        <v>0.04</v>
      </c>
      <c r="CC484" s="148">
        <f t="shared" si="592"/>
        <v>0</v>
      </c>
      <c r="CD484" s="149">
        <f t="shared" ca="1" si="593"/>
        <v>0</v>
      </c>
      <c r="CE484" s="345">
        <f t="shared" ca="1" si="594"/>
        <v>0</v>
      </c>
      <c r="CF484" s="344">
        <f t="shared" ca="1" si="595"/>
        <v>-0.08</v>
      </c>
      <c r="CG484" s="343">
        <f t="shared" ca="1" si="596"/>
        <v>0.08</v>
      </c>
      <c r="CH484" s="342">
        <f t="shared" ca="1" si="597"/>
        <v>0</v>
      </c>
    </row>
    <row r="485" spans="1:86" s="303" customFormat="1" outlineLevel="1">
      <c r="A485" s="303">
        <f t="shared" ca="1" si="602"/>
        <v>2</v>
      </c>
      <c r="B485" s="303" t="str">
        <f t="shared" ca="1" si="576"/>
        <v>EP3 LPD1 LPS4 LPM3</v>
      </c>
      <c r="C485" s="354">
        <f t="shared" si="598"/>
        <v>3</v>
      </c>
      <c r="D485" s="21">
        <v>0</v>
      </c>
      <c r="E485" s="354">
        <f t="shared" ca="1" si="604"/>
        <v>0</v>
      </c>
      <c r="F485" s="354">
        <f t="shared" ca="1" si="603"/>
        <v>0</v>
      </c>
      <c r="G485" s="354">
        <f t="shared" ca="1" si="599"/>
        <v>1</v>
      </c>
      <c r="H485" s="354">
        <f t="shared" ca="1" si="600"/>
        <v>4</v>
      </c>
      <c r="I485" s="354">
        <f t="shared" ca="1" si="601"/>
        <v>3</v>
      </c>
      <c r="BM485" s="303">
        <v>223</v>
      </c>
      <c r="BN485" s="147">
        <f t="shared" si="577"/>
        <v>0.04</v>
      </c>
      <c r="BO485" s="148">
        <f t="shared" si="578"/>
        <v>0</v>
      </c>
      <c r="BP485" s="149">
        <f t="shared" ca="1" si="579"/>
        <v>0</v>
      </c>
      <c r="BQ485" s="345">
        <f t="shared" ca="1" si="580"/>
        <v>0</v>
      </c>
      <c r="BR485" s="344">
        <f t="shared" ca="1" si="581"/>
        <v>-0.08</v>
      </c>
      <c r="BS485" s="343">
        <f t="shared" ca="1" si="582"/>
        <v>0.08</v>
      </c>
      <c r="BT485" s="342">
        <f t="shared" ca="1" si="583"/>
        <v>0.04</v>
      </c>
      <c r="BU485" s="147">
        <f t="shared" si="584"/>
        <v>0.04</v>
      </c>
      <c r="BV485" s="148">
        <f t="shared" si="585"/>
        <v>0</v>
      </c>
      <c r="BW485" s="149">
        <f t="shared" ca="1" si="586"/>
        <v>0</v>
      </c>
      <c r="BX485" s="345">
        <f t="shared" ca="1" si="587"/>
        <v>0</v>
      </c>
      <c r="BY485" s="344">
        <f t="shared" ca="1" si="588"/>
        <v>-0.08</v>
      </c>
      <c r="BZ485" s="343">
        <f t="shared" ca="1" si="589"/>
        <v>0.08</v>
      </c>
      <c r="CA485" s="342">
        <f t="shared" ca="1" si="590"/>
        <v>0.04</v>
      </c>
      <c r="CB485" s="147">
        <f t="shared" si="591"/>
        <v>0.04</v>
      </c>
      <c r="CC485" s="148">
        <f t="shared" si="592"/>
        <v>0</v>
      </c>
      <c r="CD485" s="149">
        <f t="shared" ca="1" si="593"/>
        <v>0</v>
      </c>
      <c r="CE485" s="345">
        <f t="shared" ca="1" si="594"/>
        <v>0</v>
      </c>
      <c r="CF485" s="344">
        <f t="shared" ca="1" si="595"/>
        <v>-0.08</v>
      </c>
      <c r="CG485" s="343">
        <f t="shared" ca="1" si="596"/>
        <v>0.08</v>
      </c>
      <c r="CH485" s="342">
        <f t="shared" ca="1" si="597"/>
        <v>0.04</v>
      </c>
    </row>
    <row r="486" spans="1:86" s="303" customFormat="1" outlineLevel="1">
      <c r="A486" s="303">
        <f t="shared" ca="1" si="602"/>
        <v>2</v>
      </c>
      <c r="B486" s="303" t="str">
        <f t="shared" ca="1" si="576"/>
        <v>EP3 LPD1 LPS4 LPM4</v>
      </c>
      <c r="C486" s="354">
        <f t="shared" si="598"/>
        <v>3</v>
      </c>
      <c r="D486" s="21">
        <v>0</v>
      </c>
      <c r="E486" s="354">
        <f t="shared" ca="1" si="604"/>
        <v>0</v>
      </c>
      <c r="F486" s="354">
        <f t="shared" ca="1" si="603"/>
        <v>0</v>
      </c>
      <c r="G486" s="354">
        <f t="shared" ca="1" si="599"/>
        <v>1</v>
      </c>
      <c r="H486" s="354">
        <f t="shared" ca="1" si="600"/>
        <v>4</v>
      </c>
      <c r="I486" s="354">
        <f t="shared" ca="1" si="601"/>
        <v>4</v>
      </c>
      <c r="BM486" s="303">
        <v>224</v>
      </c>
      <c r="BN486" s="147">
        <f t="shared" si="577"/>
        <v>0.04</v>
      </c>
      <c r="BO486" s="148">
        <f t="shared" si="578"/>
        <v>0</v>
      </c>
      <c r="BP486" s="149">
        <f t="shared" ca="1" si="579"/>
        <v>0</v>
      </c>
      <c r="BQ486" s="345">
        <f t="shared" ca="1" si="580"/>
        <v>0</v>
      </c>
      <c r="BR486" s="344">
        <f t="shared" ca="1" si="581"/>
        <v>-0.08</v>
      </c>
      <c r="BS486" s="343">
        <f t="shared" ca="1" si="582"/>
        <v>0.08</v>
      </c>
      <c r="BT486" s="342">
        <f t="shared" ca="1" si="583"/>
        <v>0.08</v>
      </c>
      <c r="BU486" s="147">
        <f t="shared" si="584"/>
        <v>0.04</v>
      </c>
      <c r="BV486" s="148">
        <f t="shared" si="585"/>
        <v>0</v>
      </c>
      <c r="BW486" s="149">
        <f t="shared" ca="1" si="586"/>
        <v>0</v>
      </c>
      <c r="BX486" s="345">
        <f t="shared" ca="1" si="587"/>
        <v>0</v>
      </c>
      <c r="BY486" s="344">
        <f t="shared" ca="1" si="588"/>
        <v>-0.08</v>
      </c>
      <c r="BZ486" s="343">
        <f t="shared" ca="1" si="589"/>
        <v>0.08</v>
      </c>
      <c r="CA486" s="342">
        <f t="shared" ca="1" si="590"/>
        <v>0.08</v>
      </c>
      <c r="CB486" s="147">
        <f t="shared" si="591"/>
        <v>0.04</v>
      </c>
      <c r="CC486" s="148">
        <f t="shared" si="592"/>
        <v>0</v>
      </c>
      <c r="CD486" s="149">
        <f t="shared" ca="1" si="593"/>
        <v>0</v>
      </c>
      <c r="CE486" s="345">
        <f t="shared" ca="1" si="594"/>
        <v>0</v>
      </c>
      <c r="CF486" s="344">
        <f t="shared" ca="1" si="595"/>
        <v>-0.08</v>
      </c>
      <c r="CG486" s="343">
        <f t="shared" ca="1" si="596"/>
        <v>0.08</v>
      </c>
      <c r="CH486" s="342">
        <f t="shared" ca="1" si="597"/>
        <v>0.08</v>
      </c>
    </row>
    <row r="487" spans="1:86" s="303" customFormat="1" outlineLevel="1">
      <c r="A487" s="303">
        <f t="shared" ca="1" si="602"/>
        <v>2</v>
      </c>
      <c r="B487" s="303" t="str">
        <f t="shared" ca="1" si="576"/>
        <v>EP3 LPD2 LPS1 LPM1</v>
      </c>
      <c r="C487" s="354">
        <f t="shared" si="598"/>
        <v>3</v>
      </c>
      <c r="D487" s="21">
        <v>0</v>
      </c>
      <c r="E487" s="354">
        <f t="shared" ca="1" si="604"/>
        <v>0</v>
      </c>
      <c r="F487" s="354">
        <f t="shared" ca="1" si="603"/>
        <v>0</v>
      </c>
      <c r="G487" s="354">
        <f t="shared" ca="1" si="599"/>
        <v>2</v>
      </c>
      <c r="H487" s="354">
        <f t="shared" ca="1" si="600"/>
        <v>1</v>
      </c>
      <c r="I487" s="354">
        <f t="shared" ca="1" si="601"/>
        <v>1</v>
      </c>
      <c r="BM487" s="303">
        <v>225</v>
      </c>
      <c r="BN487" s="147">
        <f t="shared" si="577"/>
        <v>0.04</v>
      </c>
      <c r="BO487" s="148">
        <f t="shared" si="578"/>
        <v>0</v>
      </c>
      <c r="BP487" s="149">
        <f t="shared" ca="1" si="579"/>
        <v>0</v>
      </c>
      <c r="BQ487" s="345">
        <f t="shared" ca="1" si="580"/>
        <v>0</v>
      </c>
      <c r="BR487" s="344">
        <f t="shared" ca="1" si="581"/>
        <v>-0.04</v>
      </c>
      <c r="BS487" s="343">
        <f t="shared" ca="1" si="582"/>
        <v>-0.05</v>
      </c>
      <c r="BT487" s="342">
        <f t="shared" ca="1" si="583"/>
        <v>-0.05</v>
      </c>
      <c r="BU487" s="147">
        <f t="shared" si="584"/>
        <v>0.04</v>
      </c>
      <c r="BV487" s="148">
        <f t="shared" si="585"/>
        <v>0</v>
      </c>
      <c r="BW487" s="149">
        <f t="shared" ca="1" si="586"/>
        <v>0</v>
      </c>
      <c r="BX487" s="345">
        <f t="shared" ca="1" si="587"/>
        <v>0</v>
      </c>
      <c r="BY487" s="344">
        <f t="shared" ca="1" si="588"/>
        <v>-0.04</v>
      </c>
      <c r="BZ487" s="343">
        <f t="shared" ca="1" si="589"/>
        <v>-0.05</v>
      </c>
      <c r="CA487" s="342">
        <f t="shared" ca="1" si="590"/>
        <v>-0.05</v>
      </c>
      <c r="CB487" s="147">
        <f t="shared" si="591"/>
        <v>0.04</v>
      </c>
      <c r="CC487" s="148">
        <f t="shared" si="592"/>
        <v>0</v>
      </c>
      <c r="CD487" s="149">
        <f t="shared" ca="1" si="593"/>
        <v>0</v>
      </c>
      <c r="CE487" s="345">
        <f t="shared" ca="1" si="594"/>
        <v>0</v>
      </c>
      <c r="CF487" s="344">
        <f t="shared" ca="1" si="595"/>
        <v>-0.04</v>
      </c>
      <c r="CG487" s="343">
        <f t="shared" ca="1" si="596"/>
        <v>-0.05</v>
      </c>
      <c r="CH487" s="342">
        <f t="shared" ca="1" si="597"/>
        <v>-0.05</v>
      </c>
    </row>
    <row r="488" spans="1:86" s="303" customFormat="1" outlineLevel="1">
      <c r="A488" s="303">
        <f t="shared" ca="1" si="602"/>
        <v>2</v>
      </c>
      <c r="B488" s="303" t="str">
        <f t="shared" ca="1" si="576"/>
        <v>EP3 LPD2 LPS1 LPM2</v>
      </c>
      <c r="C488" s="354">
        <f t="shared" si="598"/>
        <v>3</v>
      </c>
      <c r="D488" s="21">
        <v>0</v>
      </c>
      <c r="E488" s="354">
        <f t="shared" ca="1" si="604"/>
        <v>0</v>
      </c>
      <c r="F488" s="354">
        <f t="shared" ca="1" si="603"/>
        <v>0</v>
      </c>
      <c r="G488" s="354">
        <f t="shared" ca="1" si="599"/>
        <v>2</v>
      </c>
      <c r="H488" s="354">
        <f t="shared" ca="1" si="600"/>
        <v>1</v>
      </c>
      <c r="I488" s="354">
        <f t="shared" ca="1" si="601"/>
        <v>2</v>
      </c>
      <c r="BM488" s="303">
        <v>226</v>
      </c>
      <c r="BN488" s="147">
        <f t="shared" si="577"/>
        <v>0.04</v>
      </c>
      <c r="BO488" s="148">
        <f t="shared" si="578"/>
        <v>0</v>
      </c>
      <c r="BP488" s="149">
        <f t="shared" ca="1" si="579"/>
        <v>0</v>
      </c>
      <c r="BQ488" s="345">
        <f t="shared" ca="1" si="580"/>
        <v>0</v>
      </c>
      <c r="BR488" s="344">
        <f t="shared" ca="1" si="581"/>
        <v>-0.04</v>
      </c>
      <c r="BS488" s="343">
        <f t="shared" ca="1" si="582"/>
        <v>-0.05</v>
      </c>
      <c r="BT488" s="342">
        <f t="shared" ca="1" si="583"/>
        <v>0</v>
      </c>
      <c r="BU488" s="147">
        <f t="shared" si="584"/>
        <v>0.04</v>
      </c>
      <c r="BV488" s="148">
        <f t="shared" si="585"/>
        <v>0</v>
      </c>
      <c r="BW488" s="149">
        <f t="shared" ca="1" si="586"/>
        <v>0</v>
      </c>
      <c r="BX488" s="345">
        <f t="shared" ca="1" si="587"/>
        <v>0</v>
      </c>
      <c r="BY488" s="344">
        <f t="shared" ca="1" si="588"/>
        <v>-0.04</v>
      </c>
      <c r="BZ488" s="343">
        <f t="shared" ca="1" si="589"/>
        <v>-0.05</v>
      </c>
      <c r="CA488" s="342">
        <f t="shared" ca="1" si="590"/>
        <v>0</v>
      </c>
      <c r="CB488" s="147">
        <f t="shared" si="591"/>
        <v>0.04</v>
      </c>
      <c r="CC488" s="148">
        <f t="shared" si="592"/>
        <v>0</v>
      </c>
      <c r="CD488" s="149">
        <f t="shared" ca="1" si="593"/>
        <v>0</v>
      </c>
      <c r="CE488" s="345">
        <f t="shared" ca="1" si="594"/>
        <v>0</v>
      </c>
      <c r="CF488" s="344">
        <f t="shared" ca="1" si="595"/>
        <v>-0.04</v>
      </c>
      <c r="CG488" s="343">
        <f t="shared" ca="1" si="596"/>
        <v>-0.05</v>
      </c>
      <c r="CH488" s="342">
        <f t="shared" ca="1" si="597"/>
        <v>0</v>
      </c>
    </row>
    <row r="489" spans="1:86" s="303" customFormat="1" outlineLevel="1">
      <c r="A489" s="303">
        <f t="shared" ca="1" si="602"/>
        <v>2</v>
      </c>
      <c r="B489" s="303" t="str">
        <f t="shared" ca="1" si="576"/>
        <v>EP3 LPD2 LPS1 LPM3</v>
      </c>
      <c r="C489" s="354">
        <f t="shared" si="598"/>
        <v>3</v>
      </c>
      <c r="D489" s="21">
        <v>0</v>
      </c>
      <c r="E489" s="354">
        <f t="shared" ca="1" si="604"/>
        <v>0</v>
      </c>
      <c r="F489" s="354">
        <f t="shared" ca="1" si="603"/>
        <v>0</v>
      </c>
      <c r="G489" s="354">
        <f t="shared" ca="1" si="599"/>
        <v>2</v>
      </c>
      <c r="H489" s="354">
        <f t="shared" ca="1" si="600"/>
        <v>1</v>
      </c>
      <c r="I489" s="354">
        <f t="shared" ca="1" si="601"/>
        <v>3</v>
      </c>
      <c r="BM489" s="303">
        <v>227</v>
      </c>
      <c r="BN489" s="147">
        <f t="shared" si="577"/>
        <v>0.04</v>
      </c>
      <c r="BO489" s="148">
        <f t="shared" si="578"/>
        <v>0</v>
      </c>
      <c r="BP489" s="149">
        <f t="shared" ca="1" si="579"/>
        <v>0</v>
      </c>
      <c r="BQ489" s="345">
        <f t="shared" ca="1" si="580"/>
        <v>0</v>
      </c>
      <c r="BR489" s="344">
        <f t="shared" ca="1" si="581"/>
        <v>-0.04</v>
      </c>
      <c r="BS489" s="343">
        <f t="shared" ca="1" si="582"/>
        <v>-0.05</v>
      </c>
      <c r="BT489" s="342">
        <f t="shared" ca="1" si="583"/>
        <v>0.04</v>
      </c>
      <c r="BU489" s="147">
        <f t="shared" si="584"/>
        <v>0.04</v>
      </c>
      <c r="BV489" s="148">
        <f t="shared" si="585"/>
        <v>0</v>
      </c>
      <c r="BW489" s="149">
        <f t="shared" ca="1" si="586"/>
        <v>0</v>
      </c>
      <c r="BX489" s="345">
        <f t="shared" ca="1" si="587"/>
        <v>0</v>
      </c>
      <c r="BY489" s="344">
        <f t="shared" ca="1" si="588"/>
        <v>-0.04</v>
      </c>
      <c r="BZ489" s="343">
        <f t="shared" ca="1" si="589"/>
        <v>-0.05</v>
      </c>
      <c r="CA489" s="342">
        <f t="shared" ca="1" si="590"/>
        <v>0.04</v>
      </c>
      <c r="CB489" s="147">
        <f t="shared" si="591"/>
        <v>0.04</v>
      </c>
      <c r="CC489" s="148">
        <f t="shared" si="592"/>
        <v>0</v>
      </c>
      <c r="CD489" s="149">
        <f t="shared" ca="1" si="593"/>
        <v>0</v>
      </c>
      <c r="CE489" s="345">
        <f t="shared" ca="1" si="594"/>
        <v>0</v>
      </c>
      <c r="CF489" s="344">
        <f t="shared" ca="1" si="595"/>
        <v>-0.04</v>
      </c>
      <c r="CG489" s="343">
        <f t="shared" ca="1" si="596"/>
        <v>-0.05</v>
      </c>
      <c r="CH489" s="342">
        <f t="shared" ca="1" si="597"/>
        <v>0.04</v>
      </c>
    </row>
    <row r="490" spans="1:86" s="303" customFormat="1" outlineLevel="1">
      <c r="A490" s="303">
        <f t="shared" ca="1" si="602"/>
        <v>2</v>
      </c>
      <c r="B490" s="303" t="str">
        <f t="shared" ca="1" si="576"/>
        <v>EP3 LPD2 LPS1 LPM4</v>
      </c>
      <c r="C490" s="354">
        <f t="shared" si="598"/>
        <v>3</v>
      </c>
      <c r="D490" s="21">
        <v>0</v>
      </c>
      <c r="E490" s="354">
        <f t="shared" ca="1" si="604"/>
        <v>0</v>
      </c>
      <c r="F490" s="354">
        <f t="shared" ca="1" si="603"/>
        <v>0</v>
      </c>
      <c r="G490" s="354">
        <f t="shared" ca="1" si="599"/>
        <v>2</v>
      </c>
      <c r="H490" s="354">
        <f t="shared" ca="1" si="600"/>
        <v>1</v>
      </c>
      <c r="I490" s="354">
        <f t="shared" ca="1" si="601"/>
        <v>4</v>
      </c>
      <c r="BM490" s="303">
        <v>228</v>
      </c>
      <c r="BN490" s="147">
        <f t="shared" si="577"/>
        <v>0.04</v>
      </c>
      <c r="BO490" s="148">
        <f t="shared" si="578"/>
        <v>0</v>
      </c>
      <c r="BP490" s="149">
        <f t="shared" ca="1" si="579"/>
        <v>0</v>
      </c>
      <c r="BQ490" s="345">
        <f t="shared" ca="1" si="580"/>
        <v>0</v>
      </c>
      <c r="BR490" s="344">
        <f t="shared" ca="1" si="581"/>
        <v>-0.04</v>
      </c>
      <c r="BS490" s="343">
        <f t="shared" ca="1" si="582"/>
        <v>-0.05</v>
      </c>
      <c r="BT490" s="342">
        <f t="shared" ca="1" si="583"/>
        <v>0.08</v>
      </c>
      <c r="BU490" s="147">
        <f t="shared" si="584"/>
        <v>0.04</v>
      </c>
      <c r="BV490" s="148">
        <f t="shared" si="585"/>
        <v>0</v>
      </c>
      <c r="BW490" s="149">
        <f t="shared" ca="1" si="586"/>
        <v>0</v>
      </c>
      <c r="BX490" s="345">
        <f t="shared" ca="1" si="587"/>
        <v>0</v>
      </c>
      <c r="BY490" s="344">
        <f t="shared" ca="1" si="588"/>
        <v>-0.04</v>
      </c>
      <c r="BZ490" s="343">
        <f t="shared" ca="1" si="589"/>
        <v>-0.05</v>
      </c>
      <c r="CA490" s="342">
        <f t="shared" ca="1" si="590"/>
        <v>0.08</v>
      </c>
      <c r="CB490" s="147">
        <f t="shared" si="591"/>
        <v>0.04</v>
      </c>
      <c r="CC490" s="148">
        <f t="shared" si="592"/>
        <v>0</v>
      </c>
      <c r="CD490" s="149">
        <f t="shared" ca="1" si="593"/>
        <v>0</v>
      </c>
      <c r="CE490" s="345">
        <f t="shared" ca="1" si="594"/>
        <v>0</v>
      </c>
      <c r="CF490" s="344">
        <f t="shared" ca="1" si="595"/>
        <v>-0.04</v>
      </c>
      <c r="CG490" s="343">
        <f t="shared" ca="1" si="596"/>
        <v>-0.05</v>
      </c>
      <c r="CH490" s="342">
        <f t="shared" ca="1" si="597"/>
        <v>0.08</v>
      </c>
    </row>
    <row r="491" spans="1:86" s="303" customFormat="1" outlineLevel="1">
      <c r="A491" s="303">
        <f t="shared" ca="1" si="602"/>
        <v>2</v>
      </c>
      <c r="B491" s="303" t="str">
        <f t="shared" ca="1" si="576"/>
        <v>EP3 LPD2 LPS2 LPM1</v>
      </c>
      <c r="C491" s="354">
        <f t="shared" si="598"/>
        <v>3</v>
      </c>
      <c r="D491" s="21">
        <v>0</v>
      </c>
      <c r="E491" s="354">
        <f t="shared" ca="1" si="604"/>
        <v>0</v>
      </c>
      <c r="F491" s="354">
        <f t="shared" ca="1" si="603"/>
        <v>0</v>
      </c>
      <c r="G491" s="354">
        <f t="shared" ca="1" si="599"/>
        <v>2</v>
      </c>
      <c r="H491" s="354">
        <f t="shared" ca="1" si="600"/>
        <v>2</v>
      </c>
      <c r="I491" s="354">
        <f t="shared" ca="1" si="601"/>
        <v>1</v>
      </c>
      <c r="BM491" s="303">
        <v>229</v>
      </c>
      <c r="BN491" s="147">
        <f t="shared" si="577"/>
        <v>0.04</v>
      </c>
      <c r="BO491" s="148">
        <f t="shared" si="578"/>
        <v>0</v>
      </c>
      <c r="BP491" s="149">
        <f t="shared" ca="1" si="579"/>
        <v>0</v>
      </c>
      <c r="BQ491" s="345">
        <f t="shared" ca="1" si="580"/>
        <v>0</v>
      </c>
      <c r="BR491" s="344">
        <f t="shared" ca="1" si="581"/>
        <v>-0.04</v>
      </c>
      <c r="BS491" s="343">
        <f t="shared" ca="1" si="582"/>
        <v>0</v>
      </c>
      <c r="BT491" s="342">
        <f t="shared" ca="1" si="583"/>
        <v>-0.05</v>
      </c>
      <c r="BU491" s="147">
        <f t="shared" si="584"/>
        <v>0.04</v>
      </c>
      <c r="BV491" s="148">
        <f t="shared" si="585"/>
        <v>0</v>
      </c>
      <c r="BW491" s="149">
        <f t="shared" ca="1" si="586"/>
        <v>0</v>
      </c>
      <c r="BX491" s="345">
        <f t="shared" ca="1" si="587"/>
        <v>0</v>
      </c>
      <c r="BY491" s="344">
        <f t="shared" ca="1" si="588"/>
        <v>-0.04</v>
      </c>
      <c r="BZ491" s="343">
        <f t="shared" ca="1" si="589"/>
        <v>0</v>
      </c>
      <c r="CA491" s="342">
        <f t="shared" ca="1" si="590"/>
        <v>-0.05</v>
      </c>
      <c r="CB491" s="147">
        <f t="shared" si="591"/>
        <v>0.04</v>
      </c>
      <c r="CC491" s="148">
        <f t="shared" si="592"/>
        <v>0</v>
      </c>
      <c r="CD491" s="149">
        <f t="shared" ca="1" si="593"/>
        <v>0</v>
      </c>
      <c r="CE491" s="345">
        <f t="shared" ca="1" si="594"/>
        <v>0</v>
      </c>
      <c r="CF491" s="344">
        <f t="shared" ca="1" si="595"/>
        <v>-0.04</v>
      </c>
      <c r="CG491" s="343">
        <f t="shared" ca="1" si="596"/>
        <v>0</v>
      </c>
      <c r="CH491" s="342">
        <f t="shared" ca="1" si="597"/>
        <v>-0.05</v>
      </c>
    </row>
    <row r="492" spans="1:86" s="303" customFormat="1" outlineLevel="1">
      <c r="A492" s="303">
        <f t="shared" ca="1" si="602"/>
        <v>2</v>
      </c>
      <c r="B492" s="303" t="str">
        <f t="shared" ca="1" si="576"/>
        <v>EP3 LPD2 LPS2 LPM2</v>
      </c>
      <c r="C492" s="354">
        <f t="shared" si="598"/>
        <v>3</v>
      </c>
      <c r="D492" s="21">
        <v>0</v>
      </c>
      <c r="E492" s="354">
        <f t="shared" ca="1" si="604"/>
        <v>0</v>
      </c>
      <c r="F492" s="354">
        <f t="shared" ca="1" si="603"/>
        <v>0</v>
      </c>
      <c r="G492" s="354">
        <f t="shared" ca="1" si="599"/>
        <v>2</v>
      </c>
      <c r="H492" s="354">
        <f t="shared" ca="1" si="600"/>
        <v>2</v>
      </c>
      <c r="I492" s="354">
        <f t="shared" ca="1" si="601"/>
        <v>2</v>
      </c>
      <c r="BM492" s="303">
        <v>230</v>
      </c>
      <c r="BN492" s="147">
        <f t="shared" si="577"/>
        <v>0.04</v>
      </c>
      <c r="BO492" s="148">
        <f t="shared" si="578"/>
        <v>0</v>
      </c>
      <c r="BP492" s="149">
        <f t="shared" ca="1" si="579"/>
        <v>0</v>
      </c>
      <c r="BQ492" s="345">
        <f t="shared" ca="1" si="580"/>
        <v>0</v>
      </c>
      <c r="BR492" s="344">
        <f t="shared" ca="1" si="581"/>
        <v>-0.04</v>
      </c>
      <c r="BS492" s="343">
        <f t="shared" ca="1" si="582"/>
        <v>0</v>
      </c>
      <c r="BT492" s="342">
        <f t="shared" ca="1" si="583"/>
        <v>0</v>
      </c>
      <c r="BU492" s="147">
        <f t="shared" si="584"/>
        <v>0.04</v>
      </c>
      <c r="BV492" s="148">
        <f t="shared" si="585"/>
        <v>0</v>
      </c>
      <c r="BW492" s="149">
        <f t="shared" ca="1" si="586"/>
        <v>0</v>
      </c>
      <c r="BX492" s="345">
        <f t="shared" ca="1" si="587"/>
        <v>0</v>
      </c>
      <c r="BY492" s="344">
        <f t="shared" ca="1" si="588"/>
        <v>-0.04</v>
      </c>
      <c r="BZ492" s="343">
        <f t="shared" ca="1" si="589"/>
        <v>0</v>
      </c>
      <c r="CA492" s="342">
        <f t="shared" ca="1" si="590"/>
        <v>0</v>
      </c>
      <c r="CB492" s="147">
        <f t="shared" si="591"/>
        <v>0.04</v>
      </c>
      <c r="CC492" s="148">
        <f t="shared" si="592"/>
        <v>0</v>
      </c>
      <c r="CD492" s="149">
        <f t="shared" ca="1" si="593"/>
        <v>0</v>
      </c>
      <c r="CE492" s="345">
        <f t="shared" ca="1" si="594"/>
        <v>0</v>
      </c>
      <c r="CF492" s="344">
        <f t="shared" ca="1" si="595"/>
        <v>-0.04</v>
      </c>
      <c r="CG492" s="343">
        <f t="shared" ca="1" si="596"/>
        <v>0</v>
      </c>
      <c r="CH492" s="342">
        <f t="shared" ca="1" si="597"/>
        <v>0</v>
      </c>
    </row>
    <row r="493" spans="1:86" s="303" customFormat="1" outlineLevel="1">
      <c r="A493" s="303">
        <f t="shared" ca="1" si="602"/>
        <v>2</v>
      </c>
      <c r="B493" s="303" t="str">
        <f t="shared" ca="1" si="576"/>
        <v>EP3 LPD2 LPS2 LPM3</v>
      </c>
      <c r="C493" s="354">
        <f t="shared" si="598"/>
        <v>3</v>
      </c>
      <c r="D493" s="21">
        <v>0</v>
      </c>
      <c r="E493" s="354">
        <f t="shared" ca="1" si="604"/>
        <v>0</v>
      </c>
      <c r="F493" s="354">
        <f t="shared" ca="1" si="603"/>
        <v>0</v>
      </c>
      <c r="G493" s="354">
        <f t="shared" ca="1" si="599"/>
        <v>2</v>
      </c>
      <c r="H493" s="354">
        <f t="shared" ca="1" si="600"/>
        <v>2</v>
      </c>
      <c r="I493" s="354">
        <f t="shared" ca="1" si="601"/>
        <v>3</v>
      </c>
      <c r="BM493" s="303">
        <v>231</v>
      </c>
      <c r="BN493" s="147">
        <f t="shared" si="577"/>
        <v>0.04</v>
      </c>
      <c r="BO493" s="148">
        <f t="shared" si="578"/>
        <v>0</v>
      </c>
      <c r="BP493" s="149">
        <f t="shared" ca="1" si="579"/>
        <v>0</v>
      </c>
      <c r="BQ493" s="345">
        <f t="shared" ca="1" si="580"/>
        <v>0</v>
      </c>
      <c r="BR493" s="344">
        <f t="shared" ca="1" si="581"/>
        <v>-0.04</v>
      </c>
      <c r="BS493" s="343">
        <f t="shared" ca="1" si="582"/>
        <v>0</v>
      </c>
      <c r="BT493" s="342">
        <f t="shared" ca="1" si="583"/>
        <v>0.04</v>
      </c>
      <c r="BU493" s="147">
        <f t="shared" si="584"/>
        <v>0.04</v>
      </c>
      <c r="BV493" s="148">
        <f t="shared" si="585"/>
        <v>0</v>
      </c>
      <c r="BW493" s="149">
        <f t="shared" ca="1" si="586"/>
        <v>0</v>
      </c>
      <c r="BX493" s="345">
        <f t="shared" ca="1" si="587"/>
        <v>0</v>
      </c>
      <c r="BY493" s="344">
        <f t="shared" ca="1" si="588"/>
        <v>-0.04</v>
      </c>
      <c r="BZ493" s="343">
        <f t="shared" ca="1" si="589"/>
        <v>0</v>
      </c>
      <c r="CA493" s="342">
        <f t="shared" ca="1" si="590"/>
        <v>0.04</v>
      </c>
      <c r="CB493" s="147">
        <f t="shared" si="591"/>
        <v>0.04</v>
      </c>
      <c r="CC493" s="148">
        <f t="shared" si="592"/>
        <v>0</v>
      </c>
      <c r="CD493" s="149">
        <f t="shared" ca="1" si="593"/>
        <v>0</v>
      </c>
      <c r="CE493" s="345">
        <f t="shared" ca="1" si="594"/>
        <v>0</v>
      </c>
      <c r="CF493" s="344">
        <f t="shared" ca="1" si="595"/>
        <v>-0.04</v>
      </c>
      <c r="CG493" s="343">
        <f t="shared" ca="1" si="596"/>
        <v>0</v>
      </c>
      <c r="CH493" s="342">
        <f t="shared" ca="1" si="597"/>
        <v>0.04</v>
      </c>
    </row>
    <row r="494" spans="1:86" s="303" customFormat="1" outlineLevel="1">
      <c r="A494" s="303">
        <f t="shared" ca="1" si="602"/>
        <v>2</v>
      </c>
      <c r="B494" s="303" t="str">
        <f t="shared" ca="1" si="576"/>
        <v>EP3 LPD2 LPS2 LPM4</v>
      </c>
      <c r="C494" s="354">
        <f t="shared" si="598"/>
        <v>3</v>
      </c>
      <c r="D494" s="21">
        <v>0</v>
      </c>
      <c r="E494" s="354">
        <f t="shared" ca="1" si="604"/>
        <v>0</v>
      </c>
      <c r="F494" s="354">
        <f t="shared" ca="1" si="603"/>
        <v>0</v>
      </c>
      <c r="G494" s="354">
        <f t="shared" ca="1" si="599"/>
        <v>2</v>
      </c>
      <c r="H494" s="354">
        <f t="shared" ca="1" si="600"/>
        <v>2</v>
      </c>
      <c r="I494" s="354">
        <f t="shared" ca="1" si="601"/>
        <v>4</v>
      </c>
      <c r="BM494" s="303">
        <v>232</v>
      </c>
      <c r="BN494" s="147">
        <f t="shared" si="577"/>
        <v>0.04</v>
      </c>
      <c r="BO494" s="148">
        <f t="shared" si="578"/>
        <v>0</v>
      </c>
      <c r="BP494" s="149">
        <f t="shared" ca="1" si="579"/>
        <v>0</v>
      </c>
      <c r="BQ494" s="345">
        <f t="shared" ca="1" si="580"/>
        <v>0</v>
      </c>
      <c r="BR494" s="344">
        <f t="shared" ca="1" si="581"/>
        <v>-0.04</v>
      </c>
      <c r="BS494" s="343">
        <f t="shared" ca="1" si="582"/>
        <v>0</v>
      </c>
      <c r="BT494" s="342">
        <f t="shared" ca="1" si="583"/>
        <v>0.08</v>
      </c>
      <c r="BU494" s="147">
        <f t="shared" si="584"/>
        <v>0.04</v>
      </c>
      <c r="BV494" s="148">
        <f t="shared" si="585"/>
        <v>0</v>
      </c>
      <c r="BW494" s="149">
        <f t="shared" ca="1" si="586"/>
        <v>0</v>
      </c>
      <c r="BX494" s="345">
        <f t="shared" ca="1" si="587"/>
        <v>0</v>
      </c>
      <c r="BY494" s="344">
        <f t="shared" ca="1" si="588"/>
        <v>-0.04</v>
      </c>
      <c r="BZ494" s="343">
        <f t="shared" ca="1" si="589"/>
        <v>0</v>
      </c>
      <c r="CA494" s="342">
        <f t="shared" ca="1" si="590"/>
        <v>0.08</v>
      </c>
      <c r="CB494" s="147">
        <f t="shared" si="591"/>
        <v>0.04</v>
      </c>
      <c r="CC494" s="148">
        <f t="shared" si="592"/>
        <v>0</v>
      </c>
      <c r="CD494" s="149">
        <f t="shared" ca="1" si="593"/>
        <v>0</v>
      </c>
      <c r="CE494" s="345">
        <f t="shared" ca="1" si="594"/>
        <v>0</v>
      </c>
      <c r="CF494" s="344">
        <f t="shared" ca="1" si="595"/>
        <v>-0.04</v>
      </c>
      <c r="CG494" s="343">
        <f t="shared" ca="1" si="596"/>
        <v>0</v>
      </c>
      <c r="CH494" s="342">
        <f t="shared" ca="1" si="597"/>
        <v>0.08</v>
      </c>
    </row>
    <row r="495" spans="1:86" s="303" customFormat="1" outlineLevel="1">
      <c r="A495" s="303">
        <f t="shared" ca="1" si="602"/>
        <v>2</v>
      </c>
      <c r="B495" s="303" t="str">
        <f t="shared" ca="1" si="576"/>
        <v>EP3 LPD2 LPS3 LPM1</v>
      </c>
      <c r="C495" s="354">
        <f t="shared" si="598"/>
        <v>3</v>
      </c>
      <c r="D495" s="21">
        <v>0</v>
      </c>
      <c r="E495" s="354">
        <f t="shared" ca="1" si="604"/>
        <v>0</v>
      </c>
      <c r="F495" s="354">
        <f t="shared" ca="1" si="603"/>
        <v>0</v>
      </c>
      <c r="G495" s="354">
        <f t="shared" ca="1" si="599"/>
        <v>2</v>
      </c>
      <c r="H495" s="354">
        <f t="shared" ca="1" si="600"/>
        <v>3</v>
      </c>
      <c r="I495" s="354">
        <f t="shared" ca="1" si="601"/>
        <v>1</v>
      </c>
      <c r="BM495" s="303">
        <v>233</v>
      </c>
      <c r="BN495" s="147">
        <f t="shared" si="577"/>
        <v>0.04</v>
      </c>
      <c r="BO495" s="148">
        <f t="shared" si="578"/>
        <v>0</v>
      </c>
      <c r="BP495" s="149">
        <f t="shared" ca="1" si="579"/>
        <v>0</v>
      </c>
      <c r="BQ495" s="345">
        <f t="shared" ca="1" si="580"/>
        <v>0</v>
      </c>
      <c r="BR495" s="344">
        <f t="shared" ca="1" si="581"/>
        <v>-0.04</v>
      </c>
      <c r="BS495" s="343">
        <f t="shared" ca="1" si="582"/>
        <v>0.04</v>
      </c>
      <c r="BT495" s="342">
        <f t="shared" ca="1" si="583"/>
        <v>-0.05</v>
      </c>
      <c r="BU495" s="147">
        <f t="shared" si="584"/>
        <v>0.04</v>
      </c>
      <c r="BV495" s="148">
        <f t="shared" si="585"/>
        <v>0</v>
      </c>
      <c r="BW495" s="149">
        <f t="shared" ca="1" si="586"/>
        <v>0</v>
      </c>
      <c r="BX495" s="345">
        <f t="shared" ca="1" si="587"/>
        <v>0</v>
      </c>
      <c r="BY495" s="344">
        <f t="shared" ca="1" si="588"/>
        <v>-0.04</v>
      </c>
      <c r="BZ495" s="343">
        <f t="shared" ca="1" si="589"/>
        <v>0.04</v>
      </c>
      <c r="CA495" s="342">
        <f t="shared" ca="1" si="590"/>
        <v>-0.05</v>
      </c>
      <c r="CB495" s="147">
        <f t="shared" si="591"/>
        <v>0.04</v>
      </c>
      <c r="CC495" s="148">
        <f t="shared" si="592"/>
        <v>0</v>
      </c>
      <c r="CD495" s="149">
        <f t="shared" ca="1" si="593"/>
        <v>0</v>
      </c>
      <c r="CE495" s="345">
        <f t="shared" ca="1" si="594"/>
        <v>0</v>
      </c>
      <c r="CF495" s="344">
        <f t="shared" ca="1" si="595"/>
        <v>-0.04</v>
      </c>
      <c r="CG495" s="343">
        <f t="shared" ca="1" si="596"/>
        <v>0.04</v>
      </c>
      <c r="CH495" s="342">
        <f t="shared" ca="1" si="597"/>
        <v>-0.05</v>
      </c>
    </row>
    <row r="496" spans="1:86" s="303" customFormat="1" outlineLevel="1">
      <c r="A496" s="303">
        <f t="shared" ca="1" si="602"/>
        <v>2</v>
      </c>
      <c r="B496" s="303" t="str">
        <f t="shared" ca="1" si="576"/>
        <v>EP3 LPD2 LPS3 LPM2</v>
      </c>
      <c r="C496" s="354">
        <f t="shared" si="598"/>
        <v>3</v>
      </c>
      <c r="D496" s="21">
        <v>0</v>
      </c>
      <c r="E496" s="354">
        <f t="shared" ca="1" si="604"/>
        <v>0</v>
      </c>
      <c r="F496" s="354">
        <f t="shared" ca="1" si="603"/>
        <v>0</v>
      </c>
      <c r="G496" s="354">
        <f t="shared" ca="1" si="599"/>
        <v>2</v>
      </c>
      <c r="H496" s="354">
        <f t="shared" ca="1" si="600"/>
        <v>3</v>
      </c>
      <c r="I496" s="354">
        <f t="shared" ca="1" si="601"/>
        <v>2</v>
      </c>
      <c r="BM496" s="303">
        <v>234</v>
      </c>
      <c r="BN496" s="147">
        <f t="shared" si="577"/>
        <v>0.04</v>
      </c>
      <c r="BO496" s="148">
        <f t="shared" si="578"/>
        <v>0</v>
      </c>
      <c r="BP496" s="149">
        <f t="shared" ca="1" si="579"/>
        <v>0</v>
      </c>
      <c r="BQ496" s="345">
        <f t="shared" ca="1" si="580"/>
        <v>0</v>
      </c>
      <c r="BR496" s="344">
        <f t="shared" ca="1" si="581"/>
        <v>-0.04</v>
      </c>
      <c r="BS496" s="343">
        <f t="shared" ca="1" si="582"/>
        <v>0.04</v>
      </c>
      <c r="BT496" s="342">
        <f t="shared" ca="1" si="583"/>
        <v>0</v>
      </c>
      <c r="BU496" s="147">
        <f t="shared" si="584"/>
        <v>0.04</v>
      </c>
      <c r="BV496" s="148">
        <f t="shared" si="585"/>
        <v>0</v>
      </c>
      <c r="BW496" s="149">
        <f t="shared" ca="1" si="586"/>
        <v>0</v>
      </c>
      <c r="BX496" s="345">
        <f t="shared" ca="1" si="587"/>
        <v>0</v>
      </c>
      <c r="BY496" s="344">
        <f t="shared" ca="1" si="588"/>
        <v>-0.04</v>
      </c>
      <c r="BZ496" s="343">
        <f t="shared" ca="1" si="589"/>
        <v>0.04</v>
      </c>
      <c r="CA496" s="342">
        <f t="shared" ca="1" si="590"/>
        <v>0</v>
      </c>
      <c r="CB496" s="147">
        <f t="shared" si="591"/>
        <v>0.04</v>
      </c>
      <c r="CC496" s="148">
        <f t="shared" si="592"/>
        <v>0</v>
      </c>
      <c r="CD496" s="149">
        <f t="shared" ca="1" si="593"/>
        <v>0</v>
      </c>
      <c r="CE496" s="345">
        <f t="shared" ca="1" si="594"/>
        <v>0</v>
      </c>
      <c r="CF496" s="344">
        <f t="shared" ca="1" si="595"/>
        <v>-0.04</v>
      </c>
      <c r="CG496" s="343">
        <f t="shared" ca="1" si="596"/>
        <v>0.04</v>
      </c>
      <c r="CH496" s="342">
        <f t="shared" ca="1" si="597"/>
        <v>0</v>
      </c>
    </row>
    <row r="497" spans="1:86" s="303" customFormat="1" outlineLevel="1">
      <c r="A497" s="303">
        <f t="shared" ca="1" si="602"/>
        <v>2</v>
      </c>
      <c r="B497" s="303" t="str">
        <f t="shared" ca="1" si="576"/>
        <v>EP3 LPD2 LPS3 LPM3</v>
      </c>
      <c r="C497" s="354">
        <f t="shared" si="598"/>
        <v>3</v>
      </c>
      <c r="D497" s="21">
        <v>0</v>
      </c>
      <c r="E497" s="354">
        <f t="shared" ca="1" si="604"/>
        <v>0</v>
      </c>
      <c r="F497" s="354">
        <f t="shared" ca="1" si="603"/>
        <v>0</v>
      </c>
      <c r="G497" s="354">
        <f t="shared" ca="1" si="599"/>
        <v>2</v>
      </c>
      <c r="H497" s="354">
        <f t="shared" ca="1" si="600"/>
        <v>3</v>
      </c>
      <c r="I497" s="354">
        <f t="shared" ca="1" si="601"/>
        <v>3</v>
      </c>
      <c r="BM497" s="303">
        <v>235</v>
      </c>
      <c r="BN497" s="147">
        <f t="shared" si="577"/>
        <v>0.04</v>
      </c>
      <c r="BO497" s="148">
        <f t="shared" si="578"/>
        <v>0</v>
      </c>
      <c r="BP497" s="149">
        <f t="shared" ca="1" si="579"/>
        <v>0</v>
      </c>
      <c r="BQ497" s="345">
        <f t="shared" ca="1" si="580"/>
        <v>0</v>
      </c>
      <c r="BR497" s="344">
        <f t="shared" ca="1" si="581"/>
        <v>-0.04</v>
      </c>
      <c r="BS497" s="343">
        <f t="shared" ca="1" si="582"/>
        <v>0.04</v>
      </c>
      <c r="BT497" s="342">
        <f t="shared" ca="1" si="583"/>
        <v>0.04</v>
      </c>
      <c r="BU497" s="147">
        <f t="shared" si="584"/>
        <v>0.04</v>
      </c>
      <c r="BV497" s="148">
        <f t="shared" si="585"/>
        <v>0</v>
      </c>
      <c r="BW497" s="149">
        <f t="shared" ca="1" si="586"/>
        <v>0</v>
      </c>
      <c r="BX497" s="345">
        <f t="shared" ca="1" si="587"/>
        <v>0</v>
      </c>
      <c r="BY497" s="344">
        <f t="shared" ca="1" si="588"/>
        <v>-0.04</v>
      </c>
      <c r="BZ497" s="343">
        <f t="shared" ca="1" si="589"/>
        <v>0.04</v>
      </c>
      <c r="CA497" s="342">
        <f t="shared" ca="1" si="590"/>
        <v>0.04</v>
      </c>
      <c r="CB497" s="147">
        <f t="shared" si="591"/>
        <v>0.04</v>
      </c>
      <c r="CC497" s="148">
        <f t="shared" si="592"/>
        <v>0</v>
      </c>
      <c r="CD497" s="149">
        <f t="shared" ca="1" si="593"/>
        <v>0</v>
      </c>
      <c r="CE497" s="345">
        <f t="shared" ca="1" si="594"/>
        <v>0</v>
      </c>
      <c r="CF497" s="344">
        <f t="shared" ca="1" si="595"/>
        <v>-0.04</v>
      </c>
      <c r="CG497" s="343">
        <f t="shared" ca="1" si="596"/>
        <v>0.04</v>
      </c>
      <c r="CH497" s="342">
        <f t="shared" ca="1" si="597"/>
        <v>0.04</v>
      </c>
    </row>
    <row r="498" spans="1:86" s="303" customFormat="1" outlineLevel="1">
      <c r="A498" s="303">
        <f t="shared" ca="1" si="602"/>
        <v>2</v>
      </c>
      <c r="B498" s="303" t="str">
        <f t="shared" ca="1" si="576"/>
        <v>EP3 LPD2 LPS3 LPM4</v>
      </c>
      <c r="C498" s="354">
        <f t="shared" si="598"/>
        <v>3</v>
      </c>
      <c r="D498" s="21">
        <v>0</v>
      </c>
      <c r="E498" s="354">
        <f t="shared" ca="1" si="604"/>
        <v>0</v>
      </c>
      <c r="F498" s="354">
        <f t="shared" ca="1" si="603"/>
        <v>0</v>
      </c>
      <c r="G498" s="354">
        <f t="shared" ca="1" si="599"/>
        <v>2</v>
      </c>
      <c r="H498" s="354">
        <f t="shared" ca="1" si="600"/>
        <v>3</v>
      </c>
      <c r="I498" s="354">
        <f t="shared" ca="1" si="601"/>
        <v>4</v>
      </c>
      <c r="BM498" s="303">
        <v>236</v>
      </c>
      <c r="BN498" s="147">
        <f t="shared" si="577"/>
        <v>0.04</v>
      </c>
      <c r="BO498" s="148">
        <f t="shared" si="578"/>
        <v>0</v>
      </c>
      <c r="BP498" s="149">
        <f t="shared" ca="1" si="579"/>
        <v>0</v>
      </c>
      <c r="BQ498" s="345">
        <f t="shared" ca="1" si="580"/>
        <v>0</v>
      </c>
      <c r="BR498" s="344">
        <f t="shared" ca="1" si="581"/>
        <v>-0.04</v>
      </c>
      <c r="BS498" s="343">
        <f t="shared" ca="1" si="582"/>
        <v>0.04</v>
      </c>
      <c r="BT498" s="342">
        <f t="shared" ca="1" si="583"/>
        <v>0.08</v>
      </c>
      <c r="BU498" s="147">
        <f t="shared" si="584"/>
        <v>0.04</v>
      </c>
      <c r="BV498" s="148">
        <f t="shared" si="585"/>
        <v>0</v>
      </c>
      <c r="BW498" s="149">
        <f t="shared" ca="1" si="586"/>
        <v>0</v>
      </c>
      <c r="BX498" s="345">
        <f t="shared" ca="1" si="587"/>
        <v>0</v>
      </c>
      <c r="BY498" s="344">
        <f t="shared" ca="1" si="588"/>
        <v>-0.04</v>
      </c>
      <c r="BZ498" s="343">
        <f t="shared" ca="1" si="589"/>
        <v>0.04</v>
      </c>
      <c r="CA498" s="342">
        <f t="shared" ca="1" si="590"/>
        <v>0.08</v>
      </c>
      <c r="CB498" s="147">
        <f t="shared" si="591"/>
        <v>0.04</v>
      </c>
      <c r="CC498" s="148">
        <f t="shared" si="592"/>
        <v>0</v>
      </c>
      <c r="CD498" s="149">
        <f t="shared" ca="1" si="593"/>
        <v>0</v>
      </c>
      <c r="CE498" s="345">
        <f t="shared" ca="1" si="594"/>
        <v>0</v>
      </c>
      <c r="CF498" s="344">
        <f t="shared" ca="1" si="595"/>
        <v>-0.04</v>
      </c>
      <c r="CG498" s="343">
        <f t="shared" ca="1" si="596"/>
        <v>0.04</v>
      </c>
      <c r="CH498" s="342">
        <f t="shared" ca="1" si="597"/>
        <v>0.08</v>
      </c>
    </row>
    <row r="499" spans="1:86" s="303" customFormat="1" outlineLevel="1">
      <c r="A499" s="303">
        <f t="shared" ca="1" si="602"/>
        <v>2</v>
      </c>
      <c r="B499" s="303" t="str">
        <f t="shared" ca="1" si="576"/>
        <v>EP3 LPD2 LPS4 LPM1</v>
      </c>
      <c r="C499" s="354">
        <f t="shared" si="598"/>
        <v>3</v>
      </c>
      <c r="D499" s="21">
        <v>0</v>
      </c>
      <c r="E499" s="354">
        <f t="shared" ca="1" si="604"/>
        <v>0</v>
      </c>
      <c r="F499" s="354">
        <f t="shared" ca="1" si="603"/>
        <v>0</v>
      </c>
      <c r="G499" s="354">
        <f t="shared" ca="1" si="599"/>
        <v>2</v>
      </c>
      <c r="H499" s="354">
        <f t="shared" ca="1" si="600"/>
        <v>4</v>
      </c>
      <c r="I499" s="354">
        <f t="shared" ca="1" si="601"/>
        <v>1</v>
      </c>
      <c r="BM499" s="303">
        <v>237</v>
      </c>
      <c r="BN499" s="147">
        <f t="shared" si="577"/>
        <v>0.04</v>
      </c>
      <c r="BO499" s="148">
        <f t="shared" si="578"/>
        <v>0</v>
      </c>
      <c r="BP499" s="149">
        <f t="shared" ca="1" si="579"/>
        <v>0</v>
      </c>
      <c r="BQ499" s="345">
        <f t="shared" ca="1" si="580"/>
        <v>0</v>
      </c>
      <c r="BR499" s="344">
        <f t="shared" ca="1" si="581"/>
        <v>-0.04</v>
      </c>
      <c r="BS499" s="343">
        <f t="shared" ca="1" si="582"/>
        <v>0.08</v>
      </c>
      <c r="BT499" s="342">
        <f t="shared" ca="1" si="583"/>
        <v>-0.05</v>
      </c>
      <c r="BU499" s="147">
        <f t="shared" si="584"/>
        <v>0.04</v>
      </c>
      <c r="BV499" s="148">
        <f t="shared" si="585"/>
        <v>0</v>
      </c>
      <c r="BW499" s="149">
        <f t="shared" ca="1" si="586"/>
        <v>0</v>
      </c>
      <c r="BX499" s="345">
        <f t="shared" ca="1" si="587"/>
        <v>0</v>
      </c>
      <c r="BY499" s="344">
        <f t="shared" ca="1" si="588"/>
        <v>-0.04</v>
      </c>
      <c r="BZ499" s="343">
        <f t="shared" ca="1" si="589"/>
        <v>0.08</v>
      </c>
      <c r="CA499" s="342">
        <f t="shared" ca="1" si="590"/>
        <v>-0.05</v>
      </c>
      <c r="CB499" s="147">
        <f t="shared" si="591"/>
        <v>0.04</v>
      </c>
      <c r="CC499" s="148">
        <f t="shared" si="592"/>
        <v>0</v>
      </c>
      <c r="CD499" s="149">
        <f t="shared" ca="1" si="593"/>
        <v>0</v>
      </c>
      <c r="CE499" s="345">
        <f t="shared" ca="1" si="594"/>
        <v>0</v>
      </c>
      <c r="CF499" s="344">
        <f t="shared" ca="1" si="595"/>
        <v>-0.04</v>
      </c>
      <c r="CG499" s="343">
        <f t="shared" ca="1" si="596"/>
        <v>0.08</v>
      </c>
      <c r="CH499" s="342">
        <f t="shared" ca="1" si="597"/>
        <v>-0.05</v>
      </c>
    </row>
    <row r="500" spans="1:86" s="303" customFormat="1" outlineLevel="1">
      <c r="A500" s="303">
        <f t="shared" ca="1" si="602"/>
        <v>2</v>
      </c>
      <c r="B500" s="303" t="str">
        <f t="shared" ca="1" si="576"/>
        <v>EP3 LPD2 LPS4 LPM2</v>
      </c>
      <c r="C500" s="354">
        <f t="shared" si="598"/>
        <v>3</v>
      </c>
      <c r="D500" s="21">
        <v>0</v>
      </c>
      <c r="E500" s="354">
        <f t="shared" ca="1" si="604"/>
        <v>0</v>
      </c>
      <c r="F500" s="354">
        <f t="shared" ca="1" si="603"/>
        <v>0</v>
      </c>
      <c r="G500" s="354">
        <f t="shared" ca="1" si="599"/>
        <v>2</v>
      </c>
      <c r="H500" s="354">
        <f t="shared" ca="1" si="600"/>
        <v>4</v>
      </c>
      <c r="I500" s="354">
        <f t="shared" ca="1" si="601"/>
        <v>2</v>
      </c>
      <c r="BM500" s="303">
        <v>238</v>
      </c>
      <c r="BN500" s="147">
        <f t="shared" si="577"/>
        <v>0.04</v>
      </c>
      <c r="BO500" s="148">
        <f t="shared" si="578"/>
        <v>0</v>
      </c>
      <c r="BP500" s="149">
        <f t="shared" ca="1" si="579"/>
        <v>0</v>
      </c>
      <c r="BQ500" s="345">
        <f t="shared" ca="1" si="580"/>
        <v>0</v>
      </c>
      <c r="BR500" s="344">
        <f t="shared" ca="1" si="581"/>
        <v>-0.04</v>
      </c>
      <c r="BS500" s="343">
        <f t="shared" ca="1" si="582"/>
        <v>0.08</v>
      </c>
      <c r="BT500" s="342">
        <f t="shared" ca="1" si="583"/>
        <v>0</v>
      </c>
      <c r="BU500" s="147">
        <f t="shared" si="584"/>
        <v>0.04</v>
      </c>
      <c r="BV500" s="148">
        <f t="shared" si="585"/>
        <v>0</v>
      </c>
      <c r="BW500" s="149">
        <f t="shared" ca="1" si="586"/>
        <v>0</v>
      </c>
      <c r="BX500" s="345">
        <f t="shared" ca="1" si="587"/>
        <v>0</v>
      </c>
      <c r="BY500" s="344">
        <f t="shared" ca="1" si="588"/>
        <v>-0.04</v>
      </c>
      <c r="BZ500" s="343">
        <f t="shared" ca="1" si="589"/>
        <v>0.08</v>
      </c>
      <c r="CA500" s="342">
        <f t="shared" ca="1" si="590"/>
        <v>0</v>
      </c>
      <c r="CB500" s="147">
        <f t="shared" si="591"/>
        <v>0.04</v>
      </c>
      <c r="CC500" s="148">
        <f t="shared" si="592"/>
        <v>0</v>
      </c>
      <c r="CD500" s="149">
        <f t="shared" ca="1" si="593"/>
        <v>0</v>
      </c>
      <c r="CE500" s="345">
        <f t="shared" ca="1" si="594"/>
        <v>0</v>
      </c>
      <c r="CF500" s="344">
        <f t="shared" ca="1" si="595"/>
        <v>-0.04</v>
      </c>
      <c r="CG500" s="343">
        <f t="shared" ca="1" si="596"/>
        <v>0.08</v>
      </c>
      <c r="CH500" s="342">
        <f t="shared" ca="1" si="597"/>
        <v>0</v>
      </c>
    </row>
    <row r="501" spans="1:86" s="303" customFormat="1" outlineLevel="1">
      <c r="A501" s="303">
        <f t="shared" ca="1" si="602"/>
        <v>2</v>
      </c>
      <c r="B501" s="303" t="str">
        <f t="shared" ca="1" si="576"/>
        <v>EP3 LPD2 LPS4 LPM3</v>
      </c>
      <c r="C501" s="354">
        <f t="shared" si="598"/>
        <v>3</v>
      </c>
      <c r="D501" s="21">
        <v>0</v>
      </c>
      <c r="E501" s="354">
        <f t="shared" ca="1" si="604"/>
        <v>0</v>
      </c>
      <c r="F501" s="354">
        <f t="shared" ca="1" si="603"/>
        <v>0</v>
      </c>
      <c r="G501" s="354">
        <f t="shared" ca="1" si="599"/>
        <v>2</v>
      </c>
      <c r="H501" s="354">
        <f t="shared" ca="1" si="600"/>
        <v>4</v>
      </c>
      <c r="I501" s="354">
        <f t="shared" ca="1" si="601"/>
        <v>3</v>
      </c>
      <c r="BM501" s="303">
        <v>239</v>
      </c>
      <c r="BN501" s="147">
        <f t="shared" si="577"/>
        <v>0.04</v>
      </c>
      <c r="BO501" s="148">
        <f t="shared" si="578"/>
        <v>0</v>
      </c>
      <c r="BP501" s="149">
        <f t="shared" ca="1" si="579"/>
        <v>0</v>
      </c>
      <c r="BQ501" s="345">
        <f t="shared" ca="1" si="580"/>
        <v>0</v>
      </c>
      <c r="BR501" s="344">
        <f t="shared" ca="1" si="581"/>
        <v>-0.04</v>
      </c>
      <c r="BS501" s="343">
        <f t="shared" ca="1" si="582"/>
        <v>0.08</v>
      </c>
      <c r="BT501" s="342">
        <f t="shared" ca="1" si="583"/>
        <v>0.04</v>
      </c>
      <c r="BU501" s="147">
        <f t="shared" si="584"/>
        <v>0.04</v>
      </c>
      <c r="BV501" s="148">
        <f t="shared" si="585"/>
        <v>0</v>
      </c>
      <c r="BW501" s="149">
        <f t="shared" ca="1" si="586"/>
        <v>0</v>
      </c>
      <c r="BX501" s="345">
        <f t="shared" ca="1" si="587"/>
        <v>0</v>
      </c>
      <c r="BY501" s="344">
        <f t="shared" ca="1" si="588"/>
        <v>-0.04</v>
      </c>
      <c r="BZ501" s="343">
        <f t="shared" ca="1" si="589"/>
        <v>0.08</v>
      </c>
      <c r="CA501" s="342">
        <f t="shared" ca="1" si="590"/>
        <v>0.04</v>
      </c>
      <c r="CB501" s="147">
        <f t="shared" si="591"/>
        <v>0.04</v>
      </c>
      <c r="CC501" s="148">
        <f t="shared" si="592"/>
        <v>0</v>
      </c>
      <c r="CD501" s="149">
        <f t="shared" ca="1" si="593"/>
        <v>0</v>
      </c>
      <c r="CE501" s="345">
        <f t="shared" ca="1" si="594"/>
        <v>0</v>
      </c>
      <c r="CF501" s="344">
        <f t="shared" ca="1" si="595"/>
        <v>-0.04</v>
      </c>
      <c r="CG501" s="343">
        <f t="shared" ca="1" si="596"/>
        <v>0.08</v>
      </c>
      <c r="CH501" s="342">
        <f t="shared" ca="1" si="597"/>
        <v>0.04</v>
      </c>
    </row>
    <row r="502" spans="1:86" s="303" customFormat="1" outlineLevel="1">
      <c r="A502" s="303">
        <f t="shared" ca="1" si="602"/>
        <v>2</v>
      </c>
      <c r="B502" s="303" t="str">
        <f t="shared" ca="1" si="576"/>
        <v>EP3 LPD2 LPS4 LPM4</v>
      </c>
      <c r="C502" s="354">
        <f t="shared" si="598"/>
        <v>3</v>
      </c>
      <c r="D502" s="21">
        <v>0</v>
      </c>
      <c r="E502" s="354">
        <f t="shared" ca="1" si="604"/>
        <v>0</v>
      </c>
      <c r="F502" s="354">
        <f t="shared" ca="1" si="603"/>
        <v>0</v>
      </c>
      <c r="G502" s="354">
        <f t="shared" ca="1" si="599"/>
        <v>2</v>
      </c>
      <c r="H502" s="354">
        <f t="shared" ca="1" si="600"/>
        <v>4</v>
      </c>
      <c r="I502" s="354">
        <f t="shared" ca="1" si="601"/>
        <v>4</v>
      </c>
      <c r="BM502" s="303">
        <v>240</v>
      </c>
      <c r="BN502" s="147">
        <f t="shared" si="577"/>
        <v>0.04</v>
      </c>
      <c r="BO502" s="148">
        <f t="shared" si="578"/>
        <v>0</v>
      </c>
      <c r="BP502" s="149">
        <f t="shared" ca="1" si="579"/>
        <v>0</v>
      </c>
      <c r="BQ502" s="345">
        <f t="shared" ca="1" si="580"/>
        <v>0</v>
      </c>
      <c r="BR502" s="344">
        <f t="shared" ca="1" si="581"/>
        <v>-0.04</v>
      </c>
      <c r="BS502" s="343">
        <f t="shared" ca="1" si="582"/>
        <v>0.08</v>
      </c>
      <c r="BT502" s="342">
        <f t="shared" ca="1" si="583"/>
        <v>0.08</v>
      </c>
      <c r="BU502" s="147">
        <f t="shared" si="584"/>
        <v>0.04</v>
      </c>
      <c r="BV502" s="148">
        <f t="shared" si="585"/>
        <v>0</v>
      </c>
      <c r="BW502" s="149">
        <f t="shared" ca="1" si="586"/>
        <v>0</v>
      </c>
      <c r="BX502" s="345">
        <f t="shared" ca="1" si="587"/>
        <v>0</v>
      </c>
      <c r="BY502" s="344">
        <f t="shared" ca="1" si="588"/>
        <v>-0.04</v>
      </c>
      <c r="BZ502" s="343">
        <f t="shared" ca="1" si="589"/>
        <v>0.08</v>
      </c>
      <c r="CA502" s="342">
        <f t="shared" ca="1" si="590"/>
        <v>0.08</v>
      </c>
      <c r="CB502" s="147">
        <f t="shared" si="591"/>
        <v>0.04</v>
      </c>
      <c r="CC502" s="148">
        <f t="shared" si="592"/>
        <v>0</v>
      </c>
      <c r="CD502" s="149">
        <f t="shared" ca="1" si="593"/>
        <v>0</v>
      </c>
      <c r="CE502" s="345">
        <f t="shared" ca="1" si="594"/>
        <v>0</v>
      </c>
      <c r="CF502" s="344">
        <f t="shared" ca="1" si="595"/>
        <v>-0.04</v>
      </c>
      <c r="CG502" s="343">
        <f t="shared" ca="1" si="596"/>
        <v>0.08</v>
      </c>
      <c r="CH502" s="342">
        <f t="shared" ca="1" si="597"/>
        <v>0.08</v>
      </c>
    </row>
    <row r="503" spans="1:86" s="303" customFormat="1" outlineLevel="1">
      <c r="A503" s="303">
        <f t="shared" ca="1" si="602"/>
        <v>2</v>
      </c>
      <c r="B503" s="303" t="str">
        <f t="shared" ca="1" si="576"/>
        <v>EP3 LPD3 LPS1 LPM1</v>
      </c>
      <c r="C503" s="354">
        <f t="shared" ref="C503:C534" si="605">MOD(C439,4)+1</f>
        <v>3</v>
      </c>
      <c r="D503" s="21">
        <v>0</v>
      </c>
      <c r="E503" s="354">
        <f t="shared" ca="1" si="604"/>
        <v>0</v>
      </c>
      <c r="F503" s="354">
        <f t="shared" ca="1" si="603"/>
        <v>0</v>
      </c>
      <c r="G503" s="354">
        <f t="shared" ca="1" si="599"/>
        <v>3</v>
      </c>
      <c r="H503" s="354">
        <f t="shared" ca="1" si="600"/>
        <v>1</v>
      </c>
      <c r="I503" s="354">
        <f t="shared" ca="1" si="601"/>
        <v>1</v>
      </c>
      <c r="BM503" s="303">
        <v>241</v>
      </c>
      <c r="BN503" s="147">
        <f t="shared" si="577"/>
        <v>0.04</v>
      </c>
      <c r="BO503" s="148">
        <f t="shared" si="578"/>
        <v>0</v>
      </c>
      <c r="BP503" s="149">
        <f t="shared" ca="1" si="579"/>
        <v>0</v>
      </c>
      <c r="BQ503" s="345">
        <f t="shared" ca="1" si="580"/>
        <v>0</v>
      </c>
      <c r="BR503" s="344">
        <f t="shared" ca="1" si="581"/>
        <v>0</v>
      </c>
      <c r="BS503" s="343">
        <f t="shared" ca="1" si="582"/>
        <v>-0.05</v>
      </c>
      <c r="BT503" s="342">
        <f t="shared" ca="1" si="583"/>
        <v>-0.05</v>
      </c>
      <c r="BU503" s="147">
        <f t="shared" si="584"/>
        <v>0.04</v>
      </c>
      <c r="BV503" s="148">
        <f t="shared" si="585"/>
        <v>0</v>
      </c>
      <c r="BW503" s="149">
        <f t="shared" ca="1" si="586"/>
        <v>0</v>
      </c>
      <c r="BX503" s="345">
        <f t="shared" ca="1" si="587"/>
        <v>0</v>
      </c>
      <c r="BY503" s="344">
        <f t="shared" ca="1" si="588"/>
        <v>0</v>
      </c>
      <c r="BZ503" s="343">
        <f t="shared" ca="1" si="589"/>
        <v>-0.05</v>
      </c>
      <c r="CA503" s="342">
        <f t="shared" ca="1" si="590"/>
        <v>-0.05</v>
      </c>
      <c r="CB503" s="147">
        <f t="shared" si="591"/>
        <v>0.04</v>
      </c>
      <c r="CC503" s="148">
        <f t="shared" si="592"/>
        <v>0</v>
      </c>
      <c r="CD503" s="149">
        <f t="shared" ca="1" si="593"/>
        <v>0</v>
      </c>
      <c r="CE503" s="345">
        <f t="shared" ca="1" si="594"/>
        <v>0</v>
      </c>
      <c r="CF503" s="344">
        <f t="shared" ca="1" si="595"/>
        <v>0</v>
      </c>
      <c r="CG503" s="343">
        <f t="shared" ca="1" si="596"/>
        <v>-0.05</v>
      </c>
      <c r="CH503" s="342">
        <f t="shared" ca="1" si="597"/>
        <v>-0.05</v>
      </c>
    </row>
    <row r="504" spans="1:86" s="303" customFormat="1" outlineLevel="1">
      <c r="A504" s="303">
        <f t="shared" ca="1" si="602"/>
        <v>2</v>
      </c>
      <c r="B504" s="303" t="str">
        <f t="shared" ca="1" si="576"/>
        <v>EP3 LPD3 LPS1 LPM2</v>
      </c>
      <c r="C504" s="354">
        <f t="shared" si="605"/>
        <v>3</v>
      </c>
      <c r="D504" s="21">
        <v>0</v>
      </c>
      <c r="E504" s="354">
        <f t="shared" ca="1" si="604"/>
        <v>0</v>
      </c>
      <c r="F504" s="354">
        <f t="shared" ca="1" si="603"/>
        <v>0</v>
      </c>
      <c r="G504" s="354">
        <f t="shared" ca="1" si="599"/>
        <v>3</v>
      </c>
      <c r="H504" s="354">
        <f t="shared" ca="1" si="600"/>
        <v>1</v>
      </c>
      <c r="I504" s="354">
        <f t="shared" ca="1" si="601"/>
        <v>2</v>
      </c>
      <c r="BM504" s="303">
        <v>242</v>
      </c>
      <c r="BN504" s="147">
        <f t="shared" si="577"/>
        <v>0.04</v>
      </c>
      <c r="BO504" s="148">
        <f t="shared" si="578"/>
        <v>0</v>
      </c>
      <c r="BP504" s="149">
        <f t="shared" ca="1" si="579"/>
        <v>0</v>
      </c>
      <c r="BQ504" s="345">
        <f t="shared" ca="1" si="580"/>
        <v>0</v>
      </c>
      <c r="BR504" s="344">
        <f t="shared" ca="1" si="581"/>
        <v>0</v>
      </c>
      <c r="BS504" s="343">
        <f t="shared" ca="1" si="582"/>
        <v>-0.05</v>
      </c>
      <c r="BT504" s="342">
        <f t="shared" ca="1" si="583"/>
        <v>0</v>
      </c>
      <c r="BU504" s="147">
        <f t="shared" si="584"/>
        <v>0.04</v>
      </c>
      <c r="BV504" s="148">
        <f t="shared" si="585"/>
        <v>0</v>
      </c>
      <c r="BW504" s="149">
        <f t="shared" ca="1" si="586"/>
        <v>0</v>
      </c>
      <c r="BX504" s="345">
        <f t="shared" ca="1" si="587"/>
        <v>0</v>
      </c>
      <c r="BY504" s="344">
        <f t="shared" ca="1" si="588"/>
        <v>0</v>
      </c>
      <c r="BZ504" s="343">
        <f t="shared" ca="1" si="589"/>
        <v>-0.05</v>
      </c>
      <c r="CA504" s="342">
        <f t="shared" ca="1" si="590"/>
        <v>0</v>
      </c>
      <c r="CB504" s="147">
        <f t="shared" si="591"/>
        <v>0.04</v>
      </c>
      <c r="CC504" s="148">
        <f t="shared" si="592"/>
        <v>0</v>
      </c>
      <c r="CD504" s="149">
        <f t="shared" ca="1" si="593"/>
        <v>0</v>
      </c>
      <c r="CE504" s="345">
        <f t="shared" ca="1" si="594"/>
        <v>0</v>
      </c>
      <c r="CF504" s="344">
        <f t="shared" ca="1" si="595"/>
        <v>0</v>
      </c>
      <c r="CG504" s="343">
        <f t="shared" ca="1" si="596"/>
        <v>-0.05</v>
      </c>
      <c r="CH504" s="342">
        <f t="shared" ca="1" si="597"/>
        <v>0</v>
      </c>
    </row>
    <row r="505" spans="1:86" s="303" customFormat="1" outlineLevel="1">
      <c r="A505" s="303">
        <f t="shared" ca="1" si="602"/>
        <v>2</v>
      </c>
      <c r="B505" s="303" t="str">
        <f t="shared" ca="1" si="576"/>
        <v>EP3 LPD3 LPS1 LPM3</v>
      </c>
      <c r="C505" s="354">
        <f t="shared" si="605"/>
        <v>3</v>
      </c>
      <c r="D505" s="21">
        <v>0</v>
      </c>
      <c r="E505" s="354">
        <f t="shared" ca="1" si="604"/>
        <v>0</v>
      </c>
      <c r="F505" s="354">
        <f t="shared" ca="1" si="603"/>
        <v>0</v>
      </c>
      <c r="G505" s="354">
        <f t="shared" ca="1" si="599"/>
        <v>3</v>
      </c>
      <c r="H505" s="354">
        <f t="shared" ca="1" si="600"/>
        <v>1</v>
      </c>
      <c r="I505" s="354">
        <f t="shared" ca="1" si="601"/>
        <v>3</v>
      </c>
      <c r="BM505" s="303">
        <v>243</v>
      </c>
      <c r="BN505" s="147">
        <f t="shared" si="577"/>
        <v>0.04</v>
      </c>
      <c r="BO505" s="148">
        <f t="shared" si="578"/>
        <v>0</v>
      </c>
      <c r="BP505" s="149">
        <f t="shared" ca="1" si="579"/>
        <v>0</v>
      </c>
      <c r="BQ505" s="345">
        <f t="shared" ca="1" si="580"/>
        <v>0</v>
      </c>
      <c r="BR505" s="344">
        <f t="shared" ca="1" si="581"/>
        <v>0</v>
      </c>
      <c r="BS505" s="343">
        <f t="shared" ca="1" si="582"/>
        <v>-0.05</v>
      </c>
      <c r="BT505" s="342">
        <f t="shared" ca="1" si="583"/>
        <v>0.04</v>
      </c>
      <c r="BU505" s="147">
        <f t="shared" si="584"/>
        <v>0.04</v>
      </c>
      <c r="BV505" s="148">
        <f t="shared" si="585"/>
        <v>0</v>
      </c>
      <c r="BW505" s="149">
        <f t="shared" ca="1" si="586"/>
        <v>0</v>
      </c>
      <c r="BX505" s="345">
        <f t="shared" ca="1" si="587"/>
        <v>0</v>
      </c>
      <c r="BY505" s="344">
        <f t="shared" ca="1" si="588"/>
        <v>0</v>
      </c>
      <c r="BZ505" s="343">
        <f t="shared" ca="1" si="589"/>
        <v>-0.05</v>
      </c>
      <c r="CA505" s="342">
        <f t="shared" ca="1" si="590"/>
        <v>0.04</v>
      </c>
      <c r="CB505" s="147">
        <f t="shared" si="591"/>
        <v>0.04</v>
      </c>
      <c r="CC505" s="148">
        <f t="shared" si="592"/>
        <v>0</v>
      </c>
      <c r="CD505" s="149">
        <f t="shared" ca="1" si="593"/>
        <v>0</v>
      </c>
      <c r="CE505" s="345">
        <f t="shared" ca="1" si="594"/>
        <v>0</v>
      </c>
      <c r="CF505" s="344">
        <f t="shared" ca="1" si="595"/>
        <v>0</v>
      </c>
      <c r="CG505" s="343">
        <f t="shared" ca="1" si="596"/>
        <v>-0.05</v>
      </c>
      <c r="CH505" s="342">
        <f t="shared" ca="1" si="597"/>
        <v>0.04</v>
      </c>
    </row>
    <row r="506" spans="1:86" s="303" customFormat="1" outlineLevel="1">
      <c r="A506" s="303">
        <f t="shared" ca="1" si="602"/>
        <v>2</v>
      </c>
      <c r="B506" s="303" t="str">
        <f t="shared" ca="1" si="576"/>
        <v>EP3 LPD3 LPS1 LPM4</v>
      </c>
      <c r="C506" s="354">
        <f t="shared" si="605"/>
        <v>3</v>
      </c>
      <c r="D506" s="21">
        <v>0</v>
      </c>
      <c r="E506" s="354">
        <f t="shared" ca="1" si="604"/>
        <v>0</v>
      </c>
      <c r="F506" s="354">
        <f t="shared" ca="1" si="603"/>
        <v>0</v>
      </c>
      <c r="G506" s="354">
        <f t="shared" ca="1" si="599"/>
        <v>3</v>
      </c>
      <c r="H506" s="354">
        <f t="shared" ca="1" si="600"/>
        <v>1</v>
      </c>
      <c r="I506" s="354">
        <f t="shared" ca="1" si="601"/>
        <v>4</v>
      </c>
      <c r="BM506" s="303">
        <v>244</v>
      </c>
      <c r="BN506" s="147">
        <f t="shared" si="577"/>
        <v>0.04</v>
      </c>
      <c r="BO506" s="148">
        <f t="shared" si="578"/>
        <v>0</v>
      </c>
      <c r="BP506" s="149">
        <f t="shared" ca="1" si="579"/>
        <v>0</v>
      </c>
      <c r="BQ506" s="345">
        <f t="shared" ca="1" si="580"/>
        <v>0</v>
      </c>
      <c r="BR506" s="344">
        <f t="shared" ca="1" si="581"/>
        <v>0</v>
      </c>
      <c r="BS506" s="343">
        <f t="shared" ca="1" si="582"/>
        <v>-0.05</v>
      </c>
      <c r="BT506" s="342">
        <f t="shared" ca="1" si="583"/>
        <v>0.08</v>
      </c>
      <c r="BU506" s="147">
        <f t="shared" si="584"/>
        <v>0.04</v>
      </c>
      <c r="BV506" s="148">
        <f t="shared" si="585"/>
        <v>0</v>
      </c>
      <c r="BW506" s="149">
        <f t="shared" ca="1" si="586"/>
        <v>0</v>
      </c>
      <c r="BX506" s="345">
        <f t="shared" ca="1" si="587"/>
        <v>0</v>
      </c>
      <c r="BY506" s="344">
        <f t="shared" ca="1" si="588"/>
        <v>0</v>
      </c>
      <c r="BZ506" s="343">
        <f t="shared" ca="1" si="589"/>
        <v>-0.05</v>
      </c>
      <c r="CA506" s="342">
        <f t="shared" ca="1" si="590"/>
        <v>0.08</v>
      </c>
      <c r="CB506" s="147">
        <f t="shared" si="591"/>
        <v>0.04</v>
      </c>
      <c r="CC506" s="148">
        <f t="shared" si="592"/>
        <v>0</v>
      </c>
      <c r="CD506" s="149">
        <f t="shared" ca="1" si="593"/>
        <v>0</v>
      </c>
      <c r="CE506" s="345">
        <f t="shared" ca="1" si="594"/>
        <v>0</v>
      </c>
      <c r="CF506" s="344">
        <f t="shared" ca="1" si="595"/>
        <v>0</v>
      </c>
      <c r="CG506" s="343">
        <f t="shared" ca="1" si="596"/>
        <v>-0.05</v>
      </c>
      <c r="CH506" s="342">
        <f t="shared" ca="1" si="597"/>
        <v>0.08</v>
      </c>
    </row>
    <row r="507" spans="1:86" s="303" customFormat="1" outlineLevel="1">
      <c r="A507" s="303">
        <f t="shared" ca="1" si="602"/>
        <v>2</v>
      </c>
      <c r="B507" s="303" t="str">
        <f t="shared" ca="1" si="576"/>
        <v>EP3 LPD3 LPS2 LPM1</v>
      </c>
      <c r="C507" s="354">
        <f t="shared" si="605"/>
        <v>3</v>
      </c>
      <c r="D507" s="21">
        <v>0</v>
      </c>
      <c r="E507" s="354">
        <f t="shared" ca="1" si="604"/>
        <v>0</v>
      </c>
      <c r="F507" s="354">
        <f t="shared" ca="1" si="603"/>
        <v>0</v>
      </c>
      <c r="G507" s="354">
        <f t="shared" ca="1" si="599"/>
        <v>3</v>
      </c>
      <c r="H507" s="354">
        <f t="shared" ca="1" si="600"/>
        <v>2</v>
      </c>
      <c r="I507" s="354">
        <f t="shared" ca="1" si="601"/>
        <v>1</v>
      </c>
      <c r="BM507" s="303">
        <v>245</v>
      </c>
      <c r="BN507" s="147">
        <f t="shared" si="577"/>
        <v>0.04</v>
      </c>
      <c r="BO507" s="148">
        <f t="shared" si="578"/>
        <v>0</v>
      </c>
      <c r="BP507" s="149">
        <f t="shared" ca="1" si="579"/>
        <v>0</v>
      </c>
      <c r="BQ507" s="345">
        <f t="shared" ca="1" si="580"/>
        <v>0</v>
      </c>
      <c r="BR507" s="344">
        <f t="shared" ca="1" si="581"/>
        <v>0</v>
      </c>
      <c r="BS507" s="343">
        <f t="shared" ca="1" si="582"/>
        <v>0</v>
      </c>
      <c r="BT507" s="342">
        <f t="shared" ca="1" si="583"/>
        <v>-0.05</v>
      </c>
      <c r="BU507" s="147">
        <f t="shared" si="584"/>
        <v>0.04</v>
      </c>
      <c r="BV507" s="148">
        <f t="shared" si="585"/>
        <v>0</v>
      </c>
      <c r="BW507" s="149">
        <f t="shared" ca="1" si="586"/>
        <v>0</v>
      </c>
      <c r="BX507" s="345">
        <f t="shared" ca="1" si="587"/>
        <v>0</v>
      </c>
      <c r="BY507" s="344">
        <f t="shared" ca="1" si="588"/>
        <v>0</v>
      </c>
      <c r="BZ507" s="343">
        <f t="shared" ca="1" si="589"/>
        <v>0</v>
      </c>
      <c r="CA507" s="342">
        <f t="shared" ca="1" si="590"/>
        <v>-0.05</v>
      </c>
      <c r="CB507" s="147">
        <f t="shared" si="591"/>
        <v>0.04</v>
      </c>
      <c r="CC507" s="148">
        <f t="shared" si="592"/>
        <v>0</v>
      </c>
      <c r="CD507" s="149">
        <f t="shared" ca="1" si="593"/>
        <v>0</v>
      </c>
      <c r="CE507" s="345">
        <f t="shared" ca="1" si="594"/>
        <v>0</v>
      </c>
      <c r="CF507" s="344">
        <f t="shared" ca="1" si="595"/>
        <v>0</v>
      </c>
      <c r="CG507" s="343">
        <f t="shared" ca="1" si="596"/>
        <v>0</v>
      </c>
      <c r="CH507" s="342">
        <f t="shared" ca="1" si="597"/>
        <v>-0.05</v>
      </c>
    </row>
    <row r="508" spans="1:86" s="303" customFormat="1" outlineLevel="1">
      <c r="A508" s="303">
        <f t="shared" ca="1" si="602"/>
        <v>2</v>
      </c>
      <c r="B508" s="303" t="str">
        <f t="shared" ca="1" si="576"/>
        <v>EP3 LPD3 LPS2 LPM2</v>
      </c>
      <c r="C508" s="354">
        <f t="shared" si="605"/>
        <v>3</v>
      </c>
      <c r="D508" s="21">
        <v>0</v>
      </c>
      <c r="E508" s="354">
        <f t="shared" ca="1" si="604"/>
        <v>0</v>
      </c>
      <c r="F508" s="354">
        <f t="shared" ca="1" si="603"/>
        <v>0</v>
      </c>
      <c r="G508" s="354">
        <f t="shared" ca="1" si="599"/>
        <v>3</v>
      </c>
      <c r="H508" s="354">
        <f t="shared" ca="1" si="600"/>
        <v>2</v>
      </c>
      <c r="I508" s="354">
        <f t="shared" ca="1" si="601"/>
        <v>2</v>
      </c>
      <c r="BM508" s="303">
        <v>246</v>
      </c>
      <c r="BN508" s="147">
        <f t="shared" si="577"/>
        <v>0.04</v>
      </c>
      <c r="BO508" s="148">
        <f t="shared" si="578"/>
        <v>0</v>
      </c>
      <c r="BP508" s="149">
        <f t="shared" ca="1" si="579"/>
        <v>0</v>
      </c>
      <c r="BQ508" s="345">
        <f t="shared" ca="1" si="580"/>
        <v>0</v>
      </c>
      <c r="BR508" s="344">
        <f t="shared" ca="1" si="581"/>
        <v>0</v>
      </c>
      <c r="BS508" s="343">
        <f t="shared" ca="1" si="582"/>
        <v>0</v>
      </c>
      <c r="BT508" s="342">
        <f t="shared" ca="1" si="583"/>
        <v>0</v>
      </c>
      <c r="BU508" s="147">
        <f t="shared" si="584"/>
        <v>0.04</v>
      </c>
      <c r="BV508" s="148">
        <f t="shared" si="585"/>
        <v>0</v>
      </c>
      <c r="BW508" s="149">
        <f t="shared" ca="1" si="586"/>
        <v>0</v>
      </c>
      <c r="BX508" s="345">
        <f t="shared" ca="1" si="587"/>
        <v>0</v>
      </c>
      <c r="BY508" s="344">
        <f t="shared" ca="1" si="588"/>
        <v>0</v>
      </c>
      <c r="BZ508" s="343">
        <f t="shared" ca="1" si="589"/>
        <v>0</v>
      </c>
      <c r="CA508" s="342">
        <f t="shared" ca="1" si="590"/>
        <v>0</v>
      </c>
      <c r="CB508" s="147">
        <f t="shared" si="591"/>
        <v>0.04</v>
      </c>
      <c r="CC508" s="148">
        <f t="shared" si="592"/>
        <v>0</v>
      </c>
      <c r="CD508" s="149">
        <f t="shared" ca="1" si="593"/>
        <v>0</v>
      </c>
      <c r="CE508" s="345">
        <f t="shared" ca="1" si="594"/>
        <v>0</v>
      </c>
      <c r="CF508" s="344">
        <f t="shared" ca="1" si="595"/>
        <v>0</v>
      </c>
      <c r="CG508" s="343">
        <f t="shared" ca="1" si="596"/>
        <v>0</v>
      </c>
      <c r="CH508" s="342">
        <f t="shared" ca="1" si="597"/>
        <v>0</v>
      </c>
    </row>
    <row r="509" spans="1:86" s="303" customFormat="1" outlineLevel="1">
      <c r="A509" s="303">
        <f t="shared" ca="1" si="602"/>
        <v>2</v>
      </c>
      <c r="B509" s="303" t="str">
        <f t="shared" ca="1" si="576"/>
        <v>EP3 LPD3 LPS2 LPM3</v>
      </c>
      <c r="C509" s="354">
        <f t="shared" si="605"/>
        <v>3</v>
      </c>
      <c r="D509" s="21">
        <v>0</v>
      </c>
      <c r="E509" s="354">
        <f t="shared" ca="1" si="604"/>
        <v>0</v>
      </c>
      <c r="F509" s="354">
        <f t="shared" ca="1" si="603"/>
        <v>0</v>
      </c>
      <c r="G509" s="354">
        <f t="shared" ca="1" si="599"/>
        <v>3</v>
      </c>
      <c r="H509" s="354">
        <f t="shared" ca="1" si="600"/>
        <v>2</v>
      </c>
      <c r="I509" s="354">
        <f t="shared" ca="1" si="601"/>
        <v>3</v>
      </c>
      <c r="BM509" s="303">
        <v>247</v>
      </c>
      <c r="BN509" s="147">
        <f t="shared" si="577"/>
        <v>0.04</v>
      </c>
      <c r="BO509" s="148">
        <f t="shared" si="578"/>
        <v>0</v>
      </c>
      <c r="BP509" s="149">
        <f t="shared" ca="1" si="579"/>
        <v>0</v>
      </c>
      <c r="BQ509" s="345">
        <f t="shared" ca="1" si="580"/>
        <v>0</v>
      </c>
      <c r="BR509" s="344">
        <f t="shared" ca="1" si="581"/>
        <v>0</v>
      </c>
      <c r="BS509" s="343">
        <f t="shared" ca="1" si="582"/>
        <v>0</v>
      </c>
      <c r="BT509" s="342">
        <f t="shared" ca="1" si="583"/>
        <v>0.04</v>
      </c>
      <c r="BU509" s="147">
        <f t="shared" si="584"/>
        <v>0.04</v>
      </c>
      <c r="BV509" s="148">
        <f t="shared" si="585"/>
        <v>0</v>
      </c>
      <c r="BW509" s="149">
        <f t="shared" ca="1" si="586"/>
        <v>0</v>
      </c>
      <c r="BX509" s="345">
        <f t="shared" ca="1" si="587"/>
        <v>0</v>
      </c>
      <c r="BY509" s="344">
        <f t="shared" ca="1" si="588"/>
        <v>0</v>
      </c>
      <c r="BZ509" s="343">
        <f t="shared" ca="1" si="589"/>
        <v>0</v>
      </c>
      <c r="CA509" s="342">
        <f t="shared" ca="1" si="590"/>
        <v>0.04</v>
      </c>
      <c r="CB509" s="147">
        <f t="shared" si="591"/>
        <v>0.04</v>
      </c>
      <c r="CC509" s="148">
        <f t="shared" si="592"/>
        <v>0</v>
      </c>
      <c r="CD509" s="149">
        <f t="shared" ca="1" si="593"/>
        <v>0</v>
      </c>
      <c r="CE509" s="345">
        <f t="shared" ca="1" si="594"/>
        <v>0</v>
      </c>
      <c r="CF509" s="344">
        <f t="shared" ca="1" si="595"/>
        <v>0</v>
      </c>
      <c r="CG509" s="343">
        <f t="shared" ca="1" si="596"/>
        <v>0</v>
      </c>
      <c r="CH509" s="342">
        <f t="shared" ca="1" si="597"/>
        <v>0.04</v>
      </c>
    </row>
    <row r="510" spans="1:86" s="303" customFormat="1" outlineLevel="1">
      <c r="A510" s="303">
        <f t="shared" ca="1" si="602"/>
        <v>2</v>
      </c>
      <c r="B510" s="303" t="str">
        <f t="shared" ca="1" si="576"/>
        <v>EP3 LPD3 LPS2 LPM4</v>
      </c>
      <c r="C510" s="354">
        <f t="shared" si="605"/>
        <v>3</v>
      </c>
      <c r="D510" s="21">
        <v>0</v>
      </c>
      <c r="E510" s="354">
        <f t="shared" ca="1" si="604"/>
        <v>0</v>
      </c>
      <c r="F510" s="354">
        <f t="shared" ca="1" si="603"/>
        <v>0</v>
      </c>
      <c r="G510" s="354">
        <f t="shared" ca="1" si="599"/>
        <v>3</v>
      </c>
      <c r="H510" s="354">
        <f t="shared" ca="1" si="600"/>
        <v>2</v>
      </c>
      <c r="I510" s="354">
        <f t="shared" ca="1" si="601"/>
        <v>4</v>
      </c>
      <c r="BM510" s="303">
        <v>248</v>
      </c>
      <c r="BN510" s="147">
        <f t="shared" si="577"/>
        <v>0.04</v>
      </c>
      <c r="BO510" s="148">
        <f t="shared" si="578"/>
        <v>0</v>
      </c>
      <c r="BP510" s="149">
        <f t="shared" ca="1" si="579"/>
        <v>0</v>
      </c>
      <c r="BQ510" s="345">
        <f t="shared" ca="1" si="580"/>
        <v>0</v>
      </c>
      <c r="BR510" s="344">
        <f t="shared" ca="1" si="581"/>
        <v>0</v>
      </c>
      <c r="BS510" s="343">
        <f t="shared" ca="1" si="582"/>
        <v>0</v>
      </c>
      <c r="BT510" s="342">
        <f t="shared" ca="1" si="583"/>
        <v>0.08</v>
      </c>
      <c r="BU510" s="147">
        <f t="shared" si="584"/>
        <v>0.04</v>
      </c>
      <c r="BV510" s="148">
        <f t="shared" si="585"/>
        <v>0</v>
      </c>
      <c r="BW510" s="149">
        <f t="shared" ca="1" si="586"/>
        <v>0</v>
      </c>
      <c r="BX510" s="345">
        <f t="shared" ca="1" si="587"/>
        <v>0</v>
      </c>
      <c r="BY510" s="344">
        <f t="shared" ca="1" si="588"/>
        <v>0</v>
      </c>
      <c r="BZ510" s="343">
        <f t="shared" ca="1" si="589"/>
        <v>0</v>
      </c>
      <c r="CA510" s="342">
        <f t="shared" ca="1" si="590"/>
        <v>0.08</v>
      </c>
      <c r="CB510" s="147">
        <f t="shared" si="591"/>
        <v>0.04</v>
      </c>
      <c r="CC510" s="148">
        <f t="shared" si="592"/>
        <v>0</v>
      </c>
      <c r="CD510" s="149">
        <f t="shared" ca="1" si="593"/>
        <v>0</v>
      </c>
      <c r="CE510" s="345">
        <f t="shared" ca="1" si="594"/>
        <v>0</v>
      </c>
      <c r="CF510" s="344">
        <f t="shared" ca="1" si="595"/>
        <v>0</v>
      </c>
      <c r="CG510" s="343">
        <f t="shared" ca="1" si="596"/>
        <v>0</v>
      </c>
      <c r="CH510" s="342">
        <f t="shared" ca="1" si="597"/>
        <v>0.08</v>
      </c>
    </row>
    <row r="511" spans="1:86" s="303" customFormat="1" outlineLevel="1">
      <c r="A511" s="303">
        <f t="shared" ca="1" si="602"/>
        <v>2</v>
      </c>
      <c r="B511" s="303" t="str">
        <f t="shared" ca="1" si="576"/>
        <v>EP3 LPD3 LPS3 LPM1</v>
      </c>
      <c r="C511" s="354">
        <f t="shared" si="605"/>
        <v>3</v>
      </c>
      <c r="D511" s="21">
        <v>0</v>
      </c>
      <c r="E511" s="354">
        <f t="shared" ca="1" si="604"/>
        <v>0</v>
      </c>
      <c r="F511" s="354">
        <f t="shared" ca="1" si="603"/>
        <v>0</v>
      </c>
      <c r="G511" s="354">
        <f t="shared" ca="1" si="599"/>
        <v>3</v>
      </c>
      <c r="H511" s="354">
        <f t="shared" ca="1" si="600"/>
        <v>3</v>
      </c>
      <c r="I511" s="354">
        <f t="shared" ca="1" si="601"/>
        <v>1</v>
      </c>
      <c r="BM511" s="303">
        <v>249</v>
      </c>
      <c r="BN511" s="147">
        <f t="shared" si="577"/>
        <v>0.04</v>
      </c>
      <c r="BO511" s="148">
        <f t="shared" si="578"/>
        <v>0</v>
      </c>
      <c r="BP511" s="149">
        <f t="shared" ca="1" si="579"/>
        <v>0</v>
      </c>
      <c r="BQ511" s="345">
        <f t="shared" ca="1" si="580"/>
        <v>0</v>
      </c>
      <c r="BR511" s="344">
        <f t="shared" ca="1" si="581"/>
        <v>0</v>
      </c>
      <c r="BS511" s="343">
        <f t="shared" ca="1" si="582"/>
        <v>0.04</v>
      </c>
      <c r="BT511" s="342">
        <f t="shared" ca="1" si="583"/>
        <v>-0.05</v>
      </c>
      <c r="BU511" s="147">
        <f t="shared" si="584"/>
        <v>0.04</v>
      </c>
      <c r="BV511" s="148">
        <f t="shared" si="585"/>
        <v>0</v>
      </c>
      <c r="BW511" s="149">
        <f t="shared" ca="1" si="586"/>
        <v>0</v>
      </c>
      <c r="BX511" s="345">
        <f t="shared" ca="1" si="587"/>
        <v>0</v>
      </c>
      <c r="BY511" s="344">
        <f t="shared" ca="1" si="588"/>
        <v>0</v>
      </c>
      <c r="BZ511" s="343">
        <f t="shared" ca="1" si="589"/>
        <v>0.04</v>
      </c>
      <c r="CA511" s="342">
        <f t="shared" ca="1" si="590"/>
        <v>-0.05</v>
      </c>
      <c r="CB511" s="147">
        <f t="shared" si="591"/>
        <v>0.04</v>
      </c>
      <c r="CC511" s="148">
        <f t="shared" si="592"/>
        <v>0</v>
      </c>
      <c r="CD511" s="149">
        <f t="shared" ca="1" si="593"/>
        <v>0</v>
      </c>
      <c r="CE511" s="345">
        <f t="shared" ca="1" si="594"/>
        <v>0</v>
      </c>
      <c r="CF511" s="344">
        <f t="shared" ca="1" si="595"/>
        <v>0</v>
      </c>
      <c r="CG511" s="343">
        <f t="shared" ca="1" si="596"/>
        <v>0.04</v>
      </c>
      <c r="CH511" s="342">
        <f t="shared" ca="1" si="597"/>
        <v>-0.05</v>
      </c>
    </row>
    <row r="512" spans="1:86" s="303" customFormat="1" outlineLevel="1">
      <c r="A512" s="303">
        <f t="shared" ca="1" si="602"/>
        <v>2</v>
      </c>
      <c r="B512" s="303" t="str">
        <f t="shared" ca="1" si="576"/>
        <v>EP3 LPD3 LPS3 LPM2</v>
      </c>
      <c r="C512" s="354">
        <f t="shared" si="605"/>
        <v>3</v>
      </c>
      <c r="D512" s="21">
        <v>0</v>
      </c>
      <c r="E512" s="354">
        <f t="shared" ca="1" si="604"/>
        <v>0</v>
      </c>
      <c r="F512" s="354">
        <f t="shared" ca="1" si="603"/>
        <v>0</v>
      </c>
      <c r="G512" s="354">
        <f t="shared" ca="1" si="599"/>
        <v>3</v>
      </c>
      <c r="H512" s="354">
        <f t="shared" ca="1" si="600"/>
        <v>3</v>
      </c>
      <c r="I512" s="354">
        <f t="shared" ca="1" si="601"/>
        <v>2</v>
      </c>
      <c r="BM512" s="303">
        <v>250</v>
      </c>
      <c r="BN512" s="147">
        <f t="shared" si="577"/>
        <v>0.04</v>
      </c>
      <c r="BO512" s="148">
        <f t="shared" si="578"/>
        <v>0</v>
      </c>
      <c r="BP512" s="149">
        <f t="shared" ca="1" si="579"/>
        <v>0</v>
      </c>
      <c r="BQ512" s="345">
        <f t="shared" ca="1" si="580"/>
        <v>0</v>
      </c>
      <c r="BR512" s="344">
        <f t="shared" ca="1" si="581"/>
        <v>0</v>
      </c>
      <c r="BS512" s="343">
        <f t="shared" ca="1" si="582"/>
        <v>0.04</v>
      </c>
      <c r="BT512" s="342">
        <f t="shared" ca="1" si="583"/>
        <v>0</v>
      </c>
      <c r="BU512" s="147">
        <f t="shared" si="584"/>
        <v>0.04</v>
      </c>
      <c r="BV512" s="148">
        <f t="shared" si="585"/>
        <v>0</v>
      </c>
      <c r="BW512" s="149">
        <f t="shared" ca="1" si="586"/>
        <v>0</v>
      </c>
      <c r="BX512" s="345">
        <f t="shared" ca="1" si="587"/>
        <v>0</v>
      </c>
      <c r="BY512" s="344">
        <f t="shared" ca="1" si="588"/>
        <v>0</v>
      </c>
      <c r="BZ512" s="343">
        <f t="shared" ca="1" si="589"/>
        <v>0.04</v>
      </c>
      <c r="CA512" s="342">
        <f t="shared" ca="1" si="590"/>
        <v>0</v>
      </c>
      <c r="CB512" s="147">
        <f t="shared" si="591"/>
        <v>0.04</v>
      </c>
      <c r="CC512" s="148">
        <f t="shared" si="592"/>
        <v>0</v>
      </c>
      <c r="CD512" s="149">
        <f t="shared" ca="1" si="593"/>
        <v>0</v>
      </c>
      <c r="CE512" s="345">
        <f t="shared" ca="1" si="594"/>
        <v>0</v>
      </c>
      <c r="CF512" s="344">
        <f t="shared" ca="1" si="595"/>
        <v>0</v>
      </c>
      <c r="CG512" s="343">
        <f t="shared" ca="1" si="596"/>
        <v>0.04</v>
      </c>
      <c r="CH512" s="342">
        <f t="shared" ca="1" si="597"/>
        <v>0</v>
      </c>
    </row>
    <row r="513" spans="1:86" s="303" customFormat="1" outlineLevel="1">
      <c r="A513" s="303">
        <f t="shared" ca="1" si="602"/>
        <v>2</v>
      </c>
      <c r="B513" s="303" t="str">
        <f t="shared" ca="1" si="576"/>
        <v>EP3 LPD3 LPS3 LPM3</v>
      </c>
      <c r="C513" s="354">
        <f t="shared" si="605"/>
        <v>3</v>
      </c>
      <c r="D513" s="21">
        <v>0</v>
      </c>
      <c r="E513" s="354">
        <f t="shared" ca="1" si="604"/>
        <v>0</v>
      </c>
      <c r="F513" s="354">
        <f t="shared" ca="1" si="603"/>
        <v>0</v>
      </c>
      <c r="G513" s="354">
        <f t="shared" ca="1" si="599"/>
        <v>3</v>
      </c>
      <c r="H513" s="354">
        <f t="shared" ca="1" si="600"/>
        <v>3</v>
      </c>
      <c r="I513" s="354">
        <f t="shared" ca="1" si="601"/>
        <v>3</v>
      </c>
      <c r="BM513" s="303">
        <v>251</v>
      </c>
      <c r="BN513" s="147">
        <f t="shared" si="577"/>
        <v>0.04</v>
      </c>
      <c r="BO513" s="148">
        <f t="shared" si="578"/>
        <v>0</v>
      </c>
      <c r="BP513" s="149">
        <f t="shared" ca="1" si="579"/>
        <v>0</v>
      </c>
      <c r="BQ513" s="345">
        <f t="shared" ca="1" si="580"/>
        <v>0</v>
      </c>
      <c r="BR513" s="344">
        <f t="shared" ca="1" si="581"/>
        <v>0</v>
      </c>
      <c r="BS513" s="343">
        <f t="shared" ca="1" si="582"/>
        <v>0.04</v>
      </c>
      <c r="BT513" s="342">
        <f t="shared" ca="1" si="583"/>
        <v>0.04</v>
      </c>
      <c r="BU513" s="147">
        <f t="shared" si="584"/>
        <v>0.04</v>
      </c>
      <c r="BV513" s="148">
        <f t="shared" si="585"/>
        <v>0</v>
      </c>
      <c r="BW513" s="149">
        <f t="shared" ca="1" si="586"/>
        <v>0</v>
      </c>
      <c r="BX513" s="345">
        <f t="shared" ca="1" si="587"/>
        <v>0</v>
      </c>
      <c r="BY513" s="344">
        <f t="shared" ca="1" si="588"/>
        <v>0</v>
      </c>
      <c r="BZ513" s="343">
        <f t="shared" ca="1" si="589"/>
        <v>0.04</v>
      </c>
      <c r="CA513" s="342">
        <f t="shared" ca="1" si="590"/>
        <v>0.04</v>
      </c>
      <c r="CB513" s="147">
        <f t="shared" si="591"/>
        <v>0.04</v>
      </c>
      <c r="CC513" s="148">
        <f t="shared" si="592"/>
        <v>0</v>
      </c>
      <c r="CD513" s="149">
        <f t="shared" ca="1" si="593"/>
        <v>0</v>
      </c>
      <c r="CE513" s="345">
        <f t="shared" ca="1" si="594"/>
        <v>0</v>
      </c>
      <c r="CF513" s="344">
        <f t="shared" ca="1" si="595"/>
        <v>0</v>
      </c>
      <c r="CG513" s="343">
        <f t="shared" ca="1" si="596"/>
        <v>0.04</v>
      </c>
      <c r="CH513" s="342">
        <f t="shared" ca="1" si="597"/>
        <v>0.04</v>
      </c>
    </row>
    <row r="514" spans="1:86" s="303" customFormat="1" outlineLevel="1">
      <c r="A514" s="303">
        <f t="shared" ca="1" si="602"/>
        <v>2</v>
      </c>
      <c r="B514" s="303" t="str">
        <f t="shared" ca="1" si="576"/>
        <v>EP3 LPD3 LPS3 LPM4</v>
      </c>
      <c r="C514" s="354">
        <f t="shared" si="605"/>
        <v>3</v>
      </c>
      <c r="D514" s="21">
        <v>0</v>
      </c>
      <c r="E514" s="354">
        <f t="shared" ca="1" si="604"/>
        <v>0</v>
      </c>
      <c r="F514" s="354">
        <f t="shared" ca="1" si="603"/>
        <v>0</v>
      </c>
      <c r="G514" s="354">
        <f t="shared" ca="1" si="599"/>
        <v>3</v>
      </c>
      <c r="H514" s="354">
        <f t="shared" ca="1" si="600"/>
        <v>3</v>
      </c>
      <c r="I514" s="354">
        <f t="shared" ca="1" si="601"/>
        <v>4</v>
      </c>
      <c r="BM514" s="303">
        <v>252</v>
      </c>
      <c r="BN514" s="147">
        <f t="shared" si="577"/>
        <v>0.04</v>
      </c>
      <c r="BO514" s="148">
        <f t="shared" si="578"/>
        <v>0</v>
      </c>
      <c r="BP514" s="149">
        <f t="shared" ca="1" si="579"/>
        <v>0</v>
      </c>
      <c r="BQ514" s="345">
        <f t="shared" ca="1" si="580"/>
        <v>0</v>
      </c>
      <c r="BR514" s="344">
        <f t="shared" ca="1" si="581"/>
        <v>0</v>
      </c>
      <c r="BS514" s="343">
        <f t="shared" ca="1" si="582"/>
        <v>0.04</v>
      </c>
      <c r="BT514" s="342">
        <f t="shared" ca="1" si="583"/>
        <v>0.08</v>
      </c>
      <c r="BU514" s="147">
        <f t="shared" si="584"/>
        <v>0.04</v>
      </c>
      <c r="BV514" s="148">
        <f t="shared" si="585"/>
        <v>0</v>
      </c>
      <c r="BW514" s="149">
        <f t="shared" ca="1" si="586"/>
        <v>0</v>
      </c>
      <c r="BX514" s="345">
        <f t="shared" ca="1" si="587"/>
        <v>0</v>
      </c>
      <c r="BY514" s="344">
        <f t="shared" ca="1" si="588"/>
        <v>0</v>
      </c>
      <c r="BZ514" s="343">
        <f t="shared" ca="1" si="589"/>
        <v>0.04</v>
      </c>
      <c r="CA514" s="342">
        <f t="shared" ca="1" si="590"/>
        <v>0.08</v>
      </c>
      <c r="CB514" s="147">
        <f t="shared" si="591"/>
        <v>0.04</v>
      </c>
      <c r="CC514" s="148">
        <f t="shared" si="592"/>
        <v>0</v>
      </c>
      <c r="CD514" s="149">
        <f t="shared" ca="1" si="593"/>
        <v>0</v>
      </c>
      <c r="CE514" s="345">
        <f t="shared" ca="1" si="594"/>
        <v>0</v>
      </c>
      <c r="CF514" s="344">
        <f t="shared" ca="1" si="595"/>
        <v>0</v>
      </c>
      <c r="CG514" s="343">
        <f t="shared" ca="1" si="596"/>
        <v>0.04</v>
      </c>
      <c r="CH514" s="342">
        <f t="shared" ca="1" si="597"/>
        <v>0.08</v>
      </c>
    </row>
    <row r="515" spans="1:86" s="303" customFormat="1" outlineLevel="1">
      <c r="A515" s="303">
        <f t="shared" ca="1" si="602"/>
        <v>2</v>
      </c>
      <c r="B515" s="303" t="str">
        <f t="shared" ca="1" si="576"/>
        <v>EP3 LPD3 LPS4 LPM1</v>
      </c>
      <c r="C515" s="354">
        <f t="shared" si="605"/>
        <v>3</v>
      </c>
      <c r="D515" s="21">
        <v>0</v>
      </c>
      <c r="E515" s="354">
        <f t="shared" ca="1" si="604"/>
        <v>0</v>
      </c>
      <c r="F515" s="354">
        <f t="shared" ca="1" si="603"/>
        <v>0</v>
      </c>
      <c r="G515" s="354">
        <f t="shared" ca="1" si="599"/>
        <v>3</v>
      </c>
      <c r="H515" s="354">
        <f t="shared" ca="1" si="600"/>
        <v>4</v>
      </c>
      <c r="I515" s="354">
        <f t="shared" ca="1" si="601"/>
        <v>1</v>
      </c>
      <c r="BM515" s="303">
        <v>253</v>
      </c>
      <c r="BN515" s="147">
        <f t="shared" si="577"/>
        <v>0.04</v>
      </c>
      <c r="BO515" s="148">
        <f t="shared" si="578"/>
        <v>0</v>
      </c>
      <c r="BP515" s="149">
        <f t="shared" ca="1" si="579"/>
        <v>0</v>
      </c>
      <c r="BQ515" s="345">
        <f t="shared" ca="1" si="580"/>
        <v>0</v>
      </c>
      <c r="BR515" s="344">
        <f t="shared" ca="1" si="581"/>
        <v>0</v>
      </c>
      <c r="BS515" s="343">
        <f t="shared" ca="1" si="582"/>
        <v>0.08</v>
      </c>
      <c r="BT515" s="342">
        <f t="shared" ca="1" si="583"/>
        <v>-0.05</v>
      </c>
      <c r="BU515" s="147">
        <f t="shared" si="584"/>
        <v>0.04</v>
      </c>
      <c r="BV515" s="148">
        <f t="shared" si="585"/>
        <v>0</v>
      </c>
      <c r="BW515" s="149">
        <f t="shared" ca="1" si="586"/>
        <v>0</v>
      </c>
      <c r="BX515" s="345">
        <f t="shared" ca="1" si="587"/>
        <v>0</v>
      </c>
      <c r="BY515" s="344">
        <f t="shared" ca="1" si="588"/>
        <v>0</v>
      </c>
      <c r="BZ515" s="343">
        <f t="shared" ca="1" si="589"/>
        <v>0.08</v>
      </c>
      <c r="CA515" s="342">
        <f t="shared" ca="1" si="590"/>
        <v>-0.05</v>
      </c>
      <c r="CB515" s="147">
        <f t="shared" si="591"/>
        <v>0.04</v>
      </c>
      <c r="CC515" s="148">
        <f t="shared" si="592"/>
        <v>0</v>
      </c>
      <c r="CD515" s="149">
        <f t="shared" ca="1" si="593"/>
        <v>0</v>
      </c>
      <c r="CE515" s="345">
        <f t="shared" ca="1" si="594"/>
        <v>0</v>
      </c>
      <c r="CF515" s="344">
        <f t="shared" ca="1" si="595"/>
        <v>0</v>
      </c>
      <c r="CG515" s="343">
        <f t="shared" ca="1" si="596"/>
        <v>0.08</v>
      </c>
      <c r="CH515" s="342">
        <f t="shared" ca="1" si="597"/>
        <v>-0.05</v>
      </c>
    </row>
    <row r="516" spans="1:86" s="303" customFormat="1" outlineLevel="1">
      <c r="A516" s="303">
        <f t="shared" ca="1" si="602"/>
        <v>2</v>
      </c>
      <c r="B516" s="303" t="str">
        <f t="shared" ca="1" si="576"/>
        <v>EP3 LPD3 LPS4 LPM2</v>
      </c>
      <c r="C516" s="354">
        <f t="shared" si="605"/>
        <v>3</v>
      </c>
      <c r="D516" s="21">
        <v>0</v>
      </c>
      <c r="E516" s="354">
        <f t="shared" ca="1" si="604"/>
        <v>0</v>
      </c>
      <c r="F516" s="354">
        <f t="shared" ca="1" si="603"/>
        <v>0</v>
      </c>
      <c r="G516" s="354">
        <f t="shared" ca="1" si="599"/>
        <v>3</v>
      </c>
      <c r="H516" s="354">
        <f t="shared" ca="1" si="600"/>
        <v>4</v>
      </c>
      <c r="I516" s="354">
        <f t="shared" ca="1" si="601"/>
        <v>2</v>
      </c>
      <c r="BM516" s="303">
        <v>254</v>
      </c>
      <c r="BN516" s="147">
        <f t="shared" si="577"/>
        <v>0.04</v>
      </c>
      <c r="BO516" s="148">
        <f t="shared" si="578"/>
        <v>0</v>
      </c>
      <c r="BP516" s="149">
        <f t="shared" ca="1" si="579"/>
        <v>0</v>
      </c>
      <c r="BQ516" s="345">
        <f t="shared" ca="1" si="580"/>
        <v>0</v>
      </c>
      <c r="BR516" s="344">
        <f t="shared" ca="1" si="581"/>
        <v>0</v>
      </c>
      <c r="BS516" s="343">
        <f t="shared" ca="1" si="582"/>
        <v>0.08</v>
      </c>
      <c r="BT516" s="342">
        <f t="shared" ca="1" si="583"/>
        <v>0</v>
      </c>
      <c r="BU516" s="147">
        <f t="shared" si="584"/>
        <v>0.04</v>
      </c>
      <c r="BV516" s="148">
        <f t="shared" si="585"/>
        <v>0</v>
      </c>
      <c r="BW516" s="149">
        <f t="shared" ca="1" si="586"/>
        <v>0</v>
      </c>
      <c r="BX516" s="345">
        <f t="shared" ca="1" si="587"/>
        <v>0</v>
      </c>
      <c r="BY516" s="344">
        <f t="shared" ca="1" si="588"/>
        <v>0</v>
      </c>
      <c r="BZ516" s="343">
        <f t="shared" ca="1" si="589"/>
        <v>0.08</v>
      </c>
      <c r="CA516" s="342">
        <f t="shared" ca="1" si="590"/>
        <v>0</v>
      </c>
      <c r="CB516" s="147">
        <f t="shared" si="591"/>
        <v>0.04</v>
      </c>
      <c r="CC516" s="148">
        <f t="shared" si="592"/>
        <v>0</v>
      </c>
      <c r="CD516" s="149">
        <f t="shared" ca="1" si="593"/>
        <v>0</v>
      </c>
      <c r="CE516" s="345">
        <f t="shared" ca="1" si="594"/>
        <v>0</v>
      </c>
      <c r="CF516" s="344">
        <f t="shared" ca="1" si="595"/>
        <v>0</v>
      </c>
      <c r="CG516" s="343">
        <f t="shared" ca="1" si="596"/>
        <v>0.08</v>
      </c>
      <c r="CH516" s="342">
        <f t="shared" ca="1" si="597"/>
        <v>0</v>
      </c>
    </row>
    <row r="517" spans="1:86" s="303" customFormat="1" outlineLevel="1">
      <c r="A517" s="303">
        <f t="shared" ca="1" si="602"/>
        <v>2</v>
      </c>
      <c r="B517" s="303" t="str">
        <f t="shared" ca="1" si="576"/>
        <v>EP3 LPD3 LPS4 LPM3</v>
      </c>
      <c r="C517" s="354">
        <f t="shared" si="605"/>
        <v>3</v>
      </c>
      <c r="D517" s="21">
        <v>0</v>
      </c>
      <c r="E517" s="354">
        <f t="shared" ca="1" si="604"/>
        <v>0</v>
      </c>
      <c r="F517" s="354">
        <f t="shared" ca="1" si="603"/>
        <v>0</v>
      </c>
      <c r="G517" s="354">
        <f t="shared" ca="1" si="599"/>
        <v>3</v>
      </c>
      <c r="H517" s="354">
        <f t="shared" ca="1" si="600"/>
        <v>4</v>
      </c>
      <c r="I517" s="354">
        <f t="shared" ca="1" si="601"/>
        <v>3</v>
      </c>
      <c r="BM517" s="303">
        <v>255</v>
      </c>
      <c r="BN517" s="147">
        <f t="shared" si="577"/>
        <v>0.04</v>
      </c>
      <c r="BO517" s="148">
        <f t="shared" si="578"/>
        <v>0</v>
      </c>
      <c r="BP517" s="149">
        <f t="shared" ca="1" si="579"/>
        <v>0</v>
      </c>
      <c r="BQ517" s="345">
        <f t="shared" ca="1" si="580"/>
        <v>0</v>
      </c>
      <c r="BR517" s="344">
        <f t="shared" ca="1" si="581"/>
        <v>0</v>
      </c>
      <c r="BS517" s="343">
        <f t="shared" ca="1" si="582"/>
        <v>0.08</v>
      </c>
      <c r="BT517" s="342">
        <f t="shared" ca="1" si="583"/>
        <v>0.04</v>
      </c>
      <c r="BU517" s="147">
        <f t="shared" si="584"/>
        <v>0.04</v>
      </c>
      <c r="BV517" s="148">
        <f t="shared" si="585"/>
        <v>0</v>
      </c>
      <c r="BW517" s="149">
        <f t="shared" ca="1" si="586"/>
        <v>0</v>
      </c>
      <c r="BX517" s="345">
        <f t="shared" ca="1" si="587"/>
        <v>0</v>
      </c>
      <c r="BY517" s="344">
        <f t="shared" ca="1" si="588"/>
        <v>0</v>
      </c>
      <c r="BZ517" s="343">
        <f t="shared" ca="1" si="589"/>
        <v>0.08</v>
      </c>
      <c r="CA517" s="342">
        <f t="shared" ca="1" si="590"/>
        <v>0.04</v>
      </c>
      <c r="CB517" s="147">
        <f t="shared" si="591"/>
        <v>0.04</v>
      </c>
      <c r="CC517" s="148">
        <f t="shared" si="592"/>
        <v>0</v>
      </c>
      <c r="CD517" s="149">
        <f t="shared" ca="1" si="593"/>
        <v>0</v>
      </c>
      <c r="CE517" s="345">
        <f t="shared" ca="1" si="594"/>
        <v>0</v>
      </c>
      <c r="CF517" s="344">
        <f t="shared" ca="1" si="595"/>
        <v>0</v>
      </c>
      <c r="CG517" s="343">
        <f t="shared" ca="1" si="596"/>
        <v>0.08</v>
      </c>
      <c r="CH517" s="342">
        <f t="shared" ca="1" si="597"/>
        <v>0.04</v>
      </c>
    </row>
    <row r="518" spans="1:86" s="303" customFormat="1" outlineLevel="1">
      <c r="A518" s="303">
        <f t="shared" ca="1" si="602"/>
        <v>2</v>
      </c>
      <c r="B518" s="303" t="str">
        <f t="shared" ca="1" si="576"/>
        <v>EP3 LPD3 LPS4 LPM4</v>
      </c>
      <c r="C518" s="354">
        <f t="shared" si="605"/>
        <v>3</v>
      </c>
      <c r="D518" s="21">
        <v>0</v>
      </c>
      <c r="E518" s="354">
        <f t="shared" ca="1" si="604"/>
        <v>0</v>
      </c>
      <c r="F518" s="354">
        <f t="shared" ca="1" si="603"/>
        <v>0</v>
      </c>
      <c r="G518" s="354">
        <f t="shared" ca="1" si="599"/>
        <v>3</v>
      </c>
      <c r="H518" s="354">
        <f t="shared" ca="1" si="600"/>
        <v>4</v>
      </c>
      <c r="I518" s="354">
        <f t="shared" ca="1" si="601"/>
        <v>4</v>
      </c>
      <c r="BM518" s="303">
        <v>256</v>
      </c>
      <c r="BN518" s="147">
        <f t="shared" si="577"/>
        <v>0.04</v>
      </c>
      <c r="BO518" s="148">
        <f t="shared" si="578"/>
        <v>0</v>
      </c>
      <c r="BP518" s="149">
        <f t="shared" ca="1" si="579"/>
        <v>0</v>
      </c>
      <c r="BQ518" s="345">
        <f t="shared" ca="1" si="580"/>
        <v>0</v>
      </c>
      <c r="BR518" s="344">
        <f t="shared" ca="1" si="581"/>
        <v>0</v>
      </c>
      <c r="BS518" s="343">
        <f t="shared" ca="1" si="582"/>
        <v>0.08</v>
      </c>
      <c r="BT518" s="342">
        <f t="shared" ca="1" si="583"/>
        <v>0.08</v>
      </c>
      <c r="BU518" s="147">
        <f t="shared" si="584"/>
        <v>0.04</v>
      </c>
      <c r="BV518" s="148">
        <f t="shared" si="585"/>
        <v>0</v>
      </c>
      <c r="BW518" s="149">
        <f t="shared" ca="1" si="586"/>
        <v>0</v>
      </c>
      <c r="BX518" s="345">
        <f t="shared" ca="1" si="587"/>
        <v>0</v>
      </c>
      <c r="BY518" s="344">
        <f t="shared" ca="1" si="588"/>
        <v>0</v>
      </c>
      <c r="BZ518" s="343">
        <f t="shared" ca="1" si="589"/>
        <v>0.08</v>
      </c>
      <c r="CA518" s="342">
        <f t="shared" ca="1" si="590"/>
        <v>0.08</v>
      </c>
      <c r="CB518" s="147">
        <f t="shared" si="591"/>
        <v>0.04</v>
      </c>
      <c r="CC518" s="148">
        <f t="shared" si="592"/>
        <v>0</v>
      </c>
      <c r="CD518" s="149">
        <f t="shared" ca="1" si="593"/>
        <v>0</v>
      </c>
      <c r="CE518" s="345">
        <f t="shared" ca="1" si="594"/>
        <v>0</v>
      </c>
      <c r="CF518" s="344">
        <f t="shared" ca="1" si="595"/>
        <v>0</v>
      </c>
      <c r="CG518" s="343">
        <f t="shared" ca="1" si="596"/>
        <v>0.08</v>
      </c>
      <c r="CH518" s="342">
        <f t="shared" ca="1" si="597"/>
        <v>0.08</v>
      </c>
    </row>
    <row r="519" spans="1:86" s="303" customFormat="1" outlineLevel="1">
      <c r="A519" s="303">
        <f t="shared" ca="1" si="602"/>
        <v>2</v>
      </c>
      <c r="B519" s="303" t="str">
        <f t="shared" ref="B519:B582" ca="1" si="606">"EP"&amp;$C519&amp;IF($A519=0," LPAll"&amp;$D519,"")&amp;IF($A519=1," LPD"&amp;$E519&amp;" LPS"&amp;$F519,"")&amp;IF($A519=2," LPD"&amp;$G519&amp;" LPS"&amp;$H519&amp;" LPM"&amp;$I519,"")</f>
        <v>EP3 LPD4 LPS1 LPM1</v>
      </c>
      <c r="C519" s="354">
        <f t="shared" si="605"/>
        <v>3</v>
      </c>
      <c r="D519" s="21">
        <v>0</v>
      </c>
      <c r="E519" s="354">
        <f t="shared" ca="1" si="604"/>
        <v>0</v>
      </c>
      <c r="F519" s="354">
        <f t="shared" ca="1" si="603"/>
        <v>0</v>
      </c>
      <c r="G519" s="354">
        <f t="shared" ca="1" si="599"/>
        <v>4</v>
      </c>
      <c r="H519" s="354">
        <f t="shared" ca="1" si="600"/>
        <v>1</v>
      </c>
      <c r="I519" s="354">
        <f t="shared" ca="1" si="601"/>
        <v>1</v>
      </c>
      <c r="BM519" s="303">
        <v>257</v>
      </c>
      <c r="BN519" s="147">
        <f t="shared" ref="BN519:BN582" si="607">IF($C519=0,0,INDEX($M$263:$M$266,$C519,1))</f>
        <v>0.04</v>
      </c>
      <c r="BO519" s="148">
        <f t="shared" ref="BO519:BO582" si="608">IF($D519=0,0,INDEX($N$263:$N$266,$D519,1))</f>
        <v>0</v>
      </c>
      <c r="BP519" s="149">
        <f t="shared" ref="BP519:BP582" ca="1" si="609">IF($E519=0,BO519,INDEX($O$263:$O$266,$E519,1))</f>
        <v>0</v>
      </c>
      <c r="BQ519" s="345">
        <f t="shared" ref="BQ519:BQ582" ca="1" si="610">IF($F519=0,BO519,INDEX($P$263:$P$266,$F519,1))</f>
        <v>0</v>
      </c>
      <c r="BR519" s="344">
        <f t="shared" ref="BR519:BR582" ca="1" si="611">IF($G519=0,BP519,INDEX($O$263:$O$266,$G519,1))</f>
        <v>0.05</v>
      </c>
      <c r="BS519" s="343">
        <f t="shared" ref="BS519:BS582" ca="1" si="612">IF($H519=0,BQ519,INDEX($P$263:$P$266,$H519,1))</f>
        <v>-0.05</v>
      </c>
      <c r="BT519" s="342">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345">
        <f t="shared" ref="BX519:BX582" ca="1" si="617">IF($F519=0,BV519,INDEX($P$263:$P$266,$F519,1))</f>
        <v>0</v>
      </c>
      <c r="BY519" s="344">
        <f t="shared" ref="BY519:BY582" ca="1" si="618">IF($G519=0,BW519,INDEX($O$263:$O$266,$G519,1))</f>
        <v>0.05</v>
      </c>
      <c r="BZ519" s="343">
        <f t="shared" ref="BZ519:BZ582" ca="1" si="619">IF($H519=0,BX519,INDEX($P$263:$P$266,$H519,1))</f>
        <v>-0.05</v>
      </c>
      <c r="CA519" s="342">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345">
        <f t="shared" ref="CE519:CE582" ca="1" si="624">IF($F519=0,CC519,INDEX($P$263:$P$266,$F519,1))</f>
        <v>0</v>
      </c>
      <c r="CF519" s="344">
        <f t="shared" ref="CF519:CF582" ca="1" si="625">IF($G519=0,CD519,INDEX($O$263:$O$266,$G519,1))</f>
        <v>0.05</v>
      </c>
      <c r="CG519" s="343">
        <f t="shared" ref="CG519:CG582" ca="1" si="626">IF($H519=0,CE519,INDEX($P$263:$P$266,$H519,1))</f>
        <v>-0.05</v>
      </c>
      <c r="CH519" s="342">
        <f t="shared" ref="CH519:CH582" ca="1" si="627">IF($I519=0,CE519,INDEX($Q$263:$Q$266,$I519,1))</f>
        <v>-0.05</v>
      </c>
    </row>
    <row r="520" spans="1:86" s="303" customFormat="1" outlineLevel="1">
      <c r="A520" s="303">
        <f t="shared" ca="1" si="602"/>
        <v>2</v>
      </c>
      <c r="B520" s="303" t="str">
        <f t="shared" ca="1" si="606"/>
        <v>EP3 LPD4 LPS1 LPM2</v>
      </c>
      <c r="C520" s="354">
        <f t="shared" si="605"/>
        <v>3</v>
      </c>
      <c r="D520" s="21">
        <v>0</v>
      </c>
      <c r="E520" s="354">
        <f t="shared" ca="1" si="604"/>
        <v>0</v>
      </c>
      <c r="F520" s="354">
        <f t="shared" ca="1" si="603"/>
        <v>0</v>
      </c>
      <c r="G520" s="354">
        <f t="shared" ca="1" si="599"/>
        <v>4</v>
      </c>
      <c r="H520" s="354">
        <f t="shared" ca="1" si="600"/>
        <v>1</v>
      </c>
      <c r="I520" s="354">
        <f t="shared" ca="1" si="601"/>
        <v>2</v>
      </c>
      <c r="BM520" s="303">
        <v>258</v>
      </c>
      <c r="BN520" s="147">
        <f t="shared" si="607"/>
        <v>0.04</v>
      </c>
      <c r="BO520" s="148">
        <f t="shared" si="608"/>
        <v>0</v>
      </c>
      <c r="BP520" s="149">
        <f t="shared" ca="1" si="609"/>
        <v>0</v>
      </c>
      <c r="BQ520" s="345">
        <f t="shared" ca="1" si="610"/>
        <v>0</v>
      </c>
      <c r="BR520" s="344">
        <f t="shared" ca="1" si="611"/>
        <v>0.05</v>
      </c>
      <c r="BS520" s="343">
        <f t="shared" ca="1" si="612"/>
        <v>-0.05</v>
      </c>
      <c r="BT520" s="342">
        <f t="shared" ca="1" si="613"/>
        <v>0</v>
      </c>
      <c r="BU520" s="147">
        <f t="shared" si="614"/>
        <v>0.04</v>
      </c>
      <c r="BV520" s="148">
        <f t="shared" si="615"/>
        <v>0</v>
      </c>
      <c r="BW520" s="149">
        <f t="shared" ca="1" si="616"/>
        <v>0</v>
      </c>
      <c r="BX520" s="345">
        <f t="shared" ca="1" si="617"/>
        <v>0</v>
      </c>
      <c r="BY520" s="344">
        <f t="shared" ca="1" si="618"/>
        <v>0.05</v>
      </c>
      <c r="BZ520" s="343">
        <f t="shared" ca="1" si="619"/>
        <v>-0.05</v>
      </c>
      <c r="CA520" s="342">
        <f t="shared" ca="1" si="620"/>
        <v>0</v>
      </c>
      <c r="CB520" s="147">
        <f t="shared" si="621"/>
        <v>0.04</v>
      </c>
      <c r="CC520" s="148">
        <f t="shared" si="622"/>
        <v>0</v>
      </c>
      <c r="CD520" s="149">
        <f t="shared" ca="1" si="623"/>
        <v>0</v>
      </c>
      <c r="CE520" s="345">
        <f t="shared" ca="1" si="624"/>
        <v>0</v>
      </c>
      <c r="CF520" s="344">
        <f t="shared" ca="1" si="625"/>
        <v>0.05</v>
      </c>
      <c r="CG520" s="343">
        <f t="shared" ca="1" si="626"/>
        <v>-0.05</v>
      </c>
      <c r="CH520" s="342">
        <f t="shared" ca="1" si="627"/>
        <v>0</v>
      </c>
    </row>
    <row r="521" spans="1:86" s="303" customFormat="1" outlineLevel="1">
      <c r="A521" s="303">
        <f t="shared" ca="1" si="602"/>
        <v>2</v>
      </c>
      <c r="B521" s="303" t="str">
        <f t="shared" ca="1" si="606"/>
        <v>EP3 LPD4 LPS1 LPM3</v>
      </c>
      <c r="C521" s="354">
        <f t="shared" si="605"/>
        <v>3</v>
      </c>
      <c r="D521" s="21">
        <v>0</v>
      </c>
      <c r="E521" s="354">
        <f t="shared" ca="1" si="604"/>
        <v>0</v>
      </c>
      <c r="F521" s="354">
        <f t="shared" ca="1" si="603"/>
        <v>0</v>
      </c>
      <c r="G521" s="354">
        <f t="shared" ca="1" si="599"/>
        <v>4</v>
      </c>
      <c r="H521" s="354">
        <f t="shared" ca="1" si="600"/>
        <v>1</v>
      </c>
      <c r="I521" s="354">
        <f t="shared" ca="1" si="601"/>
        <v>3</v>
      </c>
      <c r="BM521" s="303">
        <v>259</v>
      </c>
      <c r="BN521" s="147">
        <f t="shared" si="607"/>
        <v>0.04</v>
      </c>
      <c r="BO521" s="148">
        <f t="shared" si="608"/>
        <v>0</v>
      </c>
      <c r="BP521" s="149">
        <f t="shared" ca="1" si="609"/>
        <v>0</v>
      </c>
      <c r="BQ521" s="345">
        <f t="shared" ca="1" si="610"/>
        <v>0</v>
      </c>
      <c r="BR521" s="344">
        <f t="shared" ca="1" si="611"/>
        <v>0.05</v>
      </c>
      <c r="BS521" s="343">
        <f t="shared" ca="1" si="612"/>
        <v>-0.05</v>
      </c>
      <c r="BT521" s="342">
        <f t="shared" ca="1" si="613"/>
        <v>0.04</v>
      </c>
      <c r="BU521" s="147">
        <f t="shared" si="614"/>
        <v>0.04</v>
      </c>
      <c r="BV521" s="148">
        <f t="shared" si="615"/>
        <v>0</v>
      </c>
      <c r="BW521" s="149">
        <f t="shared" ca="1" si="616"/>
        <v>0</v>
      </c>
      <c r="BX521" s="345">
        <f t="shared" ca="1" si="617"/>
        <v>0</v>
      </c>
      <c r="BY521" s="344">
        <f t="shared" ca="1" si="618"/>
        <v>0.05</v>
      </c>
      <c r="BZ521" s="343">
        <f t="shared" ca="1" si="619"/>
        <v>-0.05</v>
      </c>
      <c r="CA521" s="342">
        <f t="shared" ca="1" si="620"/>
        <v>0.04</v>
      </c>
      <c r="CB521" s="147">
        <f t="shared" si="621"/>
        <v>0.04</v>
      </c>
      <c r="CC521" s="148">
        <f t="shared" si="622"/>
        <v>0</v>
      </c>
      <c r="CD521" s="149">
        <f t="shared" ca="1" si="623"/>
        <v>0</v>
      </c>
      <c r="CE521" s="345">
        <f t="shared" ca="1" si="624"/>
        <v>0</v>
      </c>
      <c r="CF521" s="344">
        <f t="shared" ca="1" si="625"/>
        <v>0.05</v>
      </c>
      <c r="CG521" s="343">
        <f t="shared" ca="1" si="626"/>
        <v>-0.05</v>
      </c>
      <c r="CH521" s="342">
        <f t="shared" ca="1" si="627"/>
        <v>0.04</v>
      </c>
    </row>
    <row r="522" spans="1:86" s="303" customFormat="1" outlineLevel="1">
      <c r="A522" s="303">
        <f t="shared" ca="1" si="602"/>
        <v>2</v>
      </c>
      <c r="B522" s="303" t="str">
        <f t="shared" ca="1" si="606"/>
        <v>EP3 LPD4 LPS1 LPM4</v>
      </c>
      <c r="C522" s="354">
        <f t="shared" si="605"/>
        <v>3</v>
      </c>
      <c r="D522" s="21">
        <v>0</v>
      </c>
      <c r="E522" s="354">
        <f t="shared" ca="1" si="604"/>
        <v>0</v>
      </c>
      <c r="F522" s="354">
        <f t="shared" ca="1" si="603"/>
        <v>0</v>
      </c>
      <c r="G522" s="354">
        <f t="shared" ca="1" si="599"/>
        <v>4</v>
      </c>
      <c r="H522" s="354">
        <f t="shared" ca="1" si="600"/>
        <v>1</v>
      </c>
      <c r="I522" s="354">
        <f t="shared" ca="1" si="601"/>
        <v>4</v>
      </c>
      <c r="BM522" s="303">
        <v>260</v>
      </c>
      <c r="BN522" s="147">
        <f t="shared" si="607"/>
        <v>0.04</v>
      </c>
      <c r="BO522" s="148">
        <f t="shared" si="608"/>
        <v>0</v>
      </c>
      <c r="BP522" s="149">
        <f t="shared" ca="1" si="609"/>
        <v>0</v>
      </c>
      <c r="BQ522" s="345">
        <f t="shared" ca="1" si="610"/>
        <v>0</v>
      </c>
      <c r="BR522" s="344">
        <f t="shared" ca="1" si="611"/>
        <v>0.05</v>
      </c>
      <c r="BS522" s="343">
        <f t="shared" ca="1" si="612"/>
        <v>-0.05</v>
      </c>
      <c r="BT522" s="342">
        <f t="shared" ca="1" si="613"/>
        <v>0.08</v>
      </c>
      <c r="BU522" s="147">
        <f t="shared" si="614"/>
        <v>0.04</v>
      </c>
      <c r="BV522" s="148">
        <f t="shared" si="615"/>
        <v>0</v>
      </c>
      <c r="BW522" s="149">
        <f t="shared" ca="1" si="616"/>
        <v>0</v>
      </c>
      <c r="BX522" s="345">
        <f t="shared" ca="1" si="617"/>
        <v>0</v>
      </c>
      <c r="BY522" s="344">
        <f t="shared" ca="1" si="618"/>
        <v>0.05</v>
      </c>
      <c r="BZ522" s="343">
        <f t="shared" ca="1" si="619"/>
        <v>-0.05</v>
      </c>
      <c r="CA522" s="342">
        <f t="shared" ca="1" si="620"/>
        <v>0.08</v>
      </c>
      <c r="CB522" s="147">
        <f t="shared" si="621"/>
        <v>0.04</v>
      </c>
      <c r="CC522" s="148">
        <f t="shared" si="622"/>
        <v>0</v>
      </c>
      <c r="CD522" s="149">
        <f t="shared" ca="1" si="623"/>
        <v>0</v>
      </c>
      <c r="CE522" s="345">
        <f t="shared" ca="1" si="624"/>
        <v>0</v>
      </c>
      <c r="CF522" s="344">
        <f t="shared" ca="1" si="625"/>
        <v>0.05</v>
      </c>
      <c r="CG522" s="343">
        <f t="shared" ca="1" si="626"/>
        <v>-0.05</v>
      </c>
      <c r="CH522" s="342">
        <f t="shared" ca="1" si="627"/>
        <v>0.08</v>
      </c>
    </row>
    <row r="523" spans="1:86" s="303" customFormat="1" outlineLevel="1">
      <c r="A523" s="303">
        <f t="shared" ca="1" si="602"/>
        <v>2</v>
      </c>
      <c r="B523" s="303" t="str">
        <f t="shared" ca="1" si="606"/>
        <v>EP3 LPD4 LPS2 LPM1</v>
      </c>
      <c r="C523" s="354">
        <f t="shared" si="605"/>
        <v>3</v>
      </c>
      <c r="D523" s="21">
        <v>0</v>
      </c>
      <c r="E523" s="354">
        <f t="shared" ca="1" si="604"/>
        <v>0</v>
      </c>
      <c r="F523" s="354">
        <f t="shared" ca="1" si="603"/>
        <v>0</v>
      </c>
      <c r="G523" s="354">
        <f t="shared" ca="1" si="599"/>
        <v>4</v>
      </c>
      <c r="H523" s="354">
        <f t="shared" ca="1" si="600"/>
        <v>2</v>
      </c>
      <c r="I523" s="354">
        <f t="shared" ca="1" si="601"/>
        <v>1</v>
      </c>
      <c r="BM523" s="303">
        <v>261</v>
      </c>
      <c r="BN523" s="147">
        <f t="shared" si="607"/>
        <v>0.04</v>
      </c>
      <c r="BO523" s="148">
        <f t="shared" si="608"/>
        <v>0</v>
      </c>
      <c r="BP523" s="149">
        <f t="shared" ca="1" si="609"/>
        <v>0</v>
      </c>
      <c r="BQ523" s="345">
        <f t="shared" ca="1" si="610"/>
        <v>0</v>
      </c>
      <c r="BR523" s="344">
        <f t="shared" ca="1" si="611"/>
        <v>0.05</v>
      </c>
      <c r="BS523" s="343">
        <f t="shared" ca="1" si="612"/>
        <v>0</v>
      </c>
      <c r="BT523" s="342">
        <f t="shared" ca="1" si="613"/>
        <v>-0.05</v>
      </c>
      <c r="BU523" s="147">
        <f t="shared" si="614"/>
        <v>0.04</v>
      </c>
      <c r="BV523" s="148">
        <f t="shared" si="615"/>
        <v>0</v>
      </c>
      <c r="BW523" s="149">
        <f t="shared" ca="1" si="616"/>
        <v>0</v>
      </c>
      <c r="BX523" s="345">
        <f t="shared" ca="1" si="617"/>
        <v>0</v>
      </c>
      <c r="BY523" s="344">
        <f t="shared" ca="1" si="618"/>
        <v>0.05</v>
      </c>
      <c r="BZ523" s="343">
        <f t="shared" ca="1" si="619"/>
        <v>0</v>
      </c>
      <c r="CA523" s="342">
        <f t="shared" ca="1" si="620"/>
        <v>-0.05</v>
      </c>
      <c r="CB523" s="147">
        <f t="shared" si="621"/>
        <v>0.04</v>
      </c>
      <c r="CC523" s="148">
        <f t="shared" si="622"/>
        <v>0</v>
      </c>
      <c r="CD523" s="149">
        <f t="shared" ca="1" si="623"/>
        <v>0</v>
      </c>
      <c r="CE523" s="345">
        <f t="shared" ca="1" si="624"/>
        <v>0</v>
      </c>
      <c r="CF523" s="344">
        <f t="shared" ca="1" si="625"/>
        <v>0.05</v>
      </c>
      <c r="CG523" s="343">
        <f t="shared" ca="1" si="626"/>
        <v>0</v>
      </c>
      <c r="CH523" s="342">
        <f t="shared" ca="1" si="627"/>
        <v>-0.05</v>
      </c>
    </row>
    <row r="524" spans="1:86" s="303" customFormat="1" outlineLevel="1">
      <c r="A524" s="303">
        <f t="shared" ca="1" si="602"/>
        <v>2</v>
      </c>
      <c r="B524" s="303" t="str">
        <f t="shared" ca="1" si="606"/>
        <v>EP3 LPD4 LPS2 LPM2</v>
      </c>
      <c r="C524" s="354">
        <f t="shared" si="605"/>
        <v>3</v>
      </c>
      <c r="D524" s="21">
        <v>0</v>
      </c>
      <c r="E524" s="354">
        <f t="shared" ca="1" si="604"/>
        <v>0</v>
      </c>
      <c r="F524" s="354">
        <f t="shared" ca="1" si="603"/>
        <v>0</v>
      </c>
      <c r="G524" s="354">
        <f t="shared" ca="1" si="599"/>
        <v>4</v>
      </c>
      <c r="H524" s="354">
        <f t="shared" ca="1" si="600"/>
        <v>2</v>
      </c>
      <c r="I524" s="354">
        <f t="shared" ca="1" si="601"/>
        <v>2</v>
      </c>
      <c r="BM524" s="303">
        <v>262</v>
      </c>
      <c r="BN524" s="147">
        <f t="shared" si="607"/>
        <v>0.04</v>
      </c>
      <c r="BO524" s="148">
        <f t="shared" si="608"/>
        <v>0</v>
      </c>
      <c r="BP524" s="149">
        <f t="shared" ca="1" si="609"/>
        <v>0</v>
      </c>
      <c r="BQ524" s="345">
        <f t="shared" ca="1" si="610"/>
        <v>0</v>
      </c>
      <c r="BR524" s="344">
        <f t="shared" ca="1" si="611"/>
        <v>0.05</v>
      </c>
      <c r="BS524" s="343">
        <f t="shared" ca="1" si="612"/>
        <v>0</v>
      </c>
      <c r="BT524" s="342">
        <f t="shared" ca="1" si="613"/>
        <v>0</v>
      </c>
      <c r="BU524" s="147">
        <f t="shared" si="614"/>
        <v>0.04</v>
      </c>
      <c r="BV524" s="148">
        <f t="shared" si="615"/>
        <v>0</v>
      </c>
      <c r="BW524" s="149">
        <f t="shared" ca="1" si="616"/>
        <v>0</v>
      </c>
      <c r="BX524" s="345">
        <f t="shared" ca="1" si="617"/>
        <v>0</v>
      </c>
      <c r="BY524" s="344">
        <f t="shared" ca="1" si="618"/>
        <v>0.05</v>
      </c>
      <c r="BZ524" s="343">
        <f t="shared" ca="1" si="619"/>
        <v>0</v>
      </c>
      <c r="CA524" s="342">
        <f t="shared" ca="1" si="620"/>
        <v>0</v>
      </c>
      <c r="CB524" s="147">
        <f t="shared" si="621"/>
        <v>0.04</v>
      </c>
      <c r="CC524" s="148">
        <f t="shared" si="622"/>
        <v>0</v>
      </c>
      <c r="CD524" s="149">
        <f t="shared" ca="1" si="623"/>
        <v>0</v>
      </c>
      <c r="CE524" s="345">
        <f t="shared" ca="1" si="624"/>
        <v>0</v>
      </c>
      <c r="CF524" s="344">
        <f t="shared" ca="1" si="625"/>
        <v>0.05</v>
      </c>
      <c r="CG524" s="343">
        <f t="shared" ca="1" si="626"/>
        <v>0</v>
      </c>
      <c r="CH524" s="342">
        <f t="shared" ca="1" si="627"/>
        <v>0</v>
      </c>
    </row>
    <row r="525" spans="1:86" s="303" customFormat="1" outlineLevel="1">
      <c r="A525" s="303">
        <f t="shared" ca="1" si="602"/>
        <v>2</v>
      </c>
      <c r="B525" s="303" t="str">
        <f t="shared" ca="1" si="606"/>
        <v>EP3 LPD4 LPS2 LPM3</v>
      </c>
      <c r="C525" s="354">
        <f t="shared" si="605"/>
        <v>3</v>
      </c>
      <c r="D525" s="21">
        <v>0</v>
      </c>
      <c r="E525" s="354">
        <f t="shared" ca="1" si="604"/>
        <v>0</v>
      </c>
      <c r="F525" s="354">
        <f t="shared" ca="1" si="603"/>
        <v>0</v>
      </c>
      <c r="G525" s="354">
        <f t="shared" ca="1" si="599"/>
        <v>4</v>
      </c>
      <c r="H525" s="354">
        <f t="shared" ca="1" si="600"/>
        <v>2</v>
      </c>
      <c r="I525" s="354">
        <f t="shared" ca="1" si="601"/>
        <v>3</v>
      </c>
      <c r="BM525" s="303">
        <v>263</v>
      </c>
      <c r="BN525" s="147">
        <f t="shared" si="607"/>
        <v>0.04</v>
      </c>
      <c r="BO525" s="148">
        <f t="shared" si="608"/>
        <v>0</v>
      </c>
      <c r="BP525" s="149">
        <f t="shared" ca="1" si="609"/>
        <v>0</v>
      </c>
      <c r="BQ525" s="345">
        <f t="shared" ca="1" si="610"/>
        <v>0</v>
      </c>
      <c r="BR525" s="344">
        <f t="shared" ca="1" si="611"/>
        <v>0.05</v>
      </c>
      <c r="BS525" s="343">
        <f t="shared" ca="1" si="612"/>
        <v>0</v>
      </c>
      <c r="BT525" s="342">
        <f t="shared" ca="1" si="613"/>
        <v>0.04</v>
      </c>
      <c r="BU525" s="147">
        <f t="shared" si="614"/>
        <v>0.04</v>
      </c>
      <c r="BV525" s="148">
        <f t="shared" si="615"/>
        <v>0</v>
      </c>
      <c r="BW525" s="149">
        <f t="shared" ca="1" si="616"/>
        <v>0</v>
      </c>
      <c r="BX525" s="345">
        <f t="shared" ca="1" si="617"/>
        <v>0</v>
      </c>
      <c r="BY525" s="344">
        <f t="shared" ca="1" si="618"/>
        <v>0.05</v>
      </c>
      <c r="BZ525" s="343">
        <f t="shared" ca="1" si="619"/>
        <v>0</v>
      </c>
      <c r="CA525" s="342">
        <f t="shared" ca="1" si="620"/>
        <v>0.04</v>
      </c>
      <c r="CB525" s="147">
        <f t="shared" si="621"/>
        <v>0.04</v>
      </c>
      <c r="CC525" s="148">
        <f t="shared" si="622"/>
        <v>0</v>
      </c>
      <c r="CD525" s="149">
        <f t="shared" ca="1" si="623"/>
        <v>0</v>
      </c>
      <c r="CE525" s="345">
        <f t="shared" ca="1" si="624"/>
        <v>0</v>
      </c>
      <c r="CF525" s="344">
        <f t="shared" ca="1" si="625"/>
        <v>0.05</v>
      </c>
      <c r="CG525" s="343">
        <f t="shared" ca="1" si="626"/>
        <v>0</v>
      </c>
      <c r="CH525" s="342">
        <f t="shared" ca="1" si="627"/>
        <v>0.04</v>
      </c>
    </row>
    <row r="526" spans="1:86" s="303" customFormat="1" outlineLevel="1">
      <c r="A526" s="303">
        <f t="shared" ca="1" si="602"/>
        <v>2</v>
      </c>
      <c r="B526" s="303" t="str">
        <f t="shared" ca="1" si="606"/>
        <v>EP3 LPD4 LPS2 LPM4</v>
      </c>
      <c r="C526" s="354">
        <f t="shared" si="605"/>
        <v>3</v>
      </c>
      <c r="D526" s="21">
        <v>0</v>
      </c>
      <c r="E526" s="354">
        <f t="shared" ca="1" si="604"/>
        <v>0</v>
      </c>
      <c r="F526" s="354">
        <f t="shared" ca="1" si="603"/>
        <v>0</v>
      </c>
      <c r="G526" s="354">
        <f t="shared" ca="1" si="599"/>
        <v>4</v>
      </c>
      <c r="H526" s="354">
        <f t="shared" ca="1" si="600"/>
        <v>2</v>
      </c>
      <c r="I526" s="354">
        <f t="shared" ca="1" si="601"/>
        <v>4</v>
      </c>
      <c r="BM526" s="303">
        <v>264</v>
      </c>
      <c r="BN526" s="147">
        <f t="shared" si="607"/>
        <v>0.04</v>
      </c>
      <c r="BO526" s="148">
        <f t="shared" si="608"/>
        <v>0</v>
      </c>
      <c r="BP526" s="149">
        <f t="shared" ca="1" si="609"/>
        <v>0</v>
      </c>
      <c r="BQ526" s="345">
        <f t="shared" ca="1" si="610"/>
        <v>0</v>
      </c>
      <c r="BR526" s="344">
        <f t="shared" ca="1" si="611"/>
        <v>0.05</v>
      </c>
      <c r="BS526" s="343">
        <f t="shared" ca="1" si="612"/>
        <v>0</v>
      </c>
      <c r="BT526" s="342">
        <f t="shared" ca="1" si="613"/>
        <v>0.08</v>
      </c>
      <c r="BU526" s="147">
        <f t="shared" si="614"/>
        <v>0.04</v>
      </c>
      <c r="BV526" s="148">
        <f t="shared" si="615"/>
        <v>0</v>
      </c>
      <c r="BW526" s="149">
        <f t="shared" ca="1" si="616"/>
        <v>0</v>
      </c>
      <c r="BX526" s="345">
        <f t="shared" ca="1" si="617"/>
        <v>0</v>
      </c>
      <c r="BY526" s="344">
        <f t="shared" ca="1" si="618"/>
        <v>0.05</v>
      </c>
      <c r="BZ526" s="343">
        <f t="shared" ca="1" si="619"/>
        <v>0</v>
      </c>
      <c r="CA526" s="342">
        <f t="shared" ca="1" si="620"/>
        <v>0.08</v>
      </c>
      <c r="CB526" s="147">
        <f t="shared" si="621"/>
        <v>0.04</v>
      </c>
      <c r="CC526" s="148">
        <f t="shared" si="622"/>
        <v>0</v>
      </c>
      <c r="CD526" s="149">
        <f t="shared" ca="1" si="623"/>
        <v>0</v>
      </c>
      <c r="CE526" s="345">
        <f t="shared" ca="1" si="624"/>
        <v>0</v>
      </c>
      <c r="CF526" s="344">
        <f t="shared" ca="1" si="625"/>
        <v>0.05</v>
      </c>
      <c r="CG526" s="343">
        <f t="shared" ca="1" si="626"/>
        <v>0</v>
      </c>
      <c r="CH526" s="342">
        <f t="shared" ca="1" si="627"/>
        <v>0.08</v>
      </c>
    </row>
    <row r="527" spans="1:86" s="303" customFormat="1" outlineLevel="1">
      <c r="A527" s="303">
        <f t="shared" ca="1" si="602"/>
        <v>2</v>
      </c>
      <c r="B527" s="303" t="str">
        <f t="shared" ca="1" si="606"/>
        <v>EP3 LPD4 LPS3 LPM1</v>
      </c>
      <c r="C527" s="354">
        <f t="shared" si="605"/>
        <v>3</v>
      </c>
      <c r="D527" s="21">
        <v>0</v>
      </c>
      <c r="E527" s="354">
        <f t="shared" ca="1" si="604"/>
        <v>0</v>
      </c>
      <c r="F527" s="354">
        <f t="shared" ca="1" si="603"/>
        <v>0</v>
      </c>
      <c r="G527" s="354">
        <f t="shared" ca="1" si="599"/>
        <v>4</v>
      </c>
      <c r="H527" s="354">
        <f t="shared" ca="1" si="600"/>
        <v>3</v>
      </c>
      <c r="I527" s="354">
        <f t="shared" ca="1" si="601"/>
        <v>1</v>
      </c>
      <c r="BM527" s="303">
        <v>265</v>
      </c>
      <c r="BN527" s="147">
        <f t="shared" si="607"/>
        <v>0.04</v>
      </c>
      <c r="BO527" s="148">
        <f t="shared" si="608"/>
        <v>0</v>
      </c>
      <c r="BP527" s="149">
        <f t="shared" ca="1" si="609"/>
        <v>0</v>
      </c>
      <c r="BQ527" s="345">
        <f t="shared" ca="1" si="610"/>
        <v>0</v>
      </c>
      <c r="BR527" s="344">
        <f t="shared" ca="1" si="611"/>
        <v>0.05</v>
      </c>
      <c r="BS527" s="343">
        <f t="shared" ca="1" si="612"/>
        <v>0.04</v>
      </c>
      <c r="BT527" s="342">
        <f t="shared" ca="1" si="613"/>
        <v>-0.05</v>
      </c>
      <c r="BU527" s="147">
        <f t="shared" si="614"/>
        <v>0.04</v>
      </c>
      <c r="BV527" s="148">
        <f t="shared" si="615"/>
        <v>0</v>
      </c>
      <c r="BW527" s="149">
        <f t="shared" ca="1" si="616"/>
        <v>0</v>
      </c>
      <c r="BX527" s="345">
        <f t="shared" ca="1" si="617"/>
        <v>0</v>
      </c>
      <c r="BY527" s="344">
        <f t="shared" ca="1" si="618"/>
        <v>0.05</v>
      </c>
      <c r="BZ527" s="343">
        <f t="shared" ca="1" si="619"/>
        <v>0.04</v>
      </c>
      <c r="CA527" s="342">
        <f t="shared" ca="1" si="620"/>
        <v>-0.05</v>
      </c>
      <c r="CB527" s="147">
        <f t="shared" si="621"/>
        <v>0.04</v>
      </c>
      <c r="CC527" s="148">
        <f t="shared" si="622"/>
        <v>0</v>
      </c>
      <c r="CD527" s="149">
        <f t="shared" ca="1" si="623"/>
        <v>0</v>
      </c>
      <c r="CE527" s="345">
        <f t="shared" ca="1" si="624"/>
        <v>0</v>
      </c>
      <c r="CF527" s="344">
        <f t="shared" ca="1" si="625"/>
        <v>0.05</v>
      </c>
      <c r="CG527" s="343">
        <f t="shared" ca="1" si="626"/>
        <v>0.04</v>
      </c>
      <c r="CH527" s="342">
        <f t="shared" ca="1" si="627"/>
        <v>-0.05</v>
      </c>
    </row>
    <row r="528" spans="1:86" s="303" customFormat="1" outlineLevel="1">
      <c r="A528" s="303">
        <f t="shared" ca="1" si="602"/>
        <v>2</v>
      </c>
      <c r="B528" s="303" t="str">
        <f t="shared" ca="1" si="606"/>
        <v>EP3 LPD4 LPS3 LPM2</v>
      </c>
      <c r="C528" s="354">
        <f t="shared" si="605"/>
        <v>3</v>
      </c>
      <c r="D528" s="21">
        <v>0</v>
      </c>
      <c r="E528" s="354">
        <f t="shared" ca="1" si="604"/>
        <v>0</v>
      </c>
      <c r="F528" s="354">
        <f t="shared" ca="1" si="603"/>
        <v>0</v>
      </c>
      <c r="G528" s="354">
        <f t="shared" ca="1" si="599"/>
        <v>4</v>
      </c>
      <c r="H528" s="354">
        <f t="shared" ca="1" si="600"/>
        <v>3</v>
      </c>
      <c r="I528" s="354">
        <f t="shared" ca="1" si="601"/>
        <v>2</v>
      </c>
      <c r="BM528" s="303">
        <v>266</v>
      </c>
      <c r="BN528" s="147">
        <f t="shared" si="607"/>
        <v>0.04</v>
      </c>
      <c r="BO528" s="148">
        <f t="shared" si="608"/>
        <v>0</v>
      </c>
      <c r="BP528" s="149">
        <f t="shared" ca="1" si="609"/>
        <v>0</v>
      </c>
      <c r="BQ528" s="345">
        <f t="shared" ca="1" si="610"/>
        <v>0</v>
      </c>
      <c r="BR528" s="344">
        <f t="shared" ca="1" si="611"/>
        <v>0.05</v>
      </c>
      <c r="BS528" s="343">
        <f t="shared" ca="1" si="612"/>
        <v>0.04</v>
      </c>
      <c r="BT528" s="342">
        <f t="shared" ca="1" si="613"/>
        <v>0</v>
      </c>
      <c r="BU528" s="147">
        <f t="shared" si="614"/>
        <v>0.04</v>
      </c>
      <c r="BV528" s="148">
        <f t="shared" si="615"/>
        <v>0</v>
      </c>
      <c r="BW528" s="149">
        <f t="shared" ca="1" si="616"/>
        <v>0</v>
      </c>
      <c r="BX528" s="345">
        <f t="shared" ca="1" si="617"/>
        <v>0</v>
      </c>
      <c r="BY528" s="344">
        <f t="shared" ca="1" si="618"/>
        <v>0.05</v>
      </c>
      <c r="BZ528" s="343">
        <f t="shared" ca="1" si="619"/>
        <v>0.04</v>
      </c>
      <c r="CA528" s="342">
        <f t="shared" ca="1" si="620"/>
        <v>0</v>
      </c>
      <c r="CB528" s="147">
        <f t="shared" si="621"/>
        <v>0.04</v>
      </c>
      <c r="CC528" s="148">
        <f t="shared" si="622"/>
        <v>0</v>
      </c>
      <c r="CD528" s="149">
        <f t="shared" ca="1" si="623"/>
        <v>0</v>
      </c>
      <c r="CE528" s="345">
        <f t="shared" ca="1" si="624"/>
        <v>0</v>
      </c>
      <c r="CF528" s="344">
        <f t="shared" ca="1" si="625"/>
        <v>0.05</v>
      </c>
      <c r="CG528" s="343">
        <f t="shared" ca="1" si="626"/>
        <v>0.04</v>
      </c>
      <c r="CH528" s="342">
        <f t="shared" ca="1" si="627"/>
        <v>0</v>
      </c>
    </row>
    <row r="529" spans="1:86" s="303" customFormat="1" outlineLevel="1">
      <c r="A529" s="303">
        <f t="shared" ca="1" si="602"/>
        <v>2</v>
      </c>
      <c r="B529" s="303" t="str">
        <f t="shared" ca="1" si="606"/>
        <v>EP3 LPD4 LPS3 LPM3</v>
      </c>
      <c r="C529" s="354">
        <f t="shared" si="605"/>
        <v>3</v>
      </c>
      <c r="D529" s="21">
        <v>0</v>
      </c>
      <c r="E529" s="354">
        <f t="shared" ca="1" si="604"/>
        <v>0</v>
      </c>
      <c r="F529" s="354">
        <f t="shared" ca="1" si="603"/>
        <v>0</v>
      </c>
      <c r="G529" s="354">
        <f t="shared" ca="1" si="599"/>
        <v>4</v>
      </c>
      <c r="H529" s="354">
        <f t="shared" ca="1" si="600"/>
        <v>3</v>
      </c>
      <c r="I529" s="354">
        <f t="shared" ca="1" si="601"/>
        <v>3</v>
      </c>
      <c r="BM529" s="303">
        <v>267</v>
      </c>
      <c r="BN529" s="147">
        <f t="shared" si="607"/>
        <v>0.04</v>
      </c>
      <c r="BO529" s="148">
        <f t="shared" si="608"/>
        <v>0</v>
      </c>
      <c r="BP529" s="149">
        <f t="shared" ca="1" si="609"/>
        <v>0</v>
      </c>
      <c r="BQ529" s="345">
        <f t="shared" ca="1" si="610"/>
        <v>0</v>
      </c>
      <c r="BR529" s="344">
        <f t="shared" ca="1" si="611"/>
        <v>0.05</v>
      </c>
      <c r="BS529" s="343">
        <f t="shared" ca="1" si="612"/>
        <v>0.04</v>
      </c>
      <c r="BT529" s="342">
        <f t="shared" ca="1" si="613"/>
        <v>0.04</v>
      </c>
      <c r="BU529" s="147">
        <f t="shared" si="614"/>
        <v>0.04</v>
      </c>
      <c r="BV529" s="148">
        <f t="shared" si="615"/>
        <v>0</v>
      </c>
      <c r="BW529" s="149">
        <f t="shared" ca="1" si="616"/>
        <v>0</v>
      </c>
      <c r="BX529" s="345">
        <f t="shared" ca="1" si="617"/>
        <v>0</v>
      </c>
      <c r="BY529" s="344">
        <f t="shared" ca="1" si="618"/>
        <v>0.05</v>
      </c>
      <c r="BZ529" s="343">
        <f t="shared" ca="1" si="619"/>
        <v>0.04</v>
      </c>
      <c r="CA529" s="342">
        <f t="shared" ca="1" si="620"/>
        <v>0.04</v>
      </c>
      <c r="CB529" s="147">
        <f t="shared" si="621"/>
        <v>0.04</v>
      </c>
      <c r="CC529" s="148">
        <f t="shared" si="622"/>
        <v>0</v>
      </c>
      <c r="CD529" s="149">
        <f t="shared" ca="1" si="623"/>
        <v>0</v>
      </c>
      <c r="CE529" s="345">
        <f t="shared" ca="1" si="624"/>
        <v>0</v>
      </c>
      <c r="CF529" s="344">
        <f t="shared" ca="1" si="625"/>
        <v>0.05</v>
      </c>
      <c r="CG529" s="343">
        <f t="shared" ca="1" si="626"/>
        <v>0.04</v>
      </c>
      <c r="CH529" s="342">
        <f t="shared" ca="1" si="627"/>
        <v>0.04</v>
      </c>
    </row>
    <row r="530" spans="1:86" s="303" customFormat="1" outlineLevel="1">
      <c r="A530" s="303">
        <f t="shared" ca="1" si="602"/>
        <v>2</v>
      </c>
      <c r="B530" s="303" t="str">
        <f t="shared" ca="1" si="606"/>
        <v>EP3 LPD4 LPS3 LPM4</v>
      </c>
      <c r="C530" s="354">
        <f t="shared" si="605"/>
        <v>3</v>
      </c>
      <c r="D530" s="21">
        <v>0</v>
      </c>
      <c r="E530" s="354">
        <f t="shared" ca="1" si="604"/>
        <v>0</v>
      </c>
      <c r="F530" s="354">
        <f t="shared" ca="1" si="603"/>
        <v>0</v>
      </c>
      <c r="G530" s="354">
        <f t="shared" ca="1" si="599"/>
        <v>4</v>
      </c>
      <c r="H530" s="354">
        <f t="shared" ca="1" si="600"/>
        <v>3</v>
      </c>
      <c r="I530" s="354">
        <f t="shared" ca="1" si="601"/>
        <v>4</v>
      </c>
      <c r="BM530" s="303">
        <v>268</v>
      </c>
      <c r="BN530" s="147">
        <f t="shared" si="607"/>
        <v>0.04</v>
      </c>
      <c r="BO530" s="148">
        <f t="shared" si="608"/>
        <v>0</v>
      </c>
      <c r="BP530" s="149">
        <f t="shared" ca="1" si="609"/>
        <v>0</v>
      </c>
      <c r="BQ530" s="345">
        <f t="shared" ca="1" si="610"/>
        <v>0</v>
      </c>
      <c r="BR530" s="344">
        <f t="shared" ca="1" si="611"/>
        <v>0.05</v>
      </c>
      <c r="BS530" s="343">
        <f t="shared" ca="1" si="612"/>
        <v>0.04</v>
      </c>
      <c r="BT530" s="342">
        <f t="shared" ca="1" si="613"/>
        <v>0.08</v>
      </c>
      <c r="BU530" s="147">
        <f t="shared" si="614"/>
        <v>0.04</v>
      </c>
      <c r="BV530" s="148">
        <f t="shared" si="615"/>
        <v>0</v>
      </c>
      <c r="BW530" s="149">
        <f t="shared" ca="1" si="616"/>
        <v>0</v>
      </c>
      <c r="BX530" s="345">
        <f t="shared" ca="1" si="617"/>
        <v>0</v>
      </c>
      <c r="BY530" s="344">
        <f t="shared" ca="1" si="618"/>
        <v>0.05</v>
      </c>
      <c r="BZ530" s="343">
        <f t="shared" ca="1" si="619"/>
        <v>0.04</v>
      </c>
      <c r="CA530" s="342">
        <f t="shared" ca="1" si="620"/>
        <v>0.08</v>
      </c>
      <c r="CB530" s="147">
        <f t="shared" si="621"/>
        <v>0.04</v>
      </c>
      <c r="CC530" s="148">
        <f t="shared" si="622"/>
        <v>0</v>
      </c>
      <c r="CD530" s="149">
        <f t="shared" ca="1" si="623"/>
        <v>0</v>
      </c>
      <c r="CE530" s="345">
        <f t="shared" ca="1" si="624"/>
        <v>0</v>
      </c>
      <c r="CF530" s="344">
        <f t="shared" ca="1" si="625"/>
        <v>0.05</v>
      </c>
      <c r="CG530" s="343">
        <f t="shared" ca="1" si="626"/>
        <v>0.04</v>
      </c>
      <c r="CH530" s="342">
        <f t="shared" ca="1" si="627"/>
        <v>0.08</v>
      </c>
    </row>
    <row r="531" spans="1:86" s="303" customFormat="1" outlineLevel="1">
      <c r="A531" s="303">
        <f t="shared" ca="1" si="602"/>
        <v>2</v>
      </c>
      <c r="B531" s="303" t="str">
        <f t="shared" ca="1" si="606"/>
        <v>EP3 LPD4 LPS4 LPM1</v>
      </c>
      <c r="C531" s="354">
        <f t="shared" si="605"/>
        <v>3</v>
      </c>
      <c r="D531" s="21">
        <v>0</v>
      </c>
      <c r="E531" s="354">
        <f t="shared" ca="1" si="604"/>
        <v>0</v>
      </c>
      <c r="F531" s="354">
        <f t="shared" ca="1" si="603"/>
        <v>0</v>
      </c>
      <c r="G531" s="354">
        <f t="shared" ca="1" si="599"/>
        <v>4</v>
      </c>
      <c r="H531" s="354">
        <f t="shared" ca="1" si="600"/>
        <v>4</v>
      </c>
      <c r="I531" s="354">
        <f t="shared" ca="1" si="601"/>
        <v>1</v>
      </c>
      <c r="BM531" s="303">
        <v>269</v>
      </c>
      <c r="BN531" s="147">
        <f t="shared" si="607"/>
        <v>0.04</v>
      </c>
      <c r="BO531" s="148">
        <f t="shared" si="608"/>
        <v>0</v>
      </c>
      <c r="BP531" s="149">
        <f t="shared" ca="1" si="609"/>
        <v>0</v>
      </c>
      <c r="BQ531" s="345">
        <f t="shared" ca="1" si="610"/>
        <v>0</v>
      </c>
      <c r="BR531" s="344">
        <f t="shared" ca="1" si="611"/>
        <v>0.05</v>
      </c>
      <c r="BS531" s="343">
        <f t="shared" ca="1" si="612"/>
        <v>0.08</v>
      </c>
      <c r="BT531" s="342">
        <f t="shared" ca="1" si="613"/>
        <v>-0.05</v>
      </c>
      <c r="BU531" s="147">
        <f t="shared" si="614"/>
        <v>0.04</v>
      </c>
      <c r="BV531" s="148">
        <f t="shared" si="615"/>
        <v>0</v>
      </c>
      <c r="BW531" s="149">
        <f t="shared" ca="1" si="616"/>
        <v>0</v>
      </c>
      <c r="BX531" s="345">
        <f t="shared" ca="1" si="617"/>
        <v>0</v>
      </c>
      <c r="BY531" s="344">
        <f t="shared" ca="1" si="618"/>
        <v>0.05</v>
      </c>
      <c r="BZ531" s="343">
        <f t="shared" ca="1" si="619"/>
        <v>0.08</v>
      </c>
      <c r="CA531" s="342">
        <f t="shared" ca="1" si="620"/>
        <v>-0.05</v>
      </c>
      <c r="CB531" s="147">
        <f t="shared" si="621"/>
        <v>0.04</v>
      </c>
      <c r="CC531" s="148">
        <f t="shared" si="622"/>
        <v>0</v>
      </c>
      <c r="CD531" s="149">
        <f t="shared" ca="1" si="623"/>
        <v>0</v>
      </c>
      <c r="CE531" s="345">
        <f t="shared" ca="1" si="624"/>
        <v>0</v>
      </c>
      <c r="CF531" s="344">
        <f t="shared" ca="1" si="625"/>
        <v>0.05</v>
      </c>
      <c r="CG531" s="343">
        <f t="shared" ca="1" si="626"/>
        <v>0.08</v>
      </c>
      <c r="CH531" s="342">
        <f t="shared" ca="1" si="627"/>
        <v>-0.05</v>
      </c>
    </row>
    <row r="532" spans="1:86" s="303" customFormat="1" outlineLevel="1">
      <c r="A532" s="303">
        <f t="shared" ca="1" si="602"/>
        <v>2</v>
      </c>
      <c r="B532" s="303" t="str">
        <f t="shared" ca="1" si="606"/>
        <v>EP3 LPD4 LPS4 LPM2</v>
      </c>
      <c r="C532" s="354">
        <f t="shared" si="605"/>
        <v>3</v>
      </c>
      <c r="D532" s="21">
        <v>0</v>
      </c>
      <c r="E532" s="354">
        <f t="shared" ca="1" si="604"/>
        <v>0</v>
      </c>
      <c r="F532" s="354">
        <f t="shared" ca="1" si="603"/>
        <v>0</v>
      </c>
      <c r="G532" s="354">
        <f t="shared" ca="1" si="599"/>
        <v>4</v>
      </c>
      <c r="H532" s="354">
        <f t="shared" ca="1" si="600"/>
        <v>4</v>
      </c>
      <c r="I532" s="354">
        <f t="shared" ca="1" si="601"/>
        <v>2</v>
      </c>
      <c r="BM532" s="303">
        <v>270</v>
      </c>
      <c r="BN532" s="147">
        <f t="shared" si="607"/>
        <v>0.04</v>
      </c>
      <c r="BO532" s="148">
        <f t="shared" si="608"/>
        <v>0</v>
      </c>
      <c r="BP532" s="149">
        <f t="shared" ca="1" si="609"/>
        <v>0</v>
      </c>
      <c r="BQ532" s="345">
        <f t="shared" ca="1" si="610"/>
        <v>0</v>
      </c>
      <c r="BR532" s="344">
        <f t="shared" ca="1" si="611"/>
        <v>0.05</v>
      </c>
      <c r="BS532" s="343">
        <f t="shared" ca="1" si="612"/>
        <v>0.08</v>
      </c>
      <c r="BT532" s="342">
        <f t="shared" ca="1" si="613"/>
        <v>0</v>
      </c>
      <c r="BU532" s="147">
        <f t="shared" si="614"/>
        <v>0.04</v>
      </c>
      <c r="BV532" s="148">
        <f t="shared" si="615"/>
        <v>0</v>
      </c>
      <c r="BW532" s="149">
        <f t="shared" ca="1" si="616"/>
        <v>0</v>
      </c>
      <c r="BX532" s="345">
        <f t="shared" ca="1" si="617"/>
        <v>0</v>
      </c>
      <c r="BY532" s="344">
        <f t="shared" ca="1" si="618"/>
        <v>0.05</v>
      </c>
      <c r="BZ532" s="343">
        <f t="shared" ca="1" si="619"/>
        <v>0.08</v>
      </c>
      <c r="CA532" s="342">
        <f t="shared" ca="1" si="620"/>
        <v>0</v>
      </c>
      <c r="CB532" s="147">
        <f t="shared" si="621"/>
        <v>0.04</v>
      </c>
      <c r="CC532" s="148">
        <f t="shared" si="622"/>
        <v>0</v>
      </c>
      <c r="CD532" s="149">
        <f t="shared" ca="1" si="623"/>
        <v>0</v>
      </c>
      <c r="CE532" s="345">
        <f t="shared" ca="1" si="624"/>
        <v>0</v>
      </c>
      <c r="CF532" s="344">
        <f t="shared" ca="1" si="625"/>
        <v>0.05</v>
      </c>
      <c r="CG532" s="343">
        <f t="shared" ca="1" si="626"/>
        <v>0.08</v>
      </c>
      <c r="CH532" s="342">
        <f t="shared" ca="1" si="627"/>
        <v>0</v>
      </c>
    </row>
    <row r="533" spans="1:86" s="303" customFormat="1" outlineLevel="1">
      <c r="A533" s="303">
        <f t="shared" ca="1" si="602"/>
        <v>2</v>
      </c>
      <c r="B533" s="303" t="str">
        <f t="shared" ca="1" si="606"/>
        <v>EP3 LPD4 LPS4 LPM3</v>
      </c>
      <c r="C533" s="354">
        <f t="shared" si="605"/>
        <v>3</v>
      </c>
      <c r="D533" s="21">
        <v>0</v>
      </c>
      <c r="E533" s="354">
        <f t="shared" ca="1" si="604"/>
        <v>0</v>
      </c>
      <c r="F533" s="354">
        <f t="shared" ca="1" si="603"/>
        <v>0</v>
      </c>
      <c r="G533" s="354">
        <f t="shared" ca="1" si="599"/>
        <v>4</v>
      </c>
      <c r="H533" s="354">
        <f t="shared" ca="1" si="600"/>
        <v>4</v>
      </c>
      <c r="I533" s="354">
        <f t="shared" ca="1" si="601"/>
        <v>3</v>
      </c>
      <c r="BM533" s="303">
        <v>271</v>
      </c>
      <c r="BN533" s="147">
        <f t="shared" si="607"/>
        <v>0.04</v>
      </c>
      <c r="BO533" s="148">
        <f t="shared" si="608"/>
        <v>0</v>
      </c>
      <c r="BP533" s="149">
        <f t="shared" ca="1" si="609"/>
        <v>0</v>
      </c>
      <c r="BQ533" s="345">
        <f t="shared" ca="1" si="610"/>
        <v>0</v>
      </c>
      <c r="BR533" s="344">
        <f t="shared" ca="1" si="611"/>
        <v>0.05</v>
      </c>
      <c r="BS533" s="343">
        <f t="shared" ca="1" si="612"/>
        <v>0.08</v>
      </c>
      <c r="BT533" s="342">
        <f t="shared" ca="1" si="613"/>
        <v>0.04</v>
      </c>
      <c r="BU533" s="147">
        <f t="shared" si="614"/>
        <v>0.04</v>
      </c>
      <c r="BV533" s="148">
        <f t="shared" si="615"/>
        <v>0</v>
      </c>
      <c r="BW533" s="149">
        <f t="shared" ca="1" si="616"/>
        <v>0</v>
      </c>
      <c r="BX533" s="345">
        <f t="shared" ca="1" si="617"/>
        <v>0</v>
      </c>
      <c r="BY533" s="344">
        <f t="shared" ca="1" si="618"/>
        <v>0.05</v>
      </c>
      <c r="BZ533" s="343">
        <f t="shared" ca="1" si="619"/>
        <v>0.08</v>
      </c>
      <c r="CA533" s="342">
        <f t="shared" ca="1" si="620"/>
        <v>0.04</v>
      </c>
      <c r="CB533" s="147">
        <f t="shared" si="621"/>
        <v>0.04</v>
      </c>
      <c r="CC533" s="148">
        <f t="shared" si="622"/>
        <v>0</v>
      </c>
      <c r="CD533" s="149">
        <f t="shared" ca="1" si="623"/>
        <v>0</v>
      </c>
      <c r="CE533" s="345">
        <f t="shared" ca="1" si="624"/>
        <v>0</v>
      </c>
      <c r="CF533" s="344">
        <f t="shared" ca="1" si="625"/>
        <v>0.05</v>
      </c>
      <c r="CG533" s="343">
        <f t="shared" ca="1" si="626"/>
        <v>0.08</v>
      </c>
      <c r="CH533" s="342">
        <f t="shared" ca="1" si="627"/>
        <v>0.04</v>
      </c>
    </row>
    <row r="534" spans="1:86" s="303" customFormat="1" outlineLevel="1">
      <c r="A534" s="303">
        <f t="shared" ca="1" si="602"/>
        <v>2</v>
      </c>
      <c r="B534" s="303" t="str">
        <f t="shared" ca="1" si="606"/>
        <v>EP3 LPD4 LPS4 LPM4</v>
      </c>
      <c r="C534" s="354">
        <f t="shared" si="605"/>
        <v>3</v>
      </c>
      <c r="D534" s="21">
        <v>0</v>
      </c>
      <c r="E534" s="354">
        <f t="shared" ca="1" si="604"/>
        <v>0</v>
      </c>
      <c r="F534" s="354">
        <f t="shared" ca="1" si="603"/>
        <v>0</v>
      </c>
      <c r="G534" s="354">
        <f t="shared" ca="1" si="599"/>
        <v>4</v>
      </c>
      <c r="H534" s="354">
        <f t="shared" ca="1" si="600"/>
        <v>4</v>
      </c>
      <c r="I534" s="354">
        <f t="shared" ca="1" si="601"/>
        <v>4</v>
      </c>
      <c r="BM534" s="303">
        <v>272</v>
      </c>
      <c r="BN534" s="147">
        <f t="shared" si="607"/>
        <v>0.04</v>
      </c>
      <c r="BO534" s="148">
        <f t="shared" si="608"/>
        <v>0</v>
      </c>
      <c r="BP534" s="149">
        <f t="shared" ca="1" si="609"/>
        <v>0</v>
      </c>
      <c r="BQ534" s="345">
        <f t="shared" ca="1" si="610"/>
        <v>0</v>
      </c>
      <c r="BR534" s="344">
        <f t="shared" ca="1" si="611"/>
        <v>0.05</v>
      </c>
      <c r="BS534" s="343">
        <f t="shared" ca="1" si="612"/>
        <v>0.08</v>
      </c>
      <c r="BT534" s="342">
        <f t="shared" ca="1" si="613"/>
        <v>0.08</v>
      </c>
      <c r="BU534" s="147">
        <f t="shared" si="614"/>
        <v>0.04</v>
      </c>
      <c r="BV534" s="148">
        <f t="shared" si="615"/>
        <v>0</v>
      </c>
      <c r="BW534" s="149">
        <f t="shared" ca="1" si="616"/>
        <v>0</v>
      </c>
      <c r="BX534" s="345">
        <f t="shared" ca="1" si="617"/>
        <v>0</v>
      </c>
      <c r="BY534" s="344">
        <f t="shared" ca="1" si="618"/>
        <v>0.05</v>
      </c>
      <c r="BZ534" s="343">
        <f t="shared" ca="1" si="619"/>
        <v>0.08</v>
      </c>
      <c r="CA534" s="342">
        <f t="shared" ca="1" si="620"/>
        <v>0.08</v>
      </c>
      <c r="CB534" s="147">
        <f t="shared" si="621"/>
        <v>0.04</v>
      </c>
      <c r="CC534" s="148">
        <f t="shared" si="622"/>
        <v>0</v>
      </c>
      <c r="CD534" s="149">
        <f t="shared" ca="1" si="623"/>
        <v>0</v>
      </c>
      <c r="CE534" s="345">
        <f t="shared" ca="1" si="624"/>
        <v>0</v>
      </c>
      <c r="CF534" s="344">
        <f t="shared" ca="1" si="625"/>
        <v>0.05</v>
      </c>
      <c r="CG534" s="343">
        <f t="shared" ca="1" si="626"/>
        <v>0.08</v>
      </c>
      <c r="CH534" s="342">
        <f t="shared" ca="1" si="627"/>
        <v>0.08</v>
      </c>
    </row>
    <row r="535" spans="1:86" s="303" customFormat="1" outlineLevel="1">
      <c r="A535" s="303">
        <f t="shared" ca="1" si="602"/>
        <v>2</v>
      </c>
      <c r="B535" s="303" t="str">
        <f t="shared" ca="1" si="606"/>
        <v>EP4 LPD1 LPS1 LPM1</v>
      </c>
      <c r="C535" s="354">
        <f t="shared" ref="C535:C566" si="628">MOD(C471,4)+1</f>
        <v>4</v>
      </c>
      <c r="D535" s="21">
        <v>0</v>
      </c>
      <c r="E535" s="354">
        <f t="shared" ca="1" si="604"/>
        <v>0</v>
      </c>
      <c r="F535" s="354">
        <f t="shared" ca="1" si="603"/>
        <v>0</v>
      </c>
      <c r="G535" s="354">
        <f t="shared" ref="G535:G598" ca="1" si="629">(MOD(G519,4)+1)*($A535=G$258)</f>
        <v>1</v>
      </c>
      <c r="H535" s="354">
        <f t="shared" ref="H535:H598" ca="1" si="630">(MOD(H531,4)+1)*($A535=H$258)</f>
        <v>1</v>
      </c>
      <c r="I535" s="354">
        <f t="shared" ref="I535:I598" ca="1" si="631">(MOD(I534,4)+1)*($A535=I$258)</f>
        <v>1</v>
      </c>
      <c r="BM535" s="303">
        <v>273</v>
      </c>
      <c r="BN535" s="147">
        <f t="shared" si="607"/>
        <v>0.08</v>
      </c>
      <c r="BO535" s="148">
        <f t="shared" si="608"/>
        <v>0</v>
      </c>
      <c r="BP535" s="149">
        <f t="shared" ca="1" si="609"/>
        <v>0</v>
      </c>
      <c r="BQ535" s="345">
        <f t="shared" ca="1" si="610"/>
        <v>0</v>
      </c>
      <c r="BR535" s="344">
        <f t="shared" ca="1" si="611"/>
        <v>-0.08</v>
      </c>
      <c r="BS535" s="343">
        <f t="shared" ca="1" si="612"/>
        <v>-0.05</v>
      </c>
      <c r="BT535" s="342">
        <f t="shared" ca="1" si="613"/>
        <v>-0.05</v>
      </c>
      <c r="BU535" s="147">
        <f t="shared" si="614"/>
        <v>0.08</v>
      </c>
      <c r="BV535" s="148">
        <f t="shared" si="615"/>
        <v>0</v>
      </c>
      <c r="BW535" s="149">
        <f t="shared" ca="1" si="616"/>
        <v>0</v>
      </c>
      <c r="BX535" s="345">
        <f t="shared" ca="1" si="617"/>
        <v>0</v>
      </c>
      <c r="BY535" s="344">
        <f t="shared" ca="1" si="618"/>
        <v>-0.08</v>
      </c>
      <c r="BZ535" s="343">
        <f t="shared" ca="1" si="619"/>
        <v>-0.05</v>
      </c>
      <c r="CA535" s="342">
        <f t="shared" ca="1" si="620"/>
        <v>-0.05</v>
      </c>
      <c r="CB535" s="147">
        <f t="shared" si="621"/>
        <v>0.08</v>
      </c>
      <c r="CC535" s="148">
        <f t="shared" si="622"/>
        <v>0</v>
      </c>
      <c r="CD535" s="149">
        <f t="shared" ca="1" si="623"/>
        <v>0</v>
      </c>
      <c r="CE535" s="345">
        <f t="shared" ca="1" si="624"/>
        <v>0</v>
      </c>
      <c r="CF535" s="344">
        <f t="shared" ca="1" si="625"/>
        <v>-0.08</v>
      </c>
      <c r="CG535" s="343">
        <f t="shared" ca="1" si="626"/>
        <v>-0.05</v>
      </c>
      <c r="CH535" s="342">
        <f t="shared" ca="1" si="627"/>
        <v>-0.05</v>
      </c>
    </row>
    <row r="536" spans="1:86" s="303" customFormat="1" outlineLevel="1">
      <c r="A536" s="303">
        <f t="shared" ref="A536:A598" ca="1" si="632">OFFSET(A536,-1,0)</f>
        <v>2</v>
      </c>
      <c r="B536" s="303" t="str">
        <f t="shared" ca="1" si="606"/>
        <v>EP4 LPD1 LPS1 LPM2</v>
      </c>
      <c r="C536" s="354">
        <f t="shared" si="628"/>
        <v>4</v>
      </c>
      <c r="D536" s="21">
        <v>0</v>
      </c>
      <c r="E536" s="354">
        <f t="shared" ca="1" si="604"/>
        <v>0</v>
      </c>
      <c r="F536" s="354">
        <f t="shared" ref="F536:F598" ca="1" si="633">(MOD(F535,4)+1)*($A536=F$258)</f>
        <v>0</v>
      </c>
      <c r="G536" s="354">
        <f t="shared" ca="1" si="629"/>
        <v>1</v>
      </c>
      <c r="H536" s="354">
        <f t="shared" ca="1" si="630"/>
        <v>1</v>
      </c>
      <c r="I536" s="354">
        <f t="shared" ca="1" si="631"/>
        <v>2</v>
      </c>
      <c r="BM536" s="303">
        <v>274</v>
      </c>
      <c r="BN536" s="147">
        <f t="shared" si="607"/>
        <v>0.08</v>
      </c>
      <c r="BO536" s="148">
        <f t="shared" si="608"/>
        <v>0</v>
      </c>
      <c r="BP536" s="149">
        <f t="shared" ca="1" si="609"/>
        <v>0</v>
      </c>
      <c r="BQ536" s="345">
        <f t="shared" ca="1" si="610"/>
        <v>0</v>
      </c>
      <c r="BR536" s="344">
        <f t="shared" ca="1" si="611"/>
        <v>-0.08</v>
      </c>
      <c r="BS536" s="343">
        <f t="shared" ca="1" si="612"/>
        <v>-0.05</v>
      </c>
      <c r="BT536" s="342">
        <f t="shared" ca="1" si="613"/>
        <v>0</v>
      </c>
      <c r="BU536" s="147">
        <f t="shared" si="614"/>
        <v>0.08</v>
      </c>
      <c r="BV536" s="148">
        <f t="shared" si="615"/>
        <v>0</v>
      </c>
      <c r="BW536" s="149">
        <f t="shared" ca="1" si="616"/>
        <v>0</v>
      </c>
      <c r="BX536" s="345">
        <f t="shared" ca="1" si="617"/>
        <v>0</v>
      </c>
      <c r="BY536" s="344">
        <f t="shared" ca="1" si="618"/>
        <v>-0.08</v>
      </c>
      <c r="BZ536" s="343">
        <f t="shared" ca="1" si="619"/>
        <v>-0.05</v>
      </c>
      <c r="CA536" s="342">
        <f t="shared" ca="1" si="620"/>
        <v>0</v>
      </c>
      <c r="CB536" s="147">
        <f t="shared" si="621"/>
        <v>0.08</v>
      </c>
      <c r="CC536" s="148">
        <f t="shared" si="622"/>
        <v>0</v>
      </c>
      <c r="CD536" s="149">
        <f t="shared" ca="1" si="623"/>
        <v>0</v>
      </c>
      <c r="CE536" s="345">
        <f t="shared" ca="1" si="624"/>
        <v>0</v>
      </c>
      <c r="CF536" s="344">
        <f t="shared" ca="1" si="625"/>
        <v>-0.08</v>
      </c>
      <c r="CG536" s="343">
        <f t="shared" ca="1" si="626"/>
        <v>-0.05</v>
      </c>
      <c r="CH536" s="342">
        <f t="shared" ca="1" si="627"/>
        <v>0</v>
      </c>
    </row>
    <row r="537" spans="1:86" s="303" customFormat="1" outlineLevel="1">
      <c r="A537" s="303">
        <f t="shared" ca="1" si="632"/>
        <v>2</v>
      </c>
      <c r="B537" s="303" t="str">
        <f t="shared" ca="1" si="606"/>
        <v>EP4 LPD1 LPS1 LPM3</v>
      </c>
      <c r="C537" s="354">
        <f t="shared" si="628"/>
        <v>4</v>
      </c>
      <c r="D537" s="21">
        <v>0</v>
      </c>
      <c r="E537" s="354">
        <f t="shared" ca="1" si="604"/>
        <v>0</v>
      </c>
      <c r="F537" s="354">
        <f t="shared" ca="1" si="633"/>
        <v>0</v>
      </c>
      <c r="G537" s="354">
        <f t="shared" ca="1" si="629"/>
        <v>1</v>
      </c>
      <c r="H537" s="354">
        <f t="shared" ca="1" si="630"/>
        <v>1</v>
      </c>
      <c r="I537" s="354">
        <f t="shared" ca="1" si="631"/>
        <v>3</v>
      </c>
      <c r="BM537" s="303">
        <v>275</v>
      </c>
      <c r="BN537" s="147">
        <f t="shared" si="607"/>
        <v>0.08</v>
      </c>
      <c r="BO537" s="148">
        <f t="shared" si="608"/>
        <v>0</v>
      </c>
      <c r="BP537" s="149">
        <f t="shared" ca="1" si="609"/>
        <v>0</v>
      </c>
      <c r="BQ537" s="345">
        <f t="shared" ca="1" si="610"/>
        <v>0</v>
      </c>
      <c r="BR537" s="344">
        <f t="shared" ca="1" si="611"/>
        <v>-0.08</v>
      </c>
      <c r="BS537" s="343">
        <f t="shared" ca="1" si="612"/>
        <v>-0.05</v>
      </c>
      <c r="BT537" s="342">
        <f t="shared" ca="1" si="613"/>
        <v>0.04</v>
      </c>
      <c r="BU537" s="147">
        <f t="shared" si="614"/>
        <v>0.08</v>
      </c>
      <c r="BV537" s="148">
        <f t="shared" si="615"/>
        <v>0</v>
      </c>
      <c r="BW537" s="149">
        <f t="shared" ca="1" si="616"/>
        <v>0</v>
      </c>
      <c r="BX537" s="345">
        <f t="shared" ca="1" si="617"/>
        <v>0</v>
      </c>
      <c r="BY537" s="344">
        <f t="shared" ca="1" si="618"/>
        <v>-0.08</v>
      </c>
      <c r="BZ537" s="343">
        <f t="shared" ca="1" si="619"/>
        <v>-0.05</v>
      </c>
      <c r="CA537" s="342">
        <f t="shared" ca="1" si="620"/>
        <v>0.04</v>
      </c>
      <c r="CB537" s="147">
        <f t="shared" si="621"/>
        <v>0.08</v>
      </c>
      <c r="CC537" s="148">
        <f t="shared" si="622"/>
        <v>0</v>
      </c>
      <c r="CD537" s="149">
        <f t="shared" ca="1" si="623"/>
        <v>0</v>
      </c>
      <c r="CE537" s="345">
        <f t="shared" ca="1" si="624"/>
        <v>0</v>
      </c>
      <c r="CF537" s="344">
        <f t="shared" ca="1" si="625"/>
        <v>-0.08</v>
      </c>
      <c r="CG537" s="343">
        <f t="shared" ca="1" si="626"/>
        <v>-0.05</v>
      </c>
      <c r="CH537" s="342">
        <f t="shared" ca="1" si="627"/>
        <v>0.04</v>
      </c>
    </row>
    <row r="538" spans="1:86" s="303" customFormat="1" outlineLevel="1">
      <c r="A538" s="303">
        <f t="shared" ca="1" si="632"/>
        <v>2</v>
      </c>
      <c r="B538" s="303" t="str">
        <f t="shared" ca="1" si="606"/>
        <v>EP4 LPD1 LPS1 LPM4</v>
      </c>
      <c r="C538" s="354">
        <f t="shared" si="628"/>
        <v>4</v>
      </c>
      <c r="D538" s="21">
        <v>0</v>
      </c>
      <c r="E538" s="354">
        <f t="shared" ca="1" si="604"/>
        <v>0</v>
      </c>
      <c r="F538" s="354">
        <f t="shared" ca="1" si="633"/>
        <v>0</v>
      </c>
      <c r="G538" s="354">
        <f t="shared" ca="1" si="629"/>
        <v>1</v>
      </c>
      <c r="H538" s="354">
        <f t="shared" ca="1" si="630"/>
        <v>1</v>
      </c>
      <c r="I538" s="354">
        <f t="shared" ca="1" si="631"/>
        <v>4</v>
      </c>
      <c r="BM538" s="303">
        <v>276</v>
      </c>
      <c r="BN538" s="147">
        <f t="shared" si="607"/>
        <v>0.08</v>
      </c>
      <c r="BO538" s="148">
        <f t="shared" si="608"/>
        <v>0</v>
      </c>
      <c r="BP538" s="149">
        <f t="shared" ca="1" si="609"/>
        <v>0</v>
      </c>
      <c r="BQ538" s="345">
        <f t="shared" ca="1" si="610"/>
        <v>0</v>
      </c>
      <c r="BR538" s="344">
        <f t="shared" ca="1" si="611"/>
        <v>-0.08</v>
      </c>
      <c r="BS538" s="343">
        <f t="shared" ca="1" si="612"/>
        <v>-0.05</v>
      </c>
      <c r="BT538" s="342">
        <f t="shared" ca="1" si="613"/>
        <v>0.08</v>
      </c>
      <c r="BU538" s="147">
        <f t="shared" si="614"/>
        <v>0.08</v>
      </c>
      <c r="BV538" s="148">
        <f t="shared" si="615"/>
        <v>0</v>
      </c>
      <c r="BW538" s="149">
        <f t="shared" ca="1" si="616"/>
        <v>0</v>
      </c>
      <c r="BX538" s="345">
        <f t="shared" ca="1" si="617"/>
        <v>0</v>
      </c>
      <c r="BY538" s="344">
        <f t="shared" ca="1" si="618"/>
        <v>-0.08</v>
      </c>
      <c r="BZ538" s="343">
        <f t="shared" ca="1" si="619"/>
        <v>-0.05</v>
      </c>
      <c r="CA538" s="342">
        <f t="shared" ca="1" si="620"/>
        <v>0.08</v>
      </c>
      <c r="CB538" s="147">
        <f t="shared" si="621"/>
        <v>0.08</v>
      </c>
      <c r="CC538" s="148">
        <f t="shared" si="622"/>
        <v>0</v>
      </c>
      <c r="CD538" s="149">
        <f t="shared" ca="1" si="623"/>
        <v>0</v>
      </c>
      <c r="CE538" s="345">
        <f t="shared" ca="1" si="624"/>
        <v>0</v>
      </c>
      <c r="CF538" s="344">
        <f t="shared" ca="1" si="625"/>
        <v>-0.08</v>
      </c>
      <c r="CG538" s="343">
        <f t="shared" ca="1" si="626"/>
        <v>-0.05</v>
      </c>
      <c r="CH538" s="342">
        <f t="shared" ca="1" si="627"/>
        <v>0.08</v>
      </c>
    </row>
    <row r="539" spans="1:86" s="303" customFormat="1" outlineLevel="1">
      <c r="A539" s="303">
        <f t="shared" ca="1" si="632"/>
        <v>2</v>
      </c>
      <c r="B539" s="303" t="str">
        <f t="shared" ca="1" si="606"/>
        <v>EP4 LPD1 LPS2 LPM1</v>
      </c>
      <c r="C539" s="354">
        <f t="shared" si="628"/>
        <v>4</v>
      </c>
      <c r="D539" s="21">
        <v>0</v>
      </c>
      <c r="E539" s="354">
        <f t="shared" ref="E539:E598" ca="1" si="634">(MOD(E535,4)+1)*($A539=E$258)</f>
        <v>0</v>
      </c>
      <c r="F539" s="354">
        <f t="shared" ca="1" si="633"/>
        <v>0</v>
      </c>
      <c r="G539" s="354">
        <f t="shared" ca="1" si="629"/>
        <v>1</v>
      </c>
      <c r="H539" s="354">
        <f t="shared" ca="1" si="630"/>
        <v>2</v>
      </c>
      <c r="I539" s="354">
        <f t="shared" ca="1" si="631"/>
        <v>1</v>
      </c>
      <c r="BM539" s="303">
        <v>277</v>
      </c>
      <c r="BN539" s="147">
        <f t="shared" si="607"/>
        <v>0.08</v>
      </c>
      <c r="BO539" s="148">
        <f t="shared" si="608"/>
        <v>0</v>
      </c>
      <c r="BP539" s="149">
        <f t="shared" ca="1" si="609"/>
        <v>0</v>
      </c>
      <c r="BQ539" s="345">
        <f t="shared" ca="1" si="610"/>
        <v>0</v>
      </c>
      <c r="BR539" s="344">
        <f t="shared" ca="1" si="611"/>
        <v>-0.08</v>
      </c>
      <c r="BS539" s="343">
        <f t="shared" ca="1" si="612"/>
        <v>0</v>
      </c>
      <c r="BT539" s="342">
        <f t="shared" ca="1" si="613"/>
        <v>-0.05</v>
      </c>
      <c r="BU539" s="147">
        <f t="shared" si="614"/>
        <v>0.08</v>
      </c>
      <c r="BV539" s="148">
        <f t="shared" si="615"/>
        <v>0</v>
      </c>
      <c r="BW539" s="149">
        <f t="shared" ca="1" si="616"/>
        <v>0</v>
      </c>
      <c r="BX539" s="345">
        <f t="shared" ca="1" si="617"/>
        <v>0</v>
      </c>
      <c r="BY539" s="344">
        <f t="shared" ca="1" si="618"/>
        <v>-0.08</v>
      </c>
      <c r="BZ539" s="343">
        <f t="shared" ca="1" si="619"/>
        <v>0</v>
      </c>
      <c r="CA539" s="342">
        <f t="shared" ca="1" si="620"/>
        <v>-0.05</v>
      </c>
      <c r="CB539" s="147">
        <f t="shared" si="621"/>
        <v>0.08</v>
      </c>
      <c r="CC539" s="148">
        <f t="shared" si="622"/>
        <v>0</v>
      </c>
      <c r="CD539" s="149">
        <f t="shared" ca="1" si="623"/>
        <v>0</v>
      </c>
      <c r="CE539" s="345">
        <f t="shared" ca="1" si="624"/>
        <v>0</v>
      </c>
      <c r="CF539" s="344">
        <f t="shared" ca="1" si="625"/>
        <v>-0.08</v>
      </c>
      <c r="CG539" s="343">
        <f t="shared" ca="1" si="626"/>
        <v>0</v>
      </c>
      <c r="CH539" s="342">
        <f t="shared" ca="1" si="627"/>
        <v>-0.05</v>
      </c>
    </row>
    <row r="540" spans="1:86" s="303" customFormat="1" outlineLevel="1">
      <c r="A540" s="303">
        <f t="shared" ca="1" si="632"/>
        <v>2</v>
      </c>
      <c r="B540" s="303" t="str">
        <f t="shared" ca="1" si="606"/>
        <v>EP4 LPD1 LPS2 LPM2</v>
      </c>
      <c r="C540" s="354">
        <f t="shared" si="628"/>
        <v>4</v>
      </c>
      <c r="D540" s="21">
        <v>0</v>
      </c>
      <c r="E540" s="354">
        <f t="shared" ca="1" si="634"/>
        <v>0</v>
      </c>
      <c r="F540" s="354">
        <f t="shared" ca="1" si="633"/>
        <v>0</v>
      </c>
      <c r="G540" s="354">
        <f t="shared" ca="1" si="629"/>
        <v>1</v>
      </c>
      <c r="H540" s="354">
        <f t="shared" ca="1" si="630"/>
        <v>2</v>
      </c>
      <c r="I540" s="354">
        <f t="shared" ca="1" si="631"/>
        <v>2</v>
      </c>
      <c r="BM540" s="303">
        <v>278</v>
      </c>
      <c r="BN540" s="147">
        <f t="shared" si="607"/>
        <v>0.08</v>
      </c>
      <c r="BO540" s="148">
        <f t="shared" si="608"/>
        <v>0</v>
      </c>
      <c r="BP540" s="149">
        <f t="shared" ca="1" si="609"/>
        <v>0</v>
      </c>
      <c r="BQ540" s="345">
        <f t="shared" ca="1" si="610"/>
        <v>0</v>
      </c>
      <c r="BR540" s="344">
        <f t="shared" ca="1" si="611"/>
        <v>-0.08</v>
      </c>
      <c r="BS540" s="343">
        <f t="shared" ca="1" si="612"/>
        <v>0</v>
      </c>
      <c r="BT540" s="342">
        <f t="shared" ca="1" si="613"/>
        <v>0</v>
      </c>
      <c r="BU540" s="147">
        <f t="shared" si="614"/>
        <v>0.08</v>
      </c>
      <c r="BV540" s="148">
        <f t="shared" si="615"/>
        <v>0</v>
      </c>
      <c r="BW540" s="149">
        <f t="shared" ca="1" si="616"/>
        <v>0</v>
      </c>
      <c r="BX540" s="345">
        <f t="shared" ca="1" si="617"/>
        <v>0</v>
      </c>
      <c r="BY540" s="344">
        <f t="shared" ca="1" si="618"/>
        <v>-0.08</v>
      </c>
      <c r="BZ540" s="343">
        <f t="shared" ca="1" si="619"/>
        <v>0</v>
      </c>
      <c r="CA540" s="342">
        <f t="shared" ca="1" si="620"/>
        <v>0</v>
      </c>
      <c r="CB540" s="147">
        <f t="shared" si="621"/>
        <v>0.08</v>
      </c>
      <c r="CC540" s="148">
        <f t="shared" si="622"/>
        <v>0</v>
      </c>
      <c r="CD540" s="149">
        <f t="shared" ca="1" si="623"/>
        <v>0</v>
      </c>
      <c r="CE540" s="345">
        <f t="shared" ca="1" si="624"/>
        <v>0</v>
      </c>
      <c r="CF540" s="344">
        <f t="shared" ca="1" si="625"/>
        <v>-0.08</v>
      </c>
      <c r="CG540" s="343">
        <f t="shared" ca="1" si="626"/>
        <v>0</v>
      </c>
      <c r="CH540" s="342">
        <f t="shared" ca="1" si="627"/>
        <v>0</v>
      </c>
    </row>
    <row r="541" spans="1:86" s="303" customFormat="1" outlineLevel="1">
      <c r="A541" s="303">
        <f t="shared" ca="1" si="632"/>
        <v>2</v>
      </c>
      <c r="B541" s="303" t="str">
        <f t="shared" ca="1" si="606"/>
        <v>EP4 LPD1 LPS2 LPM3</v>
      </c>
      <c r="C541" s="354">
        <f t="shared" si="628"/>
        <v>4</v>
      </c>
      <c r="D541" s="21">
        <v>0</v>
      </c>
      <c r="E541" s="354">
        <f t="shared" ca="1" si="634"/>
        <v>0</v>
      </c>
      <c r="F541" s="354">
        <f t="shared" ca="1" si="633"/>
        <v>0</v>
      </c>
      <c r="G541" s="354">
        <f t="shared" ca="1" si="629"/>
        <v>1</v>
      </c>
      <c r="H541" s="354">
        <f t="shared" ca="1" si="630"/>
        <v>2</v>
      </c>
      <c r="I541" s="354">
        <f t="shared" ca="1" si="631"/>
        <v>3</v>
      </c>
      <c r="BM541" s="303">
        <v>279</v>
      </c>
      <c r="BN541" s="147">
        <f t="shared" si="607"/>
        <v>0.08</v>
      </c>
      <c r="BO541" s="148">
        <f t="shared" si="608"/>
        <v>0</v>
      </c>
      <c r="BP541" s="149">
        <f t="shared" ca="1" si="609"/>
        <v>0</v>
      </c>
      <c r="BQ541" s="345">
        <f t="shared" ca="1" si="610"/>
        <v>0</v>
      </c>
      <c r="BR541" s="344">
        <f t="shared" ca="1" si="611"/>
        <v>-0.08</v>
      </c>
      <c r="BS541" s="343">
        <f t="shared" ca="1" si="612"/>
        <v>0</v>
      </c>
      <c r="BT541" s="342">
        <f t="shared" ca="1" si="613"/>
        <v>0.04</v>
      </c>
      <c r="BU541" s="147">
        <f t="shared" si="614"/>
        <v>0.08</v>
      </c>
      <c r="BV541" s="148">
        <f t="shared" si="615"/>
        <v>0</v>
      </c>
      <c r="BW541" s="149">
        <f t="shared" ca="1" si="616"/>
        <v>0</v>
      </c>
      <c r="BX541" s="345">
        <f t="shared" ca="1" si="617"/>
        <v>0</v>
      </c>
      <c r="BY541" s="344">
        <f t="shared" ca="1" si="618"/>
        <v>-0.08</v>
      </c>
      <c r="BZ541" s="343">
        <f t="shared" ca="1" si="619"/>
        <v>0</v>
      </c>
      <c r="CA541" s="342">
        <f t="shared" ca="1" si="620"/>
        <v>0.04</v>
      </c>
      <c r="CB541" s="147">
        <f t="shared" si="621"/>
        <v>0.08</v>
      </c>
      <c r="CC541" s="148">
        <f t="shared" si="622"/>
        <v>0</v>
      </c>
      <c r="CD541" s="149">
        <f t="shared" ca="1" si="623"/>
        <v>0</v>
      </c>
      <c r="CE541" s="345">
        <f t="shared" ca="1" si="624"/>
        <v>0</v>
      </c>
      <c r="CF541" s="344">
        <f t="shared" ca="1" si="625"/>
        <v>-0.08</v>
      </c>
      <c r="CG541" s="343">
        <f t="shared" ca="1" si="626"/>
        <v>0</v>
      </c>
      <c r="CH541" s="342">
        <f t="shared" ca="1" si="627"/>
        <v>0.04</v>
      </c>
    </row>
    <row r="542" spans="1:86" s="303" customFormat="1" outlineLevel="1">
      <c r="A542" s="303">
        <f t="shared" ca="1" si="632"/>
        <v>2</v>
      </c>
      <c r="B542" s="303" t="str">
        <f t="shared" ca="1" si="606"/>
        <v>EP4 LPD1 LPS2 LPM4</v>
      </c>
      <c r="C542" s="354">
        <f t="shared" si="628"/>
        <v>4</v>
      </c>
      <c r="D542" s="21">
        <v>0</v>
      </c>
      <c r="E542" s="354">
        <f t="shared" ca="1" si="634"/>
        <v>0</v>
      </c>
      <c r="F542" s="354">
        <f t="shared" ca="1" si="633"/>
        <v>0</v>
      </c>
      <c r="G542" s="354">
        <f t="shared" ca="1" si="629"/>
        <v>1</v>
      </c>
      <c r="H542" s="354">
        <f t="shared" ca="1" si="630"/>
        <v>2</v>
      </c>
      <c r="I542" s="354">
        <f t="shared" ca="1" si="631"/>
        <v>4</v>
      </c>
      <c r="BM542" s="303">
        <v>280</v>
      </c>
      <c r="BN542" s="147">
        <f t="shared" si="607"/>
        <v>0.08</v>
      </c>
      <c r="BO542" s="148">
        <f t="shared" si="608"/>
        <v>0</v>
      </c>
      <c r="BP542" s="149">
        <f t="shared" ca="1" si="609"/>
        <v>0</v>
      </c>
      <c r="BQ542" s="345">
        <f t="shared" ca="1" si="610"/>
        <v>0</v>
      </c>
      <c r="BR542" s="344">
        <f t="shared" ca="1" si="611"/>
        <v>-0.08</v>
      </c>
      <c r="BS542" s="343">
        <f t="shared" ca="1" si="612"/>
        <v>0</v>
      </c>
      <c r="BT542" s="342">
        <f t="shared" ca="1" si="613"/>
        <v>0.08</v>
      </c>
      <c r="BU542" s="147">
        <f t="shared" si="614"/>
        <v>0.08</v>
      </c>
      <c r="BV542" s="148">
        <f t="shared" si="615"/>
        <v>0</v>
      </c>
      <c r="BW542" s="149">
        <f t="shared" ca="1" si="616"/>
        <v>0</v>
      </c>
      <c r="BX542" s="345">
        <f t="shared" ca="1" si="617"/>
        <v>0</v>
      </c>
      <c r="BY542" s="344">
        <f t="shared" ca="1" si="618"/>
        <v>-0.08</v>
      </c>
      <c r="BZ542" s="343">
        <f t="shared" ca="1" si="619"/>
        <v>0</v>
      </c>
      <c r="CA542" s="342">
        <f t="shared" ca="1" si="620"/>
        <v>0.08</v>
      </c>
      <c r="CB542" s="147">
        <f t="shared" si="621"/>
        <v>0.08</v>
      </c>
      <c r="CC542" s="148">
        <f t="shared" si="622"/>
        <v>0</v>
      </c>
      <c r="CD542" s="149">
        <f t="shared" ca="1" si="623"/>
        <v>0</v>
      </c>
      <c r="CE542" s="345">
        <f t="shared" ca="1" si="624"/>
        <v>0</v>
      </c>
      <c r="CF542" s="344">
        <f t="shared" ca="1" si="625"/>
        <v>-0.08</v>
      </c>
      <c r="CG542" s="343">
        <f t="shared" ca="1" si="626"/>
        <v>0</v>
      </c>
      <c r="CH542" s="342">
        <f t="shared" ca="1" si="627"/>
        <v>0.08</v>
      </c>
    </row>
    <row r="543" spans="1:86" s="303" customFormat="1" outlineLevel="1">
      <c r="A543" s="303">
        <f t="shared" ca="1" si="632"/>
        <v>2</v>
      </c>
      <c r="B543" s="303" t="str">
        <f t="shared" ca="1" si="606"/>
        <v>EP4 LPD1 LPS3 LPM1</v>
      </c>
      <c r="C543" s="354">
        <f t="shared" si="628"/>
        <v>4</v>
      </c>
      <c r="D543" s="21">
        <v>0</v>
      </c>
      <c r="E543" s="354">
        <f t="shared" ca="1" si="634"/>
        <v>0</v>
      </c>
      <c r="F543" s="354">
        <f t="shared" ca="1" si="633"/>
        <v>0</v>
      </c>
      <c r="G543" s="354">
        <f t="shared" ca="1" si="629"/>
        <v>1</v>
      </c>
      <c r="H543" s="354">
        <f t="shared" ca="1" si="630"/>
        <v>3</v>
      </c>
      <c r="I543" s="354">
        <f t="shared" ca="1" si="631"/>
        <v>1</v>
      </c>
      <c r="BM543" s="303">
        <v>281</v>
      </c>
      <c r="BN543" s="147">
        <f t="shared" si="607"/>
        <v>0.08</v>
      </c>
      <c r="BO543" s="148">
        <f t="shared" si="608"/>
        <v>0</v>
      </c>
      <c r="BP543" s="149">
        <f t="shared" ca="1" si="609"/>
        <v>0</v>
      </c>
      <c r="BQ543" s="345">
        <f t="shared" ca="1" si="610"/>
        <v>0</v>
      </c>
      <c r="BR543" s="344">
        <f t="shared" ca="1" si="611"/>
        <v>-0.08</v>
      </c>
      <c r="BS543" s="343">
        <f t="shared" ca="1" si="612"/>
        <v>0.04</v>
      </c>
      <c r="BT543" s="342">
        <f t="shared" ca="1" si="613"/>
        <v>-0.05</v>
      </c>
      <c r="BU543" s="147">
        <f t="shared" si="614"/>
        <v>0.08</v>
      </c>
      <c r="BV543" s="148">
        <f t="shared" si="615"/>
        <v>0</v>
      </c>
      <c r="BW543" s="149">
        <f t="shared" ca="1" si="616"/>
        <v>0</v>
      </c>
      <c r="BX543" s="345">
        <f t="shared" ca="1" si="617"/>
        <v>0</v>
      </c>
      <c r="BY543" s="344">
        <f t="shared" ca="1" si="618"/>
        <v>-0.08</v>
      </c>
      <c r="BZ543" s="343">
        <f t="shared" ca="1" si="619"/>
        <v>0.04</v>
      </c>
      <c r="CA543" s="342">
        <f t="shared" ca="1" si="620"/>
        <v>-0.05</v>
      </c>
      <c r="CB543" s="147">
        <f t="shared" si="621"/>
        <v>0.08</v>
      </c>
      <c r="CC543" s="148">
        <f t="shared" si="622"/>
        <v>0</v>
      </c>
      <c r="CD543" s="149">
        <f t="shared" ca="1" si="623"/>
        <v>0</v>
      </c>
      <c r="CE543" s="345">
        <f t="shared" ca="1" si="624"/>
        <v>0</v>
      </c>
      <c r="CF543" s="344">
        <f t="shared" ca="1" si="625"/>
        <v>-0.08</v>
      </c>
      <c r="CG543" s="343">
        <f t="shared" ca="1" si="626"/>
        <v>0.04</v>
      </c>
      <c r="CH543" s="342">
        <f t="shared" ca="1" si="627"/>
        <v>-0.05</v>
      </c>
    </row>
    <row r="544" spans="1:86" s="303" customFormat="1" outlineLevel="1">
      <c r="A544" s="303">
        <f t="shared" ca="1" si="632"/>
        <v>2</v>
      </c>
      <c r="B544" s="303" t="str">
        <f t="shared" ca="1" si="606"/>
        <v>EP4 LPD1 LPS3 LPM2</v>
      </c>
      <c r="C544" s="354">
        <f t="shared" si="628"/>
        <v>4</v>
      </c>
      <c r="D544" s="21">
        <v>0</v>
      </c>
      <c r="E544" s="354">
        <f t="shared" ca="1" si="634"/>
        <v>0</v>
      </c>
      <c r="F544" s="354">
        <f t="shared" ca="1" si="633"/>
        <v>0</v>
      </c>
      <c r="G544" s="354">
        <f t="shared" ca="1" si="629"/>
        <v>1</v>
      </c>
      <c r="H544" s="354">
        <f t="shared" ca="1" si="630"/>
        <v>3</v>
      </c>
      <c r="I544" s="354">
        <f t="shared" ca="1" si="631"/>
        <v>2</v>
      </c>
      <c r="BM544" s="303">
        <v>282</v>
      </c>
      <c r="BN544" s="147">
        <f t="shared" si="607"/>
        <v>0.08</v>
      </c>
      <c r="BO544" s="148">
        <f t="shared" si="608"/>
        <v>0</v>
      </c>
      <c r="BP544" s="149">
        <f t="shared" ca="1" si="609"/>
        <v>0</v>
      </c>
      <c r="BQ544" s="345">
        <f t="shared" ca="1" si="610"/>
        <v>0</v>
      </c>
      <c r="BR544" s="344">
        <f t="shared" ca="1" si="611"/>
        <v>-0.08</v>
      </c>
      <c r="BS544" s="343">
        <f t="shared" ca="1" si="612"/>
        <v>0.04</v>
      </c>
      <c r="BT544" s="342">
        <f t="shared" ca="1" si="613"/>
        <v>0</v>
      </c>
      <c r="BU544" s="147">
        <f t="shared" si="614"/>
        <v>0.08</v>
      </c>
      <c r="BV544" s="148">
        <f t="shared" si="615"/>
        <v>0</v>
      </c>
      <c r="BW544" s="149">
        <f t="shared" ca="1" si="616"/>
        <v>0</v>
      </c>
      <c r="BX544" s="345">
        <f t="shared" ca="1" si="617"/>
        <v>0</v>
      </c>
      <c r="BY544" s="344">
        <f t="shared" ca="1" si="618"/>
        <v>-0.08</v>
      </c>
      <c r="BZ544" s="343">
        <f t="shared" ca="1" si="619"/>
        <v>0.04</v>
      </c>
      <c r="CA544" s="342">
        <f t="shared" ca="1" si="620"/>
        <v>0</v>
      </c>
      <c r="CB544" s="147">
        <f t="shared" si="621"/>
        <v>0.08</v>
      </c>
      <c r="CC544" s="148">
        <f t="shared" si="622"/>
        <v>0</v>
      </c>
      <c r="CD544" s="149">
        <f t="shared" ca="1" si="623"/>
        <v>0</v>
      </c>
      <c r="CE544" s="345">
        <f t="shared" ca="1" si="624"/>
        <v>0</v>
      </c>
      <c r="CF544" s="344">
        <f t="shared" ca="1" si="625"/>
        <v>-0.08</v>
      </c>
      <c r="CG544" s="343">
        <f t="shared" ca="1" si="626"/>
        <v>0.04</v>
      </c>
      <c r="CH544" s="342">
        <f t="shared" ca="1" si="627"/>
        <v>0</v>
      </c>
    </row>
    <row r="545" spans="1:86" s="303" customFormat="1" outlineLevel="1">
      <c r="A545" s="303">
        <f t="shared" ca="1" si="632"/>
        <v>2</v>
      </c>
      <c r="B545" s="303" t="str">
        <f t="shared" ca="1" si="606"/>
        <v>EP4 LPD1 LPS3 LPM3</v>
      </c>
      <c r="C545" s="354">
        <f t="shared" si="628"/>
        <v>4</v>
      </c>
      <c r="D545" s="21">
        <v>0</v>
      </c>
      <c r="E545" s="354">
        <f t="shared" ca="1" si="634"/>
        <v>0</v>
      </c>
      <c r="F545" s="354">
        <f t="shared" ca="1" si="633"/>
        <v>0</v>
      </c>
      <c r="G545" s="354">
        <f t="shared" ca="1" si="629"/>
        <v>1</v>
      </c>
      <c r="H545" s="354">
        <f t="shared" ca="1" si="630"/>
        <v>3</v>
      </c>
      <c r="I545" s="354">
        <f t="shared" ca="1" si="631"/>
        <v>3</v>
      </c>
      <c r="BM545" s="303">
        <v>283</v>
      </c>
      <c r="BN545" s="147">
        <f t="shared" si="607"/>
        <v>0.08</v>
      </c>
      <c r="BO545" s="148">
        <f t="shared" si="608"/>
        <v>0</v>
      </c>
      <c r="BP545" s="149">
        <f t="shared" ca="1" si="609"/>
        <v>0</v>
      </c>
      <c r="BQ545" s="345">
        <f t="shared" ca="1" si="610"/>
        <v>0</v>
      </c>
      <c r="BR545" s="344">
        <f t="shared" ca="1" si="611"/>
        <v>-0.08</v>
      </c>
      <c r="BS545" s="343">
        <f t="shared" ca="1" si="612"/>
        <v>0.04</v>
      </c>
      <c r="BT545" s="342">
        <f t="shared" ca="1" si="613"/>
        <v>0.04</v>
      </c>
      <c r="BU545" s="147">
        <f t="shared" si="614"/>
        <v>0.08</v>
      </c>
      <c r="BV545" s="148">
        <f t="shared" si="615"/>
        <v>0</v>
      </c>
      <c r="BW545" s="149">
        <f t="shared" ca="1" si="616"/>
        <v>0</v>
      </c>
      <c r="BX545" s="345">
        <f t="shared" ca="1" si="617"/>
        <v>0</v>
      </c>
      <c r="BY545" s="344">
        <f t="shared" ca="1" si="618"/>
        <v>-0.08</v>
      </c>
      <c r="BZ545" s="343">
        <f t="shared" ca="1" si="619"/>
        <v>0.04</v>
      </c>
      <c r="CA545" s="342">
        <f t="shared" ca="1" si="620"/>
        <v>0.04</v>
      </c>
      <c r="CB545" s="147">
        <f t="shared" si="621"/>
        <v>0.08</v>
      </c>
      <c r="CC545" s="148">
        <f t="shared" si="622"/>
        <v>0</v>
      </c>
      <c r="CD545" s="149">
        <f t="shared" ca="1" si="623"/>
        <v>0</v>
      </c>
      <c r="CE545" s="345">
        <f t="shared" ca="1" si="624"/>
        <v>0</v>
      </c>
      <c r="CF545" s="344">
        <f t="shared" ca="1" si="625"/>
        <v>-0.08</v>
      </c>
      <c r="CG545" s="343">
        <f t="shared" ca="1" si="626"/>
        <v>0.04</v>
      </c>
      <c r="CH545" s="342">
        <f t="shared" ca="1" si="627"/>
        <v>0.04</v>
      </c>
    </row>
    <row r="546" spans="1:86" s="303" customFormat="1" outlineLevel="1">
      <c r="A546" s="303">
        <f t="shared" ca="1" si="632"/>
        <v>2</v>
      </c>
      <c r="B546" s="303" t="str">
        <f t="shared" ca="1" si="606"/>
        <v>EP4 LPD1 LPS3 LPM4</v>
      </c>
      <c r="C546" s="354">
        <f t="shared" si="628"/>
        <v>4</v>
      </c>
      <c r="D546" s="21">
        <v>0</v>
      </c>
      <c r="E546" s="354">
        <f t="shared" ca="1" si="634"/>
        <v>0</v>
      </c>
      <c r="F546" s="354">
        <f t="shared" ca="1" si="633"/>
        <v>0</v>
      </c>
      <c r="G546" s="354">
        <f t="shared" ca="1" si="629"/>
        <v>1</v>
      </c>
      <c r="H546" s="354">
        <f t="shared" ca="1" si="630"/>
        <v>3</v>
      </c>
      <c r="I546" s="354">
        <f t="shared" ca="1" si="631"/>
        <v>4</v>
      </c>
      <c r="BM546" s="303">
        <v>284</v>
      </c>
      <c r="BN546" s="147">
        <f t="shared" si="607"/>
        <v>0.08</v>
      </c>
      <c r="BO546" s="148">
        <f t="shared" si="608"/>
        <v>0</v>
      </c>
      <c r="BP546" s="149">
        <f t="shared" ca="1" si="609"/>
        <v>0</v>
      </c>
      <c r="BQ546" s="345">
        <f t="shared" ca="1" si="610"/>
        <v>0</v>
      </c>
      <c r="BR546" s="344">
        <f t="shared" ca="1" si="611"/>
        <v>-0.08</v>
      </c>
      <c r="BS546" s="343">
        <f t="shared" ca="1" si="612"/>
        <v>0.04</v>
      </c>
      <c r="BT546" s="342">
        <f t="shared" ca="1" si="613"/>
        <v>0.08</v>
      </c>
      <c r="BU546" s="147">
        <f t="shared" si="614"/>
        <v>0.08</v>
      </c>
      <c r="BV546" s="148">
        <f t="shared" si="615"/>
        <v>0</v>
      </c>
      <c r="BW546" s="149">
        <f t="shared" ca="1" si="616"/>
        <v>0</v>
      </c>
      <c r="BX546" s="345">
        <f t="shared" ca="1" si="617"/>
        <v>0</v>
      </c>
      <c r="BY546" s="344">
        <f t="shared" ca="1" si="618"/>
        <v>-0.08</v>
      </c>
      <c r="BZ546" s="343">
        <f t="shared" ca="1" si="619"/>
        <v>0.04</v>
      </c>
      <c r="CA546" s="342">
        <f t="shared" ca="1" si="620"/>
        <v>0.08</v>
      </c>
      <c r="CB546" s="147">
        <f t="shared" si="621"/>
        <v>0.08</v>
      </c>
      <c r="CC546" s="148">
        <f t="shared" si="622"/>
        <v>0</v>
      </c>
      <c r="CD546" s="149">
        <f t="shared" ca="1" si="623"/>
        <v>0</v>
      </c>
      <c r="CE546" s="345">
        <f t="shared" ca="1" si="624"/>
        <v>0</v>
      </c>
      <c r="CF546" s="344">
        <f t="shared" ca="1" si="625"/>
        <v>-0.08</v>
      </c>
      <c r="CG546" s="343">
        <f t="shared" ca="1" si="626"/>
        <v>0.04</v>
      </c>
      <c r="CH546" s="342">
        <f t="shared" ca="1" si="627"/>
        <v>0.08</v>
      </c>
    </row>
    <row r="547" spans="1:86" s="303" customFormat="1" outlineLevel="1">
      <c r="A547" s="303">
        <f t="shared" ca="1" si="632"/>
        <v>2</v>
      </c>
      <c r="B547" s="303" t="str">
        <f t="shared" ca="1" si="606"/>
        <v>EP4 LPD1 LPS4 LPM1</v>
      </c>
      <c r="C547" s="354">
        <f t="shared" si="628"/>
        <v>4</v>
      </c>
      <c r="D547" s="21">
        <v>0</v>
      </c>
      <c r="E547" s="354">
        <f t="shared" ca="1" si="634"/>
        <v>0</v>
      </c>
      <c r="F547" s="354">
        <f t="shared" ca="1" si="633"/>
        <v>0</v>
      </c>
      <c r="G547" s="354">
        <f t="shared" ca="1" si="629"/>
        <v>1</v>
      </c>
      <c r="H547" s="354">
        <f t="shared" ca="1" si="630"/>
        <v>4</v>
      </c>
      <c r="I547" s="354">
        <f t="shared" ca="1" si="631"/>
        <v>1</v>
      </c>
      <c r="BM547" s="303">
        <v>285</v>
      </c>
      <c r="BN547" s="147">
        <f t="shared" si="607"/>
        <v>0.08</v>
      </c>
      <c r="BO547" s="148">
        <f t="shared" si="608"/>
        <v>0</v>
      </c>
      <c r="BP547" s="149">
        <f t="shared" ca="1" si="609"/>
        <v>0</v>
      </c>
      <c r="BQ547" s="345">
        <f t="shared" ca="1" si="610"/>
        <v>0</v>
      </c>
      <c r="BR547" s="344">
        <f t="shared" ca="1" si="611"/>
        <v>-0.08</v>
      </c>
      <c r="BS547" s="343">
        <f t="shared" ca="1" si="612"/>
        <v>0.08</v>
      </c>
      <c r="BT547" s="342">
        <f t="shared" ca="1" si="613"/>
        <v>-0.05</v>
      </c>
      <c r="BU547" s="147">
        <f t="shared" si="614"/>
        <v>0.08</v>
      </c>
      <c r="BV547" s="148">
        <f t="shared" si="615"/>
        <v>0</v>
      </c>
      <c r="BW547" s="149">
        <f t="shared" ca="1" si="616"/>
        <v>0</v>
      </c>
      <c r="BX547" s="345">
        <f t="shared" ca="1" si="617"/>
        <v>0</v>
      </c>
      <c r="BY547" s="344">
        <f t="shared" ca="1" si="618"/>
        <v>-0.08</v>
      </c>
      <c r="BZ547" s="343">
        <f t="shared" ca="1" si="619"/>
        <v>0.08</v>
      </c>
      <c r="CA547" s="342">
        <f t="shared" ca="1" si="620"/>
        <v>-0.05</v>
      </c>
      <c r="CB547" s="147">
        <f t="shared" si="621"/>
        <v>0.08</v>
      </c>
      <c r="CC547" s="148">
        <f t="shared" si="622"/>
        <v>0</v>
      </c>
      <c r="CD547" s="149">
        <f t="shared" ca="1" si="623"/>
        <v>0</v>
      </c>
      <c r="CE547" s="345">
        <f t="shared" ca="1" si="624"/>
        <v>0</v>
      </c>
      <c r="CF547" s="344">
        <f t="shared" ca="1" si="625"/>
        <v>-0.08</v>
      </c>
      <c r="CG547" s="343">
        <f t="shared" ca="1" si="626"/>
        <v>0.08</v>
      </c>
      <c r="CH547" s="342">
        <f t="shared" ca="1" si="627"/>
        <v>-0.05</v>
      </c>
    </row>
    <row r="548" spans="1:86" s="303" customFormat="1" outlineLevel="1">
      <c r="A548" s="303">
        <f t="shared" ca="1" si="632"/>
        <v>2</v>
      </c>
      <c r="B548" s="303" t="str">
        <f t="shared" ca="1" si="606"/>
        <v>EP4 LPD1 LPS4 LPM2</v>
      </c>
      <c r="C548" s="354">
        <f t="shared" si="628"/>
        <v>4</v>
      </c>
      <c r="D548" s="21">
        <v>0</v>
      </c>
      <c r="E548" s="354">
        <f t="shared" ca="1" si="634"/>
        <v>0</v>
      </c>
      <c r="F548" s="354">
        <f t="shared" ca="1" si="633"/>
        <v>0</v>
      </c>
      <c r="G548" s="354">
        <f t="shared" ca="1" si="629"/>
        <v>1</v>
      </c>
      <c r="H548" s="354">
        <f t="shared" ca="1" si="630"/>
        <v>4</v>
      </c>
      <c r="I548" s="354">
        <f t="shared" ca="1" si="631"/>
        <v>2</v>
      </c>
      <c r="BM548" s="303">
        <v>286</v>
      </c>
      <c r="BN548" s="147">
        <f t="shared" si="607"/>
        <v>0.08</v>
      </c>
      <c r="BO548" s="148">
        <f t="shared" si="608"/>
        <v>0</v>
      </c>
      <c r="BP548" s="149">
        <f t="shared" ca="1" si="609"/>
        <v>0</v>
      </c>
      <c r="BQ548" s="345">
        <f t="shared" ca="1" si="610"/>
        <v>0</v>
      </c>
      <c r="BR548" s="344">
        <f t="shared" ca="1" si="611"/>
        <v>-0.08</v>
      </c>
      <c r="BS548" s="343">
        <f t="shared" ca="1" si="612"/>
        <v>0.08</v>
      </c>
      <c r="BT548" s="342">
        <f t="shared" ca="1" si="613"/>
        <v>0</v>
      </c>
      <c r="BU548" s="147">
        <f t="shared" si="614"/>
        <v>0.08</v>
      </c>
      <c r="BV548" s="148">
        <f t="shared" si="615"/>
        <v>0</v>
      </c>
      <c r="BW548" s="149">
        <f t="shared" ca="1" si="616"/>
        <v>0</v>
      </c>
      <c r="BX548" s="345">
        <f t="shared" ca="1" si="617"/>
        <v>0</v>
      </c>
      <c r="BY548" s="344">
        <f t="shared" ca="1" si="618"/>
        <v>-0.08</v>
      </c>
      <c r="BZ548" s="343">
        <f t="shared" ca="1" si="619"/>
        <v>0.08</v>
      </c>
      <c r="CA548" s="342">
        <f t="shared" ca="1" si="620"/>
        <v>0</v>
      </c>
      <c r="CB548" s="147">
        <f t="shared" si="621"/>
        <v>0.08</v>
      </c>
      <c r="CC548" s="148">
        <f t="shared" si="622"/>
        <v>0</v>
      </c>
      <c r="CD548" s="149">
        <f t="shared" ca="1" si="623"/>
        <v>0</v>
      </c>
      <c r="CE548" s="345">
        <f t="shared" ca="1" si="624"/>
        <v>0</v>
      </c>
      <c r="CF548" s="344">
        <f t="shared" ca="1" si="625"/>
        <v>-0.08</v>
      </c>
      <c r="CG548" s="343">
        <f t="shared" ca="1" si="626"/>
        <v>0.08</v>
      </c>
      <c r="CH548" s="342">
        <f t="shared" ca="1" si="627"/>
        <v>0</v>
      </c>
    </row>
    <row r="549" spans="1:86" s="303" customFormat="1" outlineLevel="1">
      <c r="A549" s="303">
        <f t="shared" ca="1" si="632"/>
        <v>2</v>
      </c>
      <c r="B549" s="303" t="str">
        <f t="shared" ca="1" si="606"/>
        <v>EP4 LPD1 LPS4 LPM3</v>
      </c>
      <c r="C549" s="354">
        <f t="shared" si="628"/>
        <v>4</v>
      </c>
      <c r="D549" s="21">
        <v>0</v>
      </c>
      <c r="E549" s="354">
        <f t="shared" ca="1" si="634"/>
        <v>0</v>
      </c>
      <c r="F549" s="354">
        <f t="shared" ca="1" si="633"/>
        <v>0</v>
      </c>
      <c r="G549" s="354">
        <f t="shared" ca="1" si="629"/>
        <v>1</v>
      </c>
      <c r="H549" s="354">
        <f t="shared" ca="1" si="630"/>
        <v>4</v>
      </c>
      <c r="I549" s="354">
        <f t="shared" ca="1" si="631"/>
        <v>3</v>
      </c>
      <c r="BM549" s="303">
        <v>287</v>
      </c>
      <c r="BN549" s="147">
        <f t="shared" si="607"/>
        <v>0.08</v>
      </c>
      <c r="BO549" s="148">
        <f t="shared" si="608"/>
        <v>0</v>
      </c>
      <c r="BP549" s="149">
        <f t="shared" ca="1" si="609"/>
        <v>0</v>
      </c>
      <c r="BQ549" s="345">
        <f t="shared" ca="1" si="610"/>
        <v>0</v>
      </c>
      <c r="BR549" s="344">
        <f t="shared" ca="1" si="611"/>
        <v>-0.08</v>
      </c>
      <c r="BS549" s="343">
        <f t="shared" ca="1" si="612"/>
        <v>0.08</v>
      </c>
      <c r="BT549" s="342">
        <f t="shared" ca="1" si="613"/>
        <v>0.04</v>
      </c>
      <c r="BU549" s="147">
        <f t="shared" si="614"/>
        <v>0.08</v>
      </c>
      <c r="BV549" s="148">
        <f t="shared" si="615"/>
        <v>0</v>
      </c>
      <c r="BW549" s="149">
        <f t="shared" ca="1" si="616"/>
        <v>0</v>
      </c>
      <c r="BX549" s="345">
        <f t="shared" ca="1" si="617"/>
        <v>0</v>
      </c>
      <c r="BY549" s="344">
        <f t="shared" ca="1" si="618"/>
        <v>-0.08</v>
      </c>
      <c r="BZ549" s="343">
        <f t="shared" ca="1" si="619"/>
        <v>0.08</v>
      </c>
      <c r="CA549" s="342">
        <f t="shared" ca="1" si="620"/>
        <v>0.04</v>
      </c>
      <c r="CB549" s="147">
        <f t="shared" si="621"/>
        <v>0.08</v>
      </c>
      <c r="CC549" s="148">
        <f t="shared" si="622"/>
        <v>0</v>
      </c>
      <c r="CD549" s="149">
        <f t="shared" ca="1" si="623"/>
        <v>0</v>
      </c>
      <c r="CE549" s="345">
        <f t="shared" ca="1" si="624"/>
        <v>0</v>
      </c>
      <c r="CF549" s="344">
        <f t="shared" ca="1" si="625"/>
        <v>-0.08</v>
      </c>
      <c r="CG549" s="343">
        <f t="shared" ca="1" si="626"/>
        <v>0.08</v>
      </c>
      <c r="CH549" s="342">
        <f t="shared" ca="1" si="627"/>
        <v>0.04</v>
      </c>
    </row>
    <row r="550" spans="1:86" s="303" customFormat="1" outlineLevel="1">
      <c r="A550" s="303">
        <f t="shared" ca="1" si="632"/>
        <v>2</v>
      </c>
      <c r="B550" s="303" t="str">
        <f t="shared" ca="1" si="606"/>
        <v>EP4 LPD1 LPS4 LPM4</v>
      </c>
      <c r="C550" s="354">
        <f t="shared" si="628"/>
        <v>4</v>
      </c>
      <c r="D550" s="21">
        <v>0</v>
      </c>
      <c r="E550" s="354">
        <f t="shared" ca="1" si="634"/>
        <v>0</v>
      </c>
      <c r="F550" s="354">
        <f t="shared" ca="1" si="633"/>
        <v>0</v>
      </c>
      <c r="G550" s="354">
        <f t="shared" ca="1" si="629"/>
        <v>1</v>
      </c>
      <c r="H550" s="354">
        <f t="shared" ca="1" si="630"/>
        <v>4</v>
      </c>
      <c r="I550" s="354">
        <f t="shared" ca="1" si="631"/>
        <v>4</v>
      </c>
      <c r="BM550" s="303">
        <v>288</v>
      </c>
      <c r="BN550" s="147">
        <f t="shared" si="607"/>
        <v>0.08</v>
      </c>
      <c r="BO550" s="148">
        <f t="shared" si="608"/>
        <v>0</v>
      </c>
      <c r="BP550" s="149">
        <f t="shared" ca="1" si="609"/>
        <v>0</v>
      </c>
      <c r="BQ550" s="345">
        <f t="shared" ca="1" si="610"/>
        <v>0</v>
      </c>
      <c r="BR550" s="344">
        <f t="shared" ca="1" si="611"/>
        <v>-0.08</v>
      </c>
      <c r="BS550" s="343">
        <f t="shared" ca="1" si="612"/>
        <v>0.08</v>
      </c>
      <c r="BT550" s="342">
        <f t="shared" ca="1" si="613"/>
        <v>0.08</v>
      </c>
      <c r="BU550" s="147">
        <f t="shared" si="614"/>
        <v>0.08</v>
      </c>
      <c r="BV550" s="148">
        <f t="shared" si="615"/>
        <v>0</v>
      </c>
      <c r="BW550" s="149">
        <f t="shared" ca="1" si="616"/>
        <v>0</v>
      </c>
      <c r="BX550" s="345">
        <f t="shared" ca="1" si="617"/>
        <v>0</v>
      </c>
      <c r="BY550" s="344">
        <f t="shared" ca="1" si="618"/>
        <v>-0.08</v>
      </c>
      <c r="BZ550" s="343">
        <f t="shared" ca="1" si="619"/>
        <v>0.08</v>
      </c>
      <c r="CA550" s="342">
        <f t="shared" ca="1" si="620"/>
        <v>0.08</v>
      </c>
      <c r="CB550" s="147">
        <f t="shared" si="621"/>
        <v>0.08</v>
      </c>
      <c r="CC550" s="148">
        <f t="shared" si="622"/>
        <v>0</v>
      </c>
      <c r="CD550" s="149">
        <f t="shared" ca="1" si="623"/>
        <v>0</v>
      </c>
      <c r="CE550" s="345">
        <f t="shared" ca="1" si="624"/>
        <v>0</v>
      </c>
      <c r="CF550" s="344">
        <f t="shared" ca="1" si="625"/>
        <v>-0.08</v>
      </c>
      <c r="CG550" s="343">
        <f t="shared" ca="1" si="626"/>
        <v>0.08</v>
      </c>
      <c r="CH550" s="342">
        <f t="shared" ca="1" si="627"/>
        <v>0.08</v>
      </c>
    </row>
    <row r="551" spans="1:86" s="303" customFormat="1" outlineLevel="1">
      <c r="A551" s="303">
        <f t="shared" ca="1" si="632"/>
        <v>2</v>
      </c>
      <c r="B551" s="303" t="str">
        <f t="shared" ca="1" si="606"/>
        <v>EP4 LPD2 LPS1 LPM1</v>
      </c>
      <c r="C551" s="354">
        <f t="shared" si="628"/>
        <v>4</v>
      </c>
      <c r="D551" s="21">
        <v>0</v>
      </c>
      <c r="E551" s="354">
        <f t="shared" ca="1" si="634"/>
        <v>0</v>
      </c>
      <c r="F551" s="354">
        <f t="shared" ca="1" si="633"/>
        <v>0</v>
      </c>
      <c r="G551" s="354">
        <f t="shared" ca="1" si="629"/>
        <v>2</v>
      </c>
      <c r="H551" s="354">
        <f t="shared" ca="1" si="630"/>
        <v>1</v>
      </c>
      <c r="I551" s="354">
        <f t="shared" ca="1" si="631"/>
        <v>1</v>
      </c>
      <c r="BM551" s="303">
        <v>289</v>
      </c>
      <c r="BN551" s="147">
        <f t="shared" si="607"/>
        <v>0.08</v>
      </c>
      <c r="BO551" s="148">
        <f t="shared" si="608"/>
        <v>0</v>
      </c>
      <c r="BP551" s="149">
        <f t="shared" ca="1" si="609"/>
        <v>0</v>
      </c>
      <c r="BQ551" s="345">
        <f t="shared" ca="1" si="610"/>
        <v>0</v>
      </c>
      <c r="BR551" s="344">
        <f t="shared" ca="1" si="611"/>
        <v>-0.04</v>
      </c>
      <c r="BS551" s="343">
        <f t="shared" ca="1" si="612"/>
        <v>-0.05</v>
      </c>
      <c r="BT551" s="342">
        <f t="shared" ca="1" si="613"/>
        <v>-0.05</v>
      </c>
      <c r="BU551" s="147">
        <f t="shared" si="614"/>
        <v>0.08</v>
      </c>
      <c r="BV551" s="148">
        <f t="shared" si="615"/>
        <v>0</v>
      </c>
      <c r="BW551" s="149">
        <f t="shared" ca="1" si="616"/>
        <v>0</v>
      </c>
      <c r="BX551" s="345">
        <f t="shared" ca="1" si="617"/>
        <v>0</v>
      </c>
      <c r="BY551" s="344">
        <f t="shared" ca="1" si="618"/>
        <v>-0.04</v>
      </c>
      <c r="BZ551" s="343">
        <f t="shared" ca="1" si="619"/>
        <v>-0.05</v>
      </c>
      <c r="CA551" s="342">
        <f t="shared" ca="1" si="620"/>
        <v>-0.05</v>
      </c>
      <c r="CB551" s="147">
        <f t="shared" si="621"/>
        <v>0.08</v>
      </c>
      <c r="CC551" s="148">
        <f t="shared" si="622"/>
        <v>0</v>
      </c>
      <c r="CD551" s="149">
        <f t="shared" ca="1" si="623"/>
        <v>0</v>
      </c>
      <c r="CE551" s="345">
        <f t="shared" ca="1" si="624"/>
        <v>0</v>
      </c>
      <c r="CF551" s="344">
        <f t="shared" ca="1" si="625"/>
        <v>-0.04</v>
      </c>
      <c r="CG551" s="343">
        <f t="shared" ca="1" si="626"/>
        <v>-0.05</v>
      </c>
      <c r="CH551" s="342">
        <f t="shared" ca="1" si="627"/>
        <v>-0.05</v>
      </c>
    </row>
    <row r="552" spans="1:86" s="303" customFormat="1" outlineLevel="1">
      <c r="A552" s="303">
        <f t="shared" ca="1" si="632"/>
        <v>2</v>
      </c>
      <c r="B552" s="303" t="str">
        <f t="shared" ca="1" si="606"/>
        <v>EP4 LPD2 LPS1 LPM2</v>
      </c>
      <c r="C552" s="354">
        <f t="shared" si="628"/>
        <v>4</v>
      </c>
      <c r="D552" s="21">
        <v>0</v>
      </c>
      <c r="E552" s="354">
        <f t="shared" ca="1" si="634"/>
        <v>0</v>
      </c>
      <c r="F552" s="354">
        <f t="shared" ca="1" si="633"/>
        <v>0</v>
      </c>
      <c r="G552" s="354">
        <f t="shared" ca="1" si="629"/>
        <v>2</v>
      </c>
      <c r="H552" s="354">
        <f t="shared" ca="1" si="630"/>
        <v>1</v>
      </c>
      <c r="I552" s="354">
        <f t="shared" ca="1" si="631"/>
        <v>2</v>
      </c>
      <c r="BM552" s="303">
        <v>290</v>
      </c>
      <c r="BN552" s="147">
        <f t="shared" si="607"/>
        <v>0.08</v>
      </c>
      <c r="BO552" s="148">
        <f t="shared" si="608"/>
        <v>0</v>
      </c>
      <c r="BP552" s="149">
        <f t="shared" ca="1" si="609"/>
        <v>0</v>
      </c>
      <c r="BQ552" s="345">
        <f t="shared" ca="1" si="610"/>
        <v>0</v>
      </c>
      <c r="BR552" s="344">
        <f t="shared" ca="1" si="611"/>
        <v>-0.04</v>
      </c>
      <c r="BS552" s="343">
        <f t="shared" ca="1" si="612"/>
        <v>-0.05</v>
      </c>
      <c r="BT552" s="342">
        <f t="shared" ca="1" si="613"/>
        <v>0</v>
      </c>
      <c r="BU552" s="147">
        <f t="shared" si="614"/>
        <v>0.08</v>
      </c>
      <c r="BV552" s="148">
        <f t="shared" si="615"/>
        <v>0</v>
      </c>
      <c r="BW552" s="149">
        <f t="shared" ca="1" si="616"/>
        <v>0</v>
      </c>
      <c r="BX552" s="345">
        <f t="shared" ca="1" si="617"/>
        <v>0</v>
      </c>
      <c r="BY552" s="344">
        <f t="shared" ca="1" si="618"/>
        <v>-0.04</v>
      </c>
      <c r="BZ552" s="343">
        <f t="shared" ca="1" si="619"/>
        <v>-0.05</v>
      </c>
      <c r="CA552" s="342">
        <f t="shared" ca="1" si="620"/>
        <v>0</v>
      </c>
      <c r="CB552" s="147">
        <f t="shared" si="621"/>
        <v>0.08</v>
      </c>
      <c r="CC552" s="148">
        <f t="shared" si="622"/>
        <v>0</v>
      </c>
      <c r="CD552" s="149">
        <f t="shared" ca="1" si="623"/>
        <v>0</v>
      </c>
      <c r="CE552" s="345">
        <f t="shared" ca="1" si="624"/>
        <v>0</v>
      </c>
      <c r="CF552" s="344">
        <f t="shared" ca="1" si="625"/>
        <v>-0.04</v>
      </c>
      <c r="CG552" s="343">
        <f t="shared" ca="1" si="626"/>
        <v>-0.05</v>
      </c>
      <c r="CH552" s="342">
        <f t="shared" ca="1" si="627"/>
        <v>0</v>
      </c>
    </row>
    <row r="553" spans="1:86" s="303" customFormat="1" outlineLevel="1">
      <c r="A553" s="303">
        <f t="shared" ca="1" si="632"/>
        <v>2</v>
      </c>
      <c r="B553" s="303" t="str">
        <f t="shared" ca="1" si="606"/>
        <v>EP4 LPD2 LPS1 LPM3</v>
      </c>
      <c r="C553" s="354">
        <f t="shared" si="628"/>
        <v>4</v>
      </c>
      <c r="D553" s="21">
        <v>0</v>
      </c>
      <c r="E553" s="354">
        <f t="shared" ca="1" si="634"/>
        <v>0</v>
      </c>
      <c r="F553" s="354">
        <f t="shared" ca="1" si="633"/>
        <v>0</v>
      </c>
      <c r="G553" s="354">
        <f t="shared" ca="1" si="629"/>
        <v>2</v>
      </c>
      <c r="H553" s="354">
        <f t="shared" ca="1" si="630"/>
        <v>1</v>
      </c>
      <c r="I553" s="354">
        <f t="shared" ca="1" si="631"/>
        <v>3</v>
      </c>
      <c r="BM553" s="303">
        <v>291</v>
      </c>
      <c r="BN553" s="147">
        <f t="shared" si="607"/>
        <v>0.08</v>
      </c>
      <c r="BO553" s="148">
        <f t="shared" si="608"/>
        <v>0</v>
      </c>
      <c r="BP553" s="149">
        <f t="shared" ca="1" si="609"/>
        <v>0</v>
      </c>
      <c r="BQ553" s="345">
        <f t="shared" ca="1" si="610"/>
        <v>0</v>
      </c>
      <c r="BR553" s="344">
        <f t="shared" ca="1" si="611"/>
        <v>-0.04</v>
      </c>
      <c r="BS553" s="343">
        <f t="shared" ca="1" si="612"/>
        <v>-0.05</v>
      </c>
      <c r="BT553" s="342">
        <f t="shared" ca="1" si="613"/>
        <v>0.04</v>
      </c>
      <c r="BU553" s="147">
        <f t="shared" si="614"/>
        <v>0.08</v>
      </c>
      <c r="BV553" s="148">
        <f t="shared" si="615"/>
        <v>0</v>
      </c>
      <c r="BW553" s="149">
        <f t="shared" ca="1" si="616"/>
        <v>0</v>
      </c>
      <c r="BX553" s="345">
        <f t="shared" ca="1" si="617"/>
        <v>0</v>
      </c>
      <c r="BY553" s="344">
        <f t="shared" ca="1" si="618"/>
        <v>-0.04</v>
      </c>
      <c r="BZ553" s="343">
        <f t="shared" ca="1" si="619"/>
        <v>-0.05</v>
      </c>
      <c r="CA553" s="342">
        <f t="shared" ca="1" si="620"/>
        <v>0.04</v>
      </c>
      <c r="CB553" s="147">
        <f t="shared" si="621"/>
        <v>0.08</v>
      </c>
      <c r="CC553" s="148">
        <f t="shared" si="622"/>
        <v>0</v>
      </c>
      <c r="CD553" s="149">
        <f t="shared" ca="1" si="623"/>
        <v>0</v>
      </c>
      <c r="CE553" s="345">
        <f t="shared" ca="1" si="624"/>
        <v>0</v>
      </c>
      <c r="CF553" s="344">
        <f t="shared" ca="1" si="625"/>
        <v>-0.04</v>
      </c>
      <c r="CG553" s="343">
        <f t="shared" ca="1" si="626"/>
        <v>-0.05</v>
      </c>
      <c r="CH553" s="342">
        <f t="shared" ca="1" si="627"/>
        <v>0.04</v>
      </c>
    </row>
    <row r="554" spans="1:86" s="303" customFormat="1" outlineLevel="1">
      <c r="A554" s="303">
        <f t="shared" ca="1" si="632"/>
        <v>2</v>
      </c>
      <c r="B554" s="303" t="str">
        <f t="shared" ca="1" si="606"/>
        <v>EP4 LPD2 LPS1 LPM4</v>
      </c>
      <c r="C554" s="354">
        <f t="shared" si="628"/>
        <v>4</v>
      </c>
      <c r="D554" s="21">
        <v>0</v>
      </c>
      <c r="E554" s="354">
        <f t="shared" ca="1" si="634"/>
        <v>0</v>
      </c>
      <c r="F554" s="354">
        <f t="shared" ca="1" si="633"/>
        <v>0</v>
      </c>
      <c r="G554" s="354">
        <f t="shared" ca="1" si="629"/>
        <v>2</v>
      </c>
      <c r="H554" s="354">
        <f t="shared" ca="1" si="630"/>
        <v>1</v>
      </c>
      <c r="I554" s="354">
        <f t="shared" ca="1" si="631"/>
        <v>4</v>
      </c>
      <c r="BM554" s="303">
        <v>292</v>
      </c>
      <c r="BN554" s="147">
        <f t="shared" si="607"/>
        <v>0.08</v>
      </c>
      <c r="BO554" s="148">
        <f t="shared" si="608"/>
        <v>0</v>
      </c>
      <c r="BP554" s="149">
        <f t="shared" ca="1" si="609"/>
        <v>0</v>
      </c>
      <c r="BQ554" s="345">
        <f t="shared" ca="1" si="610"/>
        <v>0</v>
      </c>
      <c r="BR554" s="344">
        <f t="shared" ca="1" si="611"/>
        <v>-0.04</v>
      </c>
      <c r="BS554" s="343">
        <f t="shared" ca="1" si="612"/>
        <v>-0.05</v>
      </c>
      <c r="BT554" s="342">
        <f t="shared" ca="1" si="613"/>
        <v>0.08</v>
      </c>
      <c r="BU554" s="147">
        <f t="shared" si="614"/>
        <v>0.08</v>
      </c>
      <c r="BV554" s="148">
        <f t="shared" si="615"/>
        <v>0</v>
      </c>
      <c r="BW554" s="149">
        <f t="shared" ca="1" si="616"/>
        <v>0</v>
      </c>
      <c r="BX554" s="345">
        <f t="shared" ca="1" si="617"/>
        <v>0</v>
      </c>
      <c r="BY554" s="344">
        <f t="shared" ca="1" si="618"/>
        <v>-0.04</v>
      </c>
      <c r="BZ554" s="343">
        <f t="shared" ca="1" si="619"/>
        <v>-0.05</v>
      </c>
      <c r="CA554" s="342">
        <f t="shared" ca="1" si="620"/>
        <v>0.08</v>
      </c>
      <c r="CB554" s="147">
        <f t="shared" si="621"/>
        <v>0.08</v>
      </c>
      <c r="CC554" s="148">
        <f t="shared" si="622"/>
        <v>0</v>
      </c>
      <c r="CD554" s="149">
        <f t="shared" ca="1" si="623"/>
        <v>0</v>
      </c>
      <c r="CE554" s="345">
        <f t="shared" ca="1" si="624"/>
        <v>0</v>
      </c>
      <c r="CF554" s="344">
        <f t="shared" ca="1" si="625"/>
        <v>-0.04</v>
      </c>
      <c r="CG554" s="343">
        <f t="shared" ca="1" si="626"/>
        <v>-0.05</v>
      </c>
      <c r="CH554" s="342">
        <f t="shared" ca="1" si="627"/>
        <v>0.08</v>
      </c>
    </row>
    <row r="555" spans="1:86" s="303" customFormat="1" outlineLevel="1">
      <c r="A555" s="303">
        <f t="shared" ca="1" si="632"/>
        <v>2</v>
      </c>
      <c r="B555" s="303" t="str">
        <f t="shared" ca="1" si="606"/>
        <v>EP4 LPD2 LPS2 LPM1</v>
      </c>
      <c r="C555" s="354">
        <f t="shared" si="628"/>
        <v>4</v>
      </c>
      <c r="D555" s="21">
        <v>0</v>
      </c>
      <c r="E555" s="354">
        <f t="shared" ca="1" si="634"/>
        <v>0</v>
      </c>
      <c r="F555" s="354">
        <f t="shared" ca="1" si="633"/>
        <v>0</v>
      </c>
      <c r="G555" s="354">
        <f t="shared" ca="1" si="629"/>
        <v>2</v>
      </c>
      <c r="H555" s="354">
        <f t="shared" ca="1" si="630"/>
        <v>2</v>
      </c>
      <c r="I555" s="354">
        <f t="shared" ca="1" si="631"/>
        <v>1</v>
      </c>
      <c r="BM555" s="303">
        <v>293</v>
      </c>
      <c r="BN555" s="147">
        <f t="shared" si="607"/>
        <v>0.08</v>
      </c>
      <c r="BO555" s="148">
        <f t="shared" si="608"/>
        <v>0</v>
      </c>
      <c r="BP555" s="149">
        <f t="shared" ca="1" si="609"/>
        <v>0</v>
      </c>
      <c r="BQ555" s="345">
        <f t="shared" ca="1" si="610"/>
        <v>0</v>
      </c>
      <c r="BR555" s="344">
        <f t="shared" ca="1" si="611"/>
        <v>-0.04</v>
      </c>
      <c r="BS555" s="343">
        <f t="shared" ca="1" si="612"/>
        <v>0</v>
      </c>
      <c r="BT555" s="342">
        <f t="shared" ca="1" si="613"/>
        <v>-0.05</v>
      </c>
      <c r="BU555" s="147">
        <f t="shared" si="614"/>
        <v>0.08</v>
      </c>
      <c r="BV555" s="148">
        <f t="shared" si="615"/>
        <v>0</v>
      </c>
      <c r="BW555" s="149">
        <f t="shared" ca="1" si="616"/>
        <v>0</v>
      </c>
      <c r="BX555" s="345">
        <f t="shared" ca="1" si="617"/>
        <v>0</v>
      </c>
      <c r="BY555" s="344">
        <f t="shared" ca="1" si="618"/>
        <v>-0.04</v>
      </c>
      <c r="BZ555" s="343">
        <f t="shared" ca="1" si="619"/>
        <v>0</v>
      </c>
      <c r="CA555" s="342">
        <f t="shared" ca="1" si="620"/>
        <v>-0.05</v>
      </c>
      <c r="CB555" s="147">
        <f t="shared" si="621"/>
        <v>0.08</v>
      </c>
      <c r="CC555" s="148">
        <f t="shared" si="622"/>
        <v>0</v>
      </c>
      <c r="CD555" s="149">
        <f t="shared" ca="1" si="623"/>
        <v>0</v>
      </c>
      <c r="CE555" s="345">
        <f t="shared" ca="1" si="624"/>
        <v>0</v>
      </c>
      <c r="CF555" s="344">
        <f t="shared" ca="1" si="625"/>
        <v>-0.04</v>
      </c>
      <c r="CG555" s="343">
        <f t="shared" ca="1" si="626"/>
        <v>0</v>
      </c>
      <c r="CH555" s="342">
        <f t="shared" ca="1" si="627"/>
        <v>-0.05</v>
      </c>
    </row>
    <row r="556" spans="1:86" s="303" customFormat="1" outlineLevel="1">
      <c r="A556" s="303">
        <f t="shared" ca="1" si="632"/>
        <v>2</v>
      </c>
      <c r="B556" s="303" t="str">
        <f t="shared" ca="1" si="606"/>
        <v>EP4 LPD2 LPS2 LPM2</v>
      </c>
      <c r="C556" s="354">
        <f t="shared" si="628"/>
        <v>4</v>
      </c>
      <c r="D556" s="21">
        <v>0</v>
      </c>
      <c r="E556" s="354">
        <f t="shared" ca="1" si="634"/>
        <v>0</v>
      </c>
      <c r="F556" s="354">
        <f t="shared" ca="1" si="633"/>
        <v>0</v>
      </c>
      <c r="G556" s="354">
        <f t="shared" ca="1" si="629"/>
        <v>2</v>
      </c>
      <c r="H556" s="354">
        <f t="shared" ca="1" si="630"/>
        <v>2</v>
      </c>
      <c r="I556" s="354">
        <f t="shared" ca="1" si="631"/>
        <v>2</v>
      </c>
      <c r="BM556" s="303">
        <v>294</v>
      </c>
      <c r="BN556" s="147">
        <f t="shared" si="607"/>
        <v>0.08</v>
      </c>
      <c r="BO556" s="148">
        <f t="shared" si="608"/>
        <v>0</v>
      </c>
      <c r="BP556" s="149">
        <f t="shared" ca="1" si="609"/>
        <v>0</v>
      </c>
      <c r="BQ556" s="345">
        <f t="shared" ca="1" si="610"/>
        <v>0</v>
      </c>
      <c r="BR556" s="344">
        <f t="shared" ca="1" si="611"/>
        <v>-0.04</v>
      </c>
      <c r="BS556" s="343">
        <f t="shared" ca="1" si="612"/>
        <v>0</v>
      </c>
      <c r="BT556" s="342">
        <f t="shared" ca="1" si="613"/>
        <v>0</v>
      </c>
      <c r="BU556" s="147">
        <f t="shared" si="614"/>
        <v>0.08</v>
      </c>
      <c r="BV556" s="148">
        <f t="shared" si="615"/>
        <v>0</v>
      </c>
      <c r="BW556" s="149">
        <f t="shared" ca="1" si="616"/>
        <v>0</v>
      </c>
      <c r="BX556" s="345">
        <f t="shared" ca="1" si="617"/>
        <v>0</v>
      </c>
      <c r="BY556" s="344">
        <f t="shared" ca="1" si="618"/>
        <v>-0.04</v>
      </c>
      <c r="BZ556" s="343">
        <f t="shared" ca="1" si="619"/>
        <v>0</v>
      </c>
      <c r="CA556" s="342">
        <f t="shared" ca="1" si="620"/>
        <v>0</v>
      </c>
      <c r="CB556" s="147">
        <f t="shared" si="621"/>
        <v>0.08</v>
      </c>
      <c r="CC556" s="148">
        <f t="shared" si="622"/>
        <v>0</v>
      </c>
      <c r="CD556" s="149">
        <f t="shared" ca="1" si="623"/>
        <v>0</v>
      </c>
      <c r="CE556" s="345">
        <f t="shared" ca="1" si="624"/>
        <v>0</v>
      </c>
      <c r="CF556" s="344">
        <f t="shared" ca="1" si="625"/>
        <v>-0.04</v>
      </c>
      <c r="CG556" s="343">
        <f t="shared" ca="1" si="626"/>
        <v>0</v>
      </c>
      <c r="CH556" s="342">
        <f t="shared" ca="1" si="627"/>
        <v>0</v>
      </c>
    </row>
    <row r="557" spans="1:86" s="303" customFormat="1" outlineLevel="1">
      <c r="A557" s="303">
        <f t="shared" ca="1" si="632"/>
        <v>2</v>
      </c>
      <c r="B557" s="303" t="str">
        <f t="shared" ca="1" si="606"/>
        <v>EP4 LPD2 LPS2 LPM3</v>
      </c>
      <c r="C557" s="354">
        <f t="shared" si="628"/>
        <v>4</v>
      </c>
      <c r="D557" s="21">
        <v>0</v>
      </c>
      <c r="E557" s="354">
        <f t="shared" ca="1" si="634"/>
        <v>0</v>
      </c>
      <c r="F557" s="354">
        <f t="shared" ca="1" si="633"/>
        <v>0</v>
      </c>
      <c r="G557" s="354">
        <f t="shared" ca="1" si="629"/>
        <v>2</v>
      </c>
      <c r="H557" s="354">
        <f t="shared" ca="1" si="630"/>
        <v>2</v>
      </c>
      <c r="I557" s="354">
        <f t="shared" ca="1" si="631"/>
        <v>3</v>
      </c>
      <c r="BM557" s="303">
        <v>295</v>
      </c>
      <c r="BN557" s="147">
        <f t="shared" si="607"/>
        <v>0.08</v>
      </c>
      <c r="BO557" s="148">
        <f t="shared" si="608"/>
        <v>0</v>
      </c>
      <c r="BP557" s="149">
        <f t="shared" ca="1" si="609"/>
        <v>0</v>
      </c>
      <c r="BQ557" s="345">
        <f t="shared" ca="1" si="610"/>
        <v>0</v>
      </c>
      <c r="BR557" s="344">
        <f t="shared" ca="1" si="611"/>
        <v>-0.04</v>
      </c>
      <c r="BS557" s="343">
        <f t="shared" ca="1" si="612"/>
        <v>0</v>
      </c>
      <c r="BT557" s="342">
        <f t="shared" ca="1" si="613"/>
        <v>0.04</v>
      </c>
      <c r="BU557" s="147">
        <f t="shared" si="614"/>
        <v>0.08</v>
      </c>
      <c r="BV557" s="148">
        <f t="shared" si="615"/>
        <v>0</v>
      </c>
      <c r="BW557" s="149">
        <f t="shared" ca="1" si="616"/>
        <v>0</v>
      </c>
      <c r="BX557" s="345">
        <f t="shared" ca="1" si="617"/>
        <v>0</v>
      </c>
      <c r="BY557" s="344">
        <f t="shared" ca="1" si="618"/>
        <v>-0.04</v>
      </c>
      <c r="BZ557" s="343">
        <f t="shared" ca="1" si="619"/>
        <v>0</v>
      </c>
      <c r="CA557" s="342">
        <f t="shared" ca="1" si="620"/>
        <v>0.04</v>
      </c>
      <c r="CB557" s="147">
        <f t="shared" si="621"/>
        <v>0.08</v>
      </c>
      <c r="CC557" s="148">
        <f t="shared" si="622"/>
        <v>0</v>
      </c>
      <c r="CD557" s="149">
        <f t="shared" ca="1" si="623"/>
        <v>0</v>
      </c>
      <c r="CE557" s="345">
        <f t="shared" ca="1" si="624"/>
        <v>0</v>
      </c>
      <c r="CF557" s="344">
        <f t="shared" ca="1" si="625"/>
        <v>-0.04</v>
      </c>
      <c r="CG557" s="343">
        <f t="shared" ca="1" si="626"/>
        <v>0</v>
      </c>
      <c r="CH557" s="342">
        <f t="shared" ca="1" si="627"/>
        <v>0.04</v>
      </c>
    </row>
    <row r="558" spans="1:86" s="303" customFormat="1" outlineLevel="1">
      <c r="A558" s="303">
        <f t="shared" ca="1" si="632"/>
        <v>2</v>
      </c>
      <c r="B558" s="303" t="str">
        <f t="shared" ca="1" si="606"/>
        <v>EP4 LPD2 LPS2 LPM4</v>
      </c>
      <c r="C558" s="354">
        <f t="shared" si="628"/>
        <v>4</v>
      </c>
      <c r="D558" s="21">
        <v>0</v>
      </c>
      <c r="E558" s="354">
        <f t="shared" ca="1" si="634"/>
        <v>0</v>
      </c>
      <c r="F558" s="354">
        <f t="shared" ca="1" si="633"/>
        <v>0</v>
      </c>
      <c r="G558" s="354">
        <f t="shared" ca="1" si="629"/>
        <v>2</v>
      </c>
      <c r="H558" s="354">
        <f t="shared" ca="1" si="630"/>
        <v>2</v>
      </c>
      <c r="I558" s="354">
        <f t="shared" ca="1" si="631"/>
        <v>4</v>
      </c>
      <c r="BM558" s="303">
        <v>296</v>
      </c>
      <c r="BN558" s="147">
        <f t="shared" si="607"/>
        <v>0.08</v>
      </c>
      <c r="BO558" s="148">
        <f t="shared" si="608"/>
        <v>0</v>
      </c>
      <c r="BP558" s="149">
        <f t="shared" ca="1" si="609"/>
        <v>0</v>
      </c>
      <c r="BQ558" s="345">
        <f t="shared" ca="1" si="610"/>
        <v>0</v>
      </c>
      <c r="BR558" s="344">
        <f t="shared" ca="1" si="611"/>
        <v>-0.04</v>
      </c>
      <c r="BS558" s="343">
        <f t="shared" ca="1" si="612"/>
        <v>0</v>
      </c>
      <c r="BT558" s="342">
        <f t="shared" ca="1" si="613"/>
        <v>0.08</v>
      </c>
      <c r="BU558" s="147">
        <f t="shared" si="614"/>
        <v>0.08</v>
      </c>
      <c r="BV558" s="148">
        <f t="shared" si="615"/>
        <v>0</v>
      </c>
      <c r="BW558" s="149">
        <f t="shared" ca="1" si="616"/>
        <v>0</v>
      </c>
      <c r="BX558" s="345">
        <f t="shared" ca="1" si="617"/>
        <v>0</v>
      </c>
      <c r="BY558" s="344">
        <f t="shared" ca="1" si="618"/>
        <v>-0.04</v>
      </c>
      <c r="BZ558" s="343">
        <f t="shared" ca="1" si="619"/>
        <v>0</v>
      </c>
      <c r="CA558" s="342">
        <f t="shared" ca="1" si="620"/>
        <v>0.08</v>
      </c>
      <c r="CB558" s="147">
        <f t="shared" si="621"/>
        <v>0.08</v>
      </c>
      <c r="CC558" s="148">
        <f t="shared" si="622"/>
        <v>0</v>
      </c>
      <c r="CD558" s="149">
        <f t="shared" ca="1" si="623"/>
        <v>0</v>
      </c>
      <c r="CE558" s="345">
        <f t="shared" ca="1" si="624"/>
        <v>0</v>
      </c>
      <c r="CF558" s="344">
        <f t="shared" ca="1" si="625"/>
        <v>-0.04</v>
      </c>
      <c r="CG558" s="343">
        <f t="shared" ca="1" si="626"/>
        <v>0</v>
      </c>
      <c r="CH558" s="342">
        <f t="shared" ca="1" si="627"/>
        <v>0.08</v>
      </c>
    </row>
    <row r="559" spans="1:86" s="303" customFormat="1" outlineLevel="1">
      <c r="A559" s="303">
        <f t="shared" ca="1" si="632"/>
        <v>2</v>
      </c>
      <c r="B559" s="303" t="str">
        <f t="shared" ca="1" si="606"/>
        <v>EP4 LPD2 LPS3 LPM1</v>
      </c>
      <c r="C559" s="354">
        <f t="shared" si="628"/>
        <v>4</v>
      </c>
      <c r="D559" s="21">
        <v>0</v>
      </c>
      <c r="E559" s="354">
        <f t="shared" ca="1" si="634"/>
        <v>0</v>
      </c>
      <c r="F559" s="354">
        <f t="shared" ca="1" si="633"/>
        <v>0</v>
      </c>
      <c r="G559" s="354">
        <f t="shared" ca="1" si="629"/>
        <v>2</v>
      </c>
      <c r="H559" s="354">
        <f t="shared" ca="1" si="630"/>
        <v>3</v>
      </c>
      <c r="I559" s="354">
        <f t="shared" ca="1" si="631"/>
        <v>1</v>
      </c>
      <c r="BM559" s="303">
        <v>297</v>
      </c>
      <c r="BN559" s="147">
        <f t="shared" si="607"/>
        <v>0.08</v>
      </c>
      <c r="BO559" s="148">
        <f t="shared" si="608"/>
        <v>0</v>
      </c>
      <c r="BP559" s="149">
        <f t="shared" ca="1" si="609"/>
        <v>0</v>
      </c>
      <c r="BQ559" s="345">
        <f t="shared" ca="1" si="610"/>
        <v>0</v>
      </c>
      <c r="BR559" s="344">
        <f t="shared" ca="1" si="611"/>
        <v>-0.04</v>
      </c>
      <c r="BS559" s="343">
        <f t="shared" ca="1" si="612"/>
        <v>0.04</v>
      </c>
      <c r="BT559" s="342">
        <f t="shared" ca="1" si="613"/>
        <v>-0.05</v>
      </c>
      <c r="BU559" s="147">
        <f t="shared" si="614"/>
        <v>0.08</v>
      </c>
      <c r="BV559" s="148">
        <f t="shared" si="615"/>
        <v>0</v>
      </c>
      <c r="BW559" s="149">
        <f t="shared" ca="1" si="616"/>
        <v>0</v>
      </c>
      <c r="BX559" s="345">
        <f t="shared" ca="1" si="617"/>
        <v>0</v>
      </c>
      <c r="BY559" s="344">
        <f t="shared" ca="1" si="618"/>
        <v>-0.04</v>
      </c>
      <c r="BZ559" s="343">
        <f t="shared" ca="1" si="619"/>
        <v>0.04</v>
      </c>
      <c r="CA559" s="342">
        <f t="shared" ca="1" si="620"/>
        <v>-0.05</v>
      </c>
      <c r="CB559" s="147">
        <f t="shared" si="621"/>
        <v>0.08</v>
      </c>
      <c r="CC559" s="148">
        <f t="shared" si="622"/>
        <v>0</v>
      </c>
      <c r="CD559" s="149">
        <f t="shared" ca="1" si="623"/>
        <v>0</v>
      </c>
      <c r="CE559" s="345">
        <f t="shared" ca="1" si="624"/>
        <v>0</v>
      </c>
      <c r="CF559" s="344">
        <f t="shared" ca="1" si="625"/>
        <v>-0.04</v>
      </c>
      <c r="CG559" s="343">
        <f t="shared" ca="1" si="626"/>
        <v>0.04</v>
      </c>
      <c r="CH559" s="342">
        <f t="shared" ca="1" si="627"/>
        <v>-0.05</v>
      </c>
    </row>
    <row r="560" spans="1:86" s="303" customFormat="1" outlineLevel="1">
      <c r="A560" s="303">
        <f t="shared" ca="1" si="632"/>
        <v>2</v>
      </c>
      <c r="B560" s="303" t="str">
        <f t="shared" ca="1" si="606"/>
        <v>EP4 LPD2 LPS3 LPM2</v>
      </c>
      <c r="C560" s="354">
        <f t="shared" si="628"/>
        <v>4</v>
      </c>
      <c r="D560" s="21">
        <v>0</v>
      </c>
      <c r="E560" s="354">
        <f t="shared" ca="1" si="634"/>
        <v>0</v>
      </c>
      <c r="F560" s="354">
        <f t="shared" ca="1" si="633"/>
        <v>0</v>
      </c>
      <c r="G560" s="354">
        <f t="shared" ca="1" si="629"/>
        <v>2</v>
      </c>
      <c r="H560" s="354">
        <f t="shared" ca="1" si="630"/>
        <v>3</v>
      </c>
      <c r="I560" s="354">
        <f t="shared" ca="1" si="631"/>
        <v>2</v>
      </c>
      <c r="BM560" s="303">
        <v>298</v>
      </c>
      <c r="BN560" s="147">
        <f t="shared" si="607"/>
        <v>0.08</v>
      </c>
      <c r="BO560" s="148">
        <f t="shared" si="608"/>
        <v>0</v>
      </c>
      <c r="BP560" s="149">
        <f t="shared" ca="1" si="609"/>
        <v>0</v>
      </c>
      <c r="BQ560" s="345">
        <f t="shared" ca="1" si="610"/>
        <v>0</v>
      </c>
      <c r="BR560" s="344">
        <f t="shared" ca="1" si="611"/>
        <v>-0.04</v>
      </c>
      <c r="BS560" s="343">
        <f t="shared" ca="1" si="612"/>
        <v>0.04</v>
      </c>
      <c r="BT560" s="342">
        <f t="shared" ca="1" si="613"/>
        <v>0</v>
      </c>
      <c r="BU560" s="147">
        <f t="shared" si="614"/>
        <v>0.08</v>
      </c>
      <c r="BV560" s="148">
        <f t="shared" si="615"/>
        <v>0</v>
      </c>
      <c r="BW560" s="149">
        <f t="shared" ca="1" si="616"/>
        <v>0</v>
      </c>
      <c r="BX560" s="345">
        <f t="shared" ca="1" si="617"/>
        <v>0</v>
      </c>
      <c r="BY560" s="344">
        <f t="shared" ca="1" si="618"/>
        <v>-0.04</v>
      </c>
      <c r="BZ560" s="343">
        <f t="shared" ca="1" si="619"/>
        <v>0.04</v>
      </c>
      <c r="CA560" s="342">
        <f t="shared" ca="1" si="620"/>
        <v>0</v>
      </c>
      <c r="CB560" s="147">
        <f t="shared" si="621"/>
        <v>0.08</v>
      </c>
      <c r="CC560" s="148">
        <f t="shared" si="622"/>
        <v>0</v>
      </c>
      <c r="CD560" s="149">
        <f t="shared" ca="1" si="623"/>
        <v>0</v>
      </c>
      <c r="CE560" s="345">
        <f t="shared" ca="1" si="624"/>
        <v>0</v>
      </c>
      <c r="CF560" s="344">
        <f t="shared" ca="1" si="625"/>
        <v>-0.04</v>
      </c>
      <c r="CG560" s="343">
        <f t="shared" ca="1" si="626"/>
        <v>0.04</v>
      </c>
      <c r="CH560" s="342">
        <f t="shared" ca="1" si="627"/>
        <v>0</v>
      </c>
    </row>
    <row r="561" spans="1:86" s="303" customFormat="1" outlineLevel="1">
      <c r="A561" s="303">
        <f t="shared" ca="1" si="632"/>
        <v>2</v>
      </c>
      <c r="B561" s="303" t="str">
        <f t="shared" ca="1" si="606"/>
        <v>EP4 LPD2 LPS3 LPM3</v>
      </c>
      <c r="C561" s="354">
        <f t="shared" si="628"/>
        <v>4</v>
      </c>
      <c r="D561" s="21">
        <v>0</v>
      </c>
      <c r="E561" s="354">
        <f t="shared" ca="1" si="634"/>
        <v>0</v>
      </c>
      <c r="F561" s="354">
        <f t="shared" ca="1" si="633"/>
        <v>0</v>
      </c>
      <c r="G561" s="354">
        <f t="shared" ca="1" si="629"/>
        <v>2</v>
      </c>
      <c r="H561" s="354">
        <f t="shared" ca="1" si="630"/>
        <v>3</v>
      </c>
      <c r="I561" s="354">
        <f t="shared" ca="1" si="631"/>
        <v>3</v>
      </c>
      <c r="BM561" s="303">
        <v>299</v>
      </c>
      <c r="BN561" s="147">
        <f t="shared" si="607"/>
        <v>0.08</v>
      </c>
      <c r="BO561" s="148">
        <f t="shared" si="608"/>
        <v>0</v>
      </c>
      <c r="BP561" s="149">
        <f t="shared" ca="1" si="609"/>
        <v>0</v>
      </c>
      <c r="BQ561" s="345">
        <f t="shared" ca="1" si="610"/>
        <v>0</v>
      </c>
      <c r="BR561" s="344">
        <f t="shared" ca="1" si="611"/>
        <v>-0.04</v>
      </c>
      <c r="BS561" s="343">
        <f t="shared" ca="1" si="612"/>
        <v>0.04</v>
      </c>
      <c r="BT561" s="342">
        <f t="shared" ca="1" si="613"/>
        <v>0.04</v>
      </c>
      <c r="BU561" s="147">
        <f t="shared" si="614"/>
        <v>0.08</v>
      </c>
      <c r="BV561" s="148">
        <f t="shared" si="615"/>
        <v>0</v>
      </c>
      <c r="BW561" s="149">
        <f t="shared" ca="1" si="616"/>
        <v>0</v>
      </c>
      <c r="BX561" s="345">
        <f t="shared" ca="1" si="617"/>
        <v>0</v>
      </c>
      <c r="BY561" s="344">
        <f t="shared" ca="1" si="618"/>
        <v>-0.04</v>
      </c>
      <c r="BZ561" s="343">
        <f t="shared" ca="1" si="619"/>
        <v>0.04</v>
      </c>
      <c r="CA561" s="342">
        <f t="shared" ca="1" si="620"/>
        <v>0.04</v>
      </c>
      <c r="CB561" s="147">
        <f t="shared" si="621"/>
        <v>0.08</v>
      </c>
      <c r="CC561" s="148">
        <f t="shared" si="622"/>
        <v>0</v>
      </c>
      <c r="CD561" s="149">
        <f t="shared" ca="1" si="623"/>
        <v>0</v>
      </c>
      <c r="CE561" s="345">
        <f t="shared" ca="1" si="624"/>
        <v>0</v>
      </c>
      <c r="CF561" s="344">
        <f t="shared" ca="1" si="625"/>
        <v>-0.04</v>
      </c>
      <c r="CG561" s="343">
        <f t="shared" ca="1" si="626"/>
        <v>0.04</v>
      </c>
      <c r="CH561" s="342">
        <f t="shared" ca="1" si="627"/>
        <v>0.04</v>
      </c>
    </row>
    <row r="562" spans="1:86" s="303" customFormat="1" outlineLevel="1">
      <c r="A562" s="303">
        <f t="shared" ca="1" si="632"/>
        <v>2</v>
      </c>
      <c r="B562" s="303" t="str">
        <f t="shared" ca="1" si="606"/>
        <v>EP4 LPD2 LPS3 LPM4</v>
      </c>
      <c r="C562" s="354">
        <f t="shared" si="628"/>
        <v>4</v>
      </c>
      <c r="D562" s="21">
        <v>0</v>
      </c>
      <c r="E562" s="354">
        <f t="shared" ca="1" si="634"/>
        <v>0</v>
      </c>
      <c r="F562" s="354">
        <f t="shared" ca="1" si="633"/>
        <v>0</v>
      </c>
      <c r="G562" s="354">
        <f t="shared" ca="1" si="629"/>
        <v>2</v>
      </c>
      <c r="H562" s="354">
        <f t="shared" ca="1" si="630"/>
        <v>3</v>
      </c>
      <c r="I562" s="354">
        <f t="shared" ca="1" si="631"/>
        <v>4</v>
      </c>
      <c r="BM562" s="303">
        <v>300</v>
      </c>
      <c r="BN562" s="147">
        <f t="shared" si="607"/>
        <v>0.08</v>
      </c>
      <c r="BO562" s="148">
        <f t="shared" si="608"/>
        <v>0</v>
      </c>
      <c r="BP562" s="149">
        <f t="shared" ca="1" si="609"/>
        <v>0</v>
      </c>
      <c r="BQ562" s="345">
        <f t="shared" ca="1" si="610"/>
        <v>0</v>
      </c>
      <c r="BR562" s="344">
        <f t="shared" ca="1" si="611"/>
        <v>-0.04</v>
      </c>
      <c r="BS562" s="343">
        <f t="shared" ca="1" si="612"/>
        <v>0.04</v>
      </c>
      <c r="BT562" s="342">
        <f t="shared" ca="1" si="613"/>
        <v>0.08</v>
      </c>
      <c r="BU562" s="147">
        <f t="shared" si="614"/>
        <v>0.08</v>
      </c>
      <c r="BV562" s="148">
        <f t="shared" si="615"/>
        <v>0</v>
      </c>
      <c r="BW562" s="149">
        <f t="shared" ca="1" si="616"/>
        <v>0</v>
      </c>
      <c r="BX562" s="345">
        <f t="shared" ca="1" si="617"/>
        <v>0</v>
      </c>
      <c r="BY562" s="344">
        <f t="shared" ca="1" si="618"/>
        <v>-0.04</v>
      </c>
      <c r="BZ562" s="343">
        <f t="shared" ca="1" si="619"/>
        <v>0.04</v>
      </c>
      <c r="CA562" s="342">
        <f t="shared" ca="1" si="620"/>
        <v>0.08</v>
      </c>
      <c r="CB562" s="147">
        <f t="shared" si="621"/>
        <v>0.08</v>
      </c>
      <c r="CC562" s="148">
        <f t="shared" si="622"/>
        <v>0</v>
      </c>
      <c r="CD562" s="149">
        <f t="shared" ca="1" si="623"/>
        <v>0</v>
      </c>
      <c r="CE562" s="345">
        <f t="shared" ca="1" si="624"/>
        <v>0</v>
      </c>
      <c r="CF562" s="344">
        <f t="shared" ca="1" si="625"/>
        <v>-0.04</v>
      </c>
      <c r="CG562" s="343">
        <f t="shared" ca="1" si="626"/>
        <v>0.04</v>
      </c>
      <c r="CH562" s="342">
        <f t="shared" ca="1" si="627"/>
        <v>0.08</v>
      </c>
    </row>
    <row r="563" spans="1:86" s="303" customFormat="1" outlineLevel="1">
      <c r="A563" s="303">
        <f t="shared" ca="1" si="632"/>
        <v>2</v>
      </c>
      <c r="B563" s="303" t="str">
        <f t="shared" ca="1" si="606"/>
        <v>EP4 LPD2 LPS4 LPM1</v>
      </c>
      <c r="C563" s="354">
        <f t="shared" si="628"/>
        <v>4</v>
      </c>
      <c r="D563" s="21">
        <v>0</v>
      </c>
      <c r="E563" s="354">
        <f t="shared" ca="1" si="634"/>
        <v>0</v>
      </c>
      <c r="F563" s="354">
        <f t="shared" ca="1" si="633"/>
        <v>0</v>
      </c>
      <c r="G563" s="354">
        <f t="shared" ca="1" si="629"/>
        <v>2</v>
      </c>
      <c r="H563" s="354">
        <f t="shared" ca="1" si="630"/>
        <v>4</v>
      </c>
      <c r="I563" s="354">
        <f t="shared" ca="1" si="631"/>
        <v>1</v>
      </c>
      <c r="BM563" s="303">
        <v>301</v>
      </c>
      <c r="BN563" s="147">
        <f t="shared" si="607"/>
        <v>0.08</v>
      </c>
      <c r="BO563" s="148">
        <f t="shared" si="608"/>
        <v>0</v>
      </c>
      <c r="BP563" s="149">
        <f t="shared" ca="1" si="609"/>
        <v>0</v>
      </c>
      <c r="BQ563" s="345">
        <f t="shared" ca="1" si="610"/>
        <v>0</v>
      </c>
      <c r="BR563" s="344">
        <f t="shared" ca="1" si="611"/>
        <v>-0.04</v>
      </c>
      <c r="BS563" s="343">
        <f t="shared" ca="1" si="612"/>
        <v>0.08</v>
      </c>
      <c r="BT563" s="342">
        <f t="shared" ca="1" si="613"/>
        <v>-0.05</v>
      </c>
      <c r="BU563" s="147">
        <f t="shared" si="614"/>
        <v>0.08</v>
      </c>
      <c r="BV563" s="148">
        <f t="shared" si="615"/>
        <v>0</v>
      </c>
      <c r="BW563" s="149">
        <f t="shared" ca="1" si="616"/>
        <v>0</v>
      </c>
      <c r="BX563" s="345">
        <f t="shared" ca="1" si="617"/>
        <v>0</v>
      </c>
      <c r="BY563" s="344">
        <f t="shared" ca="1" si="618"/>
        <v>-0.04</v>
      </c>
      <c r="BZ563" s="343">
        <f t="shared" ca="1" si="619"/>
        <v>0.08</v>
      </c>
      <c r="CA563" s="342">
        <f t="shared" ca="1" si="620"/>
        <v>-0.05</v>
      </c>
      <c r="CB563" s="147">
        <f t="shared" si="621"/>
        <v>0.08</v>
      </c>
      <c r="CC563" s="148">
        <f t="shared" si="622"/>
        <v>0</v>
      </c>
      <c r="CD563" s="149">
        <f t="shared" ca="1" si="623"/>
        <v>0</v>
      </c>
      <c r="CE563" s="345">
        <f t="shared" ca="1" si="624"/>
        <v>0</v>
      </c>
      <c r="CF563" s="344">
        <f t="shared" ca="1" si="625"/>
        <v>-0.04</v>
      </c>
      <c r="CG563" s="343">
        <f t="shared" ca="1" si="626"/>
        <v>0.08</v>
      </c>
      <c r="CH563" s="342">
        <f t="shared" ca="1" si="627"/>
        <v>-0.05</v>
      </c>
    </row>
    <row r="564" spans="1:86" s="303" customFormat="1" outlineLevel="1">
      <c r="A564" s="303">
        <f t="shared" ca="1" si="632"/>
        <v>2</v>
      </c>
      <c r="B564" s="303" t="str">
        <f t="shared" ca="1" si="606"/>
        <v>EP4 LPD2 LPS4 LPM2</v>
      </c>
      <c r="C564" s="354">
        <f t="shared" si="628"/>
        <v>4</v>
      </c>
      <c r="D564" s="21">
        <v>0</v>
      </c>
      <c r="E564" s="354">
        <f t="shared" ca="1" si="634"/>
        <v>0</v>
      </c>
      <c r="F564" s="354">
        <f t="shared" ca="1" si="633"/>
        <v>0</v>
      </c>
      <c r="G564" s="354">
        <f t="shared" ca="1" si="629"/>
        <v>2</v>
      </c>
      <c r="H564" s="354">
        <f t="shared" ca="1" si="630"/>
        <v>4</v>
      </c>
      <c r="I564" s="354">
        <f t="shared" ca="1" si="631"/>
        <v>2</v>
      </c>
      <c r="BM564" s="303">
        <v>302</v>
      </c>
      <c r="BN564" s="147">
        <f t="shared" si="607"/>
        <v>0.08</v>
      </c>
      <c r="BO564" s="148">
        <f t="shared" si="608"/>
        <v>0</v>
      </c>
      <c r="BP564" s="149">
        <f t="shared" ca="1" si="609"/>
        <v>0</v>
      </c>
      <c r="BQ564" s="345">
        <f t="shared" ca="1" si="610"/>
        <v>0</v>
      </c>
      <c r="BR564" s="344">
        <f t="shared" ca="1" si="611"/>
        <v>-0.04</v>
      </c>
      <c r="BS564" s="343">
        <f t="shared" ca="1" si="612"/>
        <v>0.08</v>
      </c>
      <c r="BT564" s="342">
        <f t="shared" ca="1" si="613"/>
        <v>0</v>
      </c>
      <c r="BU564" s="147">
        <f t="shared" si="614"/>
        <v>0.08</v>
      </c>
      <c r="BV564" s="148">
        <f t="shared" si="615"/>
        <v>0</v>
      </c>
      <c r="BW564" s="149">
        <f t="shared" ca="1" si="616"/>
        <v>0</v>
      </c>
      <c r="BX564" s="345">
        <f t="shared" ca="1" si="617"/>
        <v>0</v>
      </c>
      <c r="BY564" s="344">
        <f t="shared" ca="1" si="618"/>
        <v>-0.04</v>
      </c>
      <c r="BZ564" s="343">
        <f t="shared" ca="1" si="619"/>
        <v>0.08</v>
      </c>
      <c r="CA564" s="342">
        <f t="shared" ca="1" si="620"/>
        <v>0</v>
      </c>
      <c r="CB564" s="147">
        <f t="shared" si="621"/>
        <v>0.08</v>
      </c>
      <c r="CC564" s="148">
        <f t="shared" si="622"/>
        <v>0</v>
      </c>
      <c r="CD564" s="149">
        <f t="shared" ca="1" si="623"/>
        <v>0</v>
      </c>
      <c r="CE564" s="345">
        <f t="shared" ca="1" si="624"/>
        <v>0</v>
      </c>
      <c r="CF564" s="344">
        <f t="shared" ca="1" si="625"/>
        <v>-0.04</v>
      </c>
      <c r="CG564" s="343">
        <f t="shared" ca="1" si="626"/>
        <v>0.08</v>
      </c>
      <c r="CH564" s="342">
        <f t="shared" ca="1" si="627"/>
        <v>0</v>
      </c>
    </row>
    <row r="565" spans="1:86" s="303" customFormat="1" outlineLevel="1">
      <c r="A565" s="303">
        <f t="shared" ca="1" si="632"/>
        <v>2</v>
      </c>
      <c r="B565" s="303" t="str">
        <f t="shared" ca="1" si="606"/>
        <v>EP4 LPD2 LPS4 LPM3</v>
      </c>
      <c r="C565" s="354">
        <f t="shared" si="628"/>
        <v>4</v>
      </c>
      <c r="D565" s="21">
        <v>0</v>
      </c>
      <c r="E565" s="354">
        <f t="shared" ca="1" si="634"/>
        <v>0</v>
      </c>
      <c r="F565" s="354">
        <f t="shared" ca="1" si="633"/>
        <v>0</v>
      </c>
      <c r="G565" s="354">
        <f t="shared" ca="1" si="629"/>
        <v>2</v>
      </c>
      <c r="H565" s="354">
        <f t="shared" ca="1" si="630"/>
        <v>4</v>
      </c>
      <c r="I565" s="354">
        <f t="shared" ca="1" si="631"/>
        <v>3</v>
      </c>
      <c r="BM565" s="303">
        <v>303</v>
      </c>
      <c r="BN565" s="147">
        <f t="shared" si="607"/>
        <v>0.08</v>
      </c>
      <c r="BO565" s="148">
        <f t="shared" si="608"/>
        <v>0</v>
      </c>
      <c r="BP565" s="149">
        <f t="shared" ca="1" si="609"/>
        <v>0</v>
      </c>
      <c r="BQ565" s="345">
        <f t="shared" ca="1" si="610"/>
        <v>0</v>
      </c>
      <c r="BR565" s="344">
        <f t="shared" ca="1" si="611"/>
        <v>-0.04</v>
      </c>
      <c r="BS565" s="343">
        <f t="shared" ca="1" si="612"/>
        <v>0.08</v>
      </c>
      <c r="BT565" s="342">
        <f t="shared" ca="1" si="613"/>
        <v>0.04</v>
      </c>
      <c r="BU565" s="147">
        <f t="shared" si="614"/>
        <v>0.08</v>
      </c>
      <c r="BV565" s="148">
        <f t="shared" si="615"/>
        <v>0</v>
      </c>
      <c r="BW565" s="149">
        <f t="shared" ca="1" si="616"/>
        <v>0</v>
      </c>
      <c r="BX565" s="345">
        <f t="shared" ca="1" si="617"/>
        <v>0</v>
      </c>
      <c r="BY565" s="344">
        <f t="shared" ca="1" si="618"/>
        <v>-0.04</v>
      </c>
      <c r="BZ565" s="343">
        <f t="shared" ca="1" si="619"/>
        <v>0.08</v>
      </c>
      <c r="CA565" s="342">
        <f t="shared" ca="1" si="620"/>
        <v>0.04</v>
      </c>
      <c r="CB565" s="147">
        <f t="shared" si="621"/>
        <v>0.08</v>
      </c>
      <c r="CC565" s="148">
        <f t="shared" si="622"/>
        <v>0</v>
      </c>
      <c r="CD565" s="149">
        <f t="shared" ca="1" si="623"/>
        <v>0</v>
      </c>
      <c r="CE565" s="345">
        <f t="shared" ca="1" si="624"/>
        <v>0</v>
      </c>
      <c r="CF565" s="344">
        <f t="shared" ca="1" si="625"/>
        <v>-0.04</v>
      </c>
      <c r="CG565" s="343">
        <f t="shared" ca="1" si="626"/>
        <v>0.08</v>
      </c>
      <c r="CH565" s="342">
        <f t="shared" ca="1" si="627"/>
        <v>0.04</v>
      </c>
    </row>
    <row r="566" spans="1:86" s="303" customFormat="1" outlineLevel="1">
      <c r="A566" s="303">
        <f t="shared" ca="1" si="632"/>
        <v>2</v>
      </c>
      <c r="B566" s="303" t="str">
        <f t="shared" ca="1" si="606"/>
        <v>EP4 LPD2 LPS4 LPM4</v>
      </c>
      <c r="C566" s="354">
        <f t="shared" si="628"/>
        <v>4</v>
      </c>
      <c r="D566" s="21">
        <v>0</v>
      </c>
      <c r="E566" s="354">
        <f t="shared" ca="1" si="634"/>
        <v>0</v>
      </c>
      <c r="F566" s="354">
        <f t="shared" ca="1" si="633"/>
        <v>0</v>
      </c>
      <c r="G566" s="354">
        <f t="shared" ca="1" si="629"/>
        <v>2</v>
      </c>
      <c r="H566" s="354">
        <f t="shared" ca="1" si="630"/>
        <v>4</v>
      </c>
      <c r="I566" s="354">
        <f t="shared" ca="1" si="631"/>
        <v>4</v>
      </c>
      <c r="BM566" s="303">
        <v>304</v>
      </c>
      <c r="BN566" s="147">
        <f t="shared" si="607"/>
        <v>0.08</v>
      </c>
      <c r="BO566" s="148">
        <f t="shared" si="608"/>
        <v>0</v>
      </c>
      <c r="BP566" s="149">
        <f t="shared" ca="1" si="609"/>
        <v>0</v>
      </c>
      <c r="BQ566" s="345">
        <f t="shared" ca="1" si="610"/>
        <v>0</v>
      </c>
      <c r="BR566" s="344">
        <f t="shared" ca="1" si="611"/>
        <v>-0.04</v>
      </c>
      <c r="BS566" s="343">
        <f t="shared" ca="1" si="612"/>
        <v>0.08</v>
      </c>
      <c r="BT566" s="342">
        <f t="shared" ca="1" si="613"/>
        <v>0.08</v>
      </c>
      <c r="BU566" s="147">
        <f t="shared" si="614"/>
        <v>0.08</v>
      </c>
      <c r="BV566" s="148">
        <f t="shared" si="615"/>
        <v>0</v>
      </c>
      <c r="BW566" s="149">
        <f t="shared" ca="1" si="616"/>
        <v>0</v>
      </c>
      <c r="BX566" s="345">
        <f t="shared" ca="1" si="617"/>
        <v>0</v>
      </c>
      <c r="BY566" s="344">
        <f t="shared" ca="1" si="618"/>
        <v>-0.04</v>
      </c>
      <c r="BZ566" s="343">
        <f t="shared" ca="1" si="619"/>
        <v>0.08</v>
      </c>
      <c r="CA566" s="342">
        <f t="shared" ca="1" si="620"/>
        <v>0.08</v>
      </c>
      <c r="CB566" s="147">
        <f t="shared" si="621"/>
        <v>0.08</v>
      </c>
      <c r="CC566" s="148">
        <f t="shared" si="622"/>
        <v>0</v>
      </c>
      <c r="CD566" s="149">
        <f t="shared" ca="1" si="623"/>
        <v>0</v>
      </c>
      <c r="CE566" s="345">
        <f t="shared" ca="1" si="624"/>
        <v>0</v>
      </c>
      <c r="CF566" s="344">
        <f t="shared" ca="1" si="625"/>
        <v>-0.04</v>
      </c>
      <c r="CG566" s="343">
        <f t="shared" ca="1" si="626"/>
        <v>0.08</v>
      </c>
      <c r="CH566" s="342">
        <f t="shared" ca="1" si="627"/>
        <v>0.08</v>
      </c>
    </row>
    <row r="567" spans="1:86" s="303" customFormat="1" outlineLevel="1">
      <c r="A567" s="303">
        <f t="shared" ca="1" si="632"/>
        <v>2</v>
      </c>
      <c r="B567" s="303" t="str">
        <f t="shared" ca="1" si="606"/>
        <v>EP4 LPD3 LPS1 LPM1</v>
      </c>
      <c r="C567" s="354">
        <f t="shared" ref="C567:C598" si="635">MOD(C503,4)+1</f>
        <v>4</v>
      </c>
      <c r="D567" s="21">
        <v>0</v>
      </c>
      <c r="E567" s="354">
        <f t="shared" ca="1" si="634"/>
        <v>0</v>
      </c>
      <c r="F567" s="354">
        <f t="shared" ca="1" si="633"/>
        <v>0</v>
      </c>
      <c r="G567" s="354">
        <f t="shared" ca="1" si="629"/>
        <v>3</v>
      </c>
      <c r="H567" s="354">
        <f t="shared" ca="1" si="630"/>
        <v>1</v>
      </c>
      <c r="I567" s="354">
        <f t="shared" ca="1" si="631"/>
        <v>1</v>
      </c>
      <c r="BM567" s="303">
        <v>305</v>
      </c>
      <c r="BN567" s="147">
        <f t="shared" si="607"/>
        <v>0.08</v>
      </c>
      <c r="BO567" s="148">
        <f t="shared" si="608"/>
        <v>0</v>
      </c>
      <c r="BP567" s="149">
        <f t="shared" ca="1" si="609"/>
        <v>0</v>
      </c>
      <c r="BQ567" s="345">
        <f t="shared" ca="1" si="610"/>
        <v>0</v>
      </c>
      <c r="BR567" s="344">
        <f t="shared" ca="1" si="611"/>
        <v>0</v>
      </c>
      <c r="BS567" s="343">
        <f t="shared" ca="1" si="612"/>
        <v>-0.05</v>
      </c>
      <c r="BT567" s="342">
        <f t="shared" ca="1" si="613"/>
        <v>-0.05</v>
      </c>
      <c r="BU567" s="147">
        <f t="shared" si="614"/>
        <v>0.08</v>
      </c>
      <c r="BV567" s="148">
        <f t="shared" si="615"/>
        <v>0</v>
      </c>
      <c r="BW567" s="149">
        <f t="shared" ca="1" si="616"/>
        <v>0</v>
      </c>
      <c r="BX567" s="345">
        <f t="shared" ca="1" si="617"/>
        <v>0</v>
      </c>
      <c r="BY567" s="344">
        <f t="shared" ca="1" si="618"/>
        <v>0</v>
      </c>
      <c r="BZ567" s="343">
        <f t="shared" ca="1" si="619"/>
        <v>-0.05</v>
      </c>
      <c r="CA567" s="342">
        <f t="shared" ca="1" si="620"/>
        <v>-0.05</v>
      </c>
      <c r="CB567" s="147">
        <f t="shared" si="621"/>
        <v>0.08</v>
      </c>
      <c r="CC567" s="148">
        <f t="shared" si="622"/>
        <v>0</v>
      </c>
      <c r="CD567" s="149">
        <f t="shared" ca="1" si="623"/>
        <v>0</v>
      </c>
      <c r="CE567" s="345">
        <f t="shared" ca="1" si="624"/>
        <v>0</v>
      </c>
      <c r="CF567" s="344">
        <f t="shared" ca="1" si="625"/>
        <v>0</v>
      </c>
      <c r="CG567" s="343">
        <f t="shared" ca="1" si="626"/>
        <v>-0.05</v>
      </c>
      <c r="CH567" s="342">
        <f t="shared" ca="1" si="627"/>
        <v>-0.05</v>
      </c>
    </row>
    <row r="568" spans="1:86" s="303" customFormat="1" outlineLevel="1">
      <c r="A568" s="303">
        <f t="shared" ca="1" si="632"/>
        <v>2</v>
      </c>
      <c r="B568" s="303" t="str">
        <f t="shared" ca="1" si="606"/>
        <v>EP4 LPD3 LPS1 LPM2</v>
      </c>
      <c r="C568" s="354">
        <f t="shared" si="635"/>
        <v>4</v>
      </c>
      <c r="D568" s="21">
        <v>0</v>
      </c>
      <c r="E568" s="354">
        <f t="shared" ca="1" si="634"/>
        <v>0</v>
      </c>
      <c r="F568" s="354">
        <f t="shared" ca="1" si="633"/>
        <v>0</v>
      </c>
      <c r="G568" s="354">
        <f t="shared" ca="1" si="629"/>
        <v>3</v>
      </c>
      <c r="H568" s="354">
        <f t="shared" ca="1" si="630"/>
        <v>1</v>
      </c>
      <c r="I568" s="354">
        <f t="shared" ca="1" si="631"/>
        <v>2</v>
      </c>
      <c r="BM568" s="303">
        <v>306</v>
      </c>
      <c r="BN568" s="147">
        <f t="shared" si="607"/>
        <v>0.08</v>
      </c>
      <c r="BO568" s="148">
        <f t="shared" si="608"/>
        <v>0</v>
      </c>
      <c r="BP568" s="149">
        <f t="shared" ca="1" si="609"/>
        <v>0</v>
      </c>
      <c r="BQ568" s="345">
        <f t="shared" ca="1" si="610"/>
        <v>0</v>
      </c>
      <c r="BR568" s="344">
        <f t="shared" ca="1" si="611"/>
        <v>0</v>
      </c>
      <c r="BS568" s="343">
        <f t="shared" ca="1" si="612"/>
        <v>-0.05</v>
      </c>
      <c r="BT568" s="342">
        <f t="shared" ca="1" si="613"/>
        <v>0</v>
      </c>
      <c r="BU568" s="147">
        <f t="shared" si="614"/>
        <v>0.08</v>
      </c>
      <c r="BV568" s="148">
        <f t="shared" si="615"/>
        <v>0</v>
      </c>
      <c r="BW568" s="149">
        <f t="shared" ca="1" si="616"/>
        <v>0</v>
      </c>
      <c r="BX568" s="345">
        <f t="shared" ca="1" si="617"/>
        <v>0</v>
      </c>
      <c r="BY568" s="344">
        <f t="shared" ca="1" si="618"/>
        <v>0</v>
      </c>
      <c r="BZ568" s="343">
        <f t="shared" ca="1" si="619"/>
        <v>-0.05</v>
      </c>
      <c r="CA568" s="342">
        <f t="shared" ca="1" si="620"/>
        <v>0</v>
      </c>
      <c r="CB568" s="147">
        <f t="shared" si="621"/>
        <v>0.08</v>
      </c>
      <c r="CC568" s="148">
        <f t="shared" si="622"/>
        <v>0</v>
      </c>
      <c r="CD568" s="149">
        <f t="shared" ca="1" si="623"/>
        <v>0</v>
      </c>
      <c r="CE568" s="345">
        <f t="shared" ca="1" si="624"/>
        <v>0</v>
      </c>
      <c r="CF568" s="344">
        <f t="shared" ca="1" si="625"/>
        <v>0</v>
      </c>
      <c r="CG568" s="343">
        <f t="shared" ca="1" si="626"/>
        <v>-0.05</v>
      </c>
      <c r="CH568" s="342">
        <f t="shared" ca="1" si="627"/>
        <v>0</v>
      </c>
    </row>
    <row r="569" spans="1:86" s="303" customFormat="1" outlineLevel="1">
      <c r="A569" s="303">
        <f t="shared" ca="1" si="632"/>
        <v>2</v>
      </c>
      <c r="B569" s="303" t="str">
        <f t="shared" ca="1" si="606"/>
        <v>EP4 LPD3 LPS1 LPM3</v>
      </c>
      <c r="C569" s="354">
        <f t="shared" si="635"/>
        <v>4</v>
      </c>
      <c r="D569" s="21">
        <v>0</v>
      </c>
      <c r="E569" s="354">
        <f t="shared" ca="1" si="634"/>
        <v>0</v>
      </c>
      <c r="F569" s="354">
        <f t="shared" ca="1" si="633"/>
        <v>0</v>
      </c>
      <c r="G569" s="354">
        <f t="shared" ca="1" si="629"/>
        <v>3</v>
      </c>
      <c r="H569" s="354">
        <f t="shared" ca="1" si="630"/>
        <v>1</v>
      </c>
      <c r="I569" s="354">
        <f t="shared" ca="1" si="631"/>
        <v>3</v>
      </c>
      <c r="BM569" s="303">
        <v>307</v>
      </c>
      <c r="BN569" s="147">
        <f t="shared" si="607"/>
        <v>0.08</v>
      </c>
      <c r="BO569" s="148">
        <f t="shared" si="608"/>
        <v>0</v>
      </c>
      <c r="BP569" s="149">
        <f t="shared" ca="1" si="609"/>
        <v>0</v>
      </c>
      <c r="BQ569" s="345">
        <f t="shared" ca="1" si="610"/>
        <v>0</v>
      </c>
      <c r="BR569" s="344">
        <f t="shared" ca="1" si="611"/>
        <v>0</v>
      </c>
      <c r="BS569" s="343">
        <f t="shared" ca="1" si="612"/>
        <v>-0.05</v>
      </c>
      <c r="BT569" s="342">
        <f t="shared" ca="1" si="613"/>
        <v>0.04</v>
      </c>
      <c r="BU569" s="147">
        <f t="shared" si="614"/>
        <v>0.08</v>
      </c>
      <c r="BV569" s="148">
        <f t="shared" si="615"/>
        <v>0</v>
      </c>
      <c r="BW569" s="149">
        <f t="shared" ca="1" si="616"/>
        <v>0</v>
      </c>
      <c r="BX569" s="345">
        <f t="shared" ca="1" si="617"/>
        <v>0</v>
      </c>
      <c r="BY569" s="344">
        <f t="shared" ca="1" si="618"/>
        <v>0</v>
      </c>
      <c r="BZ569" s="343">
        <f t="shared" ca="1" si="619"/>
        <v>-0.05</v>
      </c>
      <c r="CA569" s="342">
        <f t="shared" ca="1" si="620"/>
        <v>0.04</v>
      </c>
      <c r="CB569" s="147">
        <f t="shared" si="621"/>
        <v>0.08</v>
      </c>
      <c r="CC569" s="148">
        <f t="shared" si="622"/>
        <v>0</v>
      </c>
      <c r="CD569" s="149">
        <f t="shared" ca="1" si="623"/>
        <v>0</v>
      </c>
      <c r="CE569" s="345">
        <f t="shared" ca="1" si="624"/>
        <v>0</v>
      </c>
      <c r="CF569" s="344">
        <f t="shared" ca="1" si="625"/>
        <v>0</v>
      </c>
      <c r="CG569" s="343">
        <f t="shared" ca="1" si="626"/>
        <v>-0.05</v>
      </c>
      <c r="CH569" s="342">
        <f t="shared" ca="1" si="627"/>
        <v>0.04</v>
      </c>
    </row>
    <row r="570" spans="1:86" s="303" customFormat="1" outlineLevel="1">
      <c r="A570" s="303">
        <f t="shared" ca="1" si="632"/>
        <v>2</v>
      </c>
      <c r="B570" s="303" t="str">
        <f t="shared" ca="1" si="606"/>
        <v>EP4 LPD3 LPS1 LPM4</v>
      </c>
      <c r="C570" s="354">
        <f t="shared" si="635"/>
        <v>4</v>
      </c>
      <c r="D570" s="21">
        <v>0</v>
      </c>
      <c r="E570" s="354">
        <f t="shared" ca="1" si="634"/>
        <v>0</v>
      </c>
      <c r="F570" s="354">
        <f t="shared" ca="1" si="633"/>
        <v>0</v>
      </c>
      <c r="G570" s="354">
        <f t="shared" ca="1" si="629"/>
        <v>3</v>
      </c>
      <c r="H570" s="354">
        <f t="shared" ca="1" si="630"/>
        <v>1</v>
      </c>
      <c r="I570" s="354">
        <f t="shared" ca="1" si="631"/>
        <v>4</v>
      </c>
      <c r="BM570" s="303">
        <v>308</v>
      </c>
      <c r="BN570" s="147">
        <f t="shared" si="607"/>
        <v>0.08</v>
      </c>
      <c r="BO570" s="148">
        <f t="shared" si="608"/>
        <v>0</v>
      </c>
      <c r="BP570" s="149">
        <f t="shared" ca="1" si="609"/>
        <v>0</v>
      </c>
      <c r="BQ570" s="345">
        <f t="shared" ca="1" si="610"/>
        <v>0</v>
      </c>
      <c r="BR570" s="344">
        <f t="shared" ca="1" si="611"/>
        <v>0</v>
      </c>
      <c r="BS570" s="343">
        <f t="shared" ca="1" si="612"/>
        <v>-0.05</v>
      </c>
      <c r="BT570" s="342">
        <f t="shared" ca="1" si="613"/>
        <v>0.08</v>
      </c>
      <c r="BU570" s="147">
        <f t="shared" si="614"/>
        <v>0.08</v>
      </c>
      <c r="BV570" s="148">
        <f t="shared" si="615"/>
        <v>0</v>
      </c>
      <c r="BW570" s="149">
        <f t="shared" ca="1" si="616"/>
        <v>0</v>
      </c>
      <c r="BX570" s="345">
        <f t="shared" ca="1" si="617"/>
        <v>0</v>
      </c>
      <c r="BY570" s="344">
        <f t="shared" ca="1" si="618"/>
        <v>0</v>
      </c>
      <c r="BZ570" s="343">
        <f t="shared" ca="1" si="619"/>
        <v>-0.05</v>
      </c>
      <c r="CA570" s="342">
        <f t="shared" ca="1" si="620"/>
        <v>0.08</v>
      </c>
      <c r="CB570" s="147">
        <f t="shared" si="621"/>
        <v>0.08</v>
      </c>
      <c r="CC570" s="148">
        <f t="shared" si="622"/>
        <v>0</v>
      </c>
      <c r="CD570" s="149">
        <f t="shared" ca="1" si="623"/>
        <v>0</v>
      </c>
      <c r="CE570" s="345">
        <f t="shared" ca="1" si="624"/>
        <v>0</v>
      </c>
      <c r="CF570" s="344">
        <f t="shared" ca="1" si="625"/>
        <v>0</v>
      </c>
      <c r="CG570" s="343">
        <f t="shared" ca="1" si="626"/>
        <v>-0.05</v>
      </c>
      <c r="CH570" s="342">
        <f t="shared" ca="1" si="627"/>
        <v>0.08</v>
      </c>
    </row>
    <row r="571" spans="1:86" s="303" customFormat="1" outlineLevel="1">
      <c r="A571" s="303">
        <f t="shared" ca="1" si="632"/>
        <v>2</v>
      </c>
      <c r="B571" s="303" t="str">
        <f t="shared" ca="1" si="606"/>
        <v>EP4 LPD3 LPS2 LPM1</v>
      </c>
      <c r="C571" s="354">
        <f t="shared" si="635"/>
        <v>4</v>
      </c>
      <c r="D571" s="21">
        <v>0</v>
      </c>
      <c r="E571" s="354">
        <f t="shared" ca="1" si="634"/>
        <v>0</v>
      </c>
      <c r="F571" s="354">
        <f t="shared" ca="1" si="633"/>
        <v>0</v>
      </c>
      <c r="G571" s="354">
        <f t="shared" ca="1" si="629"/>
        <v>3</v>
      </c>
      <c r="H571" s="354">
        <f t="shared" ca="1" si="630"/>
        <v>2</v>
      </c>
      <c r="I571" s="354">
        <f t="shared" ca="1" si="631"/>
        <v>1</v>
      </c>
      <c r="BM571" s="303">
        <v>309</v>
      </c>
      <c r="BN571" s="147">
        <f t="shared" si="607"/>
        <v>0.08</v>
      </c>
      <c r="BO571" s="148">
        <f t="shared" si="608"/>
        <v>0</v>
      </c>
      <c r="BP571" s="149">
        <f t="shared" ca="1" si="609"/>
        <v>0</v>
      </c>
      <c r="BQ571" s="345">
        <f t="shared" ca="1" si="610"/>
        <v>0</v>
      </c>
      <c r="BR571" s="344">
        <f t="shared" ca="1" si="611"/>
        <v>0</v>
      </c>
      <c r="BS571" s="343">
        <f t="shared" ca="1" si="612"/>
        <v>0</v>
      </c>
      <c r="BT571" s="342">
        <f t="shared" ca="1" si="613"/>
        <v>-0.05</v>
      </c>
      <c r="BU571" s="147">
        <f t="shared" si="614"/>
        <v>0.08</v>
      </c>
      <c r="BV571" s="148">
        <f t="shared" si="615"/>
        <v>0</v>
      </c>
      <c r="BW571" s="149">
        <f t="shared" ca="1" si="616"/>
        <v>0</v>
      </c>
      <c r="BX571" s="345">
        <f t="shared" ca="1" si="617"/>
        <v>0</v>
      </c>
      <c r="BY571" s="344">
        <f t="shared" ca="1" si="618"/>
        <v>0</v>
      </c>
      <c r="BZ571" s="343">
        <f t="shared" ca="1" si="619"/>
        <v>0</v>
      </c>
      <c r="CA571" s="342">
        <f t="shared" ca="1" si="620"/>
        <v>-0.05</v>
      </c>
      <c r="CB571" s="147">
        <f t="shared" si="621"/>
        <v>0.08</v>
      </c>
      <c r="CC571" s="148">
        <f t="shared" si="622"/>
        <v>0</v>
      </c>
      <c r="CD571" s="149">
        <f t="shared" ca="1" si="623"/>
        <v>0</v>
      </c>
      <c r="CE571" s="345">
        <f t="shared" ca="1" si="624"/>
        <v>0</v>
      </c>
      <c r="CF571" s="344">
        <f t="shared" ca="1" si="625"/>
        <v>0</v>
      </c>
      <c r="CG571" s="343">
        <f t="shared" ca="1" si="626"/>
        <v>0</v>
      </c>
      <c r="CH571" s="342">
        <f t="shared" ca="1" si="627"/>
        <v>-0.05</v>
      </c>
    </row>
    <row r="572" spans="1:86" s="303" customFormat="1" outlineLevel="1">
      <c r="A572" s="303">
        <f t="shared" ca="1" si="632"/>
        <v>2</v>
      </c>
      <c r="B572" s="303" t="str">
        <f t="shared" ca="1" si="606"/>
        <v>EP4 LPD3 LPS2 LPM2</v>
      </c>
      <c r="C572" s="354">
        <f t="shared" si="635"/>
        <v>4</v>
      </c>
      <c r="D572" s="21">
        <v>0</v>
      </c>
      <c r="E572" s="354">
        <f t="shared" ca="1" si="634"/>
        <v>0</v>
      </c>
      <c r="F572" s="354">
        <f t="shared" ca="1" si="633"/>
        <v>0</v>
      </c>
      <c r="G572" s="354">
        <f t="shared" ca="1" si="629"/>
        <v>3</v>
      </c>
      <c r="H572" s="354">
        <f t="shared" ca="1" si="630"/>
        <v>2</v>
      </c>
      <c r="I572" s="354">
        <f t="shared" ca="1" si="631"/>
        <v>2</v>
      </c>
      <c r="BM572" s="303">
        <v>310</v>
      </c>
      <c r="BN572" s="147">
        <f t="shared" si="607"/>
        <v>0.08</v>
      </c>
      <c r="BO572" s="148">
        <f t="shared" si="608"/>
        <v>0</v>
      </c>
      <c r="BP572" s="149">
        <f t="shared" ca="1" si="609"/>
        <v>0</v>
      </c>
      <c r="BQ572" s="345">
        <f t="shared" ca="1" si="610"/>
        <v>0</v>
      </c>
      <c r="BR572" s="344">
        <f t="shared" ca="1" si="611"/>
        <v>0</v>
      </c>
      <c r="BS572" s="343">
        <f t="shared" ca="1" si="612"/>
        <v>0</v>
      </c>
      <c r="BT572" s="342">
        <f t="shared" ca="1" si="613"/>
        <v>0</v>
      </c>
      <c r="BU572" s="147">
        <f t="shared" si="614"/>
        <v>0.08</v>
      </c>
      <c r="BV572" s="148">
        <f t="shared" si="615"/>
        <v>0</v>
      </c>
      <c r="BW572" s="149">
        <f t="shared" ca="1" si="616"/>
        <v>0</v>
      </c>
      <c r="BX572" s="345">
        <f t="shared" ca="1" si="617"/>
        <v>0</v>
      </c>
      <c r="BY572" s="344">
        <f t="shared" ca="1" si="618"/>
        <v>0</v>
      </c>
      <c r="BZ572" s="343">
        <f t="shared" ca="1" si="619"/>
        <v>0</v>
      </c>
      <c r="CA572" s="342">
        <f t="shared" ca="1" si="620"/>
        <v>0</v>
      </c>
      <c r="CB572" s="147">
        <f t="shared" si="621"/>
        <v>0.08</v>
      </c>
      <c r="CC572" s="148">
        <f t="shared" si="622"/>
        <v>0</v>
      </c>
      <c r="CD572" s="149">
        <f t="shared" ca="1" si="623"/>
        <v>0</v>
      </c>
      <c r="CE572" s="345">
        <f t="shared" ca="1" si="624"/>
        <v>0</v>
      </c>
      <c r="CF572" s="344">
        <f t="shared" ca="1" si="625"/>
        <v>0</v>
      </c>
      <c r="CG572" s="343">
        <f t="shared" ca="1" si="626"/>
        <v>0</v>
      </c>
      <c r="CH572" s="342">
        <f t="shared" ca="1" si="627"/>
        <v>0</v>
      </c>
    </row>
    <row r="573" spans="1:86" s="303" customFormat="1" outlineLevel="1">
      <c r="A573" s="303">
        <f t="shared" ca="1" si="632"/>
        <v>2</v>
      </c>
      <c r="B573" s="303" t="str">
        <f t="shared" ca="1" si="606"/>
        <v>EP4 LPD3 LPS2 LPM3</v>
      </c>
      <c r="C573" s="354">
        <f t="shared" si="635"/>
        <v>4</v>
      </c>
      <c r="D573" s="21">
        <v>0</v>
      </c>
      <c r="E573" s="354">
        <f t="shared" ca="1" si="634"/>
        <v>0</v>
      </c>
      <c r="F573" s="354">
        <f t="shared" ca="1" si="633"/>
        <v>0</v>
      </c>
      <c r="G573" s="354">
        <f t="shared" ca="1" si="629"/>
        <v>3</v>
      </c>
      <c r="H573" s="354">
        <f t="shared" ca="1" si="630"/>
        <v>2</v>
      </c>
      <c r="I573" s="354">
        <f t="shared" ca="1" si="631"/>
        <v>3</v>
      </c>
      <c r="BM573" s="303">
        <v>311</v>
      </c>
      <c r="BN573" s="147">
        <f t="shared" si="607"/>
        <v>0.08</v>
      </c>
      <c r="BO573" s="148">
        <f t="shared" si="608"/>
        <v>0</v>
      </c>
      <c r="BP573" s="149">
        <f t="shared" ca="1" si="609"/>
        <v>0</v>
      </c>
      <c r="BQ573" s="345">
        <f t="shared" ca="1" si="610"/>
        <v>0</v>
      </c>
      <c r="BR573" s="344">
        <f t="shared" ca="1" si="611"/>
        <v>0</v>
      </c>
      <c r="BS573" s="343">
        <f t="shared" ca="1" si="612"/>
        <v>0</v>
      </c>
      <c r="BT573" s="342">
        <f t="shared" ca="1" si="613"/>
        <v>0.04</v>
      </c>
      <c r="BU573" s="147">
        <f t="shared" si="614"/>
        <v>0.08</v>
      </c>
      <c r="BV573" s="148">
        <f t="shared" si="615"/>
        <v>0</v>
      </c>
      <c r="BW573" s="149">
        <f t="shared" ca="1" si="616"/>
        <v>0</v>
      </c>
      <c r="BX573" s="345">
        <f t="shared" ca="1" si="617"/>
        <v>0</v>
      </c>
      <c r="BY573" s="344">
        <f t="shared" ca="1" si="618"/>
        <v>0</v>
      </c>
      <c r="BZ573" s="343">
        <f t="shared" ca="1" si="619"/>
        <v>0</v>
      </c>
      <c r="CA573" s="342">
        <f t="shared" ca="1" si="620"/>
        <v>0.04</v>
      </c>
      <c r="CB573" s="147">
        <f t="shared" si="621"/>
        <v>0.08</v>
      </c>
      <c r="CC573" s="148">
        <f t="shared" si="622"/>
        <v>0</v>
      </c>
      <c r="CD573" s="149">
        <f t="shared" ca="1" si="623"/>
        <v>0</v>
      </c>
      <c r="CE573" s="345">
        <f t="shared" ca="1" si="624"/>
        <v>0</v>
      </c>
      <c r="CF573" s="344">
        <f t="shared" ca="1" si="625"/>
        <v>0</v>
      </c>
      <c r="CG573" s="343">
        <f t="shared" ca="1" si="626"/>
        <v>0</v>
      </c>
      <c r="CH573" s="342">
        <f t="shared" ca="1" si="627"/>
        <v>0.04</v>
      </c>
    </row>
    <row r="574" spans="1:86" s="303" customFormat="1" outlineLevel="1">
      <c r="A574" s="303">
        <f t="shared" ca="1" si="632"/>
        <v>2</v>
      </c>
      <c r="B574" s="303" t="str">
        <f t="shared" ca="1" si="606"/>
        <v>EP4 LPD3 LPS2 LPM4</v>
      </c>
      <c r="C574" s="354">
        <f t="shared" si="635"/>
        <v>4</v>
      </c>
      <c r="D574" s="21">
        <v>0</v>
      </c>
      <c r="E574" s="354">
        <f t="shared" ca="1" si="634"/>
        <v>0</v>
      </c>
      <c r="F574" s="354">
        <f t="shared" ca="1" si="633"/>
        <v>0</v>
      </c>
      <c r="G574" s="354">
        <f t="shared" ca="1" si="629"/>
        <v>3</v>
      </c>
      <c r="H574" s="354">
        <f t="shared" ca="1" si="630"/>
        <v>2</v>
      </c>
      <c r="I574" s="354">
        <f t="shared" ca="1" si="631"/>
        <v>4</v>
      </c>
      <c r="BM574" s="303">
        <v>312</v>
      </c>
      <c r="BN574" s="147">
        <f t="shared" si="607"/>
        <v>0.08</v>
      </c>
      <c r="BO574" s="148">
        <f t="shared" si="608"/>
        <v>0</v>
      </c>
      <c r="BP574" s="149">
        <f t="shared" ca="1" si="609"/>
        <v>0</v>
      </c>
      <c r="BQ574" s="345">
        <f t="shared" ca="1" si="610"/>
        <v>0</v>
      </c>
      <c r="BR574" s="344">
        <f t="shared" ca="1" si="611"/>
        <v>0</v>
      </c>
      <c r="BS574" s="343">
        <f t="shared" ca="1" si="612"/>
        <v>0</v>
      </c>
      <c r="BT574" s="342">
        <f t="shared" ca="1" si="613"/>
        <v>0.08</v>
      </c>
      <c r="BU574" s="147">
        <f t="shared" si="614"/>
        <v>0.08</v>
      </c>
      <c r="BV574" s="148">
        <f t="shared" si="615"/>
        <v>0</v>
      </c>
      <c r="BW574" s="149">
        <f t="shared" ca="1" si="616"/>
        <v>0</v>
      </c>
      <c r="BX574" s="345">
        <f t="shared" ca="1" si="617"/>
        <v>0</v>
      </c>
      <c r="BY574" s="344">
        <f t="shared" ca="1" si="618"/>
        <v>0</v>
      </c>
      <c r="BZ574" s="343">
        <f t="shared" ca="1" si="619"/>
        <v>0</v>
      </c>
      <c r="CA574" s="342">
        <f t="shared" ca="1" si="620"/>
        <v>0.08</v>
      </c>
      <c r="CB574" s="147">
        <f t="shared" si="621"/>
        <v>0.08</v>
      </c>
      <c r="CC574" s="148">
        <f t="shared" si="622"/>
        <v>0</v>
      </c>
      <c r="CD574" s="149">
        <f t="shared" ca="1" si="623"/>
        <v>0</v>
      </c>
      <c r="CE574" s="345">
        <f t="shared" ca="1" si="624"/>
        <v>0</v>
      </c>
      <c r="CF574" s="344">
        <f t="shared" ca="1" si="625"/>
        <v>0</v>
      </c>
      <c r="CG574" s="343">
        <f t="shared" ca="1" si="626"/>
        <v>0</v>
      </c>
      <c r="CH574" s="342">
        <f t="shared" ca="1" si="627"/>
        <v>0.08</v>
      </c>
    </row>
    <row r="575" spans="1:86" s="303" customFormat="1" outlineLevel="1">
      <c r="A575" s="303">
        <f t="shared" ca="1" si="632"/>
        <v>2</v>
      </c>
      <c r="B575" s="303" t="str">
        <f t="shared" ca="1" si="606"/>
        <v>EP4 LPD3 LPS3 LPM1</v>
      </c>
      <c r="C575" s="354">
        <f t="shared" si="635"/>
        <v>4</v>
      </c>
      <c r="D575" s="21">
        <v>0</v>
      </c>
      <c r="E575" s="354">
        <f t="shared" ca="1" si="634"/>
        <v>0</v>
      </c>
      <c r="F575" s="354">
        <f t="shared" ca="1" si="633"/>
        <v>0</v>
      </c>
      <c r="G575" s="354">
        <f t="shared" ca="1" si="629"/>
        <v>3</v>
      </c>
      <c r="H575" s="354">
        <f t="shared" ca="1" si="630"/>
        <v>3</v>
      </c>
      <c r="I575" s="354">
        <f t="shared" ca="1" si="631"/>
        <v>1</v>
      </c>
      <c r="BM575" s="303">
        <v>313</v>
      </c>
      <c r="BN575" s="147">
        <f t="shared" si="607"/>
        <v>0.08</v>
      </c>
      <c r="BO575" s="148">
        <f t="shared" si="608"/>
        <v>0</v>
      </c>
      <c r="BP575" s="149">
        <f t="shared" ca="1" si="609"/>
        <v>0</v>
      </c>
      <c r="BQ575" s="345">
        <f t="shared" ca="1" si="610"/>
        <v>0</v>
      </c>
      <c r="BR575" s="344">
        <f t="shared" ca="1" si="611"/>
        <v>0</v>
      </c>
      <c r="BS575" s="343">
        <f t="shared" ca="1" si="612"/>
        <v>0.04</v>
      </c>
      <c r="BT575" s="342">
        <f t="shared" ca="1" si="613"/>
        <v>-0.05</v>
      </c>
      <c r="BU575" s="147">
        <f t="shared" si="614"/>
        <v>0.08</v>
      </c>
      <c r="BV575" s="148">
        <f t="shared" si="615"/>
        <v>0</v>
      </c>
      <c r="BW575" s="149">
        <f t="shared" ca="1" si="616"/>
        <v>0</v>
      </c>
      <c r="BX575" s="345">
        <f t="shared" ca="1" si="617"/>
        <v>0</v>
      </c>
      <c r="BY575" s="344">
        <f t="shared" ca="1" si="618"/>
        <v>0</v>
      </c>
      <c r="BZ575" s="343">
        <f t="shared" ca="1" si="619"/>
        <v>0.04</v>
      </c>
      <c r="CA575" s="342">
        <f t="shared" ca="1" si="620"/>
        <v>-0.05</v>
      </c>
      <c r="CB575" s="147">
        <f t="shared" si="621"/>
        <v>0.08</v>
      </c>
      <c r="CC575" s="148">
        <f t="shared" si="622"/>
        <v>0</v>
      </c>
      <c r="CD575" s="149">
        <f t="shared" ca="1" si="623"/>
        <v>0</v>
      </c>
      <c r="CE575" s="345">
        <f t="shared" ca="1" si="624"/>
        <v>0</v>
      </c>
      <c r="CF575" s="344">
        <f t="shared" ca="1" si="625"/>
        <v>0</v>
      </c>
      <c r="CG575" s="343">
        <f t="shared" ca="1" si="626"/>
        <v>0.04</v>
      </c>
      <c r="CH575" s="342">
        <f t="shared" ca="1" si="627"/>
        <v>-0.05</v>
      </c>
    </row>
    <row r="576" spans="1:86" s="303" customFormat="1" outlineLevel="1">
      <c r="A576" s="303">
        <f t="shared" ca="1" si="632"/>
        <v>2</v>
      </c>
      <c r="B576" s="303" t="str">
        <f t="shared" ca="1" si="606"/>
        <v>EP4 LPD3 LPS3 LPM2</v>
      </c>
      <c r="C576" s="354">
        <f t="shared" si="635"/>
        <v>4</v>
      </c>
      <c r="D576" s="21">
        <v>0</v>
      </c>
      <c r="E576" s="354">
        <f t="shared" ca="1" si="634"/>
        <v>0</v>
      </c>
      <c r="F576" s="354">
        <f t="shared" ca="1" si="633"/>
        <v>0</v>
      </c>
      <c r="G576" s="354">
        <f t="shared" ca="1" si="629"/>
        <v>3</v>
      </c>
      <c r="H576" s="354">
        <f t="shared" ca="1" si="630"/>
        <v>3</v>
      </c>
      <c r="I576" s="354">
        <f t="shared" ca="1" si="631"/>
        <v>2</v>
      </c>
      <c r="BM576" s="303">
        <v>314</v>
      </c>
      <c r="BN576" s="147">
        <f t="shared" si="607"/>
        <v>0.08</v>
      </c>
      <c r="BO576" s="148">
        <f t="shared" si="608"/>
        <v>0</v>
      </c>
      <c r="BP576" s="149">
        <f t="shared" ca="1" si="609"/>
        <v>0</v>
      </c>
      <c r="BQ576" s="345">
        <f t="shared" ca="1" si="610"/>
        <v>0</v>
      </c>
      <c r="BR576" s="344">
        <f t="shared" ca="1" si="611"/>
        <v>0</v>
      </c>
      <c r="BS576" s="343">
        <f t="shared" ca="1" si="612"/>
        <v>0.04</v>
      </c>
      <c r="BT576" s="342">
        <f t="shared" ca="1" si="613"/>
        <v>0</v>
      </c>
      <c r="BU576" s="147">
        <f t="shared" si="614"/>
        <v>0.08</v>
      </c>
      <c r="BV576" s="148">
        <f t="shared" si="615"/>
        <v>0</v>
      </c>
      <c r="BW576" s="149">
        <f t="shared" ca="1" si="616"/>
        <v>0</v>
      </c>
      <c r="BX576" s="345">
        <f t="shared" ca="1" si="617"/>
        <v>0</v>
      </c>
      <c r="BY576" s="344">
        <f t="shared" ca="1" si="618"/>
        <v>0</v>
      </c>
      <c r="BZ576" s="343">
        <f t="shared" ca="1" si="619"/>
        <v>0.04</v>
      </c>
      <c r="CA576" s="342">
        <f t="shared" ca="1" si="620"/>
        <v>0</v>
      </c>
      <c r="CB576" s="147">
        <f t="shared" si="621"/>
        <v>0.08</v>
      </c>
      <c r="CC576" s="148">
        <f t="shared" si="622"/>
        <v>0</v>
      </c>
      <c r="CD576" s="149">
        <f t="shared" ca="1" si="623"/>
        <v>0</v>
      </c>
      <c r="CE576" s="345">
        <f t="shared" ca="1" si="624"/>
        <v>0</v>
      </c>
      <c r="CF576" s="344">
        <f t="shared" ca="1" si="625"/>
        <v>0</v>
      </c>
      <c r="CG576" s="343">
        <f t="shared" ca="1" si="626"/>
        <v>0.04</v>
      </c>
      <c r="CH576" s="342">
        <f t="shared" ca="1" si="627"/>
        <v>0</v>
      </c>
    </row>
    <row r="577" spans="1:86" s="303" customFormat="1" outlineLevel="1">
      <c r="A577" s="303">
        <f t="shared" ca="1" si="632"/>
        <v>2</v>
      </c>
      <c r="B577" s="303" t="str">
        <f t="shared" ca="1" si="606"/>
        <v>EP4 LPD3 LPS3 LPM3</v>
      </c>
      <c r="C577" s="354">
        <f t="shared" si="635"/>
        <v>4</v>
      </c>
      <c r="D577" s="21">
        <v>0</v>
      </c>
      <c r="E577" s="354">
        <f t="shared" ca="1" si="634"/>
        <v>0</v>
      </c>
      <c r="F577" s="354">
        <f t="shared" ca="1" si="633"/>
        <v>0</v>
      </c>
      <c r="G577" s="354">
        <f t="shared" ca="1" si="629"/>
        <v>3</v>
      </c>
      <c r="H577" s="354">
        <f t="shared" ca="1" si="630"/>
        <v>3</v>
      </c>
      <c r="I577" s="354">
        <f t="shared" ca="1" si="631"/>
        <v>3</v>
      </c>
      <c r="BM577" s="303">
        <v>315</v>
      </c>
      <c r="BN577" s="147">
        <f t="shared" si="607"/>
        <v>0.08</v>
      </c>
      <c r="BO577" s="148">
        <f t="shared" si="608"/>
        <v>0</v>
      </c>
      <c r="BP577" s="149">
        <f t="shared" ca="1" si="609"/>
        <v>0</v>
      </c>
      <c r="BQ577" s="345">
        <f t="shared" ca="1" si="610"/>
        <v>0</v>
      </c>
      <c r="BR577" s="344">
        <f t="shared" ca="1" si="611"/>
        <v>0</v>
      </c>
      <c r="BS577" s="343">
        <f t="shared" ca="1" si="612"/>
        <v>0.04</v>
      </c>
      <c r="BT577" s="342">
        <f t="shared" ca="1" si="613"/>
        <v>0.04</v>
      </c>
      <c r="BU577" s="147">
        <f t="shared" si="614"/>
        <v>0.08</v>
      </c>
      <c r="BV577" s="148">
        <f t="shared" si="615"/>
        <v>0</v>
      </c>
      <c r="BW577" s="149">
        <f t="shared" ca="1" si="616"/>
        <v>0</v>
      </c>
      <c r="BX577" s="345">
        <f t="shared" ca="1" si="617"/>
        <v>0</v>
      </c>
      <c r="BY577" s="344">
        <f t="shared" ca="1" si="618"/>
        <v>0</v>
      </c>
      <c r="BZ577" s="343">
        <f t="shared" ca="1" si="619"/>
        <v>0.04</v>
      </c>
      <c r="CA577" s="342">
        <f t="shared" ca="1" si="620"/>
        <v>0.04</v>
      </c>
      <c r="CB577" s="147">
        <f t="shared" si="621"/>
        <v>0.08</v>
      </c>
      <c r="CC577" s="148">
        <f t="shared" si="622"/>
        <v>0</v>
      </c>
      <c r="CD577" s="149">
        <f t="shared" ca="1" si="623"/>
        <v>0</v>
      </c>
      <c r="CE577" s="345">
        <f t="shared" ca="1" si="624"/>
        <v>0</v>
      </c>
      <c r="CF577" s="344">
        <f t="shared" ca="1" si="625"/>
        <v>0</v>
      </c>
      <c r="CG577" s="343">
        <f t="shared" ca="1" si="626"/>
        <v>0.04</v>
      </c>
      <c r="CH577" s="342">
        <f t="shared" ca="1" si="627"/>
        <v>0.04</v>
      </c>
    </row>
    <row r="578" spans="1:86" s="303" customFormat="1" outlineLevel="1">
      <c r="A578" s="303">
        <f t="shared" ca="1" si="632"/>
        <v>2</v>
      </c>
      <c r="B578" s="303" t="str">
        <f t="shared" ca="1" si="606"/>
        <v>EP4 LPD3 LPS3 LPM4</v>
      </c>
      <c r="C578" s="354">
        <f t="shared" si="635"/>
        <v>4</v>
      </c>
      <c r="D578" s="21">
        <v>0</v>
      </c>
      <c r="E578" s="354">
        <f t="shared" ca="1" si="634"/>
        <v>0</v>
      </c>
      <c r="F578" s="354">
        <f t="shared" ca="1" si="633"/>
        <v>0</v>
      </c>
      <c r="G578" s="354">
        <f t="shared" ca="1" si="629"/>
        <v>3</v>
      </c>
      <c r="H578" s="354">
        <f t="shared" ca="1" si="630"/>
        <v>3</v>
      </c>
      <c r="I578" s="354">
        <f t="shared" ca="1" si="631"/>
        <v>4</v>
      </c>
      <c r="BM578" s="303">
        <v>316</v>
      </c>
      <c r="BN578" s="147">
        <f t="shared" si="607"/>
        <v>0.08</v>
      </c>
      <c r="BO578" s="148">
        <f t="shared" si="608"/>
        <v>0</v>
      </c>
      <c r="BP578" s="149">
        <f t="shared" ca="1" si="609"/>
        <v>0</v>
      </c>
      <c r="BQ578" s="345">
        <f t="shared" ca="1" si="610"/>
        <v>0</v>
      </c>
      <c r="BR578" s="344">
        <f t="shared" ca="1" si="611"/>
        <v>0</v>
      </c>
      <c r="BS578" s="343">
        <f t="shared" ca="1" si="612"/>
        <v>0.04</v>
      </c>
      <c r="BT578" s="342">
        <f t="shared" ca="1" si="613"/>
        <v>0.08</v>
      </c>
      <c r="BU578" s="147">
        <f t="shared" si="614"/>
        <v>0.08</v>
      </c>
      <c r="BV578" s="148">
        <f t="shared" si="615"/>
        <v>0</v>
      </c>
      <c r="BW578" s="149">
        <f t="shared" ca="1" si="616"/>
        <v>0</v>
      </c>
      <c r="BX578" s="345">
        <f t="shared" ca="1" si="617"/>
        <v>0</v>
      </c>
      <c r="BY578" s="344">
        <f t="shared" ca="1" si="618"/>
        <v>0</v>
      </c>
      <c r="BZ578" s="343">
        <f t="shared" ca="1" si="619"/>
        <v>0.04</v>
      </c>
      <c r="CA578" s="342">
        <f t="shared" ca="1" si="620"/>
        <v>0.08</v>
      </c>
      <c r="CB578" s="147">
        <f t="shared" si="621"/>
        <v>0.08</v>
      </c>
      <c r="CC578" s="148">
        <f t="shared" si="622"/>
        <v>0</v>
      </c>
      <c r="CD578" s="149">
        <f t="shared" ca="1" si="623"/>
        <v>0</v>
      </c>
      <c r="CE578" s="345">
        <f t="shared" ca="1" si="624"/>
        <v>0</v>
      </c>
      <c r="CF578" s="344">
        <f t="shared" ca="1" si="625"/>
        <v>0</v>
      </c>
      <c r="CG578" s="343">
        <f t="shared" ca="1" si="626"/>
        <v>0.04</v>
      </c>
      <c r="CH578" s="342">
        <f t="shared" ca="1" si="627"/>
        <v>0.08</v>
      </c>
    </row>
    <row r="579" spans="1:86" s="303" customFormat="1" outlineLevel="1">
      <c r="A579" s="303">
        <f t="shared" ca="1" si="632"/>
        <v>2</v>
      </c>
      <c r="B579" s="303" t="str">
        <f t="shared" ca="1" si="606"/>
        <v>EP4 LPD3 LPS4 LPM1</v>
      </c>
      <c r="C579" s="354">
        <f t="shared" si="635"/>
        <v>4</v>
      </c>
      <c r="D579" s="21">
        <v>0</v>
      </c>
      <c r="E579" s="354">
        <f t="shared" ca="1" si="634"/>
        <v>0</v>
      </c>
      <c r="F579" s="354">
        <f t="shared" ca="1" si="633"/>
        <v>0</v>
      </c>
      <c r="G579" s="354">
        <f t="shared" ca="1" si="629"/>
        <v>3</v>
      </c>
      <c r="H579" s="354">
        <f t="shared" ca="1" si="630"/>
        <v>4</v>
      </c>
      <c r="I579" s="354">
        <f t="shared" ca="1" si="631"/>
        <v>1</v>
      </c>
      <c r="BM579" s="303">
        <v>317</v>
      </c>
      <c r="BN579" s="147">
        <f t="shared" si="607"/>
        <v>0.08</v>
      </c>
      <c r="BO579" s="148">
        <f t="shared" si="608"/>
        <v>0</v>
      </c>
      <c r="BP579" s="149">
        <f t="shared" ca="1" si="609"/>
        <v>0</v>
      </c>
      <c r="BQ579" s="345">
        <f t="shared" ca="1" si="610"/>
        <v>0</v>
      </c>
      <c r="BR579" s="344">
        <f t="shared" ca="1" si="611"/>
        <v>0</v>
      </c>
      <c r="BS579" s="343">
        <f t="shared" ca="1" si="612"/>
        <v>0.08</v>
      </c>
      <c r="BT579" s="342">
        <f t="shared" ca="1" si="613"/>
        <v>-0.05</v>
      </c>
      <c r="BU579" s="147">
        <f t="shared" si="614"/>
        <v>0.08</v>
      </c>
      <c r="BV579" s="148">
        <f t="shared" si="615"/>
        <v>0</v>
      </c>
      <c r="BW579" s="149">
        <f t="shared" ca="1" si="616"/>
        <v>0</v>
      </c>
      <c r="BX579" s="345">
        <f t="shared" ca="1" si="617"/>
        <v>0</v>
      </c>
      <c r="BY579" s="344">
        <f t="shared" ca="1" si="618"/>
        <v>0</v>
      </c>
      <c r="BZ579" s="343">
        <f t="shared" ca="1" si="619"/>
        <v>0.08</v>
      </c>
      <c r="CA579" s="342">
        <f t="shared" ca="1" si="620"/>
        <v>-0.05</v>
      </c>
      <c r="CB579" s="147">
        <f t="shared" si="621"/>
        <v>0.08</v>
      </c>
      <c r="CC579" s="148">
        <f t="shared" si="622"/>
        <v>0</v>
      </c>
      <c r="CD579" s="149">
        <f t="shared" ca="1" si="623"/>
        <v>0</v>
      </c>
      <c r="CE579" s="345">
        <f t="shared" ca="1" si="624"/>
        <v>0</v>
      </c>
      <c r="CF579" s="344">
        <f t="shared" ca="1" si="625"/>
        <v>0</v>
      </c>
      <c r="CG579" s="343">
        <f t="shared" ca="1" si="626"/>
        <v>0.08</v>
      </c>
      <c r="CH579" s="342">
        <f t="shared" ca="1" si="627"/>
        <v>-0.05</v>
      </c>
    </row>
    <row r="580" spans="1:86" s="303" customFormat="1" outlineLevel="1">
      <c r="A580" s="303">
        <f t="shared" ca="1" si="632"/>
        <v>2</v>
      </c>
      <c r="B580" s="303" t="str">
        <f t="shared" ca="1" si="606"/>
        <v>EP4 LPD3 LPS4 LPM2</v>
      </c>
      <c r="C580" s="354">
        <f t="shared" si="635"/>
        <v>4</v>
      </c>
      <c r="D580" s="21">
        <v>0</v>
      </c>
      <c r="E580" s="354">
        <f t="shared" ca="1" si="634"/>
        <v>0</v>
      </c>
      <c r="F580" s="354">
        <f t="shared" ca="1" si="633"/>
        <v>0</v>
      </c>
      <c r="G580" s="354">
        <f t="shared" ca="1" si="629"/>
        <v>3</v>
      </c>
      <c r="H580" s="354">
        <f t="shared" ca="1" si="630"/>
        <v>4</v>
      </c>
      <c r="I580" s="354">
        <f t="shared" ca="1" si="631"/>
        <v>2</v>
      </c>
      <c r="BM580" s="303">
        <v>318</v>
      </c>
      <c r="BN580" s="147">
        <f t="shared" si="607"/>
        <v>0.08</v>
      </c>
      <c r="BO580" s="148">
        <f t="shared" si="608"/>
        <v>0</v>
      </c>
      <c r="BP580" s="149">
        <f t="shared" ca="1" si="609"/>
        <v>0</v>
      </c>
      <c r="BQ580" s="345">
        <f t="shared" ca="1" si="610"/>
        <v>0</v>
      </c>
      <c r="BR580" s="344">
        <f t="shared" ca="1" si="611"/>
        <v>0</v>
      </c>
      <c r="BS580" s="343">
        <f t="shared" ca="1" si="612"/>
        <v>0.08</v>
      </c>
      <c r="BT580" s="342">
        <f t="shared" ca="1" si="613"/>
        <v>0</v>
      </c>
      <c r="BU580" s="147">
        <f t="shared" si="614"/>
        <v>0.08</v>
      </c>
      <c r="BV580" s="148">
        <f t="shared" si="615"/>
        <v>0</v>
      </c>
      <c r="BW580" s="149">
        <f t="shared" ca="1" si="616"/>
        <v>0</v>
      </c>
      <c r="BX580" s="345">
        <f t="shared" ca="1" si="617"/>
        <v>0</v>
      </c>
      <c r="BY580" s="344">
        <f t="shared" ca="1" si="618"/>
        <v>0</v>
      </c>
      <c r="BZ580" s="343">
        <f t="shared" ca="1" si="619"/>
        <v>0.08</v>
      </c>
      <c r="CA580" s="342">
        <f t="shared" ca="1" si="620"/>
        <v>0</v>
      </c>
      <c r="CB580" s="147">
        <f t="shared" si="621"/>
        <v>0.08</v>
      </c>
      <c r="CC580" s="148">
        <f t="shared" si="622"/>
        <v>0</v>
      </c>
      <c r="CD580" s="149">
        <f t="shared" ca="1" si="623"/>
        <v>0</v>
      </c>
      <c r="CE580" s="345">
        <f t="shared" ca="1" si="624"/>
        <v>0</v>
      </c>
      <c r="CF580" s="344">
        <f t="shared" ca="1" si="625"/>
        <v>0</v>
      </c>
      <c r="CG580" s="343">
        <f t="shared" ca="1" si="626"/>
        <v>0.08</v>
      </c>
      <c r="CH580" s="342">
        <f t="shared" ca="1" si="627"/>
        <v>0</v>
      </c>
    </row>
    <row r="581" spans="1:86" s="303" customFormat="1" outlineLevel="1">
      <c r="A581" s="303">
        <f t="shared" ca="1" si="632"/>
        <v>2</v>
      </c>
      <c r="B581" s="303" t="str">
        <f t="shared" ca="1" si="606"/>
        <v>EP4 LPD3 LPS4 LPM3</v>
      </c>
      <c r="C581" s="354">
        <f t="shared" si="635"/>
        <v>4</v>
      </c>
      <c r="D581" s="21">
        <v>0</v>
      </c>
      <c r="E581" s="354">
        <f t="shared" ca="1" si="634"/>
        <v>0</v>
      </c>
      <c r="F581" s="354">
        <f t="shared" ca="1" si="633"/>
        <v>0</v>
      </c>
      <c r="G581" s="354">
        <f t="shared" ca="1" si="629"/>
        <v>3</v>
      </c>
      <c r="H581" s="354">
        <f t="shared" ca="1" si="630"/>
        <v>4</v>
      </c>
      <c r="I581" s="354">
        <f t="shared" ca="1" si="631"/>
        <v>3</v>
      </c>
      <c r="BM581" s="303">
        <v>319</v>
      </c>
      <c r="BN581" s="147">
        <f t="shared" si="607"/>
        <v>0.08</v>
      </c>
      <c r="BO581" s="148">
        <f t="shared" si="608"/>
        <v>0</v>
      </c>
      <c r="BP581" s="149">
        <f t="shared" ca="1" si="609"/>
        <v>0</v>
      </c>
      <c r="BQ581" s="345">
        <f t="shared" ca="1" si="610"/>
        <v>0</v>
      </c>
      <c r="BR581" s="344">
        <f t="shared" ca="1" si="611"/>
        <v>0</v>
      </c>
      <c r="BS581" s="343">
        <f t="shared" ca="1" si="612"/>
        <v>0.08</v>
      </c>
      <c r="BT581" s="342">
        <f t="shared" ca="1" si="613"/>
        <v>0.04</v>
      </c>
      <c r="BU581" s="147">
        <f t="shared" si="614"/>
        <v>0.08</v>
      </c>
      <c r="BV581" s="148">
        <f t="shared" si="615"/>
        <v>0</v>
      </c>
      <c r="BW581" s="149">
        <f t="shared" ca="1" si="616"/>
        <v>0</v>
      </c>
      <c r="BX581" s="345">
        <f t="shared" ca="1" si="617"/>
        <v>0</v>
      </c>
      <c r="BY581" s="344">
        <f t="shared" ca="1" si="618"/>
        <v>0</v>
      </c>
      <c r="BZ581" s="343">
        <f t="shared" ca="1" si="619"/>
        <v>0.08</v>
      </c>
      <c r="CA581" s="342">
        <f t="shared" ca="1" si="620"/>
        <v>0.04</v>
      </c>
      <c r="CB581" s="147">
        <f t="shared" si="621"/>
        <v>0.08</v>
      </c>
      <c r="CC581" s="148">
        <f t="shared" si="622"/>
        <v>0</v>
      </c>
      <c r="CD581" s="149">
        <f t="shared" ca="1" si="623"/>
        <v>0</v>
      </c>
      <c r="CE581" s="345">
        <f t="shared" ca="1" si="624"/>
        <v>0</v>
      </c>
      <c r="CF581" s="344">
        <f t="shared" ca="1" si="625"/>
        <v>0</v>
      </c>
      <c r="CG581" s="343">
        <f t="shared" ca="1" si="626"/>
        <v>0.08</v>
      </c>
      <c r="CH581" s="342">
        <f t="shared" ca="1" si="627"/>
        <v>0.04</v>
      </c>
    </row>
    <row r="582" spans="1:86" s="303" customFormat="1" outlineLevel="1">
      <c r="A582" s="303">
        <f t="shared" ca="1" si="632"/>
        <v>2</v>
      </c>
      <c r="B582" s="303" t="str">
        <f t="shared" ca="1" si="606"/>
        <v>EP4 LPD3 LPS4 LPM4</v>
      </c>
      <c r="C582" s="354">
        <f t="shared" si="635"/>
        <v>4</v>
      </c>
      <c r="D582" s="21">
        <v>0</v>
      </c>
      <c r="E582" s="354">
        <f t="shared" ca="1" si="634"/>
        <v>0</v>
      </c>
      <c r="F582" s="354">
        <f t="shared" ca="1" si="633"/>
        <v>0</v>
      </c>
      <c r="G582" s="354">
        <f t="shared" ca="1" si="629"/>
        <v>3</v>
      </c>
      <c r="H582" s="354">
        <f t="shared" ca="1" si="630"/>
        <v>4</v>
      </c>
      <c r="I582" s="354">
        <f t="shared" ca="1" si="631"/>
        <v>4</v>
      </c>
      <c r="BM582" s="303">
        <v>320</v>
      </c>
      <c r="BN582" s="147">
        <f t="shared" si="607"/>
        <v>0.08</v>
      </c>
      <c r="BO582" s="148">
        <f t="shared" si="608"/>
        <v>0</v>
      </c>
      <c r="BP582" s="149">
        <f t="shared" ca="1" si="609"/>
        <v>0</v>
      </c>
      <c r="BQ582" s="345">
        <f t="shared" ca="1" si="610"/>
        <v>0</v>
      </c>
      <c r="BR582" s="344">
        <f t="shared" ca="1" si="611"/>
        <v>0</v>
      </c>
      <c r="BS582" s="343">
        <f t="shared" ca="1" si="612"/>
        <v>0.08</v>
      </c>
      <c r="BT582" s="342">
        <f t="shared" ca="1" si="613"/>
        <v>0.08</v>
      </c>
      <c r="BU582" s="147">
        <f t="shared" si="614"/>
        <v>0.08</v>
      </c>
      <c r="BV582" s="148">
        <f t="shared" si="615"/>
        <v>0</v>
      </c>
      <c r="BW582" s="149">
        <f t="shared" ca="1" si="616"/>
        <v>0</v>
      </c>
      <c r="BX582" s="345">
        <f t="shared" ca="1" si="617"/>
        <v>0</v>
      </c>
      <c r="BY582" s="344">
        <f t="shared" ca="1" si="618"/>
        <v>0</v>
      </c>
      <c r="BZ582" s="343">
        <f t="shared" ca="1" si="619"/>
        <v>0.08</v>
      </c>
      <c r="CA582" s="342">
        <f t="shared" ca="1" si="620"/>
        <v>0.08</v>
      </c>
      <c r="CB582" s="147">
        <f t="shared" si="621"/>
        <v>0.08</v>
      </c>
      <c r="CC582" s="148">
        <f t="shared" si="622"/>
        <v>0</v>
      </c>
      <c r="CD582" s="149">
        <f t="shared" ca="1" si="623"/>
        <v>0</v>
      </c>
      <c r="CE582" s="345">
        <f t="shared" ca="1" si="624"/>
        <v>0</v>
      </c>
      <c r="CF582" s="344">
        <f t="shared" ca="1" si="625"/>
        <v>0</v>
      </c>
      <c r="CG582" s="343">
        <f t="shared" ca="1" si="626"/>
        <v>0.08</v>
      </c>
      <c r="CH582" s="342">
        <f t="shared" ca="1" si="627"/>
        <v>0.08</v>
      </c>
    </row>
    <row r="583" spans="1:86" s="303" customFormat="1" outlineLevel="1">
      <c r="A583" s="303">
        <f t="shared" ca="1" si="632"/>
        <v>2</v>
      </c>
      <c r="B583" s="303" t="str">
        <f t="shared" ref="B583:B598" ca="1" si="636">"EP"&amp;$C583&amp;IF($A583=0," LPAll"&amp;$D583,"")&amp;IF($A583=1," LPD"&amp;$E583&amp;" LPS"&amp;$F583,"")&amp;IF($A583=2," LPD"&amp;$G583&amp;" LPS"&amp;$H583&amp;" LPM"&amp;$I583,"")</f>
        <v>EP4 LPD4 LPS1 LPM1</v>
      </c>
      <c r="C583" s="354">
        <f t="shared" si="635"/>
        <v>4</v>
      </c>
      <c r="D583" s="21">
        <v>0</v>
      </c>
      <c r="E583" s="354">
        <f t="shared" ca="1" si="634"/>
        <v>0</v>
      </c>
      <c r="F583" s="354">
        <f t="shared" ca="1" si="633"/>
        <v>0</v>
      </c>
      <c r="G583" s="354">
        <f t="shared" ca="1" si="629"/>
        <v>4</v>
      </c>
      <c r="H583" s="354">
        <f t="shared" ca="1" si="630"/>
        <v>1</v>
      </c>
      <c r="I583" s="354">
        <f t="shared" ca="1" si="631"/>
        <v>1</v>
      </c>
      <c r="BM583" s="303">
        <v>321</v>
      </c>
      <c r="BN583" s="147">
        <f t="shared" ref="BN583:BN598" si="637">IF($C583=0,0,INDEX($M$263:$M$266,$C583,1))</f>
        <v>0.08</v>
      </c>
      <c r="BO583" s="148">
        <f t="shared" ref="BO583:BO598" si="638">IF($D583=0,0,INDEX($N$263:$N$266,$D583,1))</f>
        <v>0</v>
      </c>
      <c r="BP583" s="149">
        <f t="shared" ref="BP583:BP598" ca="1" si="639">IF($E583=0,BO583,INDEX($O$263:$O$266,$E583,1))</f>
        <v>0</v>
      </c>
      <c r="BQ583" s="345">
        <f t="shared" ref="BQ583:BQ598" ca="1" si="640">IF($F583=0,BO583,INDEX($P$263:$P$266,$F583,1))</f>
        <v>0</v>
      </c>
      <c r="BR583" s="344">
        <f t="shared" ref="BR583:BR598" ca="1" si="641">IF($G583=0,BP583,INDEX($O$263:$O$266,$G583,1))</f>
        <v>0.05</v>
      </c>
      <c r="BS583" s="343">
        <f t="shared" ref="BS583:BS598" ca="1" si="642">IF($H583=0,BQ583,INDEX($P$263:$P$266,$H583,1))</f>
        <v>-0.05</v>
      </c>
      <c r="BT583" s="342">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345">
        <f t="shared" ref="BX583:BX598" ca="1" si="647">IF($F583=0,BV583,INDEX($P$263:$P$266,$F583,1))</f>
        <v>0</v>
      </c>
      <c r="BY583" s="344">
        <f t="shared" ref="BY583:BY598" ca="1" si="648">IF($G583=0,BW583,INDEX($O$263:$O$266,$G583,1))</f>
        <v>0.05</v>
      </c>
      <c r="BZ583" s="343">
        <f t="shared" ref="BZ583:BZ598" ca="1" si="649">IF($H583=0,BX583,INDEX($P$263:$P$266,$H583,1))</f>
        <v>-0.05</v>
      </c>
      <c r="CA583" s="342">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345">
        <f t="shared" ref="CE583:CE598" ca="1" si="654">IF($F583=0,CC583,INDEX($P$263:$P$266,$F583,1))</f>
        <v>0</v>
      </c>
      <c r="CF583" s="344">
        <f t="shared" ref="CF583:CF598" ca="1" si="655">IF($G583=0,CD583,INDEX($O$263:$O$266,$G583,1))</f>
        <v>0.05</v>
      </c>
      <c r="CG583" s="343">
        <f t="shared" ref="CG583:CG598" ca="1" si="656">IF($H583=0,CE583,INDEX($P$263:$P$266,$H583,1))</f>
        <v>-0.05</v>
      </c>
      <c r="CH583" s="342">
        <f t="shared" ref="CH583:CH598" ca="1" si="657">IF($I583=0,CE583,INDEX($Q$263:$Q$266,$I583,1))</f>
        <v>-0.05</v>
      </c>
    </row>
    <row r="584" spans="1:86" s="303" customFormat="1" outlineLevel="1">
      <c r="A584" s="303">
        <f t="shared" ca="1" si="632"/>
        <v>2</v>
      </c>
      <c r="B584" s="303" t="str">
        <f t="shared" ca="1" si="636"/>
        <v>EP4 LPD4 LPS1 LPM2</v>
      </c>
      <c r="C584" s="354">
        <f t="shared" si="635"/>
        <v>4</v>
      </c>
      <c r="D584" s="21">
        <v>0</v>
      </c>
      <c r="E584" s="354">
        <f t="shared" ca="1" si="634"/>
        <v>0</v>
      </c>
      <c r="F584" s="354">
        <f t="shared" ca="1" si="633"/>
        <v>0</v>
      </c>
      <c r="G584" s="354">
        <f t="shared" ca="1" si="629"/>
        <v>4</v>
      </c>
      <c r="H584" s="354">
        <f t="shared" ca="1" si="630"/>
        <v>1</v>
      </c>
      <c r="I584" s="354">
        <f t="shared" ca="1" si="631"/>
        <v>2</v>
      </c>
      <c r="BM584" s="303">
        <v>322</v>
      </c>
      <c r="BN584" s="147">
        <f t="shared" si="637"/>
        <v>0.08</v>
      </c>
      <c r="BO584" s="148">
        <f t="shared" si="638"/>
        <v>0</v>
      </c>
      <c r="BP584" s="149">
        <f t="shared" ca="1" si="639"/>
        <v>0</v>
      </c>
      <c r="BQ584" s="345">
        <f t="shared" ca="1" si="640"/>
        <v>0</v>
      </c>
      <c r="BR584" s="344">
        <f t="shared" ca="1" si="641"/>
        <v>0.05</v>
      </c>
      <c r="BS584" s="343">
        <f t="shared" ca="1" si="642"/>
        <v>-0.05</v>
      </c>
      <c r="BT584" s="342">
        <f t="shared" ca="1" si="643"/>
        <v>0</v>
      </c>
      <c r="BU584" s="147">
        <f t="shared" si="644"/>
        <v>0.08</v>
      </c>
      <c r="BV584" s="148">
        <f t="shared" si="645"/>
        <v>0</v>
      </c>
      <c r="BW584" s="149">
        <f t="shared" ca="1" si="646"/>
        <v>0</v>
      </c>
      <c r="BX584" s="345">
        <f t="shared" ca="1" si="647"/>
        <v>0</v>
      </c>
      <c r="BY584" s="344">
        <f t="shared" ca="1" si="648"/>
        <v>0.05</v>
      </c>
      <c r="BZ584" s="343">
        <f t="shared" ca="1" si="649"/>
        <v>-0.05</v>
      </c>
      <c r="CA584" s="342">
        <f t="shared" ca="1" si="650"/>
        <v>0</v>
      </c>
      <c r="CB584" s="147">
        <f t="shared" si="651"/>
        <v>0.08</v>
      </c>
      <c r="CC584" s="148">
        <f t="shared" si="652"/>
        <v>0</v>
      </c>
      <c r="CD584" s="149">
        <f t="shared" ca="1" si="653"/>
        <v>0</v>
      </c>
      <c r="CE584" s="345">
        <f t="shared" ca="1" si="654"/>
        <v>0</v>
      </c>
      <c r="CF584" s="344">
        <f t="shared" ca="1" si="655"/>
        <v>0.05</v>
      </c>
      <c r="CG584" s="343">
        <f t="shared" ca="1" si="656"/>
        <v>-0.05</v>
      </c>
      <c r="CH584" s="342">
        <f t="shared" ca="1" si="657"/>
        <v>0</v>
      </c>
    </row>
    <row r="585" spans="1:86" s="303" customFormat="1" outlineLevel="1">
      <c r="A585" s="303">
        <f t="shared" ca="1" si="632"/>
        <v>2</v>
      </c>
      <c r="B585" s="303" t="str">
        <f t="shared" ca="1" si="636"/>
        <v>EP4 LPD4 LPS1 LPM3</v>
      </c>
      <c r="C585" s="354">
        <f t="shared" si="635"/>
        <v>4</v>
      </c>
      <c r="D585" s="21">
        <v>0</v>
      </c>
      <c r="E585" s="354">
        <f t="shared" ca="1" si="634"/>
        <v>0</v>
      </c>
      <c r="F585" s="354">
        <f t="shared" ca="1" si="633"/>
        <v>0</v>
      </c>
      <c r="G585" s="354">
        <f t="shared" ca="1" si="629"/>
        <v>4</v>
      </c>
      <c r="H585" s="354">
        <f t="shared" ca="1" si="630"/>
        <v>1</v>
      </c>
      <c r="I585" s="354">
        <f t="shared" ca="1" si="631"/>
        <v>3</v>
      </c>
      <c r="BM585" s="303">
        <v>323</v>
      </c>
      <c r="BN585" s="147">
        <f t="shared" si="637"/>
        <v>0.08</v>
      </c>
      <c r="BO585" s="148">
        <f t="shared" si="638"/>
        <v>0</v>
      </c>
      <c r="BP585" s="149">
        <f t="shared" ca="1" si="639"/>
        <v>0</v>
      </c>
      <c r="BQ585" s="345">
        <f t="shared" ca="1" si="640"/>
        <v>0</v>
      </c>
      <c r="BR585" s="344">
        <f t="shared" ca="1" si="641"/>
        <v>0.05</v>
      </c>
      <c r="BS585" s="343">
        <f t="shared" ca="1" si="642"/>
        <v>-0.05</v>
      </c>
      <c r="BT585" s="342">
        <f t="shared" ca="1" si="643"/>
        <v>0.04</v>
      </c>
      <c r="BU585" s="147">
        <f t="shared" si="644"/>
        <v>0.08</v>
      </c>
      <c r="BV585" s="148">
        <f t="shared" si="645"/>
        <v>0</v>
      </c>
      <c r="BW585" s="149">
        <f t="shared" ca="1" si="646"/>
        <v>0</v>
      </c>
      <c r="BX585" s="345">
        <f t="shared" ca="1" si="647"/>
        <v>0</v>
      </c>
      <c r="BY585" s="344">
        <f t="shared" ca="1" si="648"/>
        <v>0.05</v>
      </c>
      <c r="BZ585" s="343">
        <f t="shared" ca="1" si="649"/>
        <v>-0.05</v>
      </c>
      <c r="CA585" s="342">
        <f t="shared" ca="1" si="650"/>
        <v>0.04</v>
      </c>
      <c r="CB585" s="147">
        <f t="shared" si="651"/>
        <v>0.08</v>
      </c>
      <c r="CC585" s="148">
        <f t="shared" si="652"/>
        <v>0</v>
      </c>
      <c r="CD585" s="149">
        <f t="shared" ca="1" si="653"/>
        <v>0</v>
      </c>
      <c r="CE585" s="345">
        <f t="shared" ca="1" si="654"/>
        <v>0</v>
      </c>
      <c r="CF585" s="344">
        <f t="shared" ca="1" si="655"/>
        <v>0.05</v>
      </c>
      <c r="CG585" s="343">
        <f t="shared" ca="1" si="656"/>
        <v>-0.05</v>
      </c>
      <c r="CH585" s="342">
        <f t="shared" ca="1" si="657"/>
        <v>0.04</v>
      </c>
    </row>
    <row r="586" spans="1:86" s="303" customFormat="1" outlineLevel="1">
      <c r="A586" s="303">
        <f t="shared" ca="1" si="632"/>
        <v>2</v>
      </c>
      <c r="B586" s="303" t="str">
        <f t="shared" ca="1" si="636"/>
        <v>EP4 LPD4 LPS1 LPM4</v>
      </c>
      <c r="C586" s="354">
        <f t="shared" si="635"/>
        <v>4</v>
      </c>
      <c r="D586" s="21">
        <v>0</v>
      </c>
      <c r="E586" s="354">
        <f t="shared" ca="1" si="634"/>
        <v>0</v>
      </c>
      <c r="F586" s="354">
        <f t="shared" ca="1" si="633"/>
        <v>0</v>
      </c>
      <c r="G586" s="354">
        <f t="shared" ca="1" si="629"/>
        <v>4</v>
      </c>
      <c r="H586" s="354">
        <f t="shared" ca="1" si="630"/>
        <v>1</v>
      </c>
      <c r="I586" s="354">
        <f t="shared" ca="1" si="631"/>
        <v>4</v>
      </c>
      <c r="BM586" s="303">
        <v>324</v>
      </c>
      <c r="BN586" s="147">
        <f t="shared" si="637"/>
        <v>0.08</v>
      </c>
      <c r="BO586" s="148">
        <f t="shared" si="638"/>
        <v>0</v>
      </c>
      <c r="BP586" s="149">
        <f t="shared" ca="1" si="639"/>
        <v>0</v>
      </c>
      <c r="BQ586" s="345">
        <f t="shared" ca="1" si="640"/>
        <v>0</v>
      </c>
      <c r="BR586" s="344">
        <f t="shared" ca="1" si="641"/>
        <v>0.05</v>
      </c>
      <c r="BS586" s="343">
        <f t="shared" ca="1" si="642"/>
        <v>-0.05</v>
      </c>
      <c r="BT586" s="342">
        <f t="shared" ca="1" si="643"/>
        <v>0.08</v>
      </c>
      <c r="BU586" s="147">
        <f t="shared" si="644"/>
        <v>0.08</v>
      </c>
      <c r="BV586" s="148">
        <f t="shared" si="645"/>
        <v>0</v>
      </c>
      <c r="BW586" s="149">
        <f t="shared" ca="1" si="646"/>
        <v>0</v>
      </c>
      <c r="BX586" s="345">
        <f t="shared" ca="1" si="647"/>
        <v>0</v>
      </c>
      <c r="BY586" s="344">
        <f t="shared" ca="1" si="648"/>
        <v>0.05</v>
      </c>
      <c r="BZ586" s="343">
        <f t="shared" ca="1" si="649"/>
        <v>-0.05</v>
      </c>
      <c r="CA586" s="342">
        <f t="shared" ca="1" si="650"/>
        <v>0.08</v>
      </c>
      <c r="CB586" s="147">
        <f t="shared" si="651"/>
        <v>0.08</v>
      </c>
      <c r="CC586" s="148">
        <f t="shared" si="652"/>
        <v>0</v>
      </c>
      <c r="CD586" s="149">
        <f t="shared" ca="1" si="653"/>
        <v>0</v>
      </c>
      <c r="CE586" s="345">
        <f t="shared" ca="1" si="654"/>
        <v>0</v>
      </c>
      <c r="CF586" s="344">
        <f t="shared" ca="1" si="655"/>
        <v>0.05</v>
      </c>
      <c r="CG586" s="343">
        <f t="shared" ca="1" si="656"/>
        <v>-0.05</v>
      </c>
      <c r="CH586" s="342">
        <f t="shared" ca="1" si="657"/>
        <v>0.08</v>
      </c>
    </row>
    <row r="587" spans="1:86" s="303" customFormat="1" outlineLevel="1">
      <c r="A587" s="303">
        <f t="shared" ca="1" si="632"/>
        <v>2</v>
      </c>
      <c r="B587" s="303" t="str">
        <f t="shared" ca="1" si="636"/>
        <v>EP4 LPD4 LPS2 LPM1</v>
      </c>
      <c r="C587" s="354">
        <f t="shared" si="635"/>
        <v>4</v>
      </c>
      <c r="D587" s="21">
        <v>0</v>
      </c>
      <c r="E587" s="354">
        <f t="shared" ca="1" si="634"/>
        <v>0</v>
      </c>
      <c r="F587" s="354">
        <f t="shared" ca="1" si="633"/>
        <v>0</v>
      </c>
      <c r="G587" s="354">
        <f t="shared" ca="1" si="629"/>
        <v>4</v>
      </c>
      <c r="H587" s="354">
        <f t="shared" ca="1" si="630"/>
        <v>2</v>
      </c>
      <c r="I587" s="354">
        <f t="shared" ca="1" si="631"/>
        <v>1</v>
      </c>
      <c r="BM587" s="303">
        <v>325</v>
      </c>
      <c r="BN587" s="147">
        <f t="shared" si="637"/>
        <v>0.08</v>
      </c>
      <c r="BO587" s="148">
        <f t="shared" si="638"/>
        <v>0</v>
      </c>
      <c r="BP587" s="149">
        <f t="shared" ca="1" si="639"/>
        <v>0</v>
      </c>
      <c r="BQ587" s="345">
        <f t="shared" ca="1" si="640"/>
        <v>0</v>
      </c>
      <c r="BR587" s="344">
        <f t="shared" ca="1" si="641"/>
        <v>0.05</v>
      </c>
      <c r="BS587" s="343">
        <f t="shared" ca="1" si="642"/>
        <v>0</v>
      </c>
      <c r="BT587" s="342">
        <f t="shared" ca="1" si="643"/>
        <v>-0.05</v>
      </c>
      <c r="BU587" s="147">
        <f t="shared" si="644"/>
        <v>0.08</v>
      </c>
      <c r="BV587" s="148">
        <f t="shared" si="645"/>
        <v>0</v>
      </c>
      <c r="BW587" s="149">
        <f t="shared" ca="1" si="646"/>
        <v>0</v>
      </c>
      <c r="BX587" s="345">
        <f t="shared" ca="1" si="647"/>
        <v>0</v>
      </c>
      <c r="BY587" s="344">
        <f t="shared" ca="1" si="648"/>
        <v>0.05</v>
      </c>
      <c r="BZ587" s="343">
        <f t="shared" ca="1" si="649"/>
        <v>0</v>
      </c>
      <c r="CA587" s="342">
        <f t="shared" ca="1" si="650"/>
        <v>-0.05</v>
      </c>
      <c r="CB587" s="147">
        <f t="shared" si="651"/>
        <v>0.08</v>
      </c>
      <c r="CC587" s="148">
        <f t="shared" si="652"/>
        <v>0</v>
      </c>
      <c r="CD587" s="149">
        <f t="shared" ca="1" si="653"/>
        <v>0</v>
      </c>
      <c r="CE587" s="345">
        <f t="shared" ca="1" si="654"/>
        <v>0</v>
      </c>
      <c r="CF587" s="344">
        <f t="shared" ca="1" si="655"/>
        <v>0.05</v>
      </c>
      <c r="CG587" s="343">
        <f t="shared" ca="1" si="656"/>
        <v>0</v>
      </c>
      <c r="CH587" s="342">
        <f t="shared" ca="1" si="657"/>
        <v>-0.05</v>
      </c>
    </row>
    <row r="588" spans="1:86" s="303" customFormat="1" outlineLevel="1">
      <c r="A588" s="303">
        <f t="shared" ca="1" si="632"/>
        <v>2</v>
      </c>
      <c r="B588" s="303" t="str">
        <f t="shared" ca="1" si="636"/>
        <v>EP4 LPD4 LPS2 LPM2</v>
      </c>
      <c r="C588" s="354">
        <f t="shared" si="635"/>
        <v>4</v>
      </c>
      <c r="D588" s="21">
        <v>0</v>
      </c>
      <c r="E588" s="354">
        <f t="shared" ca="1" si="634"/>
        <v>0</v>
      </c>
      <c r="F588" s="354">
        <f t="shared" ca="1" si="633"/>
        <v>0</v>
      </c>
      <c r="G588" s="354">
        <f t="shared" ca="1" si="629"/>
        <v>4</v>
      </c>
      <c r="H588" s="354">
        <f t="shared" ca="1" si="630"/>
        <v>2</v>
      </c>
      <c r="I588" s="354">
        <f t="shared" ca="1" si="631"/>
        <v>2</v>
      </c>
      <c r="BM588" s="303">
        <v>326</v>
      </c>
      <c r="BN588" s="147">
        <f t="shared" si="637"/>
        <v>0.08</v>
      </c>
      <c r="BO588" s="148">
        <f t="shared" si="638"/>
        <v>0</v>
      </c>
      <c r="BP588" s="149">
        <f t="shared" ca="1" si="639"/>
        <v>0</v>
      </c>
      <c r="BQ588" s="345">
        <f t="shared" ca="1" si="640"/>
        <v>0</v>
      </c>
      <c r="BR588" s="344">
        <f t="shared" ca="1" si="641"/>
        <v>0.05</v>
      </c>
      <c r="BS588" s="343">
        <f t="shared" ca="1" si="642"/>
        <v>0</v>
      </c>
      <c r="BT588" s="342">
        <f t="shared" ca="1" si="643"/>
        <v>0</v>
      </c>
      <c r="BU588" s="147">
        <f t="shared" si="644"/>
        <v>0.08</v>
      </c>
      <c r="BV588" s="148">
        <f t="shared" si="645"/>
        <v>0</v>
      </c>
      <c r="BW588" s="149">
        <f t="shared" ca="1" si="646"/>
        <v>0</v>
      </c>
      <c r="BX588" s="345">
        <f t="shared" ca="1" si="647"/>
        <v>0</v>
      </c>
      <c r="BY588" s="344">
        <f t="shared" ca="1" si="648"/>
        <v>0.05</v>
      </c>
      <c r="BZ588" s="343">
        <f t="shared" ca="1" si="649"/>
        <v>0</v>
      </c>
      <c r="CA588" s="342">
        <f t="shared" ca="1" si="650"/>
        <v>0</v>
      </c>
      <c r="CB588" s="147">
        <f t="shared" si="651"/>
        <v>0.08</v>
      </c>
      <c r="CC588" s="148">
        <f t="shared" si="652"/>
        <v>0</v>
      </c>
      <c r="CD588" s="149">
        <f t="shared" ca="1" si="653"/>
        <v>0</v>
      </c>
      <c r="CE588" s="345">
        <f t="shared" ca="1" si="654"/>
        <v>0</v>
      </c>
      <c r="CF588" s="344">
        <f t="shared" ca="1" si="655"/>
        <v>0.05</v>
      </c>
      <c r="CG588" s="343">
        <f t="shared" ca="1" si="656"/>
        <v>0</v>
      </c>
      <c r="CH588" s="342">
        <f t="shared" ca="1" si="657"/>
        <v>0</v>
      </c>
    </row>
    <row r="589" spans="1:86" s="303" customFormat="1" outlineLevel="1">
      <c r="A589" s="303">
        <f t="shared" ca="1" si="632"/>
        <v>2</v>
      </c>
      <c r="B589" s="303" t="str">
        <f t="shared" ca="1" si="636"/>
        <v>EP4 LPD4 LPS2 LPM3</v>
      </c>
      <c r="C589" s="354">
        <f t="shared" si="635"/>
        <v>4</v>
      </c>
      <c r="D589" s="21">
        <v>0</v>
      </c>
      <c r="E589" s="354">
        <f t="shared" ca="1" si="634"/>
        <v>0</v>
      </c>
      <c r="F589" s="354">
        <f t="shared" ca="1" si="633"/>
        <v>0</v>
      </c>
      <c r="G589" s="354">
        <f t="shared" ca="1" si="629"/>
        <v>4</v>
      </c>
      <c r="H589" s="354">
        <f t="shared" ca="1" si="630"/>
        <v>2</v>
      </c>
      <c r="I589" s="354">
        <f t="shared" ca="1" si="631"/>
        <v>3</v>
      </c>
      <c r="BM589" s="303">
        <v>327</v>
      </c>
      <c r="BN589" s="147">
        <f t="shared" si="637"/>
        <v>0.08</v>
      </c>
      <c r="BO589" s="148">
        <f t="shared" si="638"/>
        <v>0</v>
      </c>
      <c r="BP589" s="149">
        <f t="shared" ca="1" si="639"/>
        <v>0</v>
      </c>
      <c r="BQ589" s="345">
        <f t="shared" ca="1" si="640"/>
        <v>0</v>
      </c>
      <c r="BR589" s="344">
        <f t="shared" ca="1" si="641"/>
        <v>0.05</v>
      </c>
      <c r="BS589" s="343">
        <f t="shared" ca="1" si="642"/>
        <v>0</v>
      </c>
      <c r="BT589" s="342">
        <f t="shared" ca="1" si="643"/>
        <v>0.04</v>
      </c>
      <c r="BU589" s="147">
        <f t="shared" si="644"/>
        <v>0.08</v>
      </c>
      <c r="BV589" s="148">
        <f t="shared" si="645"/>
        <v>0</v>
      </c>
      <c r="BW589" s="149">
        <f t="shared" ca="1" si="646"/>
        <v>0</v>
      </c>
      <c r="BX589" s="345">
        <f t="shared" ca="1" si="647"/>
        <v>0</v>
      </c>
      <c r="BY589" s="344">
        <f t="shared" ca="1" si="648"/>
        <v>0.05</v>
      </c>
      <c r="BZ589" s="343">
        <f t="shared" ca="1" si="649"/>
        <v>0</v>
      </c>
      <c r="CA589" s="342">
        <f t="shared" ca="1" si="650"/>
        <v>0.04</v>
      </c>
      <c r="CB589" s="147">
        <f t="shared" si="651"/>
        <v>0.08</v>
      </c>
      <c r="CC589" s="148">
        <f t="shared" si="652"/>
        <v>0</v>
      </c>
      <c r="CD589" s="149">
        <f t="shared" ca="1" si="653"/>
        <v>0</v>
      </c>
      <c r="CE589" s="345">
        <f t="shared" ca="1" si="654"/>
        <v>0</v>
      </c>
      <c r="CF589" s="344">
        <f t="shared" ca="1" si="655"/>
        <v>0.05</v>
      </c>
      <c r="CG589" s="343">
        <f t="shared" ca="1" si="656"/>
        <v>0</v>
      </c>
      <c r="CH589" s="342">
        <f t="shared" ca="1" si="657"/>
        <v>0.04</v>
      </c>
    </row>
    <row r="590" spans="1:86" s="303" customFormat="1" outlineLevel="1">
      <c r="A590" s="303">
        <f t="shared" ca="1" si="632"/>
        <v>2</v>
      </c>
      <c r="B590" s="303" t="str">
        <f t="shared" ca="1" si="636"/>
        <v>EP4 LPD4 LPS2 LPM4</v>
      </c>
      <c r="C590" s="354">
        <f t="shared" si="635"/>
        <v>4</v>
      </c>
      <c r="D590" s="21">
        <v>0</v>
      </c>
      <c r="E590" s="354">
        <f t="shared" ca="1" si="634"/>
        <v>0</v>
      </c>
      <c r="F590" s="354">
        <f t="shared" ca="1" si="633"/>
        <v>0</v>
      </c>
      <c r="G590" s="354">
        <f t="shared" ca="1" si="629"/>
        <v>4</v>
      </c>
      <c r="H590" s="354">
        <f t="shared" ca="1" si="630"/>
        <v>2</v>
      </c>
      <c r="I590" s="354">
        <f t="shared" ca="1" si="631"/>
        <v>4</v>
      </c>
      <c r="BM590" s="303">
        <v>328</v>
      </c>
      <c r="BN590" s="147">
        <f t="shared" si="637"/>
        <v>0.08</v>
      </c>
      <c r="BO590" s="148">
        <f t="shared" si="638"/>
        <v>0</v>
      </c>
      <c r="BP590" s="149">
        <f t="shared" ca="1" si="639"/>
        <v>0</v>
      </c>
      <c r="BQ590" s="345">
        <f t="shared" ca="1" si="640"/>
        <v>0</v>
      </c>
      <c r="BR590" s="344">
        <f t="shared" ca="1" si="641"/>
        <v>0.05</v>
      </c>
      <c r="BS590" s="343">
        <f t="shared" ca="1" si="642"/>
        <v>0</v>
      </c>
      <c r="BT590" s="342">
        <f t="shared" ca="1" si="643"/>
        <v>0.08</v>
      </c>
      <c r="BU590" s="147">
        <f t="shared" si="644"/>
        <v>0.08</v>
      </c>
      <c r="BV590" s="148">
        <f t="shared" si="645"/>
        <v>0</v>
      </c>
      <c r="BW590" s="149">
        <f t="shared" ca="1" si="646"/>
        <v>0</v>
      </c>
      <c r="BX590" s="345">
        <f t="shared" ca="1" si="647"/>
        <v>0</v>
      </c>
      <c r="BY590" s="344">
        <f t="shared" ca="1" si="648"/>
        <v>0.05</v>
      </c>
      <c r="BZ590" s="343">
        <f t="shared" ca="1" si="649"/>
        <v>0</v>
      </c>
      <c r="CA590" s="342">
        <f t="shared" ca="1" si="650"/>
        <v>0.08</v>
      </c>
      <c r="CB590" s="147">
        <f t="shared" si="651"/>
        <v>0.08</v>
      </c>
      <c r="CC590" s="148">
        <f t="shared" si="652"/>
        <v>0</v>
      </c>
      <c r="CD590" s="149">
        <f t="shared" ca="1" si="653"/>
        <v>0</v>
      </c>
      <c r="CE590" s="345">
        <f t="shared" ca="1" si="654"/>
        <v>0</v>
      </c>
      <c r="CF590" s="344">
        <f t="shared" ca="1" si="655"/>
        <v>0.05</v>
      </c>
      <c r="CG590" s="343">
        <f t="shared" ca="1" si="656"/>
        <v>0</v>
      </c>
      <c r="CH590" s="342">
        <f t="shared" ca="1" si="657"/>
        <v>0.08</v>
      </c>
    </row>
    <row r="591" spans="1:86" s="303" customFormat="1" outlineLevel="1">
      <c r="A591" s="303">
        <f t="shared" ca="1" si="632"/>
        <v>2</v>
      </c>
      <c r="B591" s="303" t="str">
        <f t="shared" ca="1" si="636"/>
        <v>EP4 LPD4 LPS3 LPM1</v>
      </c>
      <c r="C591" s="354">
        <f t="shared" si="635"/>
        <v>4</v>
      </c>
      <c r="D591" s="21">
        <v>0</v>
      </c>
      <c r="E591" s="354">
        <f t="shared" ca="1" si="634"/>
        <v>0</v>
      </c>
      <c r="F591" s="354">
        <f t="shared" ca="1" si="633"/>
        <v>0</v>
      </c>
      <c r="G591" s="354">
        <f t="shared" ca="1" si="629"/>
        <v>4</v>
      </c>
      <c r="H591" s="354">
        <f t="shared" ca="1" si="630"/>
        <v>3</v>
      </c>
      <c r="I591" s="354">
        <f t="shared" ca="1" si="631"/>
        <v>1</v>
      </c>
      <c r="BM591" s="303">
        <v>329</v>
      </c>
      <c r="BN591" s="147">
        <f t="shared" si="637"/>
        <v>0.08</v>
      </c>
      <c r="BO591" s="148">
        <f t="shared" si="638"/>
        <v>0</v>
      </c>
      <c r="BP591" s="149">
        <f t="shared" ca="1" si="639"/>
        <v>0</v>
      </c>
      <c r="BQ591" s="345">
        <f t="shared" ca="1" si="640"/>
        <v>0</v>
      </c>
      <c r="BR591" s="344">
        <f t="shared" ca="1" si="641"/>
        <v>0.05</v>
      </c>
      <c r="BS591" s="343">
        <f t="shared" ca="1" si="642"/>
        <v>0.04</v>
      </c>
      <c r="BT591" s="342">
        <f t="shared" ca="1" si="643"/>
        <v>-0.05</v>
      </c>
      <c r="BU591" s="147">
        <f t="shared" si="644"/>
        <v>0.08</v>
      </c>
      <c r="BV591" s="148">
        <f t="shared" si="645"/>
        <v>0</v>
      </c>
      <c r="BW591" s="149">
        <f t="shared" ca="1" si="646"/>
        <v>0</v>
      </c>
      <c r="BX591" s="345">
        <f t="shared" ca="1" si="647"/>
        <v>0</v>
      </c>
      <c r="BY591" s="344">
        <f t="shared" ca="1" si="648"/>
        <v>0.05</v>
      </c>
      <c r="BZ591" s="343">
        <f t="shared" ca="1" si="649"/>
        <v>0.04</v>
      </c>
      <c r="CA591" s="342">
        <f t="shared" ca="1" si="650"/>
        <v>-0.05</v>
      </c>
      <c r="CB591" s="147">
        <f t="shared" si="651"/>
        <v>0.08</v>
      </c>
      <c r="CC591" s="148">
        <f t="shared" si="652"/>
        <v>0</v>
      </c>
      <c r="CD591" s="149">
        <f t="shared" ca="1" si="653"/>
        <v>0</v>
      </c>
      <c r="CE591" s="345">
        <f t="shared" ca="1" si="654"/>
        <v>0</v>
      </c>
      <c r="CF591" s="344">
        <f t="shared" ca="1" si="655"/>
        <v>0.05</v>
      </c>
      <c r="CG591" s="343">
        <f t="shared" ca="1" si="656"/>
        <v>0.04</v>
      </c>
      <c r="CH591" s="342">
        <f t="shared" ca="1" si="657"/>
        <v>-0.05</v>
      </c>
    </row>
    <row r="592" spans="1:86" s="303" customFormat="1" outlineLevel="1">
      <c r="A592" s="303">
        <f t="shared" ca="1" si="632"/>
        <v>2</v>
      </c>
      <c r="B592" s="303" t="str">
        <f t="shared" ca="1" si="636"/>
        <v>EP4 LPD4 LPS3 LPM2</v>
      </c>
      <c r="C592" s="354">
        <f t="shared" si="635"/>
        <v>4</v>
      </c>
      <c r="D592" s="21">
        <v>0</v>
      </c>
      <c r="E592" s="354">
        <f t="shared" ca="1" si="634"/>
        <v>0</v>
      </c>
      <c r="F592" s="354">
        <f t="shared" ca="1" si="633"/>
        <v>0</v>
      </c>
      <c r="G592" s="354">
        <f t="shared" ca="1" si="629"/>
        <v>4</v>
      </c>
      <c r="H592" s="354">
        <f t="shared" ca="1" si="630"/>
        <v>3</v>
      </c>
      <c r="I592" s="354">
        <f t="shared" ca="1" si="631"/>
        <v>2</v>
      </c>
      <c r="BM592" s="303">
        <v>330</v>
      </c>
      <c r="BN592" s="147">
        <f t="shared" si="637"/>
        <v>0.08</v>
      </c>
      <c r="BO592" s="148">
        <f t="shared" si="638"/>
        <v>0</v>
      </c>
      <c r="BP592" s="149">
        <f t="shared" ca="1" si="639"/>
        <v>0</v>
      </c>
      <c r="BQ592" s="345">
        <f t="shared" ca="1" si="640"/>
        <v>0</v>
      </c>
      <c r="BR592" s="344">
        <f t="shared" ca="1" si="641"/>
        <v>0.05</v>
      </c>
      <c r="BS592" s="343">
        <f t="shared" ca="1" si="642"/>
        <v>0.04</v>
      </c>
      <c r="BT592" s="342">
        <f t="shared" ca="1" si="643"/>
        <v>0</v>
      </c>
      <c r="BU592" s="147">
        <f t="shared" si="644"/>
        <v>0.08</v>
      </c>
      <c r="BV592" s="148">
        <f t="shared" si="645"/>
        <v>0</v>
      </c>
      <c r="BW592" s="149">
        <f t="shared" ca="1" si="646"/>
        <v>0</v>
      </c>
      <c r="BX592" s="345">
        <f t="shared" ca="1" si="647"/>
        <v>0</v>
      </c>
      <c r="BY592" s="344">
        <f t="shared" ca="1" si="648"/>
        <v>0.05</v>
      </c>
      <c r="BZ592" s="343">
        <f t="shared" ca="1" si="649"/>
        <v>0.04</v>
      </c>
      <c r="CA592" s="342">
        <f t="shared" ca="1" si="650"/>
        <v>0</v>
      </c>
      <c r="CB592" s="147">
        <f t="shared" si="651"/>
        <v>0.08</v>
      </c>
      <c r="CC592" s="148">
        <f t="shared" si="652"/>
        <v>0</v>
      </c>
      <c r="CD592" s="149">
        <f t="shared" ca="1" si="653"/>
        <v>0</v>
      </c>
      <c r="CE592" s="345">
        <f t="shared" ca="1" si="654"/>
        <v>0</v>
      </c>
      <c r="CF592" s="344">
        <f t="shared" ca="1" si="655"/>
        <v>0.05</v>
      </c>
      <c r="CG592" s="343">
        <f t="shared" ca="1" si="656"/>
        <v>0.04</v>
      </c>
      <c r="CH592" s="342">
        <f t="shared" ca="1" si="657"/>
        <v>0</v>
      </c>
    </row>
    <row r="593" spans="1:86" s="303" customFormat="1" outlineLevel="1">
      <c r="A593" s="303">
        <f t="shared" ca="1" si="632"/>
        <v>2</v>
      </c>
      <c r="B593" s="303" t="str">
        <f t="shared" ca="1" si="636"/>
        <v>EP4 LPD4 LPS3 LPM3</v>
      </c>
      <c r="C593" s="354">
        <f t="shared" si="635"/>
        <v>4</v>
      </c>
      <c r="D593" s="21">
        <v>0</v>
      </c>
      <c r="E593" s="354">
        <f t="shared" ca="1" si="634"/>
        <v>0</v>
      </c>
      <c r="F593" s="354">
        <f t="shared" ca="1" si="633"/>
        <v>0</v>
      </c>
      <c r="G593" s="354">
        <f t="shared" ca="1" si="629"/>
        <v>4</v>
      </c>
      <c r="H593" s="354">
        <f t="shared" ca="1" si="630"/>
        <v>3</v>
      </c>
      <c r="I593" s="354">
        <f t="shared" ca="1" si="631"/>
        <v>3</v>
      </c>
      <c r="BM593" s="303">
        <v>331</v>
      </c>
      <c r="BN593" s="147">
        <f t="shared" si="637"/>
        <v>0.08</v>
      </c>
      <c r="BO593" s="148">
        <f t="shared" si="638"/>
        <v>0</v>
      </c>
      <c r="BP593" s="149">
        <f t="shared" ca="1" si="639"/>
        <v>0</v>
      </c>
      <c r="BQ593" s="345">
        <f t="shared" ca="1" si="640"/>
        <v>0</v>
      </c>
      <c r="BR593" s="344">
        <f t="shared" ca="1" si="641"/>
        <v>0.05</v>
      </c>
      <c r="BS593" s="343">
        <f t="shared" ca="1" si="642"/>
        <v>0.04</v>
      </c>
      <c r="BT593" s="342">
        <f t="shared" ca="1" si="643"/>
        <v>0.04</v>
      </c>
      <c r="BU593" s="147">
        <f t="shared" si="644"/>
        <v>0.08</v>
      </c>
      <c r="BV593" s="148">
        <f t="shared" si="645"/>
        <v>0</v>
      </c>
      <c r="BW593" s="149">
        <f t="shared" ca="1" si="646"/>
        <v>0</v>
      </c>
      <c r="BX593" s="345">
        <f t="shared" ca="1" si="647"/>
        <v>0</v>
      </c>
      <c r="BY593" s="344">
        <f t="shared" ca="1" si="648"/>
        <v>0.05</v>
      </c>
      <c r="BZ593" s="343">
        <f t="shared" ca="1" si="649"/>
        <v>0.04</v>
      </c>
      <c r="CA593" s="342">
        <f t="shared" ca="1" si="650"/>
        <v>0.04</v>
      </c>
      <c r="CB593" s="147">
        <f t="shared" si="651"/>
        <v>0.08</v>
      </c>
      <c r="CC593" s="148">
        <f t="shared" si="652"/>
        <v>0</v>
      </c>
      <c r="CD593" s="149">
        <f t="shared" ca="1" si="653"/>
        <v>0</v>
      </c>
      <c r="CE593" s="345">
        <f t="shared" ca="1" si="654"/>
        <v>0</v>
      </c>
      <c r="CF593" s="344">
        <f t="shared" ca="1" si="655"/>
        <v>0.05</v>
      </c>
      <c r="CG593" s="343">
        <f t="shared" ca="1" si="656"/>
        <v>0.04</v>
      </c>
      <c r="CH593" s="342">
        <f t="shared" ca="1" si="657"/>
        <v>0.04</v>
      </c>
    </row>
    <row r="594" spans="1:86" s="303" customFormat="1" outlineLevel="1">
      <c r="A594" s="303">
        <f t="shared" ca="1" si="632"/>
        <v>2</v>
      </c>
      <c r="B594" s="303" t="str">
        <f t="shared" ca="1" si="636"/>
        <v>EP4 LPD4 LPS3 LPM4</v>
      </c>
      <c r="C594" s="354">
        <f t="shared" si="635"/>
        <v>4</v>
      </c>
      <c r="D594" s="21">
        <v>0</v>
      </c>
      <c r="E594" s="354">
        <f t="shared" ca="1" si="634"/>
        <v>0</v>
      </c>
      <c r="F594" s="354">
        <f t="shared" ca="1" si="633"/>
        <v>0</v>
      </c>
      <c r="G594" s="354">
        <f t="shared" ca="1" si="629"/>
        <v>4</v>
      </c>
      <c r="H594" s="354">
        <f t="shared" ca="1" si="630"/>
        <v>3</v>
      </c>
      <c r="I594" s="354">
        <f t="shared" ca="1" si="631"/>
        <v>4</v>
      </c>
      <c r="BM594" s="303">
        <v>332</v>
      </c>
      <c r="BN594" s="147">
        <f t="shared" si="637"/>
        <v>0.08</v>
      </c>
      <c r="BO594" s="148">
        <f t="shared" si="638"/>
        <v>0</v>
      </c>
      <c r="BP594" s="149">
        <f t="shared" ca="1" si="639"/>
        <v>0</v>
      </c>
      <c r="BQ594" s="345">
        <f t="shared" ca="1" si="640"/>
        <v>0</v>
      </c>
      <c r="BR594" s="344">
        <f t="shared" ca="1" si="641"/>
        <v>0.05</v>
      </c>
      <c r="BS594" s="343">
        <f t="shared" ca="1" si="642"/>
        <v>0.04</v>
      </c>
      <c r="BT594" s="342">
        <f t="shared" ca="1" si="643"/>
        <v>0.08</v>
      </c>
      <c r="BU594" s="147">
        <f t="shared" si="644"/>
        <v>0.08</v>
      </c>
      <c r="BV594" s="148">
        <f t="shared" si="645"/>
        <v>0</v>
      </c>
      <c r="BW594" s="149">
        <f t="shared" ca="1" si="646"/>
        <v>0</v>
      </c>
      <c r="BX594" s="345">
        <f t="shared" ca="1" si="647"/>
        <v>0</v>
      </c>
      <c r="BY594" s="344">
        <f t="shared" ca="1" si="648"/>
        <v>0.05</v>
      </c>
      <c r="BZ594" s="343">
        <f t="shared" ca="1" si="649"/>
        <v>0.04</v>
      </c>
      <c r="CA594" s="342">
        <f t="shared" ca="1" si="650"/>
        <v>0.08</v>
      </c>
      <c r="CB594" s="147">
        <f t="shared" si="651"/>
        <v>0.08</v>
      </c>
      <c r="CC594" s="148">
        <f t="shared" si="652"/>
        <v>0</v>
      </c>
      <c r="CD594" s="149">
        <f t="shared" ca="1" si="653"/>
        <v>0</v>
      </c>
      <c r="CE594" s="345">
        <f t="shared" ca="1" si="654"/>
        <v>0</v>
      </c>
      <c r="CF594" s="344">
        <f t="shared" ca="1" si="655"/>
        <v>0.05</v>
      </c>
      <c r="CG594" s="343">
        <f t="shared" ca="1" si="656"/>
        <v>0.04</v>
      </c>
      <c r="CH594" s="342">
        <f t="shared" ca="1" si="657"/>
        <v>0.08</v>
      </c>
    </row>
    <row r="595" spans="1:86" s="303" customFormat="1" outlineLevel="1">
      <c r="A595" s="303">
        <f t="shared" ca="1" si="632"/>
        <v>2</v>
      </c>
      <c r="B595" s="303" t="str">
        <f t="shared" ca="1" si="636"/>
        <v>EP4 LPD4 LPS4 LPM1</v>
      </c>
      <c r="C595" s="354">
        <f t="shared" si="635"/>
        <v>4</v>
      </c>
      <c r="D595" s="21">
        <v>0</v>
      </c>
      <c r="E595" s="354">
        <f t="shared" ca="1" si="634"/>
        <v>0</v>
      </c>
      <c r="F595" s="354">
        <f t="shared" ca="1" si="633"/>
        <v>0</v>
      </c>
      <c r="G595" s="354">
        <f t="shared" ca="1" si="629"/>
        <v>4</v>
      </c>
      <c r="H595" s="354">
        <f t="shared" ca="1" si="630"/>
        <v>4</v>
      </c>
      <c r="I595" s="354">
        <f t="shared" ca="1" si="631"/>
        <v>1</v>
      </c>
      <c r="BM595" s="303">
        <v>333</v>
      </c>
      <c r="BN595" s="147">
        <f t="shared" si="637"/>
        <v>0.08</v>
      </c>
      <c r="BO595" s="148">
        <f t="shared" si="638"/>
        <v>0</v>
      </c>
      <c r="BP595" s="149">
        <f t="shared" ca="1" si="639"/>
        <v>0</v>
      </c>
      <c r="BQ595" s="345">
        <f t="shared" ca="1" si="640"/>
        <v>0</v>
      </c>
      <c r="BR595" s="344">
        <f t="shared" ca="1" si="641"/>
        <v>0.05</v>
      </c>
      <c r="BS595" s="343">
        <f t="shared" ca="1" si="642"/>
        <v>0.08</v>
      </c>
      <c r="BT595" s="342">
        <f t="shared" ca="1" si="643"/>
        <v>-0.05</v>
      </c>
      <c r="BU595" s="147">
        <f t="shared" si="644"/>
        <v>0.08</v>
      </c>
      <c r="BV595" s="148">
        <f t="shared" si="645"/>
        <v>0</v>
      </c>
      <c r="BW595" s="149">
        <f t="shared" ca="1" si="646"/>
        <v>0</v>
      </c>
      <c r="BX595" s="345">
        <f t="shared" ca="1" si="647"/>
        <v>0</v>
      </c>
      <c r="BY595" s="344">
        <f t="shared" ca="1" si="648"/>
        <v>0.05</v>
      </c>
      <c r="BZ595" s="343">
        <f t="shared" ca="1" si="649"/>
        <v>0.08</v>
      </c>
      <c r="CA595" s="342">
        <f t="shared" ca="1" si="650"/>
        <v>-0.05</v>
      </c>
      <c r="CB595" s="147">
        <f t="shared" si="651"/>
        <v>0.08</v>
      </c>
      <c r="CC595" s="148">
        <f t="shared" si="652"/>
        <v>0</v>
      </c>
      <c r="CD595" s="149">
        <f t="shared" ca="1" si="653"/>
        <v>0</v>
      </c>
      <c r="CE595" s="345">
        <f t="shared" ca="1" si="654"/>
        <v>0</v>
      </c>
      <c r="CF595" s="344">
        <f t="shared" ca="1" si="655"/>
        <v>0.05</v>
      </c>
      <c r="CG595" s="343">
        <f t="shared" ca="1" si="656"/>
        <v>0.08</v>
      </c>
      <c r="CH595" s="342">
        <f t="shared" ca="1" si="657"/>
        <v>-0.05</v>
      </c>
    </row>
    <row r="596" spans="1:86" s="303" customFormat="1" outlineLevel="1">
      <c r="A596" s="303">
        <f t="shared" ca="1" si="632"/>
        <v>2</v>
      </c>
      <c r="B596" s="303" t="str">
        <f t="shared" ca="1" si="636"/>
        <v>EP4 LPD4 LPS4 LPM2</v>
      </c>
      <c r="C596" s="354">
        <f t="shared" si="635"/>
        <v>4</v>
      </c>
      <c r="D596" s="21">
        <v>0</v>
      </c>
      <c r="E596" s="354">
        <f t="shared" ca="1" si="634"/>
        <v>0</v>
      </c>
      <c r="F596" s="354">
        <f t="shared" ca="1" si="633"/>
        <v>0</v>
      </c>
      <c r="G596" s="354">
        <f t="shared" ca="1" si="629"/>
        <v>4</v>
      </c>
      <c r="H596" s="354">
        <f t="shared" ca="1" si="630"/>
        <v>4</v>
      </c>
      <c r="I596" s="354">
        <f t="shared" ca="1" si="631"/>
        <v>2</v>
      </c>
      <c r="BM596" s="303">
        <v>334</v>
      </c>
      <c r="BN596" s="147">
        <f t="shared" si="637"/>
        <v>0.08</v>
      </c>
      <c r="BO596" s="148">
        <f t="shared" si="638"/>
        <v>0</v>
      </c>
      <c r="BP596" s="149">
        <f t="shared" ca="1" si="639"/>
        <v>0</v>
      </c>
      <c r="BQ596" s="345">
        <f t="shared" ca="1" si="640"/>
        <v>0</v>
      </c>
      <c r="BR596" s="344">
        <f t="shared" ca="1" si="641"/>
        <v>0.05</v>
      </c>
      <c r="BS596" s="343">
        <f t="shared" ca="1" si="642"/>
        <v>0.08</v>
      </c>
      <c r="BT596" s="342">
        <f t="shared" ca="1" si="643"/>
        <v>0</v>
      </c>
      <c r="BU596" s="147">
        <f t="shared" si="644"/>
        <v>0.08</v>
      </c>
      <c r="BV596" s="148">
        <f t="shared" si="645"/>
        <v>0</v>
      </c>
      <c r="BW596" s="149">
        <f t="shared" ca="1" si="646"/>
        <v>0</v>
      </c>
      <c r="BX596" s="345">
        <f t="shared" ca="1" si="647"/>
        <v>0</v>
      </c>
      <c r="BY596" s="344">
        <f t="shared" ca="1" si="648"/>
        <v>0.05</v>
      </c>
      <c r="BZ596" s="343">
        <f t="shared" ca="1" si="649"/>
        <v>0.08</v>
      </c>
      <c r="CA596" s="342">
        <f t="shared" ca="1" si="650"/>
        <v>0</v>
      </c>
      <c r="CB596" s="147">
        <f t="shared" si="651"/>
        <v>0.08</v>
      </c>
      <c r="CC596" s="148">
        <f t="shared" si="652"/>
        <v>0</v>
      </c>
      <c r="CD596" s="149">
        <f t="shared" ca="1" si="653"/>
        <v>0</v>
      </c>
      <c r="CE596" s="345">
        <f t="shared" ca="1" si="654"/>
        <v>0</v>
      </c>
      <c r="CF596" s="344">
        <f t="shared" ca="1" si="655"/>
        <v>0.05</v>
      </c>
      <c r="CG596" s="343">
        <f t="shared" ca="1" si="656"/>
        <v>0.08</v>
      </c>
      <c r="CH596" s="342">
        <f t="shared" ca="1" si="657"/>
        <v>0</v>
      </c>
    </row>
    <row r="597" spans="1:86" s="303" customFormat="1" outlineLevel="1">
      <c r="A597" s="303">
        <f t="shared" ca="1" si="632"/>
        <v>2</v>
      </c>
      <c r="B597" s="303" t="str">
        <f t="shared" ca="1" si="636"/>
        <v>EP4 LPD4 LPS4 LPM3</v>
      </c>
      <c r="C597" s="354">
        <f t="shared" si="635"/>
        <v>4</v>
      </c>
      <c r="D597" s="21">
        <v>0</v>
      </c>
      <c r="E597" s="354">
        <f t="shared" ca="1" si="634"/>
        <v>0</v>
      </c>
      <c r="F597" s="354">
        <f t="shared" ca="1" si="633"/>
        <v>0</v>
      </c>
      <c r="G597" s="354">
        <f t="shared" ca="1" si="629"/>
        <v>4</v>
      </c>
      <c r="H597" s="354">
        <f t="shared" ca="1" si="630"/>
        <v>4</v>
      </c>
      <c r="I597" s="354">
        <f t="shared" ca="1" si="631"/>
        <v>3</v>
      </c>
      <c r="BM597" s="303">
        <v>335</v>
      </c>
      <c r="BN597" s="147">
        <f t="shared" si="637"/>
        <v>0.08</v>
      </c>
      <c r="BO597" s="148">
        <f t="shared" si="638"/>
        <v>0</v>
      </c>
      <c r="BP597" s="149">
        <f t="shared" ca="1" si="639"/>
        <v>0</v>
      </c>
      <c r="BQ597" s="345">
        <f t="shared" ca="1" si="640"/>
        <v>0</v>
      </c>
      <c r="BR597" s="344">
        <f t="shared" ca="1" si="641"/>
        <v>0.05</v>
      </c>
      <c r="BS597" s="343">
        <f t="shared" ca="1" si="642"/>
        <v>0.08</v>
      </c>
      <c r="BT597" s="342">
        <f t="shared" ca="1" si="643"/>
        <v>0.04</v>
      </c>
      <c r="BU597" s="147">
        <f t="shared" si="644"/>
        <v>0.08</v>
      </c>
      <c r="BV597" s="148">
        <f t="shared" si="645"/>
        <v>0</v>
      </c>
      <c r="BW597" s="149">
        <f t="shared" ca="1" si="646"/>
        <v>0</v>
      </c>
      <c r="BX597" s="345">
        <f t="shared" ca="1" si="647"/>
        <v>0</v>
      </c>
      <c r="BY597" s="344">
        <f t="shared" ca="1" si="648"/>
        <v>0.05</v>
      </c>
      <c r="BZ597" s="343">
        <f t="shared" ca="1" si="649"/>
        <v>0.08</v>
      </c>
      <c r="CA597" s="342">
        <f t="shared" ca="1" si="650"/>
        <v>0.04</v>
      </c>
      <c r="CB597" s="147">
        <f t="shared" si="651"/>
        <v>0.08</v>
      </c>
      <c r="CC597" s="148">
        <f t="shared" si="652"/>
        <v>0</v>
      </c>
      <c r="CD597" s="149">
        <f t="shared" ca="1" si="653"/>
        <v>0</v>
      </c>
      <c r="CE597" s="345">
        <f t="shared" ca="1" si="654"/>
        <v>0</v>
      </c>
      <c r="CF597" s="344">
        <f t="shared" ca="1" si="655"/>
        <v>0.05</v>
      </c>
      <c r="CG597" s="343">
        <f t="shared" ca="1" si="656"/>
        <v>0.08</v>
      </c>
      <c r="CH597" s="342">
        <f t="shared" ca="1" si="657"/>
        <v>0.04</v>
      </c>
    </row>
    <row r="598" spans="1:86" s="303" customFormat="1" outlineLevel="1">
      <c r="A598" s="303">
        <f t="shared" ca="1" si="632"/>
        <v>2</v>
      </c>
      <c r="B598" s="303" t="str">
        <f t="shared" ca="1" si="636"/>
        <v>EP4 LPD4 LPS4 LPM4</v>
      </c>
      <c r="C598" s="354">
        <f t="shared" si="635"/>
        <v>4</v>
      </c>
      <c r="D598" s="21">
        <v>0</v>
      </c>
      <c r="E598" s="354">
        <f t="shared" ca="1" si="634"/>
        <v>0</v>
      </c>
      <c r="F598" s="354">
        <f t="shared" ca="1" si="633"/>
        <v>0</v>
      </c>
      <c r="G598" s="354">
        <f t="shared" ca="1" si="629"/>
        <v>4</v>
      </c>
      <c r="H598" s="354">
        <f t="shared" ca="1" si="630"/>
        <v>4</v>
      </c>
      <c r="I598" s="354">
        <f t="shared" ca="1" si="631"/>
        <v>4</v>
      </c>
      <c r="BM598" s="303">
        <v>336</v>
      </c>
      <c r="BN598" s="147">
        <f t="shared" si="637"/>
        <v>0.08</v>
      </c>
      <c r="BO598" s="148">
        <f t="shared" si="638"/>
        <v>0</v>
      </c>
      <c r="BP598" s="149">
        <f t="shared" ca="1" si="639"/>
        <v>0</v>
      </c>
      <c r="BQ598" s="345">
        <f t="shared" ca="1" si="640"/>
        <v>0</v>
      </c>
      <c r="BR598" s="344">
        <f t="shared" ca="1" si="641"/>
        <v>0.05</v>
      </c>
      <c r="BS598" s="343">
        <f t="shared" ca="1" si="642"/>
        <v>0.08</v>
      </c>
      <c r="BT598" s="342">
        <f t="shared" ca="1" si="643"/>
        <v>0.08</v>
      </c>
      <c r="BU598" s="147">
        <f t="shared" si="644"/>
        <v>0.08</v>
      </c>
      <c r="BV598" s="148">
        <f t="shared" si="645"/>
        <v>0</v>
      </c>
      <c r="BW598" s="149">
        <f t="shared" ca="1" si="646"/>
        <v>0</v>
      </c>
      <c r="BX598" s="345">
        <f t="shared" ca="1" si="647"/>
        <v>0</v>
      </c>
      <c r="BY598" s="344">
        <f t="shared" ca="1" si="648"/>
        <v>0.05</v>
      </c>
      <c r="BZ598" s="343">
        <f t="shared" ca="1" si="649"/>
        <v>0.08</v>
      </c>
      <c r="CA598" s="342">
        <f t="shared" ca="1" si="650"/>
        <v>0.08</v>
      </c>
      <c r="CB598" s="147">
        <f t="shared" si="651"/>
        <v>0.08</v>
      </c>
      <c r="CC598" s="148">
        <f t="shared" si="652"/>
        <v>0</v>
      </c>
      <c r="CD598" s="149">
        <f t="shared" ca="1" si="653"/>
        <v>0</v>
      </c>
      <c r="CE598" s="345">
        <f t="shared" ca="1" si="654"/>
        <v>0</v>
      </c>
      <c r="CF598" s="344">
        <f t="shared" ca="1" si="655"/>
        <v>0.05</v>
      </c>
      <c r="CG598" s="343">
        <f t="shared" ca="1" si="656"/>
        <v>0.08</v>
      </c>
      <c r="CH598" s="342">
        <f t="shared" ca="1" si="657"/>
        <v>0.08</v>
      </c>
    </row>
    <row r="599" spans="1:86" s="303" customFormat="1" outlineLevel="1"/>
    <row r="600" spans="1:86" s="303" customFormat="1" ht="5.0999999999999996" customHeight="1" outlineLevel="1"/>
    <row r="601" spans="1:86" s="303" customFormat="1" ht="5.0999999999999996" customHeight="1" outlineLevel="1"/>
    <row r="602" spans="1:86" s="303" customFormat="1" ht="5.0999999999999996" customHeight="1" outlineLevel="1"/>
    <row r="603" spans="1:86" s="303" customFormat="1" ht="5.0999999999999996" customHeight="1" outlineLevel="1"/>
    <row r="604" spans="1:86" s="303" customFormat="1" ht="5.0999999999999996" customHeight="1" outlineLevel="1"/>
    <row r="605" spans="1:86" s="303" customFormat="1" ht="5.0999999999999996" customHeight="1" outlineLevel="1"/>
    <row r="606" spans="1:86" s="303" customFormat="1" ht="5.0999999999999996" customHeight="1" outlineLevel="1"/>
    <row r="607" spans="1:86" s="303" customFormat="1" ht="5.0999999999999996" customHeight="1" outlineLevel="1"/>
    <row r="608" spans="1:86" s="303" customFormat="1" ht="5.0999999999999996" customHeight="1" outlineLevel="1"/>
    <row r="609" s="303" customFormat="1" ht="5.0999999999999996" customHeight="1" outlineLevel="1"/>
    <row r="610" s="303" customFormat="1" ht="5.0999999999999996" customHeight="1" outlineLevel="1"/>
    <row r="611" s="303" customFormat="1" ht="5.0999999999999996" customHeight="1" outlineLevel="1"/>
    <row r="612" s="303" customFormat="1" ht="5.0999999999999996" customHeight="1" outlineLevel="1"/>
    <row r="613" s="303" customFormat="1" ht="5.0999999999999996" customHeight="1" outlineLevel="1"/>
    <row r="614" s="303" customFormat="1" ht="5.0999999999999996" customHeight="1" outlineLevel="1"/>
    <row r="615" s="303" customFormat="1" ht="5.0999999999999996" customHeight="1" outlineLevel="1"/>
    <row r="616" s="303" customFormat="1" ht="5.0999999999999996" customHeight="1" outlineLevel="1"/>
    <row r="617" s="303" customFormat="1" ht="5.0999999999999996" customHeight="1" outlineLevel="1"/>
    <row r="618" s="303" customFormat="1" ht="5.0999999999999996" customHeight="1" outlineLevel="1"/>
    <row r="619" s="303" customFormat="1" ht="5.0999999999999996" customHeight="1" outlineLevel="1"/>
    <row r="620" s="303" customFormat="1" ht="5.0999999999999996" customHeight="1" outlineLevel="1"/>
    <row r="621" s="303" customFormat="1" ht="5.0999999999999996" customHeight="1" outlineLevel="1"/>
    <row r="622" s="303" customFormat="1" ht="5.0999999999999996" customHeight="1" outlineLevel="1"/>
    <row r="623" s="303" customFormat="1" ht="5.0999999999999996" customHeight="1" outlineLevel="1"/>
    <row r="624" s="303" customFormat="1" ht="5.0999999999999996" customHeight="1" outlineLevel="1"/>
    <row r="625" s="303" customFormat="1" ht="5.0999999999999996" customHeight="1" outlineLevel="1"/>
    <row r="626" s="303" customFormat="1" ht="5.0999999999999996" customHeight="1" outlineLevel="1"/>
    <row r="627" s="303" customFormat="1" ht="5.0999999999999996" customHeight="1" outlineLevel="1"/>
    <row r="628" s="303" customFormat="1" ht="5.0999999999999996" customHeight="1" outlineLevel="1"/>
    <row r="629" s="303" customFormat="1" ht="5.0999999999999996" customHeight="1" outlineLevel="1"/>
    <row r="630" s="303" customFormat="1" ht="5.0999999999999996" customHeight="1" outlineLevel="1"/>
    <row r="631" s="303" customFormat="1" ht="5.0999999999999996" customHeight="1" outlineLevel="1"/>
    <row r="632" s="303" customFormat="1" ht="5.0999999999999996" customHeight="1" outlineLevel="1"/>
    <row r="633" s="303" customFormat="1" ht="5.0999999999999996" customHeight="1" outlineLevel="1"/>
    <row r="634" s="303" customFormat="1" ht="5.0999999999999996" customHeight="1" outlineLevel="1"/>
    <row r="635" s="303" customFormat="1" ht="5.0999999999999996" customHeight="1" outlineLevel="1"/>
    <row r="636" s="303" customFormat="1" ht="5.0999999999999996" customHeight="1" outlineLevel="1"/>
    <row r="637" s="303" customFormat="1" ht="5.0999999999999996" customHeight="1" outlineLevel="1"/>
    <row r="638" s="303" customFormat="1" ht="5.0999999999999996" customHeight="1" outlineLevel="1"/>
    <row r="639" s="303" customFormat="1" ht="5.0999999999999996" customHeight="1" outlineLevel="1"/>
    <row r="640" s="303" customFormat="1" ht="5.0999999999999996" customHeight="1" outlineLevel="1"/>
    <row r="641" spans="2:170" s="303" customFormat="1" ht="5.0999999999999996" customHeight="1" outlineLevel="1"/>
    <row r="642" spans="2:170" s="303" customFormat="1" ht="5.0999999999999996" customHeight="1" outlineLevel="1"/>
    <row r="643" spans="2:170" s="303" customFormat="1" ht="5.0999999999999996" customHeight="1" outlineLevel="1"/>
    <row r="644" spans="2:170" s="303" customFormat="1" ht="5.0999999999999996" customHeight="1" outlineLevel="1"/>
    <row r="645" spans="2:170" s="303" customFormat="1" ht="5.0999999999999996" customHeight="1" outlineLevel="1"/>
    <row r="646" spans="2:170" s="303" customFormat="1" ht="5.0999999999999996" customHeight="1" outlineLevel="1"/>
    <row r="647" spans="2:170" s="303" customFormat="1" ht="5.0999999999999996" customHeight="1" outlineLevel="1"/>
    <row r="648" spans="2:170" s="303" customFormat="1" ht="5.0999999999999996" customHeight="1" outlineLevel="1"/>
    <row r="649" spans="2:170" s="303" customFormat="1" ht="5.0999999999999996" customHeight="1" outlineLevel="1"/>
    <row r="650" spans="2:170" s="303" customFormat="1" ht="5.0999999999999996" customHeight="1" outlineLevel="1"/>
    <row r="651" spans="2:170" s="303" customFormat="1" collapsed="1"/>
    <row r="652" spans="2:170" s="303" customFormat="1">
      <c r="B652" s="18" t="s">
        <v>1226</v>
      </c>
    </row>
    <row r="653" spans="2:170" s="303" customFormat="1" outlineLevel="1" collapsed="1">
      <c r="B653" s="367" t="s">
        <v>1225</v>
      </c>
      <c r="C653" s="367"/>
      <c r="D653" s="367"/>
      <c r="E653" s="367"/>
      <c r="F653" s="367"/>
      <c r="G653" s="353"/>
      <c r="H653" s="353"/>
      <c r="I653" s="353"/>
      <c r="J653" s="353"/>
      <c r="K653" s="353"/>
      <c r="L653" s="353"/>
      <c r="M653" s="353"/>
      <c r="N653" s="353"/>
      <c r="O653" s="353"/>
      <c r="P653" s="353"/>
      <c r="Q653" s="353"/>
      <c r="R653" s="353"/>
      <c r="U653" s="353"/>
      <c r="V653" s="353"/>
      <c r="BK653" s="353"/>
      <c r="BL653" s="353"/>
    </row>
    <row r="654" spans="2:170" s="303" customFormat="1" ht="86.25" outlineLevel="1">
      <c r="B654" s="302" t="s">
        <v>1224</v>
      </c>
      <c r="C654" s="352" t="s">
        <v>1223</v>
      </c>
      <c r="D654" s="352"/>
      <c r="E654" s="351">
        <f>i.TOLoffset_r1*6</f>
        <v>12</v>
      </c>
      <c r="F654" s="351">
        <f>i.TOLoffset_r2*6</f>
        <v>144</v>
      </c>
      <c r="BN654" s="33" t="s">
        <v>567</v>
      </c>
      <c r="BO654" s="33" t="s">
        <v>567</v>
      </c>
      <c r="BP654" s="33" t="s">
        <v>566</v>
      </c>
      <c r="BQ654" s="33" t="s">
        <v>566</v>
      </c>
      <c r="BR654" s="33" t="s">
        <v>566</v>
      </c>
      <c r="BS654" s="33" t="s">
        <v>566</v>
      </c>
      <c r="BT654" s="33" t="s">
        <v>566</v>
      </c>
      <c r="BU654" s="33" t="s">
        <v>567</v>
      </c>
      <c r="BV654" s="33" t="s">
        <v>567</v>
      </c>
      <c r="BW654" s="33" t="s">
        <v>566</v>
      </c>
      <c r="BX654" s="33" t="s">
        <v>566</v>
      </c>
      <c r="BY654" s="33" t="s">
        <v>566</v>
      </c>
      <c r="BZ654" s="33" t="s">
        <v>566</v>
      </c>
      <c r="CA654" s="33" t="s">
        <v>566</v>
      </c>
      <c r="CB654" s="33" t="s">
        <v>567</v>
      </c>
      <c r="CC654" s="33" t="s">
        <v>567</v>
      </c>
      <c r="CD654" s="33" t="s">
        <v>566</v>
      </c>
      <c r="CE654" s="33" t="s">
        <v>566</v>
      </c>
      <c r="CF654" s="33" t="s">
        <v>566</v>
      </c>
      <c r="CG654" s="33" t="s">
        <v>566</v>
      </c>
      <c r="CH654" s="33" t="s">
        <v>566</v>
      </c>
      <c r="CI654" s="33" t="s">
        <v>567</v>
      </c>
      <c r="CJ654" s="33" t="s">
        <v>567</v>
      </c>
      <c r="CK654" s="33" t="s">
        <v>566</v>
      </c>
      <c r="CL654" s="33" t="s">
        <v>566</v>
      </c>
      <c r="CM654" s="33" t="s">
        <v>566</v>
      </c>
      <c r="CN654" s="33" t="s">
        <v>566</v>
      </c>
      <c r="CO654" s="33" t="s">
        <v>566</v>
      </c>
      <c r="CP654" s="33" t="s">
        <v>567</v>
      </c>
      <c r="CQ654" s="33" t="s">
        <v>567</v>
      </c>
      <c r="CR654" s="33" t="s">
        <v>566</v>
      </c>
      <c r="CS654" s="33" t="s">
        <v>566</v>
      </c>
      <c r="CT654" s="33" t="s">
        <v>566</v>
      </c>
      <c r="CU654" s="33" t="s">
        <v>566</v>
      </c>
      <c r="CV654" s="33" t="s">
        <v>566</v>
      </c>
      <c r="CW654" s="33" t="s">
        <v>567</v>
      </c>
      <c r="CX654" s="33" t="s">
        <v>567</v>
      </c>
      <c r="CY654" s="33" t="s">
        <v>566</v>
      </c>
      <c r="CZ654" s="33" t="s">
        <v>566</v>
      </c>
      <c r="DA654" s="33" t="s">
        <v>566</v>
      </c>
      <c r="DB654" s="33" t="s">
        <v>566</v>
      </c>
      <c r="DC654" s="33" t="s">
        <v>566</v>
      </c>
      <c r="DD654" s="33" t="s">
        <v>567</v>
      </c>
      <c r="DE654" s="33" t="s">
        <v>567</v>
      </c>
      <c r="DF654" s="33" t="s">
        <v>566</v>
      </c>
      <c r="DG654" s="33" t="s">
        <v>566</v>
      </c>
      <c r="DH654" s="33" t="s">
        <v>566</v>
      </c>
      <c r="DI654" s="33" t="s">
        <v>566</v>
      </c>
      <c r="DJ654" s="33" t="s">
        <v>566</v>
      </c>
      <c r="DK654" s="33" t="s">
        <v>567</v>
      </c>
      <c r="DL654" s="33" t="s">
        <v>567</v>
      </c>
      <c r="DM654" s="33" t="s">
        <v>566</v>
      </c>
      <c r="DN654" s="33" t="s">
        <v>566</v>
      </c>
      <c r="DO654" s="33" t="s">
        <v>566</v>
      </c>
      <c r="DP654" s="33" t="s">
        <v>566</v>
      </c>
      <c r="DQ654" s="33" t="s">
        <v>566</v>
      </c>
      <c r="DR654" s="33" t="s">
        <v>567</v>
      </c>
      <c r="DS654" s="33" t="s">
        <v>567</v>
      </c>
      <c r="DT654" s="33" t="s">
        <v>566</v>
      </c>
      <c r="DU654" s="33" t="s">
        <v>566</v>
      </c>
      <c r="DV654" s="33" t="s">
        <v>566</v>
      </c>
      <c r="DW654" s="33" t="s">
        <v>566</v>
      </c>
      <c r="DX654" s="33" t="s">
        <v>566</v>
      </c>
      <c r="DY654" s="33" t="s">
        <v>567</v>
      </c>
      <c r="DZ654" s="33" t="s">
        <v>567</v>
      </c>
      <c r="EA654" s="33" t="s">
        <v>566</v>
      </c>
      <c r="EB654" s="33" t="s">
        <v>566</v>
      </c>
      <c r="EC654" s="33" t="s">
        <v>566</v>
      </c>
      <c r="ED654" s="33" t="s">
        <v>566</v>
      </c>
      <c r="EE654" s="33" t="s">
        <v>566</v>
      </c>
      <c r="EF654" s="33" t="s">
        <v>567</v>
      </c>
      <c r="EG654" s="33" t="s">
        <v>567</v>
      </c>
      <c r="EH654" s="33" t="s">
        <v>566</v>
      </c>
      <c r="EI654" s="33" t="s">
        <v>566</v>
      </c>
      <c r="EJ654" s="33" t="s">
        <v>566</v>
      </c>
      <c r="EK654" s="33" t="s">
        <v>566</v>
      </c>
      <c r="EL654" s="33" t="s">
        <v>566</v>
      </c>
      <c r="EM654" s="33" t="s">
        <v>567</v>
      </c>
      <c r="EN654" s="33" t="s">
        <v>567</v>
      </c>
      <c r="EO654" s="33" t="s">
        <v>566</v>
      </c>
      <c r="EP654" s="33" t="s">
        <v>566</v>
      </c>
      <c r="EQ654" s="33" t="s">
        <v>566</v>
      </c>
      <c r="ER654" s="33" t="s">
        <v>566</v>
      </c>
      <c r="ES654" s="33" t="s">
        <v>566</v>
      </c>
      <c r="ET654" s="33" t="s">
        <v>567</v>
      </c>
      <c r="EU654" s="33" t="s">
        <v>567</v>
      </c>
      <c r="EV654" s="33" t="s">
        <v>566</v>
      </c>
      <c r="EW654" s="33" t="s">
        <v>566</v>
      </c>
      <c r="EX654" s="33" t="s">
        <v>566</v>
      </c>
      <c r="EY654" s="33" t="s">
        <v>566</v>
      </c>
      <c r="EZ654" s="33" t="s">
        <v>566</v>
      </c>
      <c r="FA654" s="33" t="s">
        <v>567</v>
      </c>
      <c r="FB654" s="33" t="s">
        <v>567</v>
      </c>
      <c r="FC654" s="33" t="s">
        <v>566</v>
      </c>
      <c r="FD654" s="33" t="s">
        <v>566</v>
      </c>
      <c r="FE654" s="33" t="s">
        <v>566</v>
      </c>
      <c r="FF654" s="33" t="s">
        <v>566</v>
      </c>
      <c r="FG654" s="33" t="s">
        <v>566</v>
      </c>
      <c r="FH654" s="33" t="s">
        <v>567</v>
      </c>
      <c r="FI654" s="33" t="s">
        <v>567</v>
      </c>
      <c r="FJ654" s="33" t="s">
        <v>566</v>
      </c>
      <c r="FK654" s="33" t="s">
        <v>566</v>
      </c>
      <c r="FL654" s="33" t="s">
        <v>566</v>
      </c>
      <c r="FM654" s="33" t="s">
        <v>566</v>
      </c>
      <c r="FN654" s="33" t="s">
        <v>566</v>
      </c>
    </row>
    <row r="655" spans="2:170" s="303" customFormat="1" outlineLevel="1">
      <c r="B655" s="338">
        <f>B255</f>
        <v>1</v>
      </c>
      <c r="C655" s="303" t="s">
        <v>1039</v>
      </c>
      <c r="X655" s="303" t="s">
        <v>1040</v>
      </c>
      <c r="AS655" s="303" t="s">
        <v>1222</v>
      </c>
    </row>
    <row r="656" spans="2:170" s="303" customFormat="1" outlineLevel="1">
      <c r="C656" s="303" t="s">
        <v>1066</v>
      </c>
      <c r="J656" s="303" t="s">
        <v>919</v>
      </c>
      <c r="Q656" s="303" t="s">
        <v>421</v>
      </c>
      <c r="X656" s="303" t="s">
        <v>1066</v>
      </c>
      <c r="AE656" s="303" t="s">
        <v>919</v>
      </c>
      <c r="AL656" s="303" t="s">
        <v>421</v>
      </c>
      <c r="AS656" s="303" t="s">
        <v>1066</v>
      </c>
      <c r="AZ656" s="303" t="s">
        <v>919</v>
      </c>
      <c r="BG656" s="303" t="s">
        <v>421</v>
      </c>
    </row>
    <row r="657" spans="2:170" s="303" customFormat="1" outlineLevel="1">
      <c r="B657" s="303" t="s">
        <v>1221</v>
      </c>
      <c r="C657" s="338">
        <f>C257</f>
        <v>101</v>
      </c>
      <c r="D657" s="338">
        <f>D257</f>
        <v>113</v>
      </c>
      <c r="E657" s="338">
        <f>E257</f>
        <v>123</v>
      </c>
      <c r="J657" s="338">
        <f>J257</f>
        <v>106</v>
      </c>
      <c r="K657" s="338">
        <f>K257</f>
        <v>118</v>
      </c>
      <c r="L657" s="338">
        <f>L257</f>
        <v>128</v>
      </c>
      <c r="Q657" s="338">
        <f>Q257</f>
        <v>112</v>
      </c>
      <c r="R657" s="338">
        <f>R257</f>
        <v>123</v>
      </c>
      <c r="S657" s="338">
        <f>S257</f>
        <v>135</v>
      </c>
      <c r="X657" s="338">
        <f>X257</f>
        <v>99</v>
      </c>
      <c r="Y657" s="338">
        <f>Y257</f>
        <v>111</v>
      </c>
      <c r="Z657" s="338">
        <f>Z257</f>
        <v>121</v>
      </c>
      <c r="AE657" s="338">
        <f>AE257</f>
        <v>104</v>
      </c>
      <c r="AF657" s="338">
        <f>AF257</f>
        <v>116</v>
      </c>
      <c r="AG657" s="338">
        <f>AG257</f>
        <v>126</v>
      </c>
      <c r="AL657" s="338">
        <f>AL257</f>
        <v>110</v>
      </c>
      <c r="AM657" s="338">
        <f>AM257</f>
        <v>121</v>
      </c>
      <c r="AN657" s="338">
        <f>AN257</f>
        <v>133</v>
      </c>
      <c r="AS657" s="338">
        <f>AS257</f>
        <v>101</v>
      </c>
      <c r="AT657" s="338">
        <f>AT257</f>
        <v>113</v>
      </c>
      <c r="AU657" s="338">
        <f>AU257</f>
        <v>123</v>
      </c>
      <c r="AZ657" s="338">
        <f>AZ257</f>
        <v>110</v>
      </c>
      <c r="BA657" s="338">
        <f>BA257</f>
        <v>122</v>
      </c>
      <c r="BB657" s="338">
        <f>BB257</f>
        <v>132</v>
      </c>
      <c r="BG657" s="338">
        <f>BG257</f>
        <v>118</v>
      </c>
      <c r="BH657" s="338">
        <f>BH257</f>
        <v>129</v>
      </c>
      <c r="BI657" s="338">
        <f>BI257</f>
        <v>141</v>
      </c>
      <c r="BN657" s="310">
        <f>CHOOSE($B$255,C657,X657,AS657)</f>
        <v>101</v>
      </c>
      <c r="BO657" s="310">
        <f>CHOOSE($B$255,D657,Y657,AT657)</f>
        <v>113</v>
      </c>
      <c r="BP657" s="310">
        <f>CHOOSE($B$255,E657,Z657,AU657)</f>
        <v>123</v>
      </c>
      <c r="BQ657" s="310"/>
      <c r="BR657" s="310"/>
      <c r="BS657" s="310"/>
      <c r="BT657" s="310"/>
      <c r="BU657" s="310">
        <f>CHOOSE($B$255,J657,AE657,AZ657)</f>
        <v>106</v>
      </c>
      <c r="BV657" s="310">
        <f>CHOOSE($B$255,K657,AF657,BA657)</f>
        <v>118</v>
      </c>
      <c r="BW657" s="310">
        <f>CHOOSE($B$255,L657,AG657,BB657)</f>
        <v>128</v>
      </c>
      <c r="BX657" s="310"/>
      <c r="BY657" s="310"/>
      <c r="BZ657" s="310"/>
      <c r="CA657" s="310"/>
      <c r="CB657" s="310">
        <f>CHOOSE($B$255,Q657,AL657,BG657)</f>
        <v>112</v>
      </c>
      <c r="CC657" s="310">
        <f>CHOOSE($B$255,R657,AM657,BH657)</f>
        <v>123</v>
      </c>
      <c r="CD657" s="310">
        <f>CHOOSE($B$255,S657,AN657,BI657)</f>
        <v>135</v>
      </c>
      <c r="CE657" s="310"/>
      <c r="CF657" s="310"/>
      <c r="CG657" s="310"/>
      <c r="CH657" s="310"/>
      <c r="CI657" s="310">
        <f>CHOOSE($B$255,X657,AS657,BN657)</f>
        <v>99</v>
      </c>
      <c r="CJ657" s="310">
        <f>CHOOSE($B$255,Y657,AT657,BO657)</f>
        <v>111</v>
      </c>
      <c r="CK657" s="310">
        <f>CHOOSE($B$255,Z657,AU657,BP657)</f>
        <v>121</v>
      </c>
      <c r="CL657" s="310"/>
      <c r="CM657" s="310"/>
      <c r="CN657" s="310"/>
      <c r="CO657" s="310"/>
      <c r="CP657" s="310">
        <f>CHOOSE($B$255,AE657,AZ657,BU657)</f>
        <v>104</v>
      </c>
      <c r="CQ657" s="310">
        <f>CHOOSE($B$255,AF657,BA657,BV657)</f>
        <v>116</v>
      </c>
      <c r="CR657" s="310">
        <f>CHOOSE($B$255,AG657,BB657,BW657)</f>
        <v>126</v>
      </c>
      <c r="CS657" s="310"/>
      <c r="CT657" s="310"/>
      <c r="CU657" s="310"/>
      <c r="CV657" s="310"/>
      <c r="CW657" s="310">
        <f>CHOOSE($B$255,AL657,BG657,CB657)</f>
        <v>110</v>
      </c>
      <c r="CX657" s="310">
        <f>CHOOSE($B$255,AM657,BH657,CC657)</f>
        <v>121</v>
      </c>
      <c r="CY657" s="310">
        <f>CHOOSE($B$255,AN657,BI657,CD657)</f>
        <v>133</v>
      </c>
      <c r="CZ657" s="310"/>
      <c r="DA657" s="310"/>
      <c r="DB657" s="310"/>
      <c r="DC657" s="310"/>
      <c r="DD657" s="310">
        <f>CHOOSE($B$255,AS657,BN657,CI657)</f>
        <v>101</v>
      </c>
      <c r="DE657" s="310">
        <f>CHOOSE($B$255,AT657,BO657,CJ657)</f>
        <v>113</v>
      </c>
      <c r="DF657" s="310">
        <f>CHOOSE($B$255,AU657,BP657,CK657)</f>
        <v>123</v>
      </c>
      <c r="DG657" s="310"/>
      <c r="DH657" s="310"/>
      <c r="DI657" s="310"/>
      <c r="DJ657" s="310"/>
      <c r="DK657" s="310">
        <f>CHOOSE($B$255,AZ657,BU657,CP657)</f>
        <v>110</v>
      </c>
      <c r="DL657" s="310">
        <f>CHOOSE($B$255,BA657,BV657,CQ657)</f>
        <v>122</v>
      </c>
      <c r="DM657" s="310">
        <f>CHOOSE($B$255,BB657,BW657,CR657)</f>
        <v>132</v>
      </c>
      <c r="DN657" s="310"/>
      <c r="DO657" s="310"/>
      <c r="DP657" s="310"/>
      <c r="DQ657" s="310"/>
      <c r="DR657" s="310">
        <f>CHOOSE($B$255,BG657,CB657,CW657)</f>
        <v>118</v>
      </c>
      <c r="DS657" s="310">
        <f>CHOOSE($B$255,BH657,CC657,CX657)</f>
        <v>129</v>
      </c>
      <c r="DT657" s="310">
        <f>CHOOSE($B$255,BI657,CD657,CY657)</f>
        <v>141</v>
      </c>
      <c r="DU657" s="310"/>
      <c r="DV657" s="310"/>
      <c r="DW657" s="310"/>
      <c r="DX657" s="310"/>
      <c r="DY657" s="310">
        <f>CHOOSE($B$255,BN657,CI657,DD657)</f>
        <v>101</v>
      </c>
      <c r="DZ657" s="310">
        <f>CHOOSE($B$255,BO657,CJ657,DE657)</f>
        <v>113</v>
      </c>
      <c r="EA657" s="310">
        <f>CHOOSE($B$255,BP657,CK657,DF657)</f>
        <v>123</v>
      </c>
      <c r="EB657" s="310"/>
      <c r="EC657" s="310"/>
      <c r="ED657" s="310"/>
      <c r="EE657" s="310"/>
      <c r="EF657" s="310">
        <f>CHOOSE($B$255,BU657,CP657,DK657)</f>
        <v>106</v>
      </c>
      <c r="EG657" s="310">
        <f>CHOOSE($B$255,BV657,CQ657,DL657)</f>
        <v>118</v>
      </c>
      <c r="EH657" s="310">
        <f>CHOOSE($B$255,BW657,CR657,DM657)</f>
        <v>128</v>
      </c>
      <c r="EI657" s="310"/>
      <c r="EJ657" s="310"/>
      <c r="EK657" s="310"/>
      <c r="EL657" s="310"/>
      <c r="EM657" s="310">
        <f>CHOOSE($B$255,CB657,CW657,DR657)</f>
        <v>112</v>
      </c>
      <c r="EN657" s="310">
        <f>CHOOSE($B$255,CC657,CX657,DS657)</f>
        <v>123</v>
      </c>
      <c r="EO657" s="310">
        <f>CHOOSE($B$255,CD657,CY657,DT657)</f>
        <v>135</v>
      </c>
      <c r="EP657" s="310"/>
      <c r="EQ657" s="310"/>
      <c r="ER657" s="310"/>
      <c r="ES657" s="310"/>
      <c r="ET657" s="310">
        <f>CHOOSE($B$255,CI657,DD657,DY657)</f>
        <v>99</v>
      </c>
      <c r="EU657" s="310">
        <f>CHOOSE($B$255,CJ657,DE657,DZ657)</f>
        <v>111</v>
      </c>
      <c r="EV657" s="310">
        <f>CHOOSE($B$255,CK657,DF657,EA657)</f>
        <v>121</v>
      </c>
      <c r="EW657" s="310"/>
      <c r="EX657" s="310"/>
      <c r="EY657" s="310"/>
      <c r="EZ657" s="310"/>
      <c r="FA657" s="310">
        <f>CHOOSE($B$255,CP657,DK657,EF657)</f>
        <v>104</v>
      </c>
      <c r="FB657" s="310">
        <f>CHOOSE($B$255,CQ657,DL657,EG657)</f>
        <v>116</v>
      </c>
      <c r="FC657" s="310">
        <f>CHOOSE($B$255,CR657,DM657,EH657)</f>
        <v>126</v>
      </c>
      <c r="FD657" s="310"/>
      <c r="FE657" s="310"/>
      <c r="FF657" s="310"/>
      <c r="FG657" s="310"/>
      <c r="FH657" s="310">
        <f>CHOOSE($B$255,CW657,DR657,EM657)</f>
        <v>110</v>
      </c>
      <c r="FI657" s="310">
        <f>CHOOSE($B$255,CX657,DS657,EN657)</f>
        <v>121</v>
      </c>
      <c r="FJ657" s="310">
        <f>CHOOSE($B$255,CY657,DT657,EO657)</f>
        <v>133</v>
      </c>
      <c r="FK657" s="310"/>
      <c r="FL657" s="310"/>
      <c r="FM657" s="310"/>
      <c r="FN657" s="310"/>
    </row>
    <row r="658" spans="2:170" s="303" customFormat="1" outlineLevel="1">
      <c r="BN658" s="302" t="str">
        <f>BN657&amp;":"&amp;BO657</f>
        <v>101:113</v>
      </c>
      <c r="BO658" s="302" t="str">
        <f>BO657&amp;":"&amp;BP657</f>
        <v>113:123</v>
      </c>
      <c r="BP658" s="302" t="str">
        <f>BO658</f>
        <v>113:123</v>
      </c>
      <c r="BQ658" s="302" t="str">
        <f>BP658</f>
        <v>113:123</v>
      </c>
      <c r="BR658" s="302" t="str">
        <f>BQ658</f>
        <v>113:123</v>
      </c>
      <c r="BS658" s="302" t="str">
        <f>BR658</f>
        <v>113:123</v>
      </c>
      <c r="BT658" s="302" t="str">
        <f>BS658</f>
        <v>113:123</v>
      </c>
      <c r="BU658" s="302" t="str">
        <f>BU657&amp;":"&amp;BV657</f>
        <v>106:118</v>
      </c>
      <c r="BV658" s="302" t="str">
        <f>BV657&amp;":"&amp;BW657</f>
        <v>118:128</v>
      </c>
      <c r="BW658" s="302" t="str">
        <f>BV658</f>
        <v>118:128</v>
      </c>
      <c r="BX658" s="302" t="str">
        <f>BW658</f>
        <v>118:128</v>
      </c>
      <c r="BY658" s="302" t="str">
        <f>BX658</f>
        <v>118:128</v>
      </c>
      <c r="BZ658" s="302" t="str">
        <f>BY658</f>
        <v>118:128</v>
      </c>
      <c r="CA658" s="302" t="str">
        <f>BZ658</f>
        <v>118:128</v>
      </c>
      <c r="CB658" s="302" t="str">
        <f>CB657&amp;":"&amp;CC657</f>
        <v>112:123</v>
      </c>
      <c r="CC658" s="302" t="str">
        <f>CC657&amp;":"&amp;CD657</f>
        <v>123:135</v>
      </c>
      <c r="CD658" s="302" t="str">
        <f>CC658</f>
        <v>123:135</v>
      </c>
      <c r="CE658" s="302" t="str">
        <f>CD658</f>
        <v>123:135</v>
      </c>
      <c r="CF658" s="302" t="str">
        <f>CE658</f>
        <v>123:135</v>
      </c>
      <c r="CG658" s="302" t="str">
        <f>CF658</f>
        <v>123:135</v>
      </c>
      <c r="CH658" s="302" t="str">
        <f>CG658</f>
        <v>123:135</v>
      </c>
      <c r="CI658" s="302" t="str">
        <f>CI657&amp;":"&amp;CJ657</f>
        <v>99:111</v>
      </c>
      <c r="CJ658" s="302" t="str">
        <f>CJ657&amp;":"&amp;CK657</f>
        <v>111:121</v>
      </c>
      <c r="CK658" s="302" t="str">
        <f>CJ658</f>
        <v>111:121</v>
      </c>
      <c r="CL658" s="302" t="str">
        <f>CK658</f>
        <v>111:121</v>
      </c>
      <c r="CM658" s="302" t="str">
        <f>CL658</f>
        <v>111:121</v>
      </c>
      <c r="CN658" s="302" t="str">
        <f>CM658</f>
        <v>111:121</v>
      </c>
      <c r="CO658" s="302" t="str">
        <f>CN658</f>
        <v>111:121</v>
      </c>
      <c r="CP658" s="302" t="str">
        <f>CP657&amp;":"&amp;CQ657</f>
        <v>104:116</v>
      </c>
      <c r="CQ658" s="302" t="str">
        <f>CQ657&amp;":"&amp;CR657</f>
        <v>116:126</v>
      </c>
      <c r="CR658" s="302" t="str">
        <f>CQ658</f>
        <v>116:126</v>
      </c>
      <c r="CS658" s="302" t="str">
        <f>CR658</f>
        <v>116:126</v>
      </c>
      <c r="CT658" s="302" t="str">
        <f>CS658</f>
        <v>116:126</v>
      </c>
      <c r="CU658" s="302" t="str">
        <f>CT658</f>
        <v>116:126</v>
      </c>
      <c r="CV658" s="302" t="str">
        <f>CU658</f>
        <v>116:126</v>
      </c>
      <c r="CW658" s="302" t="str">
        <f>CW657&amp;":"&amp;CX657</f>
        <v>110:121</v>
      </c>
      <c r="CX658" s="302" t="str">
        <f>CX657&amp;":"&amp;CY657</f>
        <v>121:133</v>
      </c>
      <c r="CY658" s="302" t="str">
        <f>CX658</f>
        <v>121:133</v>
      </c>
      <c r="CZ658" s="302" t="str">
        <f>CY658</f>
        <v>121:133</v>
      </c>
      <c r="DA658" s="302" t="str">
        <f>CZ658</f>
        <v>121:133</v>
      </c>
      <c r="DB658" s="302" t="str">
        <f>DA658</f>
        <v>121:133</v>
      </c>
      <c r="DC658" s="302" t="str">
        <f>DB658</f>
        <v>121:133</v>
      </c>
      <c r="DD658" s="302" t="str">
        <f>DD657&amp;":"&amp;DE657</f>
        <v>101:113</v>
      </c>
      <c r="DE658" s="302" t="str">
        <f>DE657&amp;":"&amp;DF657</f>
        <v>113:123</v>
      </c>
      <c r="DF658" s="302" t="str">
        <f>DE658</f>
        <v>113:123</v>
      </c>
      <c r="DG658" s="302" t="str">
        <f>DF658</f>
        <v>113:123</v>
      </c>
      <c r="DH658" s="302" t="str">
        <f>DG658</f>
        <v>113:123</v>
      </c>
      <c r="DI658" s="302" t="str">
        <f>DH658</f>
        <v>113:123</v>
      </c>
      <c r="DJ658" s="302" t="str">
        <f>DI658</f>
        <v>113:123</v>
      </c>
      <c r="DK658" s="302" t="str">
        <f>DK657&amp;":"&amp;DL657</f>
        <v>110:122</v>
      </c>
      <c r="DL658" s="302" t="str">
        <f>DL657&amp;":"&amp;DM657</f>
        <v>122:132</v>
      </c>
      <c r="DM658" s="302" t="str">
        <f>DL658</f>
        <v>122:132</v>
      </c>
      <c r="DN658" s="302" t="str">
        <f>DM658</f>
        <v>122:132</v>
      </c>
      <c r="DO658" s="302" t="str">
        <f>DN658</f>
        <v>122:132</v>
      </c>
      <c r="DP658" s="302" t="str">
        <f>DO658</f>
        <v>122:132</v>
      </c>
      <c r="DQ658" s="302" t="str">
        <f>DP658</f>
        <v>122:132</v>
      </c>
      <c r="DR658" s="302" t="str">
        <f>DR657&amp;":"&amp;DS657</f>
        <v>118:129</v>
      </c>
      <c r="DS658" s="302" t="str">
        <f>DS657&amp;":"&amp;DT657</f>
        <v>129:141</v>
      </c>
      <c r="DT658" s="302" t="str">
        <f>DS658</f>
        <v>129:141</v>
      </c>
      <c r="DU658" s="302" t="str">
        <f>DT658</f>
        <v>129:141</v>
      </c>
      <c r="DV658" s="302" t="str">
        <f>DU658</f>
        <v>129:141</v>
      </c>
      <c r="DW658" s="302" t="str">
        <f>DV658</f>
        <v>129:141</v>
      </c>
      <c r="DX658" s="302" t="str">
        <f>DW658</f>
        <v>129:141</v>
      </c>
      <c r="DY658" s="302" t="str">
        <f>DY657&amp;":"&amp;DZ657</f>
        <v>101:113</v>
      </c>
      <c r="DZ658" s="302" t="str">
        <f>DZ657&amp;":"&amp;EA657</f>
        <v>113:123</v>
      </c>
      <c r="EA658" s="302" t="str">
        <f>DZ658</f>
        <v>113:123</v>
      </c>
      <c r="EB658" s="302" t="str">
        <f>EA658</f>
        <v>113:123</v>
      </c>
      <c r="EC658" s="302" t="str">
        <f>EB658</f>
        <v>113:123</v>
      </c>
      <c r="ED658" s="302" t="str">
        <f>EC658</f>
        <v>113:123</v>
      </c>
      <c r="EE658" s="302" t="str">
        <f>ED658</f>
        <v>113:123</v>
      </c>
      <c r="EF658" s="302" t="str">
        <f>EF657&amp;":"&amp;EG657</f>
        <v>106:118</v>
      </c>
      <c r="EG658" s="302" t="str">
        <f>EG657&amp;":"&amp;EH657</f>
        <v>118:128</v>
      </c>
      <c r="EH658" s="302" t="str">
        <f>EG658</f>
        <v>118:128</v>
      </c>
      <c r="EI658" s="302" t="str">
        <f>EH658</f>
        <v>118:128</v>
      </c>
      <c r="EJ658" s="302" t="str">
        <f>EI658</f>
        <v>118:128</v>
      </c>
      <c r="EK658" s="302" t="str">
        <f>EJ658</f>
        <v>118:128</v>
      </c>
      <c r="EL658" s="302" t="str">
        <f>EK658</f>
        <v>118:128</v>
      </c>
      <c r="EM658" s="302" t="str">
        <f>EM657&amp;":"&amp;EN657</f>
        <v>112:123</v>
      </c>
      <c r="EN658" s="302" t="str">
        <f>EN657&amp;":"&amp;EO657</f>
        <v>123:135</v>
      </c>
      <c r="EO658" s="302" t="str">
        <f>EN658</f>
        <v>123:135</v>
      </c>
      <c r="EP658" s="302" t="str">
        <f>EO658</f>
        <v>123:135</v>
      </c>
      <c r="EQ658" s="302" t="str">
        <f>EP658</f>
        <v>123:135</v>
      </c>
      <c r="ER658" s="302" t="str">
        <f>EQ658</f>
        <v>123:135</v>
      </c>
      <c r="ES658" s="302" t="str">
        <f>ER658</f>
        <v>123:135</v>
      </c>
      <c r="ET658" s="302" t="str">
        <f>ET657&amp;":"&amp;EU657</f>
        <v>99:111</v>
      </c>
      <c r="EU658" s="302" t="str">
        <f>EU657&amp;":"&amp;EV657</f>
        <v>111:121</v>
      </c>
      <c r="EV658" s="302" t="str">
        <f>EU658</f>
        <v>111:121</v>
      </c>
      <c r="EW658" s="302" t="str">
        <f>EV658</f>
        <v>111:121</v>
      </c>
      <c r="EX658" s="302" t="str">
        <f>EW658</f>
        <v>111:121</v>
      </c>
      <c r="EY658" s="302" t="str">
        <f>EX658</f>
        <v>111:121</v>
      </c>
      <c r="EZ658" s="302" t="str">
        <f>EY658</f>
        <v>111:121</v>
      </c>
      <c r="FA658" s="302" t="str">
        <f>FA657&amp;":"&amp;FB657</f>
        <v>104:116</v>
      </c>
      <c r="FB658" s="302" t="str">
        <f>FB657&amp;":"&amp;FC657</f>
        <v>116:126</v>
      </c>
      <c r="FC658" s="302" t="str">
        <f>FB658</f>
        <v>116:126</v>
      </c>
      <c r="FD658" s="302" t="str">
        <f>FC658</f>
        <v>116:126</v>
      </c>
      <c r="FE658" s="302" t="str">
        <f>FD658</f>
        <v>116:126</v>
      </c>
      <c r="FF658" s="302" t="str">
        <f>FE658</f>
        <v>116:126</v>
      </c>
      <c r="FG658" s="302" t="str">
        <f>FF658</f>
        <v>116:126</v>
      </c>
      <c r="FH658" s="302" t="str">
        <f>FH657&amp;":"&amp;FI657</f>
        <v>110:121</v>
      </c>
      <c r="FI658" s="302" t="str">
        <f>FI657&amp;":"&amp;FJ657</f>
        <v>121:133</v>
      </c>
      <c r="FJ658" s="302" t="str">
        <f>FI658</f>
        <v>121:133</v>
      </c>
      <c r="FK658" s="302" t="str">
        <f>FJ658</f>
        <v>121:133</v>
      </c>
      <c r="FL658" s="302" t="str">
        <f>FK658</f>
        <v>121:133</v>
      </c>
      <c r="FM658" s="302" t="str">
        <f>FL658</f>
        <v>121:133</v>
      </c>
      <c r="FN658" s="302" t="str">
        <f>FM658</f>
        <v>121:133</v>
      </c>
    </row>
    <row r="659" spans="2:170" s="303" customFormat="1" outlineLevel="1">
      <c r="C659" s="161" t="s">
        <v>1220</v>
      </c>
      <c r="D659" s="161" t="s">
        <v>1219</v>
      </c>
      <c r="E659" s="161" t="s">
        <v>1218</v>
      </c>
      <c r="F659" s="161" t="s">
        <v>1217</v>
      </c>
      <c r="G659" s="161" t="s">
        <v>1218</v>
      </c>
      <c r="H659" s="161" t="s">
        <v>1217</v>
      </c>
      <c r="I659" s="161" t="s">
        <v>1216</v>
      </c>
      <c r="J659" s="161" t="s">
        <v>1220</v>
      </c>
      <c r="K659" s="161" t="s">
        <v>1219</v>
      </c>
      <c r="L659" s="161" t="s">
        <v>1218</v>
      </c>
      <c r="M659" s="161" t="s">
        <v>1217</v>
      </c>
      <c r="N659" s="161" t="s">
        <v>1218</v>
      </c>
      <c r="O659" s="161" t="s">
        <v>1217</v>
      </c>
      <c r="P659" s="161" t="s">
        <v>1216</v>
      </c>
      <c r="Q659" s="161" t="s">
        <v>1220</v>
      </c>
      <c r="R659" s="161" t="s">
        <v>1219</v>
      </c>
      <c r="S659" s="161" t="s">
        <v>1218</v>
      </c>
      <c r="T659" s="161" t="s">
        <v>1217</v>
      </c>
      <c r="U659" s="161" t="s">
        <v>1218</v>
      </c>
      <c r="V659" s="161" t="s">
        <v>1217</v>
      </c>
      <c r="W659" s="161" t="s">
        <v>1216</v>
      </c>
      <c r="X659" s="161" t="s">
        <v>1220</v>
      </c>
      <c r="Y659" s="161" t="s">
        <v>1219</v>
      </c>
      <c r="Z659" s="161" t="s">
        <v>1218</v>
      </c>
      <c r="AA659" s="161" t="s">
        <v>1217</v>
      </c>
      <c r="AB659" s="161" t="s">
        <v>1218</v>
      </c>
      <c r="AC659" s="161" t="s">
        <v>1217</v>
      </c>
      <c r="AD659" s="161" t="s">
        <v>1216</v>
      </c>
      <c r="AE659" s="161" t="s">
        <v>1220</v>
      </c>
      <c r="AF659" s="161" t="s">
        <v>1219</v>
      </c>
      <c r="AG659" s="161" t="s">
        <v>1218</v>
      </c>
      <c r="AH659" s="161" t="s">
        <v>1217</v>
      </c>
      <c r="AI659" s="161" t="s">
        <v>1218</v>
      </c>
      <c r="AJ659" s="161" t="s">
        <v>1217</v>
      </c>
      <c r="AK659" s="161" t="s">
        <v>1216</v>
      </c>
      <c r="AL659" s="161" t="s">
        <v>1220</v>
      </c>
      <c r="AM659" s="161" t="s">
        <v>1219</v>
      </c>
      <c r="AN659" s="161" t="s">
        <v>1218</v>
      </c>
      <c r="AO659" s="161" t="s">
        <v>1217</v>
      </c>
      <c r="AP659" s="161" t="s">
        <v>1218</v>
      </c>
      <c r="AQ659" s="161" t="s">
        <v>1217</v>
      </c>
      <c r="AR659" s="161" t="s">
        <v>1216</v>
      </c>
      <c r="AS659" s="161" t="s">
        <v>1220</v>
      </c>
      <c r="AT659" s="161" t="s">
        <v>1219</v>
      </c>
      <c r="AU659" s="161" t="s">
        <v>1218</v>
      </c>
      <c r="AV659" s="161" t="s">
        <v>1217</v>
      </c>
      <c r="AW659" s="161" t="s">
        <v>1218</v>
      </c>
      <c r="AX659" s="161" t="s">
        <v>1217</v>
      </c>
      <c r="AY659" s="161" t="s">
        <v>1216</v>
      </c>
      <c r="AZ659" s="161" t="s">
        <v>1220</v>
      </c>
      <c r="BA659" s="161" t="s">
        <v>1219</v>
      </c>
      <c r="BB659" s="161" t="s">
        <v>1218</v>
      </c>
      <c r="BC659" s="161" t="s">
        <v>1217</v>
      </c>
      <c r="BD659" s="161" t="s">
        <v>1218</v>
      </c>
      <c r="BE659" s="161" t="s">
        <v>1217</v>
      </c>
      <c r="BF659" s="161" t="s">
        <v>1216</v>
      </c>
      <c r="BG659" s="161" t="s">
        <v>1220</v>
      </c>
      <c r="BH659" s="161" t="s">
        <v>1219</v>
      </c>
      <c r="BI659" s="161" t="s">
        <v>1218</v>
      </c>
      <c r="BJ659" s="161" t="s">
        <v>1217</v>
      </c>
      <c r="BK659" s="161" t="s">
        <v>1218</v>
      </c>
      <c r="BL659" s="161" t="s">
        <v>1217</v>
      </c>
      <c r="BM659" s="161" t="s">
        <v>1216</v>
      </c>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s="302"/>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row>
    <row r="660" spans="2:170" s="303" customFormat="1" outlineLevel="1">
      <c r="B660" s="303" t="s">
        <v>1215</v>
      </c>
      <c r="C660" s="350" t="str">
        <f>LEFT(C$260,FIND(":",C$260)-1)+i.BMToffset_r1&amp;":"&amp;RIGHT(C$260,LEN(C$260)-FIND(":",C$260))+i.BMToffset_r1</f>
        <v>13:14</v>
      </c>
      <c r="D660" s="350" t="str">
        <f>LEFT(D$260,FIND(":",D$260)-1)+i.BMToffset_r1&amp;":"&amp;RIGHT(D$260,LEN(D$260)-FIND(":",D$260))+i.BMToffset_r1</f>
        <v>13:14</v>
      </c>
      <c r="E660" s="349" t="str">
        <f>LEFT(E$260,FIND(":",E$260)-1)+i.BMToffset_r2&amp;":"&amp;RIGHT(E$260,LEN(E$260)-FIND(":",E$260))+i.BMToffset_r2</f>
        <v>146:147</v>
      </c>
      <c r="F660" s="349" t="str">
        <f>LEFT(F$260,FIND(":",F$260)-1)+i.BMToffset_r2&amp;":"&amp;RIGHT(F$260,LEN(F$260)-FIND(":",F$260))+i.BMToffset_r2</f>
        <v>147:148</v>
      </c>
      <c r="G660" s="349" t="str">
        <f>LEFT(G$260,FIND(":",G$260)-1)+i.BMToffset_r2&amp;":"&amp;RIGHT(G$260,LEN(G$260)-FIND(":",G$260))+i.BMToffset_r2</f>
        <v>148:149</v>
      </c>
      <c r="H660" s="349" t="str">
        <f>LEFT(H$260,FIND(":",H$260)-1)+i.BMToffset_r2&amp;":"&amp;RIGHT(H$260,LEN(H$260)-FIND(":",H$260))+i.BMToffset_r2</f>
        <v>149:150</v>
      </c>
      <c r="I660" s="349" t="str">
        <f>LEFT(I$260,FIND(":",I$260)-1)+i.BMToffset_r2&amp;":"&amp;RIGHT(I$260,LEN(I$260)-FIND(":",I$260))+i.BMToffset_r2</f>
        <v>150:151</v>
      </c>
      <c r="J660" s="350" t="str">
        <f>LEFT(J$260,FIND(":",J$260)-1)+i.BMToffset_r1&amp;":"&amp;RIGHT(J$260,LEN(J$260)-FIND(":",J$260))+i.BMToffset_r1</f>
        <v>15:16</v>
      </c>
      <c r="K660" s="350" t="str">
        <f>LEFT(K$260,FIND(":",K$260)-1)+i.BMToffset_r1&amp;":"&amp;RIGHT(K$260,LEN(K$260)-FIND(":",K$260))+i.BMToffset_r1</f>
        <v>15:16</v>
      </c>
      <c r="L660" s="349" t="str">
        <f>LEFT(L$260,FIND(":",L$260)-1)+i.BMToffset_r2&amp;":"&amp;RIGHT(L$260,LEN(L$260)-FIND(":",L$260))+i.BMToffset_r2</f>
        <v>170:171</v>
      </c>
      <c r="M660" s="349" t="str">
        <f>LEFT(M$260,FIND(":",M$260)-1)+i.BMToffset_r2&amp;":"&amp;RIGHT(M$260,LEN(M$260)-FIND(":",M$260))+i.BMToffset_r2</f>
        <v>171:172</v>
      </c>
      <c r="N660" s="349" t="str">
        <f>LEFT(N$260,FIND(":",N$260)-1)+i.BMToffset_r2&amp;":"&amp;RIGHT(N$260,LEN(N$260)-FIND(":",N$260))+i.BMToffset_r2</f>
        <v>172:173</v>
      </c>
      <c r="O660" s="349" t="str">
        <f>LEFT(O$260,FIND(":",O$260)-1)+i.BMToffset_r2&amp;":"&amp;RIGHT(O$260,LEN(O$260)-FIND(":",O$260))+i.BMToffset_r2</f>
        <v>173:174</v>
      </c>
      <c r="P660" s="349" t="str">
        <f>LEFT(P$260,FIND(":",P$260)-1)+i.BMToffset_r2&amp;":"&amp;RIGHT(P$260,LEN(P$260)-FIND(":",P$260))+i.BMToffset_r2</f>
        <v>174:175</v>
      </c>
      <c r="Q660" s="350" t="str">
        <f>LEFT(Q$260,FIND(":",Q$260)-1)+i.BMToffset_r1&amp;":"&amp;RIGHT(Q$260,LEN(Q$260)-FIND(":",Q$260))+i.BMToffset_r1</f>
        <v>17:18</v>
      </c>
      <c r="R660" s="350" t="str">
        <f>LEFT(R$260,FIND(":",R$260)-1)+i.BMToffset_r1&amp;":"&amp;RIGHT(R$260,LEN(R$260)-FIND(":",R$260))+i.BMToffset_r1</f>
        <v>17:18</v>
      </c>
      <c r="S660" s="349" t="str">
        <f>LEFT(S$260,FIND(":",S$260)-1)+i.BMToffset_r2&amp;":"&amp;RIGHT(S$260,LEN(S$260)-FIND(":",S$260))+i.BMToffset_r2</f>
        <v>194:195</v>
      </c>
      <c r="T660" s="349" t="str">
        <f>LEFT(T$260,FIND(":",T$260)-1)+i.BMToffset_r2&amp;":"&amp;RIGHT(T$260,LEN(T$260)-FIND(":",T$260))+i.BMToffset_r2</f>
        <v>195:196</v>
      </c>
      <c r="U660" s="349" t="str">
        <f>LEFT(U$260,FIND(":",U$260)-1)+i.BMToffset_r2&amp;":"&amp;RIGHT(U$260,LEN(U$260)-FIND(":",U$260))+i.BMToffset_r2</f>
        <v>196:197</v>
      </c>
      <c r="V660" s="349" t="str">
        <f>LEFT(V$260,FIND(":",V$260)-1)+i.BMToffset_r2&amp;":"&amp;RIGHT(V$260,LEN(V$260)-FIND(":",V$260))+i.BMToffset_r2</f>
        <v>197:198</v>
      </c>
      <c r="W660" s="349" t="str">
        <f>LEFT(W$260,FIND(":",W$260)-1)+i.BMToffset_r2&amp;":"&amp;RIGHT(W$260,LEN(W$260)-FIND(":",W$260))+i.BMToffset_r2</f>
        <v>198:199</v>
      </c>
      <c r="X660" s="350" t="str">
        <f>LEFT(X$260,FIND(":",X$260)-1)+i.BMToffset_r1&amp;":"&amp;RIGHT(X$260,LEN(X$260)-FIND(":",X$260))+i.BMToffset_r1</f>
        <v>13:14</v>
      </c>
      <c r="Y660" s="350" t="str">
        <f>LEFT(Y$260,FIND(":",Y$260)-1)+i.BMToffset_r1&amp;":"&amp;RIGHT(Y$260,LEN(Y$260)-FIND(":",Y$260))+i.BMToffset_r1</f>
        <v>13:14</v>
      </c>
      <c r="Z660" s="349" t="str">
        <f>LEFT(Z$260,FIND(":",Z$260)-1)+i.BMToffset_r2&amp;":"&amp;RIGHT(Z$260,LEN(Z$260)-FIND(":",Z$260))+i.BMToffset_r2</f>
        <v>146:147</v>
      </c>
      <c r="AA660" s="349" t="str">
        <f>LEFT(AA$260,FIND(":",AA$260)-1)+i.BMToffset_r2&amp;":"&amp;RIGHT(AA$260,LEN(AA$260)-FIND(":",AA$260))+i.BMToffset_r2</f>
        <v>147:148</v>
      </c>
      <c r="AB660" s="349" t="str">
        <f>LEFT(AB$260,FIND(":",AB$260)-1)+i.BMToffset_r2&amp;":"&amp;RIGHT(AB$260,LEN(AB$260)-FIND(":",AB$260))+i.BMToffset_r2</f>
        <v>148:149</v>
      </c>
      <c r="AC660" s="349" t="str">
        <f>LEFT(AC$260,FIND(":",AC$260)-1)+i.BMToffset_r2&amp;":"&amp;RIGHT(AC$260,LEN(AC$260)-FIND(":",AC$260))+i.BMToffset_r2</f>
        <v>149:150</v>
      </c>
      <c r="AD660" s="349" t="str">
        <f>LEFT(AD$260,FIND(":",AD$260)-1)+i.BMToffset_r2&amp;":"&amp;RIGHT(AD$260,LEN(AD$260)-FIND(":",AD$260))+i.BMToffset_r2</f>
        <v>150:151</v>
      </c>
      <c r="AE660" s="350" t="str">
        <f>LEFT(AE$260,FIND(":",AE$260)-1)+i.BMToffset_r1&amp;":"&amp;RIGHT(AE$260,LEN(AE$260)-FIND(":",AE$260))+i.BMToffset_r1</f>
        <v>15:16</v>
      </c>
      <c r="AF660" s="350" t="str">
        <f>LEFT(AF$260,FIND(":",AF$260)-1)+i.BMToffset_r1&amp;":"&amp;RIGHT(AF$260,LEN(AF$260)-FIND(":",AF$260))+i.BMToffset_r1</f>
        <v>15:16</v>
      </c>
      <c r="AG660" s="349" t="str">
        <f>LEFT(AG$260,FIND(":",AG$260)-1)+i.BMToffset_r2&amp;":"&amp;RIGHT(AG$260,LEN(AG$260)-FIND(":",AG$260))+i.BMToffset_r2</f>
        <v>170:171</v>
      </c>
      <c r="AH660" s="349" t="str">
        <f>LEFT(AH$260,FIND(":",AH$260)-1)+i.BMToffset_r2&amp;":"&amp;RIGHT(AH$260,LEN(AH$260)-FIND(":",AH$260))+i.BMToffset_r2</f>
        <v>171:172</v>
      </c>
      <c r="AI660" s="349" t="str">
        <f>LEFT(AI$260,FIND(":",AI$260)-1)+i.BMToffset_r2&amp;":"&amp;RIGHT(AI$260,LEN(AI$260)-FIND(":",AI$260))+i.BMToffset_r2</f>
        <v>172:173</v>
      </c>
      <c r="AJ660" s="349" t="str">
        <f>LEFT(AJ$260,FIND(":",AJ$260)-1)+i.BMToffset_r2&amp;":"&amp;RIGHT(AJ$260,LEN(AJ$260)-FIND(":",AJ$260))+i.BMToffset_r2</f>
        <v>173:174</v>
      </c>
      <c r="AK660" s="349" t="str">
        <f>LEFT(AK$260,FIND(":",AK$260)-1)+i.BMToffset_r2&amp;":"&amp;RIGHT(AK$260,LEN(AK$260)-FIND(":",AK$260))+i.BMToffset_r2</f>
        <v>174:175</v>
      </c>
      <c r="AL660" s="350" t="str">
        <f>LEFT(AL$260,FIND(":",AL$260)-1)+i.BMToffset_r1&amp;":"&amp;RIGHT(AL$260,LEN(AL$260)-FIND(":",AL$260))+i.BMToffset_r1</f>
        <v>17:18</v>
      </c>
      <c r="AM660" s="350" t="str">
        <f>LEFT(AM$260,FIND(":",AM$260)-1)+i.BMToffset_r1&amp;":"&amp;RIGHT(AM$260,LEN(AM$260)-FIND(":",AM$260))+i.BMToffset_r1</f>
        <v>17:18</v>
      </c>
      <c r="AN660" s="349" t="str">
        <f>LEFT(AN$260,FIND(":",AN$260)-1)+i.BMToffset_r2&amp;":"&amp;RIGHT(AN$260,LEN(AN$260)-FIND(":",AN$260))+i.BMToffset_r2</f>
        <v>194:195</v>
      </c>
      <c r="AO660" s="349" t="str">
        <f>LEFT(AO$260,FIND(":",AO$260)-1)+i.BMToffset_r2&amp;":"&amp;RIGHT(AO$260,LEN(AO$260)-FIND(":",AO$260))+i.BMToffset_r2</f>
        <v>195:196</v>
      </c>
      <c r="AP660" s="349" t="str">
        <f>LEFT(AP$260,FIND(":",AP$260)-1)+i.BMToffset_r2&amp;":"&amp;RIGHT(AP$260,LEN(AP$260)-FIND(":",AP$260))+i.BMToffset_r2</f>
        <v>196:197</v>
      </c>
      <c r="AQ660" s="349" t="str">
        <f>LEFT(AQ$260,FIND(":",AQ$260)-1)+i.BMToffset_r2&amp;":"&amp;RIGHT(AQ$260,LEN(AQ$260)-FIND(":",AQ$260))+i.BMToffset_r2</f>
        <v>197:198</v>
      </c>
      <c r="AR660" s="349" t="str">
        <f>LEFT(AR$260,FIND(":",AR$260)-1)+i.BMToffset_r2&amp;":"&amp;RIGHT(AR$260,LEN(AR$260)-FIND(":",AR$260))+i.BMToffset_r2</f>
        <v>198:199</v>
      </c>
      <c r="AS660" s="350" t="str">
        <f>LEFT(AS$260,FIND(":",AS$260)-1)+i.BMToffset_r1&amp;":"&amp;RIGHT(AS$260,LEN(AS$260)-FIND(":",AS$260))+i.BMToffset_r1</f>
        <v>13:14</v>
      </c>
      <c r="AT660" s="350" t="str">
        <f>LEFT(AT$260,FIND(":",AT$260)-1)+i.BMToffset_r1&amp;":"&amp;RIGHT(AT$260,LEN(AT$260)-FIND(":",AT$260))+i.BMToffset_r1</f>
        <v>13:14</v>
      </c>
      <c r="AU660" s="349" t="str">
        <f>LEFT(AU$260,FIND(":",AU$260)-1)+i.BMToffset_r2&amp;":"&amp;RIGHT(AU$260,LEN(AU$260)-FIND(":",AU$260))+i.BMToffset_r2</f>
        <v>146:147</v>
      </c>
      <c r="AV660" s="349" t="str">
        <f>LEFT(AV$260,FIND(":",AV$260)-1)+i.BMToffset_r2&amp;":"&amp;RIGHT(AV$260,LEN(AV$260)-FIND(":",AV$260))+i.BMToffset_r2</f>
        <v>147:148</v>
      </c>
      <c r="AW660" s="349" t="str">
        <f>LEFT(AW$260,FIND(":",AW$260)-1)+i.BMToffset_r2&amp;":"&amp;RIGHT(AW$260,LEN(AW$260)-FIND(":",AW$260))+i.BMToffset_r2</f>
        <v>148:149</v>
      </c>
      <c r="AX660" s="349" t="str">
        <f>LEFT(AX$260,FIND(":",AX$260)-1)+i.BMToffset_r2&amp;":"&amp;RIGHT(AX$260,LEN(AX$260)-FIND(":",AX$260))+i.BMToffset_r2</f>
        <v>149:150</v>
      </c>
      <c r="AY660" s="349" t="str">
        <f>LEFT(AY$260,FIND(":",AY$260)-1)+i.BMToffset_r2&amp;":"&amp;RIGHT(AY$260,LEN(AY$260)-FIND(":",AY$260))+i.BMToffset_r2</f>
        <v>150:151</v>
      </c>
      <c r="AZ660" s="350" t="str">
        <f>LEFT(AZ$260,FIND(":",AZ$260)-1)+i.BMToffset_r1&amp;":"&amp;RIGHT(AZ$260,LEN(AZ$260)-FIND(":",AZ$260))+i.BMToffset_r1</f>
        <v>15:16</v>
      </c>
      <c r="BA660" s="350" t="str">
        <f>LEFT(BA$260,FIND(":",BA$260)-1)+i.BMToffset_r1&amp;":"&amp;RIGHT(BA$260,LEN(BA$260)-FIND(":",BA$260))+i.BMToffset_r1</f>
        <v>15:16</v>
      </c>
      <c r="BB660" s="349" t="str">
        <f>LEFT(BB$260,FIND(":",BB$260)-1)+i.BMToffset_r2&amp;":"&amp;RIGHT(BB$260,LEN(BB$260)-FIND(":",BB$260))+i.BMToffset_r2</f>
        <v>170:171</v>
      </c>
      <c r="BC660" s="349" t="str">
        <f>LEFT(BC$260,FIND(":",BC$260)-1)+i.BMToffset_r2&amp;":"&amp;RIGHT(BC$260,LEN(BC$260)-FIND(":",BC$260))+i.BMToffset_r2</f>
        <v>171:172</v>
      </c>
      <c r="BD660" s="349" t="str">
        <f>LEFT(BD$260,FIND(":",BD$260)-1)+i.BMToffset_r2&amp;":"&amp;RIGHT(BD$260,LEN(BD$260)-FIND(":",BD$260))+i.BMToffset_r2</f>
        <v>172:173</v>
      </c>
      <c r="BE660" s="349" t="str">
        <f>LEFT(BE$260,FIND(":",BE$260)-1)+i.BMToffset_r2&amp;":"&amp;RIGHT(BE$260,LEN(BE$260)-FIND(":",BE$260))+i.BMToffset_r2</f>
        <v>173:174</v>
      </c>
      <c r="BF660" s="349" t="str">
        <f>LEFT(BF$260,FIND(":",BF$260)-1)+i.BMToffset_r2&amp;":"&amp;RIGHT(BF$260,LEN(BF$260)-FIND(":",BF$260))+i.BMToffset_r2</f>
        <v>174:175</v>
      </c>
      <c r="BG660" s="350" t="str">
        <f>LEFT(BG$260,FIND(":",BG$260)-1)+i.BMToffset_r1&amp;":"&amp;RIGHT(BG$260,LEN(BG$260)-FIND(":",BG$260))+i.BMToffset_r1</f>
        <v>17:18</v>
      </c>
      <c r="BH660" s="350" t="str">
        <f>LEFT(BH$260,FIND(":",BH$260)-1)+i.BMToffset_r1&amp;":"&amp;RIGHT(BH$260,LEN(BH$260)-FIND(":",BH$260))+i.BMToffset_r1</f>
        <v>17:18</v>
      </c>
      <c r="BI660" s="349" t="str">
        <f>LEFT(BI$260,FIND(":",BI$260)-1)+i.BMToffset_r2&amp;":"&amp;RIGHT(BI$260,LEN(BI$260)-FIND(":",BI$260))+i.BMToffset_r2</f>
        <v>194:195</v>
      </c>
      <c r="BJ660" s="349" t="str">
        <f>LEFT(BJ$260,FIND(":",BJ$260)-1)+i.BMToffset_r2&amp;":"&amp;RIGHT(BJ$260,LEN(BJ$260)-FIND(":",BJ$260))+i.BMToffset_r2</f>
        <v>195:196</v>
      </c>
      <c r="BK660" s="349" t="str">
        <f>LEFT(BK$260,FIND(":",BK$260)-1)+i.BMToffset_r2&amp;":"&amp;RIGHT(BK$260,LEN(BK$260)-FIND(":",BK$260))+i.BMToffset_r2</f>
        <v>196:197</v>
      </c>
      <c r="BL660" s="349" t="str">
        <f>LEFT(BL$260,FIND(":",BL$260)-1)+i.BMToffset_r2&amp;":"&amp;RIGHT(BL$260,LEN(BL$260)-FIND(":",BL$260))+i.BMToffset_r2</f>
        <v>197:198</v>
      </c>
      <c r="BM660" s="349" t="str">
        <f>LEFT(BM$260,FIND(":",BM$260)-1)+i.BMToffset_r2&amp;":"&amp;RIGHT(BM$260,LEN(BM$260)-FIND(":",BM$260))+i.BMToffset_r2</f>
        <v>198:199</v>
      </c>
      <c r="BN660" s="310" t="str">
        <f t="shared" ref="BN660:CS660" si="658">CHOOSE($B$655,C660,X660,AS660)</f>
        <v>13:14</v>
      </c>
      <c r="BO660" s="310" t="str">
        <f t="shared" si="658"/>
        <v>13:14</v>
      </c>
      <c r="BP660" s="310" t="str">
        <f t="shared" si="658"/>
        <v>146:147</v>
      </c>
      <c r="BQ660" s="310" t="str">
        <f t="shared" si="658"/>
        <v>147:148</v>
      </c>
      <c r="BR660" s="310" t="str">
        <f t="shared" si="658"/>
        <v>148:149</v>
      </c>
      <c r="BS660" s="310" t="str">
        <f t="shared" si="658"/>
        <v>149:150</v>
      </c>
      <c r="BT660" s="310" t="str">
        <f t="shared" si="658"/>
        <v>150:151</v>
      </c>
      <c r="BU660" s="310" t="str">
        <f t="shared" si="658"/>
        <v>15:16</v>
      </c>
      <c r="BV660" s="310" t="str">
        <f t="shared" si="658"/>
        <v>15:16</v>
      </c>
      <c r="BW660" s="310" t="str">
        <f t="shared" si="658"/>
        <v>170:171</v>
      </c>
      <c r="BX660" s="310" t="str">
        <f t="shared" si="658"/>
        <v>171:172</v>
      </c>
      <c r="BY660" s="310" t="str">
        <f t="shared" si="658"/>
        <v>172:173</v>
      </c>
      <c r="BZ660" s="310" t="str">
        <f t="shared" si="658"/>
        <v>173:174</v>
      </c>
      <c r="CA660" s="310" t="str">
        <f t="shared" si="658"/>
        <v>174:175</v>
      </c>
      <c r="CB660" s="310" t="str">
        <f t="shared" si="658"/>
        <v>17:18</v>
      </c>
      <c r="CC660" s="310" t="str">
        <f t="shared" si="658"/>
        <v>17:18</v>
      </c>
      <c r="CD660" s="310" t="str">
        <f t="shared" si="658"/>
        <v>194:195</v>
      </c>
      <c r="CE660" s="310" t="str">
        <f t="shared" si="658"/>
        <v>195:196</v>
      </c>
      <c r="CF660" s="310" t="str">
        <f t="shared" si="658"/>
        <v>196:197</v>
      </c>
      <c r="CG660" s="310" t="str">
        <f t="shared" si="658"/>
        <v>197:198</v>
      </c>
      <c r="CH660" s="310" t="str">
        <f t="shared" si="658"/>
        <v>198:199</v>
      </c>
      <c r="CI660" s="310" t="str">
        <f t="shared" si="658"/>
        <v>13:14</v>
      </c>
      <c r="CJ660" s="310" t="str">
        <f t="shared" si="658"/>
        <v>13:14</v>
      </c>
      <c r="CK660" s="310" t="str">
        <f t="shared" si="658"/>
        <v>146:147</v>
      </c>
      <c r="CL660" s="310" t="str">
        <f t="shared" si="658"/>
        <v>147:148</v>
      </c>
      <c r="CM660" s="310" t="str">
        <f t="shared" si="658"/>
        <v>148:149</v>
      </c>
      <c r="CN660" s="310" t="str">
        <f t="shared" si="658"/>
        <v>149:150</v>
      </c>
      <c r="CO660" s="310" t="str">
        <f t="shared" si="658"/>
        <v>150:151</v>
      </c>
      <c r="CP660" s="310" t="str">
        <f t="shared" si="658"/>
        <v>15:16</v>
      </c>
      <c r="CQ660" s="310" t="str">
        <f t="shared" si="658"/>
        <v>15:16</v>
      </c>
      <c r="CR660" s="310" t="str">
        <f t="shared" si="658"/>
        <v>170:171</v>
      </c>
      <c r="CS660" s="310" t="str">
        <f t="shared" si="658"/>
        <v>171:172</v>
      </c>
      <c r="CT660" s="310" t="str">
        <f t="shared" ref="CT660:DY660" si="659">CHOOSE($B$655,AI660,BD660,BY660)</f>
        <v>172:173</v>
      </c>
      <c r="CU660" s="310" t="str">
        <f t="shared" si="659"/>
        <v>173:174</v>
      </c>
      <c r="CV660" s="310" t="str">
        <f t="shared" si="659"/>
        <v>174:175</v>
      </c>
      <c r="CW660" s="310" t="str">
        <f t="shared" si="659"/>
        <v>17:18</v>
      </c>
      <c r="CX660" s="310" t="str">
        <f t="shared" si="659"/>
        <v>17:18</v>
      </c>
      <c r="CY660" s="310" t="str">
        <f t="shared" si="659"/>
        <v>194:195</v>
      </c>
      <c r="CZ660" s="310" t="str">
        <f t="shared" si="659"/>
        <v>195:196</v>
      </c>
      <c r="DA660" s="310" t="str">
        <f t="shared" si="659"/>
        <v>196:197</v>
      </c>
      <c r="DB660" s="310" t="str">
        <f t="shared" si="659"/>
        <v>197:198</v>
      </c>
      <c r="DC660" s="310" t="str">
        <f t="shared" si="659"/>
        <v>198:199</v>
      </c>
      <c r="DD660" s="310" t="str">
        <f t="shared" si="659"/>
        <v>13:14</v>
      </c>
      <c r="DE660" s="310" t="str">
        <f t="shared" si="659"/>
        <v>13:14</v>
      </c>
      <c r="DF660" s="310" t="str">
        <f t="shared" si="659"/>
        <v>146:147</v>
      </c>
      <c r="DG660" s="310" t="str">
        <f t="shared" si="659"/>
        <v>147:148</v>
      </c>
      <c r="DH660" s="310" t="str">
        <f t="shared" si="659"/>
        <v>148:149</v>
      </c>
      <c r="DI660" s="310" t="str">
        <f t="shared" si="659"/>
        <v>149:150</v>
      </c>
      <c r="DJ660" s="310" t="str">
        <f t="shared" si="659"/>
        <v>150:151</v>
      </c>
      <c r="DK660" s="310" t="str">
        <f t="shared" si="659"/>
        <v>15:16</v>
      </c>
      <c r="DL660" s="310" t="str">
        <f t="shared" si="659"/>
        <v>15:16</v>
      </c>
      <c r="DM660" s="310" t="str">
        <f t="shared" si="659"/>
        <v>170:171</v>
      </c>
      <c r="DN660" s="310" t="str">
        <f t="shared" si="659"/>
        <v>171:172</v>
      </c>
      <c r="DO660" s="310" t="str">
        <f t="shared" si="659"/>
        <v>172:173</v>
      </c>
      <c r="DP660" s="310" t="str">
        <f t="shared" si="659"/>
        <v>173:174</v>
      </c>
      <c r="DQ660" s="310" t="str">
        <f t="shared" si="659"/>
        <v>174:175</v>
      </c>
      <c r="DR660" s="310" t="str">
        <f t="shared" si="659"/>
        <v>17:18</v>
      </c>
      <c r="DS660" s="310" t="str">
        <f t="shared" si="659"/>
        <v>17:18</v>
      </c>
      <c r="DT660" s="310" t="str">
        <f t="shared" si="659"/>
        <v>194:195</v>
      </c>
      <c r="DU660" s="310" t="str">
        <f t="shared" si="659"/>
        <v>195:196</v>
      </c>
      <c r="DV660" s="310" t="str">
        <f t="shared" si="659"/>
        <v>196:197</v>
      </c>
      <c r="DW660" s="310" t="str">
        <f t="shared" si="659"/>
        <v>197:198</v>
      </c>
      <c r="DX660" s="310" t="str">
        <f t="shared" si="659"/>
        <v>198:199</v>
      </c>
      <c r="DY660" s="310" t="str">
        <f t="shared" si="659"/>
        <v>13:14</v>
      </c>
      <c r="DZ660" s="310" t="str">
        <f t="shared" ref="DZ660:FE660" si="660">CHOOSE($B$655,BO660,CJ660,DE660)</f>
        <v>13:14</v>
      </c>
      <c r="EA660" s="310" t="str">
        <f t="shared" si="660"/>
        <v>146:147</v>
      </c>
      <c r="EB660" s="310" t="str">
        <f t="shared" si="660"/>
        <v>147:148</v>
      </c>
      <c r="EC660" s="310" t="str">
        <f t="shared" si="660"/>
        <v>148:149</v>
      </c>
      <c r="ED660" s="310" t="str">
        <f t="shared" si="660"/>
        <v>149:150</v>
      </c>
      <c r="EE660" s="310" t="str">
        <f t="shared" si="660"/>
        <v>150:151</v>
      </c>
      <c r="EF660" s="310" t="str">
        <f t="shared" si="660"/>
        <v>15:16</v>
      </c>
      <c r="EG660" s="310" t="str">
        <f t="shared" si="660"/>
        <v>15:16</v>
      </c>
      <c r="EH660" s="310" t="str">
        <f t="shared" si="660"/>
        <v>170:171</v>
      </c>
      <c r="EI660" s="310" t="str">
        <f t="shared" si="660"/>
        <v>171:172</v>
      </c>
      <c r="EJ660" s="310" t="str">
        <f t="shared" si="660"/>
        <v>172:173</v>
      </c>
      <c r="EK660" s="310" t="str">
        <f t="shared" si="660"/>
        <v>173:174</v>
      </c>
      <c r="EL660" s="310" t="str">
        <f t="shared" si="660"/>
        <v>174:175</v>
      </c>
      <c r="EM660" s="310" t="str">
        <f t="shared" si="660"/>
        <v>17:18</v>
      </c>
      <c r="EN660" s="310" t="str">
        <f t="shared" si="660"/>
        <v>17:18</v>
      </c>
      <c r="EO660" s="310" t="str">
        <f t="shared" si="660"/>
        <v>194:195</v>
      </c>
      <c r="EP660" s="310" t="str">
        <f t="shared" si="660"/>
        <v>195:196</v>
      </c>
      <c r="EQ660" s="310" t="str">
        <f t="shared" si="660"/>
        <v>196:197</v>
      </c>
      <c r="ER660" s="310" t="str">
        <f t="shared" si="660"/>
        <v>197:198</v>
      </c>
      <c r="ES660" s="310" t="str">
        <f t="shared" si="660"/>
        <v>198:199</v>
      </c>
      <c r="ET660" s="310" t="str">
        <f t="shared" si="660"/>
        <v>13:14</v>
      </c>
      <c r="EU660" s="310" t="str">
        <f t="shared" si="660"/>
        <v>13:14</v>
      </c>
      <c r="EV660" s="310" t="str">
        <f t="shared" si="660"/>
        <v>146:147</v>
      </c>
      <c r="EW660" s="310" t="str">
        <f t="shared" si="660"/>
        <v>147:148</v>
      </c>
      <c r="EX660" s="310" t="str">
        <f t="shared" si="660"/>
        <v>148:149</v>
      </c>
      <c r="EY660" s="310" t="str">
        <f t="shared" si="660"/>
        <v>149:150</v>
      </c>
      <c r="EZ660" s="310" t="str">
        <f t="shared" si="660"/>
        <v>150:151</v>
      </c>
      <c r="FA660" s="310" t="str">
        <f t="shared" si="660"/>
        <v>15:16</v>
      </c>
      <c r="FB660" s="310" t="str">
        <f t="shared" si="660"/>
        <v>15:16</v>
      </c>
      <c r="FC660" s="310" t="str">
        <f t="shared" si="660"/>
        <v>170:171</v>
      </c>
      <c r="FD660" s="310" t="str">
        <f t="shared" si="660"/>
        <v>171:172</v>
      </c>
      <c r="FE660" s="310" t="str">
        <f t="shared" si="660"/>
        <v>172:173</v>
      </c>
      <c r="FF660" s="310" t="str">
        <f t="shared" ref="FF660:FN660" si="661">CHOOSE($B$655,CU660,DP660,EK660)</f>
        <v>173:174</v>
      </c>
      <c r="FG660" s="310" t="str">
        <f t="shared" si="661"/>
        <v>174:175</v>
      </c>
      <c r="FH660" s="310" t="str">
        <f t="shared" si="661"/>
        <v>17:18</v>
      </c>
      <c r="FI660" s="310" t="str">
        <f t="shared" si="661"/>
        <v>17:18</v>
      </c>
      <c r="FJ660" s="310" t="str">
        <f t="shared" si="661"/>
        <v>194:195</v>
      </c>
      <c r="FK660" s="310" t="str">
        <f t="shared" si="661"/>
        <v>195:196</v>
      </c>
      <c r="FL660" s="310" t="str">
        <f t="shared" si="661"/>
        <v>196:197</v>
      </c>
      <c r="FM660" s="310" t="str">
        <f t="shared" si="661"/>
        <v>197:198</v>
      </c>
      <c r="FN660" s="310" t="str">
        <f t="shared" si="661"/>
        <v>198:199</v>
      </c>
    </row>
    <row r="661" spans="2:170" s="303" customFormat="1" ht="75.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48" t="str">
        <f>BN660&amp;", 0:1, "&amp;BN$258</f>
        <v>13:14, 0:1, 101:113</v>
      </c>
      <c r="BO661" s="348" t="str">
        <f>BO660&amp;", 0:1, "&amp;BO$258</f>
        <v>13:14, 0:1, 113:123</v>
      </c>
      <c r="BP661" s="347" t="str">
        <f>BP660&amp;", "&amp;BP$258</f>
        <v>146:147, 113:123</v>
      </c>
      <c r="BQ661" s="347" t="str">
        <f>BQ660&amp;", "&amp;BQ$258</f>
        <v>147:148, 113:123</v>
      </c>
      <c r="BR661" s="347" t="str">
        <f>BR660&amp;", "&amp;BR$258</f>
        <v>148:149, 113:123</v>
      </c>
      <c r="BS661" s="347" t="str">
        <f>BS660&amp;", "&amp;BS$258</f>
        <v>149:150, 113:123</v>
      </c>
      <c r="BT661" s="347" t="str">
        <f>BT660&amp;", "&amp;BT$258</f>
        <v>150:151, 113:123</v>
      </c>
      <c r="BU661" s="348" t="str">
        <f>BU660&amp;", 0:1, "&amp;BU$258</f>
        <v>15:16, 0:1, 106:118</v>
      </c>
      <c r="BV661" s="348" t="str">
        <f>BV660&amp;", 0:1, "&amp;BV$258</f>
        <v>15:16, 0:1, 118:128</v>
      </c>
      <c r="BW661" s="347" t="str">
        <f>BW660&amp;", "&amp;BW$258</f>
        <v>170:171, 118:128</v>
      </c>
      <c r="BX661" s="347" t="str">
        <f>BX660&amp;", "&amp;BX$258</f>
        <v>171:172, 118:128</v>
      </c>
      <c r="BY661" s="347" t="str">
        <f>BY660&amp;", "&amp;BY$258</f>
        <v>172:173, 118:128</v>
      </c>
      <c r="BZ661" s="347" t="str">
        <f>BZ660&amp;", "&amp;BZ$258</f>
        <v>173:174, 118:128</v>
      </c>
      <c r="CA661" s="347" t="str">
        <f>CA660&amp;", "&amp;CA$258</f>
        <v>174:175, 118:128</v>
      </c>
      <c r="CB661" s="348" t="str">
        <f>CB660&amp;", 0:1, "&amp;CB$258</f>
        <v>17:18, 0:1, 112:123</v>
      </c>
      <c r="CC661" s="348" t="str">
        <f>CC660&amp;", 0:1, "&amp;CC$258</f>
        <v>17:18, 0:1, 123:135</v>
      </c>
      <c r="CD661" s="347" t="str">
        <f>CD660&amp;", "&amp;CD$258</f>
        <v>194:195, 123:135</v>
      </c>
      <c r="CE661" s="347" t="str">
        <f>CE660&amp;", "&amp;CE$258</f>
        <v>195:196, 123:135</v>
      </c>
      <c r="CF661" s="347" t="str">
        <f>CF660&amp;", "&amp;CF$258</f>
        <v>196:197, 123:135</v>
      </c>
      <c r="CG661" s="347" t="str">
        <f>CG660&amp;", "&amp;CG$258</f>
        <v>197:198, 123:135</v>
      </c>
      <c r="CH661" s="347" t="str">
        <f>CH660&amp;", "&amp;CH$258</f>
        <v>198:199, 123:135</v>
      </c>
      <c r="CI661" s="348" t="str">
        <f>CI660&amp;", 0:1, "&amp;CI$258</f>
        <v>13:14, 0:1, 153:165</v>
      </c>
      <c r="CJ661" s="348" t="str">
        <f>CJ660&amp;", 0:1, "&amp;CJ$258</f>
        <v>13:14, 0:1, 165:175</v>
      </c>
      <c r="CK661" s="347" t="str">
        <f>CK660&amp;", "&amp;CK$258</f>
        <v>146:147, 165:175</v>
      </c>
      <c r="CL661" s="347" t="str">
        <f>CL660&amp;", "&amp;CL$258</f>
        <v>147:148, 165:175</v>
      </c>
      <c r="CM661" s="347" t="str">
        <f>CM660&amp;", "&amp;CM$258</f>
        <v>148:149, 165:175</v>
      </c>
      <c r="CN661" s="347" t="str">
        <f>CN660&amp;", "&amp;CN$258</f>
        <v>149:150, 165:175</v>
      </c>
      <c r="CO661" s="347" t="str">
        <f>CO660&amp;", "&amp;CO$258</f>
        <v>150:151, 165:175</v>
      </c>
      <c r="CP661" s="348" t="str">
        <f>CP660&amp;", 0:1, "&amp;CP$258</f>
        <v>15:16, 0:1, 158:170</v>
      </c>
      <c r="CQ661" s="348" t="str">
        <f>CQ660&amp;", 0:1, "&amp;CQ$258</f>
        <v>15:16, 0:1, 170:180</v>
      </c>
      <c r="CR661" s="347" t="str">
        <f>CR660&amp;", "&amp;CR$258</f>
        <v>170:171, 170:180</v>
      </c>
      <c r="CS661" s="347" t="str">
        <f>CS660&amp;", "&amp;CS$258</f>
        <v>171:172, 170:180</v>
      </c>
      <c r="CT661" s="347" t="str">
        <f>CT660&amp;", "&amp;CT$258</f>
        <v>172:173, 170:180</v>
      </c>
      <c r="CU661" s="347" t="str">
        <f>CU660&amp;", "&amp;CU$258</f>
        <v>173:174, 170:180</v>
      </c>
      <c r="CV661" s="347" t="str">
        <f>CV660&amp;", "&amp;CV$258</f>
        <v>174:175, 170:180</v>
      </c>
      <c r="CW661" s="348" t="str">
        <f>CW660&amp;", 0:1, "&amp;CW$258</f>
        <v>17:18, 0:1, 164:175</v>
      </c>
      <c r="CX661" s="348" t="str">
        <f>CX660&amp;", 0:1, "&amp;CX$258</f>
        <v>17:18, 0:1, 175:187</v>
      </c>
      <c r="CY661" s="347" t="str">
        <f>CY660&amp;", "&amp;CY$258</f>
        <v>194:195, 175:187</v>
      </c>
      <c r="CZ661" s="347" t="str">
        <f>CZ660&amp;", "&amp;CZ$258</f>
        <v>195:196, 175:187</v>
      </c>
      <c r="DA661" s="347" t="str">
        <f>DA660&amp;", "&amp;DA$258</f>
        <v>196:197, 175:187</v>
      </c>
      <c r="DB661" s="347" t="str">
        <f>DB660&amp;", "&amp;DB$258</f>
        <v>197:198, 175:187</v>
      </c>
      <c r="DC661" s="347" t="str">
        <f>DC660&amp;", "&amp;DC$258</f>
        <v>198:199, 175:187</v>
      </c>
      <c r="DD661" s="348" t="str">
        <f>DD660&amp;", 0:1, "&amp;DD$258</f>
        <v>13:14, 0:1, 205:217</v>
      </c>
      <c r="DE661" s="348" t="str">
        <f>DE660&amp;", 0:1, "&amp;DE$258</f>
        <v>13:14, 0:1, 217:227</v>
      </c>
      <c r="DF661" s="347" t="str">
        <f>DF660&amp;", "&amp;DF$258</f>
        <v>146:147, 217:227</v>
      </c>
      <c r="DG661" s="347" t="str">
        <f>DG660&amp;", "&amp;DG$258</f>
        <v>147:148, 217:227</v>
      </c>
      <c r="DH661" s="347" t="str">
        <f>DH660&amp;", "&amp;DH$258</f>
        <v>148:149, 217:227</v>
      </c>
      <c r="DI661" s="347" t="str">
        <f>DI660&amp;", "&amp;DI$258</f>
        <v>149:150, 217:227</v>
      </c>
      <c r="DJ661" s="347" t="str">
        <f>DJ660&amp;", "&amp;DJ$258</f>
        <v>150:151, 217:227</v>
      </c>
      <c r="DK661" s="348" t="str">
        <f>DK660&amp;", 0:1, "&amp;DK$258</f>
        <v>15:16, 0:1, 210:222</v>
      </c>
      <c r="DL661" s="348" t="str">
        <f>DL660&amp;", 0:1, "&amp;DL$258</f>
        <v>15:16, 0:1, 222:232</v>
      </c>
      <c r="DM661" s="347" t="str">
        <f>DM660&amp;", "&amp;DM$258</f>
        <v>170:171, 222:232</v>
      </c>
      <c r="DN661" s="347" t="str">
        <f>DN660&amp;", "&amp;DN$258</f>
        <v>171:172, 222:232</v>
      </c>
      <c r="DO661" s="347" t="str">
        <f>DO660&amp;", "&amp;DO$258</f>
        <v>172:173, 222:232</v>
      </c>
      <c r="DP661" s="347" t="str">
        <f>DP660&amp;", "&amp;DP$258</f>
        <v>173:174, 222:232</v>
      </c>
      <c r="DQ661" s="347" t="str">
        <f>DQ660&amp;", "&amp;DQ$258</f>
        <v>174:175, 222:232</v>
      </c>
      <c r="DR661" s="348" t="str">
        <f>DR660&amp;", 0:1, "&amp;DR$258</f>
        <v>17:18, 0:1, 216:227</v>
      </c>
      <c r="DS661" s="348" t="str">
        <f>DS660&amp;", 0:1, "&amp;DS$258</f>
        <v>17:18, 0:1, 227:239</v>
      </c>
      <c r="DT661" s="347" t="str">
        <f>DT660&amp;", "&amp;DT$258</f>
        <v>194:195, 227:239</v>
      </c>
      <c r="DU661" s="347" t="str">
        <f>DU660&amp;", "&amp;DU$258</f>
        <v>195:196, 227:239</v>
      </c>
      <c r="DV661" s="347" t="str">
        <f>DV660&amp;", "&amp;DV$258</f>
        <v>196:197, 227:239</v>
      </c>
      <c r="DW661" s="347" t="str">
        <f>DW660&amp;", "&amp;DW$258</f>
        <v>197:198, 227:239</v>
      </c>
      <c r="DX661" s="347" t="str">
        <f>DX660&amp;", "&amp;DX$258</f>
        <v>198:199, 227:239</v>
      </c>
      <c r="DY661" s="348" t="str">
        <f>DY660&amp;", 0:1, "&amp;DY$258</f>
        <v>13:14, 0:1, 257:269</v>
      </c>
      <c r="DZ661" s="348" t="str">
        <f>DZ660&amp;", 0:1, "&amp;DZ$258</f>
        <v>13:14, 0:1, 269:279</v>
      </c>
      <c r="EA661" s="347" t="str">
        <f>EA660&amp;", "&amp;EA$258</f>
        <v>146:147, 269:279</v>
      </c>
      <c r="EB661" s="347" t="str">
        <f>EB660&amp;", "&amp;EB$258</f>
        <v>147:148, 269:279</v>
      </c>
      <c r="EC661" s="347" t="str">
        <f>EC660&amp;", "&amp;EC$258</f>
        <v>148:149, 269:279</v>
      </c>
      <c r="ED661" s="347" t="str">
        <f>ED660&amp;", "&amp;ED$258</f>
        <v>149:150, 269:279</v>
      </c>
      <c r="EE661" s="347" t="str">
        <f>EE660&amp;", "&amp;EE$258</f>
        <v>150:151, 269:279</v>
      </c>
      <c r="EF661" s="348" t="str">
        <f>EF660&amp;", 0:1, "&amp;EF$258</f>
        <v>15:16, 0:1, 262:274</v>
      </c>
      <c r="EG661" s="348" t="str">
        <f>EG660&amp;", 0:1, "&amp;EG$258</f>
        <v>15:16, 0:1, 274:284</v>
      </c>
      <c r="EH661" s="347" t="str">
        <f>EH660&amp;", "&amp;EH$258</f>
        <v>170:171, 274:284</v>
      </c>
      <c r="EI661" s="347" t="str">
        <f>EI660&amp;", "&amp;EI$258</f>
        <v>171:172, 274:284</v>
      </c>
      <c r="EJ661" s="347" t="str">
        <f>EJ660&amp;", "&amp;EJ$258</f>
        <v>172:173, 274:284</v>
      </c>
      <c r="EK661" s="347" t="str">
        <f>EK660&amp;", "&amp;EK$258</f>
        <v>173:174, 274:284</v>
      </c>
      <c r="EL661" s="347" t="str">
        <f>EL660&amp;", "&amp;EL$258</f>
        <v>174:175, 274:284</v>
      </c>
      <c r="EM661" s="348" t="str">
        <f>EM660&amp;", 0:1, "&amp;EM$258</f>
        <v>17:18, 0:1, 268:279</v>
      </c>
      <c r="EN661" s="348" t="str">
        <f>EN660&amp;", 0:1, "&amp;EN$258</f>
        <v>17:18, 0:1, 279:291</v>
      </c>
      <c r="EO661" s="347" t="str">
        <f>EO660&amp;", "&amp;EO$258</f>
        <v>194:195, 279:291</v>
      </c>
      <c r="EP661" s="347" t="str">
        <f>EP660&amp;", "&amp;EP$258</f>
        <v>195:196, 279:291</v>
      </c>
      <c r="EQ661" s="347" t="str">
        <f>EQ660&amp;", "&amp;EQ$258</f>
        <v>196:197, 279:291</v>
      </c>
      <c r="ER661" s="347" t="str">
        <f>ER660&amp;", "&amp;ER$258</f>
        <v>197:198, 279:291</v>
      </c>
      <c r="ES661" s="347" t="str">
        <f>ES660&amp;", "&amp;ES$258</f>
        <v>198:199, 279:291</v>
      </c>
      <c r="ET661" s="348" t="str">
        <f>ET660&amp;", 0:1, "&amp;ET$258</f>
        <v>13:14, 0:1, 309:321</v>
      </c>
      <c r="EU661" s="348" t="str">
        <f>EU660&amp;", 0:1, "&amp;EU$258</f>
        <v>13:14, 0:1, 321:331</v>
      </c>
      <c r="EV661" s="347" t="str">
        <f>EV660&amp;", "&amp;EV$258</f>
        <v>146:147, 321:331</v>
      </c>
      <c r="EW661" s="347" t="str">
        <f>EW660&amp;", "&amp;EW$258</f>
        <v>147:148, 321:331</v>
      </c>
      <c r="EX661" s="347" t="str">
        <f>EX660&amp;", "&amp;EX$258</f>
        <v>148:149, 321:331</v>
      </c>
      <c r="EY661" s="347" t="str">
        <f>EY660&amp;", "&amp;EY$258</f>
        <v>149:150, 321:331</v>
      </c>
      <c r="EZ661" s="347" t="str">
        <f>EZ660&amp;", "&amp;EZ$258</f>
        <v>150:151, 321:331</v>
      </c>
      <c r="FA661" s="348" t="str">
        <f>FA660&amp;", 0:1, "&amp;FA$258</f>
        <v>15:16, 0:1, 314:326</v>
      </c>
      <c r="FB661" s="348" t="str">
        <f>FB660&amp;", 0:1, "&amp;FB$258</f>
        <v>15:16, 0:1, 326:336</v>
      </c>
      <c r="FC661" s="347" t="str">
        <f>FC660&amp;", "&amp;FC$258</f>
        <v>170:171, 326:336</v>
      </c>
      <c r="FD661" s="347" t="str">
        <f>FD660&amp;", "&amp;FD$258</f>
        <v>171:172, 326:336</v>
      </c>
      <c r="FE661" s="347" t="str">
        <f>FE660&amp;", "&amp;FE$258</f>
        <v>172:173, 326:336</v>
      </c>
      <c r="FF661" s="347" t="str">
        <f>FF660&amp;", "&amp;FF$258</f>
        <v>173:174, 326:336</v>
      </c>
      <c r="FG661" s="347" t="str">
        <f>FG660&amp;", "&amp;FG$258</f>
        <v>174:175, 326:336</v>
      </c>
      <c r="FH661" s="348" t="str">
        <f>FH660&amp;", 0:1, "&amp;FH$258</f>
        <v>17:18, 0:1, 320:331</v>
      </c>
      <c r="FI661" s="348" t="str">
        <f>FI660&amp;", 0:1, "&amp;FI$258</f>
        <v>17:18, 0:1, 331:343</v>
      </c>
      <c r="FJ661" s="347" t="str">
        <f>FJ660&amp;", "&amp;FJ$258</f>
        <v>194:195, 331:343</v>
      </c>
      <c r="FK661" s="347" t="str">
        <f>FK660&amp;", "&amp;FK$258</f>
        <v>195:196, 331:343</v>
      </c>
      <c r="FL661" s="347" t="str">
        <f>FL660&amp;", "&amp;FL$258</f>
        <v>196:197, 331:343</v>
      </c>
      <c r="FM661" s="347" t="str">
        <f>FM660&amp;", "&amp;FM$258</f>
        <v>197:198, 331:343</v>
      </c>
      <c r="FN661" s="347" t="str">
        <f>FN660&amp;", "&amp;FN$258</f>
        <v>198:199, 331:343</v>
      </c>
    </row>
    <row r="662" spans="2:170" s="303" customFormat="1" outlineLevel="1">
      <c r="C662" s="160" t="s">
        <v>1214</v>
      </c>
      <c r="D662" s="160" t="s">
        <v>1213</v>
      </c>
      <c r="E662" s="160" t="s">
        <v>1212</v>
      </c>
      <c r="F662" s="160" t="s">
        <v>1211</v>
      </c>
      <c r="G662" s="160" t="s">
        <v>1212</v>
      </c>
      <c r="H662" s="160" t="s">
        <v>1211</v>
      </c>
      <c r="I662" s="160" t="s">
        <v>1210</v>
      </c>
      <c r="M662" s="160" t="s">
        <v>1214</v>
      </c>
      <c r="N662" s="160" t="s">
        <v>1213</v>
      </c>
      <c r="O662" s="160" t="s">
        <v>1212</v>
      </c>
      <c r="P662" s="160" t="s">
        <v>1211</v>
      </c>
      <c r="Q662" s="160" t="s">
        <v>1210</v>
      </c>
      <c r="BN662" s="303" t="s">
        <v>1209</v>
      </c>
    </row>
    <row r="663" spans="2:170" s="303" customFormat="1" outlineLevel="1">
      <c r="B663" s="303" t="str">
        <f t="shared" ref="B663:B694" si="662">"EP"&amp;$C663&amp;" LP-S"&amp;$E663&amp;" LP-M"&amp;$I663</f>
        <v>EP1 LP-S0 LP-M0</v>
      </c>
      <c r="C663" s="346">
        <f t="shared" ref="C663:I672" si="663">C263</f>
        <v>1</v>
      </c>
      <c r="D663" s="346">
        <f t="shared" si="663"/>
        <v>1</v>
      </c>
      <c r="E663" s="346">
        <f t="shared" si="663"/>
        <v>0</v>
      </c>
      <c r="F663" s="346">
        <f t="shared" si="663"/>
        <v>0</v>
      </c>
      <c r="G663" s="346">
        <f t="shared" si="663"/>
        <v>0</v>
      </c>
      <c r="H663" s="346">
        <f t="shared" si="663"/>
        <v>0</v>
      </c>
      <c r="I663" s="346">
        <f t="shared" si="663"/>
        <v>0</v>
      </c>
      <c r="L663" s="303">
        <v>1</v>
      </c>
      <c r="M663" s="338">
        <f t="shared" ref="M663:Q666" si="664">M263</f>
        <v>-0.05</v>
      </c>
      <c r="N663" s="338">
        <f t="shared" si="664"/>
        <v>-0.05</v>
      </c>
      <c r="O663" s="338">
        <f t="shared" si="664"/>
        <v>-0.08</v>
      </c>
      <c r="P663" s="338">
        <f t="shared" si="664"/>
        <v>-0.05</v>
      </c>
      <c r="Q663" s="338">
        <f t="shared" si="664"/>
        <v>-0.05</v>
      </c>
      <c r="BM663" s="303">
        <v>1</v>
      </c>
      <c r="BN663" s="147">
        <f t="shared" ref="BN663:BN726" si="665">IF($C663=0,0,INDEX($M$663:$M$666,$C663,1))</f>
        <v>-0.05</v>
      </c>
      <c r="BO663" s="148">
        <f t="shared" ref="BO663:BO726" si="666">IF($D663=0,0,INDEX($N$663:$N$666,$D663,1))</f>
        <v>-0.05</v>
      </c>
      <c r="BP663" s="149">
        <f t="shared" ref="BP663:BP726" si="667">IF($E663=0,BO663,INDEX($O$663:$O$666,$E663,1))</f>
        <v>-0.05</v>
      </c>
      <c r="BQ663" s="345">
        <f t="shared" ref="BQ663:BQ726" si="668">IF($F663=0,BO663,INDEX($P$663:$P$666,$F663,1))</f>
        <v>-0.05</v>
      </c>
      <c r="BR663" s="344">
        <f t="shared" ref="BR663:BR726" si="669">IF($G663=0,BP663,INDEX($O$663:$O$666,$G663,1))</f>
        <v>-0.05</v>
      </c>
      <c r="BS663" s="343">
        <f t="shared" ref="BS663:BS726" si="670">IF($H663=0,BQ663,INDEX($P$663:$P$666,$H663,1))</f>
        <v>-0.05</v>
      </c>
      <c r="BT663" s="342">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345">
        <f t="shared" ref="BX663:BX726" si="675">IF($F663=0,BV663,INDEX($P$663:$P$666,$F663,1))</f>
        <v>-0.05</v>
      </c>
      <c r="BY663" s="344">
        <f t="shared" ref="BY663:BY726" si="676">IF($G663=0,BW663,INDEX($O$663:$O$666,$G663,1))</f>
        <v>-0.05</v>
      </c>
      <c r="BZ663" s="343">
        <f t="shared" ref="BZ663:BZ726" si="677">IF($H663=0,BX663,INDEX($P$663:$P$666,$H663,1))</f>
        <v>-0.05</v>
      </c>
      <c r="CA663" s="342">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345">
        <f t="shared" ref="CE663:CE726" si="682">IF($F663=0,CC663,INDEX($P$663:$P$666,$F663,1))</f>
        <v>-0.05</v>
      </c>
      <c r="CF663" s="344">
        <f t="shared" ref="CF663:CF726" si="683">IF($G663=0,CD663,INDEX($O$663:$O$666,$G663,1))</f>
        <v>-0.05</v>
      </c>
      <c r="CG663" s="343">
        <f t="shared" ref="CG663:CG726" si="684">IF($H663=0,CE663,INDEX($P$663:$P$666,$H663,1))</f>
        <v>-0.05</v>
      </c>
      <c r="CH663" s="342">
        <f t="shared" ref="CH663:CH726" si="685">IF($I663=0,CE663,INDEX($Q$663:$Q$666,$I663,1))</f>
        <v>-0.05</v>
      </c>
    </row>
    <row r="664" spans="2:170" s="303" customFormat="1" outlineLevel="1">
      <c r="B664" s="303" t="str">
        <f t="shared" si="662"/>
        <v>EP1 LP-S0 LP-M0</v>
      </c>
      <c r="C664" s="346">
        <f t="shared" si="663"/>
        <v>1</v>
      </c>
      <c r="D664" s="346">
        <f t="shared" ca="1" si="663"/>
        <v>2</v>
      </c>
      <c r="E664" s="346">
        <f t="shared" si="663"/>
        <v>0</v>
      </c>
      <c r="F664" s="346">
        <f t="shared" si="663"/>
        <v>0</v>
      </c>
      <c r="G664" s="346">
        <f t="shared" si="663"/>
        <v>0</v>
      </c>
      <c r="H664" s="346">
        <f t="shared" si="663"/>
        <v>0</v>
      </c>
      <c r="I664" s="346">
        <f t="shared" si="663"/>
        <v>0</v>
      </c>
      <c r="L664" s="303">
        <v>2</v>
      </c>
      <c r="M664" s="338">
        <f t="shared" si="664"/>
        <v>0</v>
      </c>
      <c r="N664" s="338">
        <f t="shared" si="664"/>
        <v>0</v>
      </c>
      <c r="O664" s="338">
        <f t="shared" si="664"/>
        <v>-0.04</v>
      </c>
      <c r="P664" s="338">
        <f t="shared" si="664"/>
        <v>0</v>
      </c>
      <c r="Q664" s="338">
        <f t="shared" si="664"/>
        <v>0</v>
      </c>
      <c r="BM664" s="303">
        <v>2</v>
      </c>
      <c r="BN664" s="147">
        <f t="shared" si="665"/>
        <v>-0.05</v>
      </c>
      <c r="BO664" s="148">
        <f t="shared" ca="1" si="666"/>
        <v>0</v>
      </c>
      <c r="BP664" s="149">
        <f t="shared" ca="1" si="667"/>
        <v>0</v>
      </c>
      <c r="BQ664" s="345">
        <f t="shared" ca="1" si="668"/>
        <v>0</v>
      </c>
      <c r="BR664" s="344">
        <f t="shared" ca="1" si="669"/>
        <v>0</v>
      </c>
      <c r="BS664" s="343">
        <f t="shared" ca="1" si="670"/>
        <v>0</v>
      </c>
      <c r="BT664" s="342">
        <f t="shared" ca="1" si="671"/>
        <v>0</v>
      </c>
      <c r="BU664" s="147">
        <f t="shared" si="672"/>
        <v>-0.05</v>
      </c>
      <c r="BV664" s="148">
        <f t="shared" ca="1" si="673"/>
        <v>0</v>
      </c>
      <c r="BW664" s="149">
        <f t="shared" ca="1" si="674"/>
        <v>0</v>
      </c>
      <c r="BX664" s="345">
        <f t="shared" ca="1" si="675"/>
        <v>0</v>
      </c>
      <c r="BY664" s="344">
        <f t="shared" ca="1" si="676"/>
        <v>0</v>
      </c>
      <c r="BZ664" s="343">
        <f t="shared" ca="1" si="677"/>
        <v>0</v>
      </c>
      <c r="CA664" s="342">
        <f t="shared" ca="1" si="678"/>
        <v>0</v>
      </c>
      <c r="CB664" s="147">
        <f t="shared" si="679"/>
        <v>-0.05</v>
      </c>
      <c r="CC664" s="148">
        <f t="shared" ca="1" si="680"/>
        <v>0</v>
      </c>
      <c r="CD664" s="149">
        <f t="shared" ca="1" si="681"/>
        <v>0</v>
      </c>
      <c r="CE664" s="345">
        <f t="shared" ca="1" si="682"/>
        <v>0</v>
      </c>
      <c r="CF664" s="344">
        <f t="shared" ca="1" si="683"/>
        <v>0</v>
      </c>
      <c r="CG664" s="343">
        <f t="shared" ca="1" si="684"/>
        <v>0</v>
      </c>
      <c r="CH664" s="342">
        <f t="shared" ca="1" si="685"/>
        <v>0</v>
      </c>
    </row>
    <row r="665" spans="2:170" s="303" customFormat="1" outlineLevel="1">
      <c r="B665" s="303" t="str">
        <f t="shared" si="662"/>
        <v>EP1 LP-S0 LP-M0</v>
      </c>
      <c r="C665" s="346">
        <f t="shared" si="663"/>
        <v>1</v>
      </c>
      <c r="D665" s="346">
        <f t="shared" ca="1" si="663"/>
        <v>3</v>
      </c>
      <c r="E665" s="346">
        <f t="shared" si="663"/>
        <v>0</v>
      </c>
      <c r="F665" s="346">
        <f t="shared" si="663"/>
        <v>0</v>
      </c>
      <c r="G665" s="346">
        <f t="shared" si="663"/>
        <v>0</v>
      </c>
      <c r="H665" s="346">
        <f t="shared" si="663"/>
        <v>0</v>
      </c>
      <c r="I665" s="346">
        <f t="shared" si="663"/>
        <v>0</v>
      </c>
      <c r="L665" s="303">
        <v>3</v>
      </c>
      <c r="M665" s="338">
        <f t="shared" si="664"/>
        <v>0.04</v>
      </c>
      <c r="N665" s="338">
        <f t="shared" si="664"/>
        <v>0.04</v>
      </c>
      <c r="O665" s="338">
        <f t="shared" si="664"/>
        <v>0</v>
      </c>
      <c r="P665" s="338">
        <f t="shared" si="664"/>
        <v>0.04</v>
      </c>
      <c r="Q665" s="338">
        <f t="shared" si="664"/>
        <v>0.04</v>
      </c>
      <c r="BM665" s="303">
        <v>3</v>
      </c>
      <c r="BN665" s="147">
        <f t="shared" si="665"/>
        <v>-0.05</v>
      </c>
      <c r="BO665" s="148">
        <f t="shared" ca="1" si="666"/>
        <v>0.04</v>
      </c>
      <c r="BP665" s="149">
        <f t="shared" ca="1" si="667"/>
        <v>0.04</v>
      </c>
      <c r="BQ665" s="345">
        <f t="shared" ca="1" si="668"/>
        <v>0.04</v>
      </c>
      <c r="BR665" s="344">
        <f t="shared" ca="1" si="669"/>
        <v>0.04</v>
      </c>
      <c r="BS665" s="343">
        <f t="shared" ca="1" si="670"/>
        <v>0.04</v>
      </c>
      <c r="BT665" s="342">
        <f t="shared" ca="1" si="671"/>
        <v>0.04</v>
      </c>
      <c r="BU665" s="147">
        <f t="shared" si="672"/>
        <v>-0.05</v>
      </c>
      <c r="BV665" s="148">
        <f t="shared" ca="1" si="673"/>
        <v>0.04</v>
      </c>
      <c r="BW665" s="149">
        <f t="shared" ca="1" si="674"/>
        <v>0.04</v>
      </c>
      <c r="BX665" s="345">
        <f t="shared" ca="1" si="675"/>
        <v>0.04</v>
      </c>
      <c r="BY665" s="344">
        <f t="shared" ca="1" si="676"/>
        <v>0.04</v>
      </c>
      <c r="BZ665" s="343">
        <f t="shared" ca="1" si="677"/>
        <v>0.04</v>
      </c>
      <c r="CA665" s="342">
        <f t="shared" ca="1" si="678"/>
        <v>0.04</v>
      </c>
      <c r="CB665" s="147">
        <f t="shared" si="679"/>
        <v>-0.05</v>
      </c>
      <c r="CC665" s="148">
        <f t="shared" ca="1" si="680"/>
        <v>0.04</v>
      </c>
      <c r="CD665" s="149">
        <f t="shared" ca="1" si="681"/>
        <v>0.04</v>
      </c>
      <c r="CE665" s="345">
        <f t="shared" ca="1" si="682"/>
        <v>0.04</v>
      </c>
      <c r="CF665" s="344">
        <f t="shared" ca="1" si="683"/>
        <v>0.04</v>
      </c>
      <c r="CG665" s="343">
        <f t="shared" ca="1" si="684"/>
        <v>0.04</v>
      </c>
      <c r="CH665" s="342">
        <f t="shared" ca="1" si="685"/>
        <v>0.04</v>
      </c>
    </row>
    <row r="666" spans="2:170" s="303" customFormat="1" outlineLevel="1">
      <c r="B666" s="303" t="str">
        <f t="shared" si="662"/>
        <v>EP1 LP-S0 LP-M0</v>
      </c>
      <c r="C666" s="346">
        <f t="shared" si="663"/>
        <v>1</v>
      </c>
      <c r="D666" s="346">
        <f t="shared" ca="1" si="663"/>
        <v>4</v>
      </c>
      <c r="E666" s="346">
        <f t="shared" si="663"/>
        <v>0</v>
      </c>
      <c r="F666" s="346">
        <f t="shared" si="663"/>
        <v>0</v>
      </c>
      <c r="G666" s="346">
        <f t="shared" si="663"/>
        <v>0</v>
      </c>
      <c r="H666" s="346">
        <f t="shared" si="663"/>
        <v>0</v>
      </c>
      <c r="I666" s="346">
        <f t="shared" si="663"/>
        <v>0</v>
      </c>
      <c r="L666" s="303">
        <v>4</v>
      </c>
      <c r="M666" s="338">
        <f t="shared" si="664"/>
        <v>0.08</v>
      </c>
      <c r="N666" s="338">
        <f t="shared" si="664"/>
        <v>0.08</v>
      </c>
      <c r="O666" s="338">
        <f t="shared" si="664"/>
        <v>0.05</v>
      </c>
      <c r="P666" s="338">
        <f t="shared" si="664"/>
        <v>0.08</v>
      </c>
      <c r="Q666" s="338">
        <f t="shared" si="664"/>
        <v>0.08</v>
      </c>
      <c r="BM666" s="303">
        <v>4</v>
      </c>
      <c r="BN666" s="147">
        <f t="shared" si="665"/>
        <v>-0.05</v>
      </c>
      <c r="BO666" s="148">
        <f t="shared" ca="1" si="666"/>
        <v>0.08</v>
      </c>
      <c r="BP666" s="149">
        <f t="shared" ca="1" si="667"/>
        <v>0.08</v>
      </c>
      <c r="BQ666" s="345">
        <f t="shared" ca="1" si="668"/>
        <v>0.08</v>
      </c>
      <c r="BR666" s="344">
        <f t="shared" ca="1" si="669"/>
        <v>0.08</v>
      </c>
      <c r="BS666" s="343">
        <f t="shared" ca="1" si="670"/>
        <v>0.08</v>
      </c>
      <c r="BT666" s="342">
        <f t="shared" ca="1" si="671"/>
        <v>0.08</v>
      </c>
      <c r="BU666" s="147">
        <f t="shared" si="672"/>
        <v>-0.05</v>
      </c>
      <c r="BV666" s="148">
        <f t="shared" ca="1" si="673"/>
        <v>0.08</v>
      </c>
      <c r="BW666" s="149">
        <f t="shared" ca="1" si="674"/>
        <v>0.08</v>
      </c>
      <c r="BX666" s="345">
        <f t="shared" ca="1" si="675"/>
        <v>0.08</v>
      </c>
      <c r="BY666" s="344">
        <f t="shared" ca="1" si="676"/>
        <v>0.08</v>
      </c>
      <c r="BZ666" s="343">
        <f t="shared" ca="1" si="677"/>
        <v>0.08</v>
      </c>
      <c r="CA666" s="342">
        <f t="shared" ca="1" si="678"/>
        <v>0.08</v>
      </c>
      <c r="CB666" s="147">
        <f t="shared" si="679"/>
        <v>-0.05</v>
      </c>
      <c r="CC666" s="148">
        <f t="shared" ca="1" si="680"/>
        <v>0.08</v>
      </c>
      <c r="CD666" s="149">
        <f t="shared" ca="1" si="681"/>
        <v>0.08</v>
      </c>
      <c r="CE666" s="345">
        <f t="shared" ca="1" si="682"/>
        <v>0.08</v>
      </c>
      <c r="CF666" s="344">
        <f t="shared" ca="1" si="683"/>
        <v>0.08</v>
      </c>
      <c r="CG666" s="343">
        <f t="shared" ca="1" si="684"/>
        <v>0.08</v>
      </c>
      <c r="CH666" s="342">
        <f t="shared" ca="1" si="685"/>
        <v>0.08</v>
      </c>
    </row>
    <row r="667" spans="2:170" s="303" customFormat="1" outlineLevel="1">
      <c r="B667" s="303" t="str">
        <f t="shared" ca="1" si="662"/>
        <v>EP2 LP-S0 LP-M0</v>
      </c>
      <c r="C667" s="346">
        <f t="shared" ca="1" si="663"/>
        <v>2</v>
      </c>
      <c r="D667" s="346">
        <f t="shared" ca="1" si="663"/>
        <v>1</v>
      </c>
      <c r="E667" s="346">
        <f t="shared" si="663"/>
        <v>0</v>
      </c>
      <c r="F667" s="346">
        <f t="shared" si="663"/>
        <v>0</v>
      </c>
      <c r="G667" s="346">
        <f t="shared" si="663"/>
        <v>0</v>
      </c>
      <c r="H667" s="346">
        <f t="shared" si="663"/>
        <v>0</v>
      </c>
      <c r="I667" s="346">
        <f t="shared" si="663"/>
        <v>0</v>
      </c>
      <c r="BM667" s="303">
        <v>5</v>
      </c>
      <c r="BN667" s="147">
        <f t="shared" ca="1" si="665"/>
        <v>0</v>
      </c>
      <c r="BO667" s="148">
        <f t="shared" ca="1" si="666"/>
        <v>-0.05</v>
      </c>
      <c r="BP667" s="149">
        <f t="shared" ca="1" si="667"/>
        <v>-0.05</v>
      </c>
      <c r="BQ667" s="345">
        <f t="shared" ca="1" si="668"/>
        <v>-0.05</v>
      </c>
      <c r="BR667" s="344">
        <f t="shared" ca="1" si="669"/>
        <v>-0.05</v>
      </c>
      <c r="BS667" s="343">
        <f t="shared" ca="1" si="670"/>
        <v>-0.05</v>
      </c>
      <c r="BT667" s="342">
        <f t="shared" ca="1" si="671"/>
        <v>-0.05</v>
      </c>
      <c r="BU667" s="147">
        <f t="shared" ca="1" si="672"/>
        <v>0</v>
      </c>
      <c r="BV667" s="148">
        <f t="shared" ca="1" si="673"/>
        <v>-0.05</v>
      </c>
      <c r="BW667" s="149">
        <f t="shared" ca="1" si="674"/>
        <v>-0.05</v>
      </c>
      <c r="BX667" s="345">
        <f t="shared" ca="1" si="675"/>
        <v>-0.05</v>
      </c>
      <c r="BY667" s="344">
        <f t="shared" ca="1" si="676"/>
        <v>-0.05</v>
      </c>
      <c r="BZ667" s="343">
        <f t="shared" ca="1" si="677"/>
        <v>-0.05</v>
      </c>
      <c r="CA667" s="342">
        <f t="shared" ca="1" si="678"/>
        <v>-0.05</v>
      </c>
      <c r="CB667" s="147">
        <f t="shared" ca="1" si="679"/>
        <v>0</v>
      </c>
      <c r="CC667" s="148">
        <f t="shared" ca="1" si="680"/>
        <v>-0.05</v>
      </c>
      <c r="CD667" s="149">
        <f t="shared" ca="1" si="681"/>
        <v>-0.05</v>
      </c>
      <c r="CE667" s="345">
        <f t="shared" ca="1" si="682"/>
        <v>-0.05</v>
      </c>
      <c r="CF667" s="344">
        <f t="shared" ca="1" si="683"/>
        <v>-0.05</v>
      </c>
      <c r="CG667" s="343">
        <f t="shared" ca="1" si="684"/>
        <v>-0.05</v>
      </c>
      <c r="CH667" s="342">
        <f t="shared" ca="1" si="685"/>
        <v>-0.05</v>
      </c>
    </row>
    <row r="668" spans="2:170" s="303" customFormat="1" outlineLevel="1">
      <c r="B668" s="303" t="str">
        <f t="shared" ca="1" si="662"/>
        <v>EP2 LP-S0 LP-M0</v>
      </c>
      <c r="C668" s="346">
        <f t="shared" ca="1" si="663"/>
        <v>2</v>
      </c>
      <c r="D668" s="346">
        <f t="shared" ca="1" si="663"/>
        <v>2</v>
      </c>
      <c r="E668" s="346">
        <f t="shared" si="663"/>
        <v>0</v>
      </c>
      <c r="F668" s="346">
        <f t="shared" si="663"/>
        <v>0</v>
      </c>
      <c r="G668" s="346">
        <f t="shared" si="663"/>
        <v>0</v>
      </c>
      <c r="H668" s="346">
        <f t="shared" si="663"/>
        <v>0</v>
      </c>
      <c r="I668" s="346">
        <f t="shared" si="663"/>
        <v>0</v>
      </c>
      <c r="BM668" s="303">
        <v>6</v>
      </c>
      <c r="BN668" s="147">
        <f t="shared" ca="1" si="665"/>
        <v>0</v>
      </c>
      <c r="BO668" s="148">
        <f t="shared" ca="1" si="666"/>
        <v>0</v>
      </c>
      <c r="BP668" s="149">
        <f t="shared" ca="1" si="667"/>
        <v>0</v>
      </c>
      <c r="BQ668" s="345">
        <f t="shared" ca="1" si="668"/>
        <v>0</v>
      </c>
      <c r="BR668" s="344">
        <f t="shared" ca="1" si="669"/>
        <v>0</v>
      </c>
      <c r="BS668" s="343">
        <f t="shared" ca="1" si="670"/>
        <v>0</v>
      </c>
      <c r="BT668" s="342">
        <f t="shared" ca="1" si="671"/>
        <v>0</v>
      </c>
      <c r="BU668" s="147">
        <f t="shared" ca="1" si="672"/>
        <v>0</v>
      </c>
      <c r="BV668" s="148">
        <f t="shared" ca="1" si="673"/>
        <v>0</v>
      </c>
      <c r="BW668" s="149">
        <f t="shared" ca="1" si="674"/>
        <v>0</v>
      </c>
      <c r="BX668" s="345">
        <f t="shared" ca="1" si="675"/>
        <v>0</v>
      </c>
      <c r="BY668" s="344">
        <f t="shared" ca="1" si="676"/>
        <v>0</v>
      </c>
      <c r="BZ668" s="343">
        <f t="shared" ca="1" si="677"/>
        <v>0</v>
      </c>
      <c r="CA668" s="342">
        <f t="shared" ca="1" si="678"/>
        <v>0</v>
      </c>
      <c r="CB668" s="147">
        <f t="shared" ca="1" si="679"/>
        <v>0</v>
      </c>
      <c r="CC668" s="148">
        <f t="shared" ca="1" si="680"/>
        <v>0</v>
      </c>
      <c r="CD668" s="149">
        <f t="shared" ca="1" si="681"/>
        <v>0</v>
      </c>
      <c r="CE668" s="345">
        <f t="shared" ca="1" si="682"/>
        <v>0</v>
      </c>
      <c r="CF668" s="344">
        <f t="shared" ca="1" si="683"/>
        <v>0</v>
      </c>
      <c r="CG668" s="343">
        <f t="shared" ca="1" si="684"/>
        <v>0</v>
      </c>
      <c r="CH668" s="342">
        <f t="shared" ca="1" si="685"/>
        <v>0</v>
      </c>
    </row>
    <row r="669" spans="2:170" s="303" customFormat="1" outlineLevel="1">
      <c r="B669" s="303" t="str">
        <f t="shared" ca="1" si="662"/>
        <v>EP2 LP-S0 LP-M0</v>
      </c>
      <c r="C669" s="346">
        <f t="shared" ca="1" si="663"/>
        <v>2</v>
      </c>
      <c r="D669" s="346">
        <f t="shared" ca="1" si="663"/>
        <v>3</v>
      </c>
      <c r="E669" s="346">
        <f t="shared" si="663"/>
        <v>0</v>
      </c>
      <c r="F669" s="346">
        <f t="shared" si="663"/>
        <v>0</v>
      </c>
      <c r="G669" s="346">
        <f t="shared" si="663"/>
        <v>0</v>
      </c>
      <c r="H669" s="346">
        <f t="shared" si="663"/>
        <v>0</v>
      </c>
      <c r="I669" s="346">
        <f t="shared" si="663"/>
        <v>0</v>
      </c>
      <c r="BM669" s="303">
        <v>7</v>
      </c>
      <c r="BN669" s="147">
        <f t="shared" ca="1" si="665"/>
        <v>0</v>
      </c>
      <c r="BO669" s="148">
        <f t="shared" ca="1" si="666"/>
        <v>0.04</v>
      </c>
      <c r="BP669" s="149">
        <f t="shared" ca="1" si="667"/>
        <v>0.04</v>
      </c>
      <c r="BQ669" s="345">
        <f t="shared" ca="1" si="668"/>
        <v>0.04</v>
      </c>
      <c r="BR669" s="344">
        <f t="shared" ca="1" si="669"/>
        <v>0.04</v>
      </c>
      <c r="BS669" s="343">
        <f t="shared" ca="1" si="670"/>
        <v>0.04</v>
      </c>
      <c r="BT669" s="342">
        <f t="shared" ca="1" si="671"/>
        <v>0.04</v>
      </c>
      <c r="BU669" s="147">
        <f t="shared" ca="1" si="672"/>
        <v>0</v>
      </c>
      <c r="BV669" s="148">
        <f t="shared" ca="1" si="673"/>
        <v>0.04</v>
      </c>
      <c r="BW669" s="149">
        <f t="shared" ca="1" si="674"/>
        <v>0.04</v>
      </c>
      <c r="BX669" s="345">
        <f t="shared" ca="1" si="675"/>
        <v>0.04</v>
      </c>
      <c r="BY669" s="344">
        <f t="shared" ca="1" si="676"/>
        <v>0.04</v>
      </c>
      <c r="BZ669" s="343">
        <f t="shared" ca="1" si="677"/>
        <v>0.04</v>
      </c>
      <c r="CA669" s="342">
        <f t="shared" ca="1" si="678"/>
        <v>0.04</v>
      </c>
      <c r="CB669" s="147">
        <f t="shared" ca="1" si="679"/>
        <v>0</v>
      </c>
      <c r="CC669" s="148">
        <f t="shared" ca="1" si="680"/>
        <v>0.04</v>
      </c>
      <c r="CD669" s="149">
        <f t="shared" ca="1" si="681"/>
        <v>0.04</v>
      </c>
      <c r="CE669" s="345">
        <f t="shared" ca="1" si="682"/>
        <v>0.04</v>
      </c>
      <c r="CF669" s="344">
        <f t="shared" ca="1" si="683"/>
        <v>0.04</v>
      </c>
      <c r="CG669" s="343">
        <f t="shared" ca="1" si="684"/>
        <v>0.04</v>
      </c>
      <c r="CH669" s="342">
        <f t="shared" ca="1" si="685"/>
        <v>0.04</v>
      </c>
    </row>
    <row r="670" spans="2:170" s="303" customFormat="1" outlineLevel="1">
      <c r="B670" s="303" t="str">
        <f t="shared" ca="1" si="662"/>
        <v>EP2 LP-S0 LP-M0</v>
      </c>
      <c r="C670" s="346">
        <f t="shared" ca="1" si="663"/>
        <v>2</v>
      </c>
      <c r="D670" s="346">
        <f t="shared" ca="1" si="663"/>
        <v>4</v>
      </c>
      <c r="E670" s="346">
        <f t="shared" si="663"/>
        <v>0</v>
      </c>
      <c r="F670" s="346">
        <f t="shared" si="663"/>
        <v>0</v>
      </c>
      <c r="G670" s="346">
        <f t="shared" si="663"/>
        <v>0</v>
      </c>
      <c r="H670" s="346">
        <f t="shared" si="663"/>
        <v>0</v>
      </c>
      <c r="I670" s="346">
        <f t="shared" si="663"/>
        <v>0</v>
      </c>
      <c r="BM670" s="303">
        <v>8</v>
      </c>
      <c r="BN670" s="147">
        <f t="shared" ca="1" si="665"/>
        <v>0</v>
      </c>
      <c r="BO670" s="148">
        <f t="shared" ca="1" si="666"/>
        <v>0.08</v>
      </c>
      <c r="BP670" s="149">
        <f t="shared" ca="1" si="667"/>
        <v>0.08</v>
      </c>
      <c r="BQ670" s="345">
        <f t="shared" ca="1" si="668"/>
        <v>0.08</v>
      </c>
      <c r="BR670" s="344">
        <f t="shared" ca="1" si="669"/>
        <v>0.08</v>
      </c>
      <c r="BS670" s="343">
        <f t="shared" ca="1" si="670"/>
        <v>0.08</v>
      </c>
      <c r="BT670" s="342">
        <f t="shared" ca="1" si="671"/>
        <v>0.08</v>
      </c>
      <c r="BU670" s="147">
        <f t="shared" ca="1" si="672"/>
        <v>0</v>
      </c>
      <c r="BV670" s="148">
        <f t="shared" ca="1" si="673"/>
        <v>0.08</v>
      </c>
      <c r="BW670" s="149">
        <f t="shared" ca="1" si="674"/>
        <v>0.08</v>
      </c>
      <c r="BX670" s="345">
        <f t="shared" ca="1" si="675"/>
        <v>0.08</v>
      </c>
      <c r="BY670" s="344">
        <f t="shared" ca="1" si="676"/>
        <v>0.08</v>
      </c>
      <c r="BZ670" s="343">
        <f t="shared" ca="1" si="677"/>
        <v>0.08</v>
      </c>
      <c r="CA670" s="342">
        <f t="shared" ca="1" si="678"/>
        <v>0.08</v>
      </c>
      <c r="CB670" s="147">
        <f t="shared" ca="1" si="679"/>
        <v>0</v>
      </c>
      <c r="CC670" s="148">
        <f t="shared" ca="1" si="680"/>
        <v>0.08</v>
      </c>
      <c r="CD670" s="149">
        <f t="shared" ca="1" si="681"/>
        <v>0.08</v>
      </c>
      <c r="CE670" s="345">
        <f t="shared" ca="1" si="682"/>
        <v>0.08</v>
      </c>
      <c r="CF670" s="344">
        <f t="shared" ca="1" si="683"/>
        <v>0.08</v>
      </c>
      <c r="CG670" s="343">
        <f t="shared" ca="1" si="684"/>
        <v>0.08</v>
      </c>
      <c r="CH670" s="342">
        <f t="shared" ca="1" si="685"/>
        <v>0.08</v>
      </c>
    </row>
    <row r="671" spans="2:170" s="303" customFormat="1" outlineLevel="1">
      <c r="B671" s="303" t="str">
        <f t="shared" ca="1" si="662"/>
        <v>EP3 LP-S0 LP-M0</v>
      </c>
      <c r="C671" s="346">
        <f t="shared" ca="1" si="663"/>
        <v>3</v>
      </c>
      <c r="D671" s="346">
        <f t="shared" ca="1" si="663"/>
        <v>1</v>
      </c>
      <c r="E671" s="346">
        <f t="shared" si="663"/>
        <v>0</v>
      </c>
      <c r="F671" s="346">
        <f t="shared" si="663"/>
        <v>0</v>
      </c>
      <c r="G671" s="346">
        <f t="shared" si="663"/>
        <v>0</v>
      </c>
      <c r="H671" s="346">
        <f t="shared" si="663"/>
        <v>0</v>
      </c>
      <c r="I671" s="346">
        <f t="shared" si="663"/>
        <v>0</v>
      </c>
      <c r="BM671" s="303">
        <v>9</v>
      </c>
      <c r="BN671" s="147">
        <f t="shared" ca="1" si="665"/>
        <v>0.04</v>
      </c>
      <c r="BO671" s="148">
        <f t="shared" ca="1" si="666"/>
        <v>-0.05</v>
      </c>
      <c r="BP671" s="149">
        <f t="shared" ca="1" si="667"/>
        <v>-0.05</v>
      </c>
      <c r="BQ671" s="345">
        <f t="shared" ca="1" si="668"/>
        <v>-0.05</v>
      </c>
      <c r="BR671" s="344">
        <f t="shared" ca="1" si="669"/>
        <v>-0.05</v>
      </c>
      <c r="BS671" s="343">
        <f t="shared" ca="1" si="670"/>
        <v>-0.05</v>
      </c>
      <c r="BT671" s="342">
        <f t="shared" ca="1" si="671"/>
        <v>-0.05</v>
      </c>
      <c r="BU671" s="147">
        <f t="shared" ca="1" si="672"/>
        <v>0.04</v>
      </c>
      <c r="BV671" s="148">
        <f t="shared" ca="1" si="673"/>
        <v>-0.05</v>
      </c>
      <c r="BW671" s="149">
        <f t="shared" ca="1" si="674"/>
        <v>-0.05</v>
      </c>
      <c r="BX671" s="345">
        <f t="shared" ca="1" si="675"/>
        <v>-0.05</v>
      </c>
      <c r="BY671" s="344">
        <f t="shared" ca="1" si="676"/>
        <v>-0.05</v>
      </c>
      <c r="BZ671" s="343">
        <f t="shared" ca="1" si="677"/>
        <v>-0.05</v>
      </c>
      <c r="CA671" s="342">
        <f t="shared" ca="1" si="678"/>
        <v>-0.05</v>
      </c>
      <c r="CB671" s="147">
        <f t="shared" ca="1" si="679"/>
        <v>0.04</v>
      </c>
      <c r="CC671" s="148">
        <f t="shared" ca="1" si="680"/>
        <v>-0.05</v>
      </c>
      <c r="CD671" s="149">
        <f t="shared" ca="1" si="681"/>
        <v>-0.05</v>
      </c>
      <c r="CE671" s="345">
        <f t="shared" ca="1" si="682"/>
        <v>-0.05</v>
      </c>
      <c r="CF671" s="344">
        <f t="shared" ca="1" si="683"/>
        <v>-0.05</v>
      </c>
      <c r="CG671" s="343">
        <f t="shared" ca="1" si="684"/>
        <v>-0.05</v>
      </c>
      <c r="CH671" s="342">
        <f t="shared" ca="1" si="685"/>
        <v>-0.05</v>
      </c>
    </row>
    <row r="672" spans="2:170" s="303" customFormat="1" outlineLevel="1">
      <c r="B672" s="303" t="str">
        <f t="shared" ca="1" si="662"/>
        <v>EP3 LP-S0 LP-M0</v>
      </c>
      <c r="C672" s="346">
        <f t="shared" ca="1" si="663"/>
        <v>3</v>
      </c>
      <c r="D672" s="346">
        <f t="shared" ca="1" si="663"/>
        <v>2</v>
      </c>
      <c r="E672" s="346">
        <f t="shared" si="663"/>
        <v>0</v>
      </c>
      <c r="F672" s="346">
        <f t="shared" si="663"/>
        <v>0</v>
      </c>
      <c r="G672" s="346">
        <f t="shared" si="663"/>
        <v>0</v>
      </c>
      <c r="H672" s="346">
        <f t="shared" si="663"/>
        <v>0</v>
      </c>
      <c r="I672" s="346">
        <f t="shared" si="663"/>
        <v>0</v>
      </c>
      <c r="BM672" s="303">
        <v>10</v>
      </c>
      <c r="BN672" s="147">
        <f t="shared" ca="1" si="665"/>
        <v>0.04</v>
      </c>
      <c r="BO672" s="148">
        <f t="shared" ca="1" si="666"/>
        <v>0</v>
      </c>
      <c r="BP672" s="149">
        <f t="shared" ca="1" si="667"/>
        <v>0</v>
      </c>
      <c r="BQ672" s="345">
        <f t="shared" ca="1" si="668"/>
        <v>0</v>
      </c>
      <c r="BR672" s="344">
        <f t="shared" ca="1" si="669"/>
        <v>0</v>
      </c>
      <c r="BS672" s="343">
        <f t="shared" ca="1" si="670"/>
        <v>0</v>
      </c>
      <c r="BT672" s="342">
        <f t="shared" ca="1" si="671"/>
        <v>0</v>
      </c>
      <c r="BU672" s="147">
        <f t="shared" ca="1" si="672"/>
        <v>0.04</v>
      </c>
      <c r="BV672" s="148">
        <f t="shared" ca="1" si="673"/>
        <v>0</v>
      </c>
      <c r="BW672" s="149">
        <f t="shared" ca="1" si="674"/>
        <v>0</v>
      </c>
      <c r="BX672" s="345">
        <f t="shared" ca="1" si="675"/>
        <v>0</v>
      </c>
      <c r="BY672" s="344">
        <f t="shared" ca="1" si="676"/>
        <v>0</v>
      </c>
      <c r="BZ672" s="343">
        <f t="shared" ca="1" si="677"/>
        <v>0</v>
      </c>
      <c r="CA672" s="342">
        <f t="shared" ca="1" si="678"/>
        <v>0</v>
      </c>
      <c r="CB672" s="147">
        <f t="shared" ca="1" si="679"/>
        <v>0.04</v>
      </c>
      <c r="CC672" s="148">
        <f t="shared" ca="1" si="680"/>
        <v>0</v>
      </c>
      <c r="CD672" s="149">
        <f t="shared" ca="1" si="681"/>
        <v>0</v>
      </c>
      <c r="CE672" s="345">
        <f t="shared" ca="1" si="682"/>
        <v>0</v>
      </c>
      <c r="CF672" s="344">
        <f t="shared" ca="1" si="683"/>
        <v>0</v>
      </c>
      <c r="CG672" s="343">
        <f t="shared" ca="1" si="684"/>
        <v>0</v>
      </c>
      <c r="CH672" s="342">
        <f t="shared" ca="1" si="685"/>
        <v>0</v>
      </c>
    </row>
    <row r="673" spans="2:86" s="303" customFormat="1" outlineLevel="1">
      <c r="B673" s="303" t="str">
        <f t="shared" ca="1" si="662"/>
        <v>EP3 LP-S0 LP-M0</v>
      </c>
      <c r="C673" s="346">
        <f t="shared" ref="C673:I682" ca="1" si="686">C273</f>
        <v>3</v>
      </c>
      <c r="D673" s="346">
        <f t="shared" ca="1" si="686"/>
        <v>3</v>
      </c>
      <c r="E673" s="346">
        <f t="shared" si="686"/>
        <v>0</v>
      </c>
      <c r="F673" s="346">
        <f t="shared" si="686"/>
        <v>0</v>
      </c>
      <c r="G673" s="346">
        <f t="shared" si="686"/>
        <v>0</v>
      </c>
      <c r="H673" s="346">
        <f t="shared" si="686"/>
        <v>0</v>
      </c>
      <c r="I673" s="346">
        <f t="shared" si="686"/>
        <v>0</v>
      </c>
      <c r="BM673" s="303">
        <v>11</v>
      </c>
      <c r="BN673" s="147">
        <f t="shared" ca="1" si="665"/>
        <v>0.04</v>
      </c>
      <c r="BO673" s="148">
        <f t="shared" ca="1" si="666"/>
        <v>0.04</v>
      </c>
      <c r="BP673" s="149">
        <f t="shared" ca="1" si="667"/>
        <v>0.04</v>
      </c>
      <c r="BQ673" s="345">
        <f t="shared" ca="1" si="668"/>
        <v>0.04</v>
      </c>
      <c r="BR673" s="344">
        <f t="shared" ca="1" si="669"/>
        <v>0.04</v>
      </c>
      <c r="BS673" s="343">
        <f t="shared" ca="1" si="670"/>
        <v>0.04</v>
      </c>
      <c r="BT673" s="342">
        <f t="shared" ca="1" si="671"/>
        <v>0.04</v>
      </c>
      <c r="BU673" s="147">
        <f t="shared" ca="1" si="672"/>
        <v>0.04</v>
      </c>
      <c r="BV673" s="148">
        <f t="shared" ca="1" si="673"/>
        <v>0.04</v>
      </c>
      <c r="BW673" s="149">
        <f t="shared" ca="1" si="674"/>
        <v>0.04</v>
      </c>
      <c r="BX673" s="345">
        <f t="shared" ca="1" si="675"/>
        <v>0.04</v>
      </c>
      <c r="BY673" s="344">
        <f t="shared" ca="1" si="676"/>
        <v>0.04</v>
      </c>
      <c r="BZ673" s="343">
        <f t="shared" ca="1" si="677"/>
        <v>0.04</v>
      </c>
      <c r="CA673" s="342">
        <f t="shared" ca="1" si="678"/>
        <v>0.04</v>
      </c>
      <c r="CB673" s="147">
        <f t="shared" ca="1" si="679"/>
        <v>0.04</v>
      </c>
      <c r="CC673" s="148">
        <f t="shared" ca="1" si="680"/>
        <v>0.04</v>
      </c>
      <c r="CD673" s="149">
        <f t="shared" ca="1" si="681"/>
        <v>0.04</v>
      </c>
      <c r="CE673" s="345">
        <f t="shared" ca="1" si="682"/>
        <v>0.04</v>
      </c>
      <c r="CF673" s="344">
        <f t="shared" ca="1" si="683"/>
        <v>0.04</v>
      </c>
      <c r="CG673" s="343">
        <f t="shared" ca="1" si="684"/>
        <v>0.04</v>
      </c>
      <c r="CH673" s="342">
        <f t="shared" ca="1" si="685"/>
        <v>0.04</v>
      </c>
    </row>
    <row r="674" spans="2:86" s="303" customFormat="1" outlineLevel="1">
      <c r="B674" s="303" t="str">
        <f t="shared" ca="1" si="662"/>
        <v>EP3 LP-S0 LP-M0</v>
      </c>
      <c r="C674" s="346">
        <f t="shared" ca="1" si="686"/>
        <v>3</v>
      </c>
      <c r="D674" s="346">
        <f t="shared" ca="1" si="686"/>
        <v>4</v>
      </c>
      <c r="E674" s="346">
        <f t="shared" si="686"/>
        <v>0</v>
      </c>
      <c r="F674" s="346">
        <f t="shared" si="686"/>
        <v>0</v>
      </c>
      <c r="G674" s="346">
        <f t="shared" si="686"/>
        <v>0</v>
      </c>
      <c r="H674" s="346">
        <f t="shared" si="686"/>
        <v>0</v>
      </c>
      <c r="I674" s="346">
        <f t="shared" si="686"/>
        <v>0</v>
      </c>
      <c r="BM674" s="303">
        <v>12</v>
      </c>
      <c r="BN674" s="147">
        <f t="shared" ca="1" si="665"/>
        <v>0.04</v>
      </c>
      <c r="BO674" s="148">
        <f t="shared" ca="1" si="666"/>
        <v>0.08</v>
      </c>
      <c r="BP674" s="149">
        <f t="shared" ca="1" si="667"/>
        <v>0.08</v>
      </c>
      <c r="BQ674" s="345">
        <f t="shared" ca="1" si="668"/>
        <v>0.08</v>
      </c>
      <c r="BR674" s="344">
        <f t="shared" ca="1" si="669"/>
        <v>0.08</v>
      </c>
      <c r="BS674" s="343">
        <f t="shared" ca="1" si="670"/>
        <v>0.08</v>
      </c>
      <c r="BT674" s="342">
        <f t="shared" ca="1" si="671"/>
        <v>0.08</v>
      </c>
      <c r="BU674" s="147">
        <f t="shared" ca="1" si="672"/>
        <v>0.04</v>
      </c>
      <c r="BV674" s="148">
        <f t="shared" ca="1" si="673"/>
        <v>0.08</v>
      </c>
      <c r="BW674" s="149">
        <f t="shared" ca="1" si="674"/>
        <v>0.08</v>
      </c>
      <c r="BX674" s="345">
        <f t="shared" ca="1" si="675"/>
        <v>0.08</v>
      </c>
      <c r="BY674" s="344">
        <f t="shared" ca="1" si="676"/>
        <v>0.08</v>
      </c>
      <c r="BZ674" s="343">
        <f t="shared" ca="1" si="677"/>
        <v>0.08</v>
      </c>
      <c r="CA674" s="342">
        <f t="shared" ca="1" si="678"/>
        <v>0.08</v>
      </c>
      <c r="CB674" s="147">
        <f t="shared" ca="1" si="679"/>
        <v>0.04</v>
      </c>
      <c r="CC674" s="148">
        <f t="shared" ca="1" si="680"/>
        <v>0.08</v>
      </c>
      <c r="CD674" s="149">
        <f t="shared" ca="1" si="681"/>
        <v>0.08</v>
      </c>
      <c r="CE674" s="345">
        <f t="shared" ca="1" si="682"/>
        <v>0.08</v>
      </c>
      <c r="CF674" s="344">
        <f t="shared" ca="1" si="683"/>
        <v>0.08</v>
      </c>
      <c r="CG674" s="343">
        <f t="shared" ca="1" si="684"/>
        <v>0.08</v>
      </c>
      <c r="CH674" s="342">
        <f t="shared" ca="1" si="685"/>
        <v>0.08</v>
      </c>
    </row>
    <row r="675" spans="2:86" s="303" customFormat="1" outlineLevel="1">
      <c r="B675" s="303" t="str">
        <f t="shared" ca="1" si="662"/>
        <v>EP4 LP-S0 LP-M0</v>
      </c>
      <c r="C675" s="346">
        <f t="shared" ca="1" si="686"/>
        <v>4</v>
      </c>
      <c r="D675" s="346">
        <f t="shared" ca="1" si="686"/>
        <v>1</v>
      </c>
      <c r="E675" s="346">
        <f t="shared" si="686"/>
        <v>0</v>
      </c>
      <c r="F675" s="346">
        <f t="shared" si="686"/>
        <v>0</v>
      </c>
      <c r="G675" s="346">
        <f t="shared" si="686"/>
        <v>0</v>
      </c>
      <c r="H675" s="346">
        <f t="shared" si="686"/>
        <v>0</v>
      </c>
      <c r="I675" s="346">
        <f t="shared" si="686"/>
        <v>0</v>
      </c>
      <c r="BM675" s="303">
        <v>13</v>
      </c>
      <c r="BN675" s="147">
        <f t="shared" ca="1" si="665"/>
        <v>0.08</v>
      </c>
      <c r="BO675" s="148">
        <f t="shared" ca="1" si="666"/>
        <v>-0.05</v>
      </c>
      <c r="BP675" s="149">
        <f t="shared" ca="1" si="667"/>
        <v>-0.05</v>
      </c>
      <c r="BQ675" s="345">
        <f t="shared" ca="1" si="668"/>
        <v>-0.05</v>
      </c>
      <c r="BR675" s="344">
        <f t="shared" ca="1" si="669"/>
        <v>-0.05</v>
      </c>
      <c r="BS675" s="343">
        <f t="shared" ca="1" si="670"/>
        <v>-0.05</v>
      </c>
      <c r="BT675" s="342">
        <f t="shared" ca="1" si="671"/>
        <v>-0.05</v>
      </c>
      <c r="BU675" s="147">
        <f t="shared" ca="1" si="672"/>
        <v>0.08</v>
      </c>
      <c r="BV675" s="148">
        <f t="shared" ca="1" si="673"/>
        <v>-0.05</v>
      </c>
      <c r="BW675" s="149">
        <f t="shared" ca="1" si="674"/>
        <v>-0.05</v>
      </c>
      <c r="BX675" s="345">
        <f t="shared" ca="1" si="675"/>
        <v>-0.05</v>
      </c>
      <c r="BY675" s="344">
        <f t="shared" ca="1" si="676"/>
        <v>-0.05</v>
      </c>
      <c r="BZ675" s="343">
        <f t="shared" ca="1" si="677"/>
        <v>-0.05</v>
      </c>
      <c r="CA675" s="342">
        <f t="shared" ca="1" si="678"/>
        <v>-0.05</v>
      </c>
      <c r="CB675" s="147">
        <f t="shared" ca="1" si="679"/>
        <v>0.08</v>
      </c>
      <c r="CC675" s="148">
        <f t="shared" ca="1" si="680"/>
        <v>-0.05</v>
      </c>
      <c r="CD675" s="149">
        <f t="shared" ca="1" si="681"/>
        <v>-0.05</v>
      </c>
      <c r="CE675" s="345">
        <f t="shared" ca="1" si="682"/>
        <v>-0.05</v>
      </c>
      <c r="CF675" s="344">
        <f t="shared" ca="1" si="683"/>
        <v>-0.05</v>
      </c>
      <c r="CG675" s="343">
        <f t="shared" ca="1" si="684"/>
        <v>-0.05</v>
      </c>
      <c r="CH675" s="342">
        <f t="shared" ca="1" si="685"/>
        <v>-0.05</v>
      </c>
    </row>
    <row r="676" spans="2:86" s="303" customFormat="1" outlineLevel="1">
      <c r="B676" s="303" t="str">
        <f t="shared" ca="1" si="662"/>
        <v>EP4 LP-S0 LP-M0</v>
      </c>
      <c r="C676" s="346">
        <f t="shared" ca="1" si="686"/>
        <v>4</v>
      </c>
      <c r="D676" s="346">
        <f t="shared" ca="1" si="686"/>
        <v>2</v>
      </c>
      <c r="E676" s="346">
        <f t="shared" si="686"/>
        <v>0</v>
      </c>
      <c r="F676" s="346">
        <f t="shared" si="686"/>
        <v>0</v>
      </c>
      <c r="G676" s="346">
        <f t="shared" si="686"/>
        <v>0</v>
      </c>
      <c r="H676" s="346">
        <f t="shared" si="686"/>
        <v>0</v>
      </c>
      <c r="I676" s="346">
        <f t="shared" si="686"/>
        <v>0</v>
      </c>
      <c r="BM676" s="303">
        <v>14</v>
      </c>
      <c r="BN676" s="147">
        <f t="shared" ca="1" si="665"/>
        <v>0.08</v>
      </c>
      <c r="BO676" s="148">
        <f t="shared" ca="1" si="666"/>
        <v>0</v>
      </c>
      <c r="BP676" s="149">
        <f t="shared" ca="1" si="667"/>
        <v>0</v>
      </c>
      <c r="BQ676" s="345">
        <f t="shared" ca="1" si="668"/>
        <v>0</v>
      </c>
      <c r="BR676" s="344">
        <f t="shared" ca="1" si="669"/>
        <v>0</v>
      </c>
      <c r="BS676" s="343">
        <f t="shared" ca="1" si="670"/>
        <v>0</v>
      </c>
      <c r="BT676" s="342">
        <f t="shared" ca="1" si="671"/>
        <v>0</v>
      </c>
      <c r="BU676" s="147">
        <f t="shared" ca="1" si="672"/>
        <v>0.08</v>
      </c>
      <c r="BV676" s="148">
        <f t="shared" ca="1" si="673"/>
        <v>0</v>
      </c>
      <c r="BW676" s="149">
        <f t="shared" ca="1" si="674"/>
        <v>0</v>
      </c>
      <c r="BX676" s="345">
        <f t="shared" ca="1" si="675"/>
        <v>0</v>
      </c>
      <c r="BY676" s="344">
        <f t="shared" ca="1" si="676"/>
        <v>0</v>
      </c>
      <c r="BZ676" s="343">
        <f t="shared" ca="1" si="677"/>
        <v>0</v>
      </c>
      <c r="CA676" s="342">
        <f t="shared" ca="1" si="678"/>
        <v>0</v>
      </c>
      <c r="CB676" s="147">
        <f t="shared" ca="1" si="679"/>
        <v>0.08</v>
      </c>
      <c r="CC676" s="148">
        <f t="shared" ca="1" si="680"/>
        <v>0</v>
      </c>
      <c r="CD676" s="149">
        <f t="shared" ca="1" si="681"/>
        <v>0</v>
      </c>
      <c r="CE676" s="345">
        <f t="shared" ca="1" si="682"/>
        <v>0</v>
      </c>
      <c r="CF676" s="344">
        <f t="shared" ca="1" si="683"/>
        <v>0</v>
      </c>
      <c r="CG676" s="343">
        <f t="shared" ca="1" si="684"/>
        <v>0</v>
      </c>
      <c r="CH676" s="342">
        <f t="shared" ca="1" si="685"/>
        <v>0</v>
      </c>
    </row>
    <row r="677" spans="2:86" s="303" customFormat="1" outlineLevel="1">
      <c r="B677" s="303" t="str">
        <f t="shared" ca="1" si="662"/>
        <v>EP4 LP-S0 LP-M0</v>
      </c>
      <c r="C677" s="346">
        <f t="shared" ca="1" si="686"/>
        <v>4</v>
      </c>
      <c r="D677" s="346">
        <f t="shared" ca="1" si="686"/>
        <v>3</v>
      </c>
      <c r="E677" s="346">
        <f t="shared" si="686"/>
        <v>0</v>
      </c>
      <c r="F677" s="346">
        <f t="shared" si="686"/>
        <v>0</v>
      </c>
      <c r="G677" s="346">
        <f t="shared" si="686"/>
        <v>0</v>
      </c>
      <c r="H677" s="346">
        <f t="shared" si="686"/>
        <v>0</v>
      </c>
      <c r="I677" s="346">
        <f t="shared" si="686"/>
        <v>0</v>
      </c>
      <c r="BM677" s="303">
        <v>15</v>
      </c>
      <c r="BN677" s="147">
        <f t="shared" ca="1" si="665"/>
        <v>0.08</v>
      </c>
      <c r="BO677" s="148">
        <f t="shared" ca="1" si="666"/>
        <v>0.04</v>
      </c>
      <c r="BP677" s="149">
        <f t="shared" ca="1" si="667"/>
        <v>0.04</v>
      </c>
      <c r="BQ677" s="345">
        <f t="shared" ca="1" si="668"/>
        <v>0.04</v>
      </c>
      <c r="BR677" s="344">
        <f t="shared" ca="1" si="669"/>
        <v>0.04</v>
      </c>
      <c r="BS677" s="343">
        <f t="shared" ca="1" si="670"/>
        <v>0.04</v>
      </c>
      <c r="BT677" s="342">
        <f t="shared" ca="1" si="671"/>
        <v>0.04</v>
      </c>
      <c r="BU677" s="147">
        <f t="shared" ca="1" si="672"/>
        <v>0.08</v>
      </c>
      <c r="BV677" s="148">
        <f t="shared" ca="1" si="673"/>
        <v>0.04</v>
      </c>
      <c r="BW677" s="149">
        <f t="shared" ca="1" si="674"/>
        <v>0.04</v>
      </c>
      <c r="BX677" s="345">
        <f t="shared" ca="1" si="675"/>
        <v>0.04</v>
      </c>
      <c r="BY677" s="344">
        <f t="shared" ca="1" si="676"/>
        <v>0.04</v>
      </c>
      <c r="BZ677" s="343">
        <f t="shared" ca="1" si="677"/>
        <v>0.04</v>
      </c>
      <c r="CA677" s="342">
        <f t="shared" ca="1" si="678"/>
        <v>0.04</v>
      </c>
      <c r="CB677" s="147">
        <f t="shared" ca="1" si="679"/>
        <v>0.08</v>
      </c>
      <c r="CC677" s="148">
        <f t="shared" ca="1" si="680"/>
        <v>0.04</v>
      </c>
      <c r="CD677" s="149">
        <f t="shared" ca="1" si="681"/>
        <v>0.04</v>
      </c>
      <c r="CE677" s="345">
        <f t="shared" ca="1" si="682"/>
        <v>0.04</v>
      </c>
      <c r="CF677" s="344">
        <f t="shared" ca="1" si="683"/>
        <v>0.04</v>
      </c>
      <c r="CG677" s="343">
        <f t="shared" ca="1" si="684"/>
        <v>0.04</v>
      </c>
      <c r="CH677" s="342">
        <f t="shared" ca="1" si="685"/>
        <v>0.04</v>
      </c>
    </row>
    <row r="678" spans="2:86" s="303" customFormat="1" outlineLevel="1">
      <c r="B678" s="303" t="str">
        <f t="shared" ca="1" si="662"/>
        <v>EP4 LP-S0 LP-M0</v>
      </c>
      <c r="C678" s="346">
        <f t="shared" ca="1" si="686"/>
        <v>4</v>
      </c>
      <c r="D678" s="346">
        <f t="shared" ca="1" si="686"/>
        <v>4</v>
      </c>
      <c r="E678" s="346">
        <f t="shared" si="686"/>
        <v>0</v>
      </c>
      <c r="F678" s="346">
        <f t="shared" si="686"/>
        <v>0</v>
      </c>
      <c r="G678" s="346">
        <f t="shared" si="686"/>
        <v>0</v>
      </c>
      <c r="H678" s="346">
        <f t="shared" si="686"/>
        <v>0</v>
      </c>
      <c r="I678" s="346">
        <f t="shared" si="686"/>
        <v>0</v>
      </c>
      <c r="BM678" s="303">
        <v>16</v>
      </c>
      <c r="BN678" s="147">
        <f t="shared" ca="1" si="665"/>
        <v>0.08</v>
      </c>
      <c r="BO678" s="148">
        <f t="shared" ca="1" si="666"/>
        <v>0.08</v>
      </c>
      <c r="BP678" s="149">
        <f t="shared" ca="1" si="667"/>
        <v>0.08</v>
      </c>
      <c r="BQ678" s="345">
        <f t="shared" ca="1" si="668"/>
        <v>0.08</v>
      </c>
      <c r="BR678" s="344">
        <f t="shared" ca="1" si="669"/>
        <v>0.08</v>
      </c>
      <c r="BS678" s="343">
        <f t="shared" ca="1" si="670"/>
        <v>0.08</v>
      </c>
      <c r="BT678" s="342">
        <f t="shared" ca="1" si="671"/>
        <v>0.08</v>
      </c>
      <c r="BU678" s="147">
        <f t="shared" ca="1" si="672"/>
        <v>0.08</v>
      </c>
      <c r="BV678" s="148">
        <f t="shared" ca="1" si="673"/>
        <v>0.08</v>
      </c>
      <c r="BW678" s="149">
        <f t="shared" ca="1" si="674"/>
        <v>0.08</v>
      </c>
      <c r="BX678" s="345">
        <f t="shared" ca="1" si="675"/>
        <v>0.08</v>
      </c>
      <c r="BY678" s="344">
        <f t="shared" ca="1" si="676"/>
        <v>0.08</v>
      </c>
      <c r="BZ678" s="343">
        <f t="shared" ca="1" si="677"/>
        <v>0.08</v>
      </c>
      <c r="CA678" s="342">
        <f t="shared" ca="1" si="678"/>
        <v>0.08</v>
      </c>
      <c r="CB678" s="147">
        <f t="shared" ca="1" si="679"/>
        <v>0.08</v>
      </c>
      <c r="CC678" s="148">
        <f t="shared" ca="1" si="680"/>
        <v>0.08</v>
      </c>
      <c r="CD678" s="149">
        <f t="shared" ca="1" si="681"/>
        <v>0.08</v>
      </c>
      <c r="CE678" s="345">
        <f t="shared" ca="1" si="682"/>
        <v>0.08</v>
      </c>
      <c r="CF678" s="344">
        <f t="shared" ca="1" si="683"/>
        <v>0.08</v>
      </c>
      <c r="CG678" s="343">
        <f t="shared" ca="1" si="684"/>
        <v>0.08</v>
      </c>
      <c r="CH678" s="342">
        <f t="shared" ca="1" si="685"/>
        <v>0.08</v>
      </c>
    </row>
    <row r="679" spans="2:86" s="303" customFormat="1" outlineLevel="1">
      <c r="B679" s="303" t="str">
        <f t="shared" si="662"/>
        <v>EP1 LP-S1 LP-M0</v>
      </c>
      <c r="C679" s="346">
        <f t="shared" si="686"/>
        <v>1</v>
      </c>
      <c r="D679" s="346">
        <f t="shared" si="686"/>
        <v>0</v>
      </c>
      <c r="E679" s="346">
        <f t="shared" si="686"/>
        <v>1</v>
      </c>
      <c r="F679" s="346">
        <f t="shared" si="686"/>
        <v>1</v>
      </c>
      <c r="G679" s="346">
        <f t="shared" si="686"/>
        <v>0</v>
      </c>
      <c r="H679" s="346">
        <f t="shared" si="686"/>
        <v>0</v>
      </c>
      <c r="I679" s="346">
        <f t="shared" si="686"/>
        <v>0</v>
      </c>
      <c r="BM679" s="303">
        <v>17</v>
      </c>
      <c r="BN679" s="147">
        <f t="shared" si="665"/>
        <v>-0.05</v>
      </c>
      <c r="BO679" s="148">
        <f t="shared" si="666"/>
        <v>0</v>
      </c>
      <c r="BP679" s="149">
        <f t="shared" si="667"/>
        <v>-0.08</v>
      </c>
      <c r="BQ679" s="345">
        <f t="shared" si="668"/>
        <v>-0.05</v>
      </c>
      <c r="BR679" s="344">
        <f t="shared" si="669"/>
        <v>-0.08</v>
      </c>
      <c r="BS679" s="343">
        <f t="shared" si="670"/>
        <v>-0.05</v>
      </c>
      <c r="BT679" s="342">
        <f t="shared" si="671"/>
        <v>-0.05</v>
      </c>
      <c r="BU679" s="147">
        <f t="shared" si="672"/>
        <v>-0.05</v>
      </c>
      <c r="BV679" s="148">
        <f t="shared" si="673"/>
        <v>0</v>
      </c>
      <c r="BW679" s="149">
        <f t="shared" si="674"/>
        <v>-0.08</v>
      </c>
      <c r="BX679" s="345">
        <f t="shared" si="675"/>
        <v>-0.05</v>
      </c>
      <c r="BY679" s="344">
        <f t="shared" si="676"/>
        <v>-0.08</v>
      </c>
      <c r="BZ679" s="343">
        <f t="shared" si="677"/>
        <v>-0.05</v>
      </c>
      <c r="CA679" s="342">
        <f t="shared" si="678"/>
        <v>-0.05</v>
      </c>
      <c r="CB679" s="147">
        <f t="shared" si="679"/>
        <v>-0.05</v>
      </c>
      <c r="CC679" s="148">
        <f t="shared" si="680"/>
        <v>0</v>
      </c>
      <c r="CD679" s="149">
        <f t="shared" si="681"/>
        <v>-0.08</v>
      </c>
      <c r="CE679" s="345">
        <f t="shared" si="682"/>
        <v>-0.05</v>
      </c>
      <c r="CF679" s="344">
        <f t="shared" si="683"/>
        <v>-0.08</v>
      </c>
      <c r="CG679" s="343">
        <f t="shared" si="684"/>
        <v>-0.05</v>
      </c>
      <c r="CH679" s="342">
        <f t="shared" si="685"/>
        <v>-0.05</v>
      </c>
    </row>
    <row r="680" spans="2:86" s="303" customFormat="1" outlineLevel="1">
      <c r="B680" s="303" t="str">
        <f t="shared" si="662"/>
        <v>EP1 LP-S1 LP-M0</v>
      </c>
      <c r="C680" s="346">
        <f t="shared" si="686"/>
        <v>1</v>
      </c>
      <c r="D680" s="346">
        <f t="shared" si="686"/>
        <v>0</v>
      </c>
      <c r="E680" s="346">
        <f t="shared" si="686"/>
        <v>1</v>
      </c>
      <c r="F680" s="346">
        <f t="shared" ca="1" si="686"/>
        <v>2</v>
      </c>
      <c r="G680" s="346">
        <f t="shared" si="686"/>
        <v>0</v>
      </c>
      <c r="H680" s="346">
        <f t="shared" si="686"/>
        <v>0</v>
      </c>
      <c r="I680" s="346">
        <f t="shared" si="686"/>
        <v>0</v>
      </c>
      <c r="BM680" s="303">
        <v>18</v>
      </c>
      <c r="BN680" s="147">
        <f t="shared" si="665"/>
        <v>-0.05</v>
      </c>
      <c r="BO680" s="148">
        <f t="shared" si="666"/>
        <v>0</v>
      </c>
      <c r="BP680" s="149">
        <f t="shared" si="667"/>
        <v>-0.08</v>
      </c>
      <c r="BQ680" s="345">
        <f t="shared" ca="1" si="668"/>
        <v>0</v>
      </c>
      <c r="BR680" s="344">
        <f t="shared" si="669"/>
        <v>-0.08</v>
      </c>
      <c r="BS680" s="343">
        <f t="shared" ca="1" si="670"/>
        <v>0</v>
      </c>
      <c r="BT680" s="342">
        <f t="shared" ca="1" si="671"/>
        <v>0</v>
      </c>
      <c r="BU680" s="147">
        <f t="shared" si="672"/>
        <v>-0.05</v>
      </c>
      <c r="BV680" s="148">
        <f t="shared" si="673"/>
        <v>0</v>
      </c>
      <c r="BW680" s="149">
        <f t="shared" si="674"/>
        <v>-0.08</v>
      </c>
      <c r="BX680" s="345">
        <f t="shared" ca="1" si="675"/>
        <v>0</v>
      </c>
      <c r="BY680" s="344">
        <f t="shared" si="676"/>
        <v>-0.08</v>
      </c>
      <c r="BZ680" s="343">
        <f t="shared" ca="1" si="677"/>
        <v>0</v>
      </c>
      <c r="CA680" s="342">
        <f t="shared" ca="1" si="678"/>
        <v>0</v>
      </c>
      <c r="CB680" s="147">
        <f t="shared" si="679"/>
        <v>-0.05</v>
      </c>
      <c r="CC680" s="148">
        <f t="shared" si="680"/>
        <v>0</v>
      </c>
      <c r="CD680" s="149">
        <f t="shared" si="681"/>
        <v>-0.08</v>
      </c>
      <c r="CE680" s="345">
        <f t="shared" ca="1" si="682"/>
        <v>0</v>
      </c>
      <c r="CF680" s="344">
        <f t="shared" si="683"/>
        <v>-0.08</v>
      </c>
      <c r="CG680" s="343">
        <f t="shared" ca="1" si="684"/>
        <v>0</v>
      </c>
      <c r="CH680" s="342">
        <f t="shared" ca="1" si="685"/>
        <v>0</v>
      </c>
    </row>
    <row r="681" spans="2:86" s="303" customFormat="1" outlineLevel="1">
      <c r="B681" s="303" t="str">
        <f t="shared" si="662"/>
        <v>EP1 LP-S1 LP-M0</v>
      </c>
      <c r="C681" s="346">
        <f t="shared" si="686"/>
        <v>1</v>
      </c>
      <c r="D681" s="346">
        <f t="shared" si="686"/>
        <v>0</v>
      </c>
      <c r="E681" s="346">
        <f t="shared" si="686"/>
        <v>1</v>
      </c>
      <c r="F681" s="346">
        <f t="shared" ca="1" si="686"/>
        <v>3</v>
      </c>
      <c r="G681" s="346">
        <f t="shared" si="686"/>
        <v>0</v>
      </c>
      <c r="H681" s="346">
        <f t="shared" si="686"/>
        <v>0</v>
      </c>
      <c r="I681" s="346">
        <f t="shared" si="686"/>
        <v>0</v>
      </c>
      <c r="BM681" s="303">
        <v>19</v>
      </c>
      <c r="BN681" s="147">
        <f t="shared" si="665"/>
        <v>-0.05</v>
      </c>
      <c r="BO681" s="148">
        <f t="shared" si="666"/>
        <v>0</v>
      </c>
      <c r="BP681" s="149">
        <f t="shared" si="667"/>
        <v>-0.08</v>
      </c>
      <c r="BQ681" s="345">
        <f t="shared" ca="1" si="668"/>
        <v>0.04</v>
      </c>
      <c r="BR681" s="344">
        <f t="shared" si="669"/>
        <v>-0.08</v>
      </c>
      <c r="BS681" s="343">
        <f t="shared" ca="1" si="670"/>
        <v>0.04</v>
      </c>
      <c r="BT681" s="342">
        <f t="shared" ca="1" si="671"/>
        <v>0.04</v>
      </c>
      <c r="BU681" s="147">
        <f t="shared" si="672"/>
        <v>-0.05</v>
      </c>
      <c r="BV681" s="148">
        <f t="shared" si="673"/>
        <v>0</v>
      </c>
      <c r="BW681" s="149">
        <f t="shared" si="674"/>
        <v>-0.08</v>
      </c>
      <c r="BX681" s="345">
        <f t="shared" ca="1" si="675"/>
        <v>0.04</v>
      </c>
      <c r="BY681" s="344">
        <f t="shared" si="676"/>
        <v>-0.08</v>
      </c>
      <c r="BZ681" s="343">
        <f t="shared" ca="1" si="677"/>
        <v>0.04</v>
      </c>
      <c r="CA681" s="342">
        <f t="shared" ca="1" si="678"/>
        <v>0.04</v>
      </c>
      <c r="CB681" s="147">
        <f t="shared" si="679"/>
        <v>-0.05</v>
      </c>
      <c r="CC681" s="148">
        <f t="shared" si="680"/>
        <v>0</v>
      </c>
      <c r="CD681" s="149">
        <f t="shared" si="681"/>
        <v>-0.08</v>
      </c>
      <c r="CE681" s="345">
        <f t="shared" ca="1" si="682"/>
        <v>0.04</v>
      </c>
      <c r="CF681" s="344">
        <f t="shared" si="683"/>
        <v>-0.08</v>
      </c>
      <c r="CG681" s="343">
        <f t="shared" ca="1" si="684"/>
        <v>0.04</v>
      </c>
      <c r="CH681" s="342">
        <f t="shared" ca="1" si="685"/>
        <v>0.04</v>
      </c>
    </row>
    <row r="682" spans="2:86" s="303" customFormat="1" outlineLevel="1">
      <c r="B682" s="303" t="str">
        <f t="shared" si="662"/>
        <v>EP1 LP-S1 LP-M0</v>
      </c>
      <c r="C682" s="346">
        <f t="shared" si="686"/>
        <v>1</v>
      </c>
      <c r="D682" s="346">
        <f t="shared" si="686"/>
        <v>0</v>
      </c>
      <c r="E682" s="346">
        <f t="shared" si="686"/>
        <v>1</v>
      </c>
      <c r="F682" s="346">
        <f t="shared" ca="1" si="686"/>
        <v>4</v>
      </c>
      <c r="G682" s="346">
        <f t="shared" si="686"/>
        <v>0</v>
      </c>
      <c r="H682" s="346">
        <f t="shared" si="686"/>
        <v>0</v>
      </c>
      <c r="I682" s="346">
        <f t="shared" si="686"/>
        <v>0</v>
      </c>
      <c r="BM682" s="303">
        <v>20</v>
      </c>
      <c r="BN682" s="147">
        <f t="shared" si="665"/>
        <v>-0.05</v>
      </c>
      <c r="BO682" s="148">
        <f t="shared" si="666"/>
        <v>0</v>
      </c>
      <c r="BP682" s="149">
        <f t="shared" si="667"/>
        <v>-0.08</v>
      </c>
      <c r="BQ682" s="345">
        <f t="shared" ca="1" si="668"/>
        <v>0.08</v>
      </c>
      <c r="BR682" s="344">
        <f t="shared" si="669"/>
        <v>-0.08</v>
      </c>
      <c r="BS682" s="343">
        <f t="shared" ca="1" si="670"/>
        <v>0.08</v>
      </c>
      <c r="BT682" s="342">
        <f t="shared" ca="1" si="671"/>
        <v>0.08</v>
      </c>
      <c r="BU682" s="147">
        <f t="shared" si="672"/>
        <v>-0.05</v>
      </c>
      <c r="BV682" s="148">
        <f t="shared" si="673"/>
        <v>0</v>
      </c>
      <c r="BW682" s="149">
        <f t="shared" si="674"/>
        <v>-0.08</v>
      </c>
      <c r="BX682" s="345">
        <f t="shared" ca="1" si="675"/>
        <v>0.08</v>
      </c>
      <c r="BY682" s="344">
        <f t="shared" si="676"/>
        <v>-0.08</v>
      </c>
      <c r="BZ682" s="343">
        <f t="shared" ca="1" si="677"/>
        <v>0.08</v>
      </c>
      <c r="CA682" s="342">
        <f t="shared" ca="1" si="678"/>
        <v>0.08</v>
      </c>
      <c r="CB682" s="147">
        <f t="shared" si="679"/>
        <v>-0.05</v>
      </c>
      <c r="CC682" s="148">
        <f t="shared" si="680"/>
        <v>0</v>
      </c>
      <c r="CD682" s="149">
        <f t="shared" si="681"/>
        <v>-0.08</v>
      </c>
      <c r="CE682" s="345">
        <f t="shared" ca="1" si="682"/>
        <v>0.08</v>
      </c>
      <c r="CF682" s="344">
        <f t="shared" si="683"/>
        <v>-0.08</v>
      </c>
      <c r="CG682" s="343">
        <f t="shared" ca="1" si="684"/>
        <v>0.08</v>
      </c>
      <c r="CH682" s="342">
        <f t="shared" ca="1" si="685"/>
        <v>0.08</v>
      </c>
    </row>
    <row r="683" spans="2:86" s="303" customFormat="1" outlineLevel="1">
      <c r="B683" s="303" t="str">
        <f t="shared" ca="1" si="662"/>
        <v>EP1 LP-S2 LP-M0</v>
      </c>
      <c r="C683" s="346">
        <f t="shared" ref="C683:I692" si="687">C283</f>
        <v>1</v>
      </c>
      <c r="D683" s="346">
        <f t="shared" si="687"/>
        <v>0</v>
      </c>
      <c r="E683" s="346">
        <f t="shared" ca="1" si="687"/>
        <v>2</v>
      </c>
      <c r="F683" s="346">
        <f t="shared" ca="1" si="687"/>
        <v>1</v>
      </c>
      <c r="G683" s="346">
        <f t="shared" si="687"/>
        <v>0</v>
      </c>
      <c r="H683" s="346">
        <f t="shared" si="687"/>
        <v>0</v>
      </c>
      <c r="I683" s="346">
        <f t="shared" si="687"/>
        <v>0</v>
      </c>
      <c r="BM683" s="303">
        <v>21</v>
      </c>
      <c r="BN683" s="147">
        <f t="shared" si="665"/>
        <v>-0.05</v>
      </c>
      <c r="BO683" s="148">
        <f t="shared" si="666"/>
        <v>0</v>
      </c>
      <c r="BP683" s="149">
        <f t="shared" ca="1" si="667"/>
        <v>-0.04</v>
      </c>
      <c r="BQ683" s="345">
        <f t="shared" ca="1" si="668"/>
        <v>-0.05</v>
      </c>
      <c r="BR683" s="344">
        <f t="shared" ca="1" si="669"/>
        <v>-0.04</v>
      </c>
      <c r="BS683" s="343">
        <f t="shared" ca="1" si="670"/>
        <v>-0.05</v>
      </c>
      <c r="BT683" s="342">
        <f t="shared" ca="1" si="671"/>
        <v>-0.05</v>
      </c>
      <c r="BU683" s="147">
        <f t="shared" si="672"/>
        <v>-0.05</v>
      </c>
      <c r="BV683" s="148">
        <f t="shared" si="673"/>
        <v>0</v>
      </c>
      <c r="BW683" s="149">
        <f t="shared" ca="1" si="674"/>
        <v>-0.04</v>
      </c>
      <c r="BX683" s="345">
        <f t="shared" ca="1" si="675"/>
        <v>-0.05</v>
      </c>
      <c r="BY683" s="344">
        <f t="shared" ca="1" si="676"/>
        <v>-0.04</v>
      </c>
      <c r="BZ683" s="343">
        <f t="shared" ca="1" si="677"/>
        <v>-0.05</v>
      </c>
      <c r="CA683" s="342">
        <f t="shared" ca="1" si="678"/>
        <v>-0.05</v>
      </c>
      <c r="CB683" s="147">
        <f t="shared" si="679"/>
        <v>-0.05</v>
      </c>
      <c r="CC683" s="148">
        <f t="shared" si="680"/>
        <v>0</v>
      </c>
      <c r="CD683" s="149">
        <f t="shared" ca="1" si="681"/>
        <v>-0.04</v>
      </c>
      <c r="CE683" s="345">
        <f t="shared" ca="1" si="682"/>
        <v>-0.05</v>
      </c>
      <c r="CF683" s="344">
        <f t="shared" ca="1" si="683"/>
        <v>-0.04</v>
      </c>
      <c r="CG683" s="343">
        <f t="shared" ca="1" si="684"/>
        <v>-0.05</v>
      </c>
      <c r="CH683" s="342">
        <f t="shared" ca="1" si="685"/>
        <v>-0.05</v>
      </c>
    </row>
    <row r="684" spans="2:86" s="303" customFormat="1" outlineLevel="1">
      <c r="B684" s="303" t="str">
        <f t="shared" ca="1" si="662"/>
        <v>EP1 LP-S2 LP-M0</v>
      </c>
      <c r="C684" s="346">
        <f t="shared" si="687"/>
        <v>1</v>
      </c>
      <c r="D684" s="346">
        <f t="shared" si="687"/>
        <v>0</v>
      </c>
      <c r="E684" s="346">
        <f t="shared" ca="1" si="687"/>
        <v>2</v>
      </c>
      <c r="F684" s="346">
        <f t="shared" ca="1" si="687"/>
        <v>2</v>
      </c>
      <c r="G684" s="346">
        <f t="shared" si="687"/>
        <v>0</v>
      </c>
      <c r="H684" s="346">
        <f t="shared" si="687"/>
        <v>0</v>
      </c>
      <c r="I684" s="346">
        <f t="shared" si="687"/>
        <v>0</v>
      </c>
      <c r="BM684" s="303">
        <v>22</v>
      </c>
      <c r="BN684" s="147">
        <f t="shared" si="665"/>
        <v>-0.05</v>
      </c>
      <c r="BO684" s="148">
        <f t="shared" si="666"/>
        <v>0</v>
      </c>
      <c r="BP684" s="149">
        <f t="shared" ca="1" si="667"/>
        <v>-0.04</v>
      </c>
      <c r="BQ684" s="345">
        <f t="shared" ca="1" si="668"/>
        <v>0</v>
      </c>
      <c r="BR684" s="344">
        <f t="shared" ca="1" si="669"/>
        <v>-0.04</v>
      </c>
      <c r="BS684" s="343">
        <f t="shared" ca="1" si="670"/>
        <v>0</v>
      </c>
      <c r="BT684" s="342">
        <f t="shared" ca="1" si="671"/>
        <v>0</v>
      </c>
      <c r="BU684" s="147">
        <f t="shared" si="672"/>
        <v>-0.05</v>
      </c>
      <c r="BV684" s="148">
        <f t="shared" si="673"/>
        <v>0</v>
      </c>
      <c r="BW684" s="149">
        <f t="shared" ca="1" si="674"/>
        <v>-0.04</v>
      </c>
      <c r="BX684" s="345">
        <f t="shared" ca="1" si="675"/>
        <v>0</v>
      </c>
      <c r="BY684" s="344">
        <f t="shared" ca="1" si="676"/>
        <v>-0.04</v>
      </c>
      <c r="BZ684" s="343">
        <f t="shared" ca="1" si="677"/>
        <v>0</v>
      </c>
      <c r="CA684" s="342">
        <f t="shared" ca="1" si="678"/>
        <v>0</v>
      </c>
      <c r="CB684" s="147">
        <f t="shared" si="679"/>
        <v>-0.05</v>
      </c>
      <c r="CC684" s="148">
        <f t="shared" si="680"/>
        <v>0</v>
      </c>
      <c r="CD684" s="149">
        <f t="shared" ca="1" si="681"/>
        <v>-0.04</v>
      </c>
      <c r="CE684" s="345">
        <f t="shared" ca="1" si="682"/>
        <v>0</v>
      </c>
      <c r="CF684" s="344">
        <f t="shared" ca="1" si="683"/>
        <v>-0.04</v>
      </c>
      <c r="CG684" s="343">
        <f t="shared" ca="1" si="684"/>
        <v>0</v>
      </c>
      <c r="CH684" s="342">
        <f t="shared" ca="1" si="685"/>
        <v>0</v>
      </c>
    </row>
    <row r="685" spans="2:86" s="303" customFormat="1" outlineLevel="1">
      <c r="B685" s="303" t="str">
        <f t="shared" ca="1" si="662"/>
        <v>EP1 LP-S2 LP-M0</v>
      </c>
      <c r="C685" s="346">
        <f t="shared" si="687"/>
        <v>1</v>
      </c>
      <c r="D685" s="346">
        <f t="shared" si="687"/>
        <v>0</v>
      </c>
      <c r="E685" s="346">
        <f t="shared" ca="1" si="687"/>
        <v>2</v>
      </c>
      <c r="F685" s="346">
        <f t="shared" ca="1" si="687"/>
        <v>3</v>
      </c>
      <c r="G685" s="346">
        <f t="shared" si="687"/>
        <v>0</v>
      </c>
      <c r="H685" s="346">
        <f t="shared" si="687"/>
        <v>0</v>
      </c>
      <c r="I685" s="346">
        <f t="shared" si="687"/>
        <v>0</v>
      </c>
      <c r="BM685" s="303">
        <v>23</v>
      </c>
      <c r="BN685" s="147">
        <f t="shared" si="665"/>
        <v>-0.05</v>
      </c>
      <c r="BO685" s="148">
        <f t="shared" si="666"/>
        <v>0</v>
      </c>
      <c r="BP685" s="149">
        <f t="shared" ca="1" si="667"/>
        <v>-0.04</v>
      </c>
      <c r="BQ685" s="345">
        <f t="shared" ca="1" si="668"/>
        <v>0.04</v>
      </c>
      <c r="BR685" s="344">
        <f t="shared" ca="1" si="669"/>
        <v>-0.04</v>
      </c>
      <c r="BS685" s="343">
        <f t="shared" ca="1" si="670"/>
        <v>0.04</v>
      </c>
      <c r="BT685" s="342">
        <f t="shared" ca="1" si="671"/>
        <v>0.04</v>
      </c>
      <c r="BU685" s="147">
        <f t="shared" si="672"/>
        <v>-0.05</v>
      </c>
      <c r="BV685" s="148">
        <f t="shared" si="673"/>
        <v>0</v>
      </c>
      <c r="BW685" s="149">
        <f t="shared" ca="1" si="674"/>
        <v>-0.04</v>
      </c>
      <c r="BX685" s="345">
        <f t="shared" ca="1" si="675"/>
        <v>0.04</v>
      </c>
      <c r="BY685" s="344">
        <f t="shared" ca="1" si="676"/>
        <v>-0.04</v>
      </c>
      <c r="BZ685" s="343">
        <f t="shared" ca="1" si="677"/>
        <v>0.04</v>
      </c>
      <c r="CA685" s="342">
        <f t="shared" ca="1" si="678"/>
        <v>0.04</v>
      </c>
      <c r="CB685" s="147">
        <f t="shared" si="679"/>
        <v>-0.05</v>
      </c>
      <c r="CC685" s="148">
        <f t="shared" si="680"/>
        <v>0</v>
      </c>
      <c r="CD685" s="149">
        <f t="shared" ca="1" si="681"/>
        <v>-0.04</v>
      </c>
      <c r="CE685" s="345">
        <f t="shared" ca="1" si="682"/>
        <v>0.04</v>
      </c>
      <c r="CF685" s="344">
        <f t="shared" ca="1" si="683"/>
        <v>-0.04</v>
      </c>
      <c r="CG685" s="343">
        <f t="shared" ca="1" si="684"/>
        <v>0.04</v>
      </c>
      <c r="CH685" s="342">
        <f t="shared" ca="1" si="685"/>
        <v>0.04</v>
      </c>
    </row>
    <row r="686" spans="2:86" s="303" customFormat="1" outlineLevel="1">
      <c r="B686" s="303" t="str">
        <f t="shared" ca="1" si="662"/>
        <v>EP1 LP-S2 LP-M0</v>
      </c>
      <c r="C686" s="346">
        <f t="shared" si="687"/>
        <v>1</v>
      </c>
      <c r="D686" s="346">
        <f t="shared" si="687"/>
        <v>0</v>
      </c>
      <c r="E686" s="346">
        <f t="shared" ca="1" si="687"/>
        <v>2</v>
      </c>
      <c r="F686" s="346">
        <f t="shared" ca="1" si="687"/>
        <v>4</v>
      </c>
      <c r="G686" s="346">
        <f t="shared" si="687"/>
        <v>0</v>
      </c>
      <c r="H686" s="346">
        <f t="shared" si="687"/>
        <v>0</v>
      </c>
      <c r="I686" s="346">
        <f t="shared" si="687"/>
        <v>0</v>
      </c>
      <c r="BM686" s="303">
        <v>24</v>
      </c>
      <c r="BN686" s="147">
        <f t="shared" si="665"/>
        <v>-0.05</v>
      </c>
      <c r="BO686" s="148">
        <f t="shared" si="666"/>
        <v>0</v>
      </c>
      <c r="BP686" s="149">
        <f t="shared" ca="1" si="667"/>
        <v>-0.04</v>
      </c>
      <c r="BQ686" s="345">
        <f t="shared" ca="1" si="668"/>
        <v>0.08</v>
      </c>
      <c r="BR686" s="344">
        <f t="shared" ca="1" si="669"/>
        <v>-0.04</v>
      </c>
      <c r="BS686" s="343">
        <f t="shared" ca="1" si="670"/>
        <v>0.08</v>
      </c>
      <c r="BT686" s="342">
        <f t="shared" ca="1" si="671"/>
        <v>0.08</v>
      </c>
      <c r="BU686" s="147">
        <f t="shared" si="672"/>
        <v>-0.05</v>
      </c>
      <c r="BV686" s="148">
        <f t="shared" si="673"/>
        <v>0</v>
      </c>
      <c r="BW686" s="149">
        <f t="shared" ca="1" si="674"/>
        <v>-0.04</v>
      </c>
      <c r="BX686" s="345">
        <f t="shared" ca="1" si="675"/>
        <v>0.08</v>
      </c>
      <c r="BY686" s="344">
        <f t="shared" ca="1" si="676"/>
        <v>-0.04</v>
      </c>
      <c r="BZ686" s="343">
        <f t="shared" ca="1" si="677"/>
        <v>0.08</v>
      </c>
      <c r="CA686" s="342">
        <f t="shared" ca="1" si="678"/>
        <v>0.08</v>
      </c>
      <c r="CB686" s="147">
        <f t="shared" si="679"/>
        <v>-0.05</v>
      </c>
      <c r="CC686" s="148">
        <f t="shared" si="680"/>
        <v>0</v>
      </c>
      <c r="CD686" s="149">
        <f t="shared" ca="1" si="681"/>
        <v>-0.04</v>
      </c>
      <c r="CE686" s="345">
        <f t="shared" ca="1" si="682"/>
        <v>0.08</v>
      </c>
      <c r="CF686" s="344">
        <f t="shared" ca="1" si="683"/>
        <v>-0.04</v>
      </c>
      <c r="CG686" s="343">
        <f t="shared" ca="1" si="684"/>
        <v>0.08</v>
      </c>
      <c r="CH686" s="342">
        <f t="shared" ca="1" si="685"/>
        <v>0.08</v>
      </c>
    </row>
    <row r="687" spans="2:86" s="303" customFormat="1" outlineLevel="1">
      <c r="B687" s="303" t="str">
        <f t="shared" ca="1" si="662"/>
        <v>EP1 LP-S3 LP-M0</v>
      </c>
      <c r="C687" s="346">
        <f t="shared" si="687"/>
        <v>1</v>
      </c>
      <c r="D687" s="346">
        <f t="shared" si="687"/>
        <v>0</v>
      </c>
      <c r="E687" s="346">
        <f t="shared" ca="1" si="687"/>
        <v>3</v>
      </c>
      <c r="F687" s="346">
        <f t="shared" ca="1" si="687"/>
        <v>1</v>
      </c>
      <c r="G687" s="346">
        <f t="shared" si="687"/>
        <v>0</v>
      </c>
      <c r="H687" s="346">
        <f t="shared" si="687"/>
        <v>0</v>
      </c>
      <c r="I687" s="346">
        <f t="shared" si="687"/>
        <v>0</v>
      </c>
      <c r="BM687" s="303">
        <v>25</v>
      </c>
      <c r="BN687" s="147">
        <f t="shared" si="665"/>
        <v>-0.05</v>
      </c>
      <c r="BO687" s="148">
        <f t="shared" si="666"/>
        <v>0</v>
      </c>
      <c r="BP687" s="149">
        <f t="shared" ca="1" si="667"/>
        <v>0</v>
      </c>
      <c r="BQ687" s="345">
        <f t="shared" ca="1" si="668"/>
        <v>-0.05</v>
      </c>
      <c r="BR687" s="344">
        <f t="shared" ca="1" si="669"/>
        <v>0</v>
      </c>
      <c r="BS687" s="343">
        <f t="shared" ca="1" si="670"/>
        <v>-0.05</v>
      </c>
      <c r="BT687" s="342">
        <f t="shared" ca="1" si="671"/>
        <v>-0.05</v>
      </c>
      <c r="BU687" s="147">
        <f t="shared" si="672"/>
        <v>-0.05</v>
      </c>
      <c r="BV687" s="148">
        <f t="shared" si="673"/>
        <v>0</v>
      </c>
      <c r="BW687" s="149">
        <f t="shared" ca="1" si="674"/>
        <v>0</v>
      </c>
      <c r="BX687" s="345">
        <f t="shared" ca="1" si="675"/>
        <v>-0.05</v>
      </c>
      <c r="BY687" s="344">
        <f t="shared" ca="1" si="676"/>
        <v>0</v>
      </c>
      <c r="BZ687" s="343">
        <f t="shared" ca="1" si="677"/>
        <v>-0.05</v>
      </c>
      <c r="CA687" s="342">
        <f t="shared" ca="1" si="678"/>
        <v>-0.05</v>
      </c>
      <c r="CB687" s="147">
        <f t="shared" si="679"/>
        <v>-0.05</v>
      </c>
      <c r="CC687" s="148">
        <f t="shared" si="680"/>
        <v>0</v>
      </c>
      <c r="CD687" s="149">
        <f t="shared" ca="1" si="681"/>
        <v>0</v>
      </c>
      <c r="CE687" s="345">
        <f t="shared" ca="1" si="682"/>
        <v>-0.05</v>
      </c>
      <c r="CF687" s="344">
        <f t="shared" ca="1" si="683"/>
        <v>0</v>
      </c>
      <c r="CG687" s="343">
        <f t="shared" ca="1" si="684"/>
        <v>-0.05</v>
      </c>
      <c r="CH687" s="342">
        <f t="shared" ca="1" si="685"/>
        <v>-0.05</v>
      </c>
    </row>
    <row r="688" spans="2:86" s="303" customFormat="1" outlineLevel="1">
      <c r="B688" s="303" t="str">
        <f t="shared" ca="1" si="662"/>
        <v>EP1 LP-S3 LP-M0</v>
      </c>
      <c r="C688" s="346">
        <f t="shared" si="687"/>
        <v>1</v>
      </c>
      <c r="D688" s="346">
        <f t="shared" si="687"/>
        <v>0</v>
      </c>
      <c r="E688" s="346">
        <f t="shared" ca="1" si="687"/>
        <v>3</v>
      </c>
      <c r="F688" s="346">
        <f t="shared" ca="1" si="687"/>
        <v>2</v>
      </c>
      <c r="G688" s="346">
        <f t="shared" si="687"/>
        <v>0</v>
      </c>
      <c r="H688" s="346">
        <f t="shared" si="687"/>
        <v>0</v>
      </c>
      <c r="I688" s="346">
        <f t="shared" si="687"/>
        <v>0</v>
      </c>
      <c r="BM688" s="303">
        <v>26</v>
      </c>
      <c r="BN688" s="147">
        <f t="shared" si="665"/>
        <v>-0.05</v>
      </c>
      <c r="BO688" s="148">
        <f t="shared" si="666"/>
        <v>0</v>
      </c>
      <c r="BP688" s="149">
        <f t="shared" ca="1" si="667"/>
        <v>0</v>
      </c>
      <c r="BQ688" s="345">
        <f t="shared" ca="1" si="668"/>
        <v>0</v>
      </c>
      <c r="BR688" s="344">
        <f t="shared" ca="1" si="669"/>
        <v>0</v>
      </c>
      <c r="BS688" s="343">
        <f t="shared" ca="1" si="670"/>
        <v>0</v>
      </c>
      <c r="BT688" s="342">
        <f t="shared" ca="1" si="671"/>
        <v>0</v>
      </c>
      <c r="BU688" s="147">
        <f t="shared" si="672"/>
        <v>-0.05</v>
      </c>
      <c r="BV688" s="148">
        <f t="shared" si="673"/>
        <v>0</v>
      </c>
      <c r="BW688" s="149">
        <f t="shared" ca="1" si="674"/>
        <v>0</v>
      </c>
      <c r="BX688" s="345">
        <f t="shared" ca="1" si="675"/>
        <v>0</v>
      </c>
      <c r="BY688" s="344">
        <f t="shared" ca="1" si="676"/>
        <v>0</v>
      </c>
      <c r="BZ688" s="343">
        <f t="shared" ca="1" si="677"/>
        <v>0</v>
      </c>
      <c r="CA688" s="342">
        <f t="shared" ca="1" si="678"/>
        <v>0</v>
      </c>
      <c r="CB688" s="147">
        <f t="shared" si="679"/>
        <v>-0.05</v>
      </c>
      <c r="CC688" s="148">
        <f t="shared" si="680"/>
        <v>0</v>
      </c>
      <c r="CD688" s="149">
        <f t="shared" ca="1" si="681"/>
        <v>0</v>
      </c>
      <c r="CE688" s="345">
        <f t="shared" ca="1" si="682"/>
        <v>0</v>
      </c>
      <c r="CF688" s="344">
        <f t="shared" ca="1" si="683"/>
        <v>0</v>
      </c>
      <c r="CG688" s="343">
        <f t="shared" ca="1" si="684"/>
        <v>0</v>
      </c>
      <c r="CH688" s="342">
        <f t="shared" ca="1" si="685"/>
        <v>0</v>
      </c>
    </row>
    <row r="689" spans="2:86" s="303" customFormat="1" outlineLevel="1">
      <c r="B689" s="303" t="str">
        <f t="shared" ca="1" si="662"/>
        <v>EP1 LP-S3 LP-M0</v>
      </c>
      <c r="C689" s="346">
        <f t="shared" si="687"/>
        <v>1</v>
      </c>
      <c r="D689" s="346">
        <f t="shared" si="687"/>
        <v>0</v>
      </c>
      <c r="E689" s="346">
        <f t="shared" ca="1" si="687"/>
        <v>3</v>
      </c>
      <c r="F689" s="346">
        <f t="shared" ca="1" si="687"/>
        <v>3</v>
      </c>
      <c r="G689" s="346">
        <f t="shared" si="687"/>
        <v>0</v>
      </c>
      <c r="H689" s="346">
        <f t="shared" si="687"/>
        <v>0</v>
      </c>
      <c r="I689" s="346">
        <f t="shared" si="687"/>
        <v>0</v>
      </c>
      <c r="BM689" s="303">
        <v>27</v>
      </c>
      <c r="BN689" s="147">
        <f t="shared" si="665"/>
        <v>-0.05</v>
      </c>
      <c r="BO689" s="148">
        <f t="shared" si="666"/>
        <v>0</v>
      </c>
      <c r="BP689" s="149">
        <f t="shared" ca="1" si="667"/>
        <v>0</v>
      </c>
      <c r="BQ689" s="345">
        <f t="shared" ca="1" si="668"/>
        <v>0.04</v>
      </c>
      <c r="BR689" s="344">
        <f t="shared" ca="1" si="669"/>
        <v>0</v>
      </c>
      <c r="BS689" s="343">
        <f t="shared" ca="1" si="670"/>
        <v>0.04</v>
      </c>
      <c r="BT689" s="342">
        <f t="shared" ca="1" si="671"/>
        <v>0.04</v>
      </c>
      <c r="BU689" s="147">
        <f t="shared" si="672"/>
        <v>-0.05</v>
      </c>
      <c r="BV689" s="148">
        <f t="shared" si="673"/>
        <v>0</v>
      </c>
      <c r="BW689" s="149">
        <f t="shared" ca="1" si="674"/>
        <v>0</v>
      </c>
      <c r="BX689" s="345">
        <f t="shared" ca="1" si="675"/>
        <v>0.04</v>
      </c>
      <c r="BY689" s="344">
        <f t="shared" ca="1" si="676"/>
        <v>0</v>
      </c>
      <c r="BZ689" s="343">
        <f t="shared" ca="1" si="677"/>
        <v>0.04</v>
      </c>
      <c r="CA689" s="342">
        <f t="shared" ca="1" si="678"/>
        <v>0.04</v>
      </c>
      <c r="CB689" s="147">
        <f t="shared" si="679"/>
        <v>-0.05</v>
      </c>
      <c r="CC689" s="148">
        <f t="shared" si="680"/>
        <v>0</v>
      </c>
      <c r="CD689" s="149">
        <f t="shared" ca="1" si="681"/>
        <v>0</v>
      </c>
      <c r="CE689" s="345">
        <f t="shared" ca="1" si="682"/>
        <v>0.04</v>
      </c>
      <c r="CF689" s="344">
        <f t="shared" ca="1" si="683"/>
        <v>0</v>
      </c>
      <c r="CG689" s="343">
        <f t="shared" ca="1" si="684"/>
        <v>0.04</v>
      </c>
      <c r="CH689" s="342">
        <f t="shared" ca="1" si="685"/>
        <v>0.04</v>
      </c>
    </row>
    <row r="690" spans="2:86" s="303" customFormat="1" outlineLevel="1">
      <c r="B690" s="303" t="str">
        <f t="shared" ca="1" si="662"/>
        <v>EP1 LP-S3 LP-M0</v>
      </c>
      <c r="C690" s="346">
        <f t="shared" si="687"/>
        <v>1</v>
      </c>
      <c r="D690" s="346">
        <f t="shared" si="687"/>
        <v>0</v>
      </c>
      <c r="E690" s="346">
        <f t="shared" ca="1" si="687"/>
        <v>3</v>
      </c>
      <c r="F690" s="346">
        <f t="shared" ca="1" si="687"/>
        <v>4</v>
      </c>
      <c r="G690" s="346">
        <f t="shared" si="687"/>
        <v>0</v>
      </c>
      <c r="H690" s="346">
        <f t="shared" si="687"/>
        <v>0</v>
      </c>
      <c r="I690" s="346">
        <f t="shared" si="687"/>
        <v>0</v>
      </c>
      <c r="BM690" s="303">
        <v>28</v>
      </c>
      <c r="BN690" s="147">
        <f t="shared" si="665"/>
        <v>-0.05</v>
      </c>
      <c r="BO690" s="148">
        <f t="shared" si="666"/>
        <v>0</v>
      </c>
      <c r="BP690" s="149">
        <f t="shared" ca="1" si="667"/>
        <v>0</v>
      </c>
      <c r="BQ690" s="345">
        <f t="shared" ca="1" si="668"/>
        <v>0.08</v>
      </c>
      <c r="BR690" s="344">
        <f t="shared" ca="1" si="669"/>
        <v>0</v>
      </c>
      <c r="BS690" s="343">
        <f t="shared" ca="1" si="670"/>
        <v>0.08</v>
      </c>
      <c r="BT690" s="342">
        <f t="shared" ca="1" si="671"/>
        <v>0.08</v>
      </c>
      <c r="BU690" s="147">
        <f t="shared" si="672"/>
        <v>-0.05</v>
      </c>
      <c r="BV690" s="148">
        <f t="shared" si="673"/>
        <v>0</v>
      </c>
      <c r="BW690" s="149">
        <f t="shared" ca="1" si="674"/>
        <v>0</v>
      </c>
      <c r="BX690" s="345">
        <f t="shared" ca="1" si="675"/>
        <v>0.08</v>
      </c>
      <c r="BY690" s="344">
        <f t="shared" ca="1" si="676"/>
        <v>0</v>
      </c>
      <c r="BZ690" s="343">
        <f t="shared" ca="1" si="677"/>
        <v>0.08</v>
      </c>
      <c r="CA690" s="342">
        <f t="shared" ca="1" si="678"/>
        <v>0.08</v>
      </c>
      <c r="CB690" s="147">
        <f t="shared" si="679"/>
        <v>-0.05</v>
      </c>
      <c r="CC690" s="148">
        <f t="shared" si="680"/>
        <v>0</v>
      </c>
      <c r="CD690" s="149">
        <f t="shared" ca="1" si="681"/>
        <v>0</v>
      </c>
      <c r="CE690" s="345">
        <f t="shared" ca="1" si="682"/>
        <v>0.08</v>
      </c>
      <c r="CF690" s="344">
        <f t="shared" ca="1" si="683"/>
        <v>0</v>
      </c>
      <c r="CG690" s="343">
        <f t="shared" ca="1" si="684"/>
        <v>0.08</v>
      </c>
      <c r="CH690" s="342">
        <f t="shared" ca="1" si="685"/>
        <v>0.08</v>
      </c>
    </row>
    <row r="691" spans="2:86" s="303" customFormat="1" outlineLevel="1">
      <c r="B691" s="303" t="str">
        <f t="shared" ca="1" si="662"/>
        <v>EP1 LP-S4 LP-M0</v>
      </c>
      <c r="C691" s="346">
        <f t="shared" si="687"/>
        <v>1</v>
      </c>
      <c r="D691" s="346">
        <f t="shared" si="687"/>
        <v>0</v>
      </c>
      <c r="E691" s="346">
        <f t="shared" ca="1" si="687"/>
        <v>4</v>
      </c>
      <c r="F691" s="346">
        <f t="shared" ca="1" si="687"/>
        <v>1</v>
      </c>
      <c r="G691" s="346">
        <f t="shared" si="687"/>
        <v>0</v>
      </c>
      <c r="H691" s="346">
        <f t="shared" si="687"/>
        <v>0</v>
      </c>
      <c r="I691" s="346">
        <f t="shared" si="687"/>
        <v>0</v>
      </c>
      <c r="BM691" s="303">
        <v>29</v>
      </c>
      <c r="BN691" s="147">
        <f t="shared" si="665"/>
        <v>-0.05</v>
      </c>
      <c r="BO691" s="148">
        <f t="shared" si="666"/>
        <v>0</v>
      </c>
      <c r="BP691" s="149">
        <f t="shared" ca="1" si="667"/>
        <v>0.05</v>
      </c>
      <c r="BQ691" s="345">
        <f t="shared" ca="1" si="668"/>
        <v>-0.05</v>
      </c>
      <c r="BR691" s="344">
        <f t="shared" ca="1" si="669"/>
        <v>0.05</v>
      </c>
      <c r="BS691" s="343">
        <f t="shared" ca="1" si="670"/>
        <v>-0.05</v>
      </c>
      <c r="BT691" s="342">
        <f t="shared" ca="1" si="671"/>
        <v>-0.05</v>
      </c>
      <c r="BU691" s="147">
        <f t="shared" si="672"/>
        <v>-0.05</v>
      </c>
      <c r="BV691" s="148">
        <f t="shared" si="673"/>
        <v>0</v>
      </c>
      <c r="BW691" s="149">
        <f t="shared" ca="1" si="674"/>
        <v>0.05</v>
      </c>
      <c r="BX691" s="345">
        <f t="shared" ca="1" si="675"/>
        <v>-0.05</v>
      </c>
      <c r="BY691" s="344">
        <f t="shared" ca="1" si="676"/>
        <v>0.05</v>
      </c>
      <c r="BZ691" s="343">
        <f t="shared" ca="1" si="677"/>
        <v>-0.05</v>
      </c>
      <c r="CA691" s="342">
        <f t="shared" ca="1" si="678"/>
        <v>-0.05</v>
      </c>
      <c r="CB691" s="147">
        <f t="shared" si="679"/>
        <v>-0.05</v>
      </c>
      <c r="CC691" s="148">
        <f t="shared" si="680"/>
        <v>0</v>
      </c>
      <c r="CD691" s="149">
        <f t="shared" ca="1" si="681"/>
        <v>0.05</v>
      </c>
      <c r="CE691" s="345">
        <f t="shared" ca="1" si="682"/>
        <v>-0.05</v>
      </c>
      <c r="CF691" s="344">
        <f t="shared" ca="1" si="683"/>
        <v>0.05</v>
      </c>
      <c r="CG691" s="343">
        <f t="shared" ca="1" si="684"/>
        <v>-0.05</v>
      </c>
      <c r="CH691" s="342">
        <f t="shared" ca="1" si="685"/>
        <v>-0.05</v>
      </c>
    </row>
    <row r="692" spans="2:86" s="303" customFormat="1" outlineLevel="1">
      <c r="B692" s="303" t="str">
        <f t="shared" ca="1" si="662"/>
        <v>EP1 LP-S4 LP-M0</v>
      </c>
      <c r="C692" s="346">
        <f t="shared" si="687"/>
        <v>1</v>
      </c>
      <c r="D692" s="346">
        <f t="shared" si="687"/>
        <v>0</v>
      </c>
      <c r="E692" s="346">
        <f t="shared" ca="1" si="687"/>
        <v>4</v>
      </c>
      <c r="F692" s="346">
        <f t="shared" ca="1" si="687"/>
        <v>2</v>
      </c>
      <c r="G692" s="346">
        <f t="shared" si="687"/>
        <v>0</v>
      </c>
      <c r="H692" s="346">
        <f t="shared" si="687"/>
        <v>0</v>
      </c>
      <c r="I692" s="346">
        <f t="shared" si="687"/>
        <v>0</v>
      </c>
      <c r="BM692" s="303">
        <v>30</v>
      </c>
      <c r="BN692" s="147">
        <f t="shared" si="665"/>
        <v>-0.05</v>
      </c>
      <c r="BO692" s="148">
        <f t="shared" si="666"/>
        <v>0</v>
      </c>
      <c r="BP692" s="149">
        <f t="shared" ca="1" si="667"/>
        <v>0.05</v>
      </c>
      <c r="BQ692" s="345">
        <f t="shared" ca="1" si="668"/>
        <v>0</v>
      </c>
      <c r="BR692" s="344">
        <f t="shared" ca="1" si="669"/>
        <v>0.05</v>
      </c>
      <c r="BS692" s="343">
        <f t="shared" ca="1" si="670"/>
        <v>0</v>
      </c>
      <c r="BT692" s="342">
        <f t="shared" ca="1" si="671"/>
        <v>0</v>
      </c>
      <c r="BU692" s="147">
        <f t="shared" si="672"/>
        <v>-0.05</v>
      </c>
      <c r="BV692" s="148">
        <f t="shared" si="673"/>
        <v>0</v>
      </c>
      <c r="BW692" s="149">
        <f t="shared" ca="1" si="674"/>
        <v>0.05</v>
      </c>
      <c r="BX692" s="345">
        <f t="shared" ca="1" si="675"/>
        <v>0</v>
      </c>
      <c r="BY692" s="344">
        <f t="shared" ca="1" si="676"/>
        <v>0.05</v>
      </c>
      <c r="BZ692" s="343">
        <f t="shared" ca="1" si="677"/>
        <v>0</v>
      </c>
      <c r="CA692" s="342">
        <f t="shared" ca="1" si="678"/>
        <v>0</v>
      </c>
      <c r="CB692" s="147">
        <f t="shared" si="679"/>
        <v>-0.05</v>
      </c>
      <c r="CC692" s="148">
        <f t="shared" si="680"/>
        <v>0</v>
      </c>
      <c r="CD692" s="149">
        <f t="shared" ca="1" si="681"/>
        <v>0.05</v>
      </c>
      <c r="CE692" s="345">
        <f t="shared" ca="1" si="682"/>
        <v>0</v>
      </c>
      <c r="CF692" s="344">
        <f t="shared" ca="1" si="683"/>
        <v>0.05</v>
      </c>
      <c r="CG692" s="343">
        <f t="shared" ca="1" si="684"/>
        <v>0</v>
      </c>
      <c r="CH692" s="342">
        <f t="shared" ca="1" si="685"/>
        <v>0</v>
      </c>
    </row>
    <row r="693" spans="2:86" s="303" customFormat="1" outlineLevel="1">
      <c r="B693" s="303" t="str">
        <f t="shared" ca="1" si="662"/>
        <v>EP1 LP-S4 LP-M0</v>
      </c>
      <c r="C693" s="346">
        <f t="shared" ref="C693:I702" si="688">C293</f>
        <v>1</v>
      </c>
      <c r="D693" s="346">
        <f t="shared" si="688"/>
        <v>0</v>
      </c>
      <c r="E693" s="346">
        <f t="shared" ca="1" si="688"/>
        <v>4</v>
      </c>
      <c r="F693" s="346">
        <f t="shared" ca="1" si="688"/>
        <v>3</v>
      </c>
      <c r="G693" s="346">
        <f t="shared" si="688"/>
        <v>0</v>
      </c>
      <c r="H693" s="346">
        <f t="shared" si="688"/>
        <v>0</v>
      </c>
      <c r="I693" s="346">
        <f t="shared" si="688"/>
        <v>0</v>
      </c>
      <c r="BM693" s="303">
        <v>31</v>
      </c>
      <c r="BN693" s="147">
        <f t="shared" si="665"/>
        <v>-0.05</v>
      </c>
      <c r="BO693" s="148">
        <f t="shared" si="666"/>
        <v>0</v>
      </c>
      <c r="BP693" s="149">
        <f t="shared" ca="1" si="667"/>
        <v>0.05</v>
      </c>
      <c r="BQ693" s="345">
        <f t="shared" ca="1" si="668"/>
        <v>0.04</v>
      </c>
      <c r="BR693" s="344">
        <f t="shared" ca="1" si="669"/>
        <v>0.05</v>
      </c>
      <c r="BS693" s="343">
        <f t="shared" ca="1" si="670"/>
        <v>0.04</v>
      </c>
      <c r="BT693" s="342">
        <f t="shared" ca="1" si="671"/>
        <v>0.04</v>
      </c>
      <c r="BU693" s="147">
        <f t="shared" si="672"/>
        <v>-0.05</v>
      </c>
      <c r="BV693" s="148">
        <f t="shared" si="673"/>
        <v>0</v>
      </c>
      <c r="BW693" s="149">
        <f t="shared" ca="1" si="674"/>
        <v>0.05</v>
      </c>
      <c r="BX693" s="345">
        <f t="shared" ca="1" si="675"/>
        <v>0.04</v>
      </c>
      <c r="BY693" s="344">
        <f t="shared" ca="1" si="676"/>
        <v>0.05</v>
      </c>
      <c r="BZ693" s="343">
        <f t="shared" ca="1" si="677"/>
        <v>0.04</v>
      </c>
      <c r="CA693" s="342">
        <f t="shared" ca="1" si="678"/>
        <v>0.04</v>
      </c>
      <c r="CB693" s="147">
        <f t="shared" si="679"/>
        <v>-0.05</v>
      </c>
      <c r="CC693" s="148">
        <f t="shared" si="680"/>
        <v>0</v>
      </c>
      <c r="CD693" s="149">
        <f t="shared" ca="1" si="681"/>
        <v>0.05</v>
      </c>
      <c r="CE693" s="345">
        <f t="shared" ca="1" si="682"/>
        <v>0.04</v>
      </c>
      <c r="CF693" s="344">
        <f t="shared" ca="1" si="683"/>
        <v>0.05</v>
      </c>
      <c r="CG693" s="343">
        <f t="shared" ca="1" si="684"/>
        <v>0.04</v>
      </c>
      <c r="CH693" s="342">
        <f t="shared" ca="1" si="685"/>
        <v>0.04</v>
      </c>
    </row>
    <row r="694" spans="2:86" s="303" customFormat="1" outlineLevel="1">
      <c r="B694" s="303" t="str">
        <f t="shared" ca="1" si="662"/>
        <v>EP1 LP-S4 LP-M0</v>
      </c>
      <c r="C694" s="346">
        <f t="shared" si="688"/>
        <v>1</v>
      </c>
      <c r="D694" s="346">
        <f t="shared" si="688"/>
        <v>0</v>
      </c>
      <c r="E694" s="346">
        <f t="shared" ca="1" si="688"/>
        <v>4</v>
      </c>
      <c r="F694" s="346">
        <f t="shared" ca="1" si="688"/>
        <v>4</v>
      </c>
      <c r="G694" s="346">
        <f t="shared" si="688"/>
        <v>0</v>
      </c>
      <c r="H694" s="346">
        <f t="shared" si="688"/>
        <v>0</v>
      </c>
      <c r="I694" s="346">
        <f t="shared" si="688"/>
        <v>0</v>
      </c>
      <c r="BM694" s="303">
        <v>32</v>
      </c>
      <c r="BN694" s="147">
        <f t="shared" si="665"/>
        <v>-0.05</v>
      </c>
      <c r="BO694" s="148">
        <f t="shared" si="666"/>
        <v>0</v>
      </c>
      <c r="BP694" s="149">
        <f t="shared" ca="1" si="667"/>
        <v>0.05</v>
      </c>
      <c r="BQ694" s="345">
        <f t="shared" ca="1" si="668"/>
        <v>0.08</v>
      </c>
      <c r="BR694" s="344">
        <f t="shared" ca="1" si="669"/>
        <v>0.05</v>
      </c>
      <c r="BS694" s="343">
        <f t="shared" ca="1" si="670"/>
        <v>0.08</v>
      </c>
      <c r="BT694" s="342">
        <f t="shared" ca="1" si="671"/>
        <v>0.08</v>
      </c>
      <c r="BU694" s="147">
        <f t="shared" si="672"/>
        <v>-0.05</v>
      </c>
      <c r="BV694" s="148">
        <f t="shared" si="673"/>
        <v>0</v>
      </c>
      <c r="BW694" s="149">
        <f t="shared" ca="1" si="674"/>
        <v>0.05</v>
      </c>
      <c r="BX694" s="345">
        <f t="shared" ca="1" si="675"/>
        <v>0.08</v>
      </c>
      <c r="BY694" s="344">
        <f t="shared" ca="1" si="676"/>
        <v>0.05</v>
      </c>
      <c r="BZ694" s="343">
        <f t="shared" ca="1" si="677"/>
        <v>0.08</v>
      </c>
      <c r="CA694" s="342">
        <f t="shared" ca="1" si="678"/>
        <v>0.08</v>
      </c>
      <c r="CB694" s="147">
        <f t="shared" si="679"/>
        <v>-0.05</v>
      </c>
      <c r="CC694" s="148">
        <f t="shared" si="680"/>
        <v>0</v>
      </c>
      <c r="CD694" s="149">
        <f t="shared" ca="1" si="681"/>
        <v>0.05</v>
      </c>
      <c r="CE694" s="345">
        <f t="shared" ca="1" si="682"/>
        <v>0.08</v>
      </c>
      <c r="CF694" s="344">
        <f t="shared" ca="1" si="683"/>
        <v>0.05</v>
      </c>
      <c r="CG694" s="343">
        <f t="shared" ca="1" si="684"/>
        <v>0.08</v>
      </c>
      <c r="CH694" s="342">
        <f t="shared" ca="1" si="685"/>
        <v>0.08</v>
      </c>
    </row>
    <row r="695" spans="2:86" s="303" customFormat="1" outlineLevel="1">
      <c r="B695" s="303" t="str">
        <f t="shared" ref="B695:B726" ca="1" si="689">"EP"&amp;$C695&amp;" LP-S"&amp;$E695&amp;" LP-M"&amp;$I695</f>
        <v>EP2 LP-S1 LP-M0</v>
      </c>
      <c r="C695" s="346">
        <f t="shared" si="688"/>
        <v>2</v>
      </c>
      <c r="D695" s="346">
        <f t="shared" si="688"/>
        <v>0</v>
      </c>
      <c r="E695" s="346">
        <f t="shared" ca="1" si="688"/>
        <v>1</v>
      </c>
      <c r="F695" s="346">
        <f t="shared" ca="1" si="688"/>
        <v>1</v>
      </c>
      <c r="G695" s="346">
        <f t="shared" si="688"/>
        <v>0</v>
      </c>
      <c r="H695" s="346">
        <f t="shared" si="688"/>
        <v>0</v>
      </c>
      <c r="I695" s="346">
        <f t="shared" si="688"/>
        <v>0</v>
      </c>
      <c r="BM695" s="303">
        <v>33</v>
      </c>
      <c r="BN695" s="147">
        <f t="shared" si="665"/>
        <v>0</v>
      </c>
      <c r="BO695" s="148">
        <f t="shared" si="666"/>
        <v>0</v>
      </c>
      <c r="BP695" s="149">
        <f t="shared" ca="1" si="667"/>
        <v>-0.08</v>
      </c>
      <c r="BQ695" s="345">
        <f t="shared" ca="1" si="668"/>
        <v>-0.05</v>
      </c>
      <c r="BR695" s="344">
        <f t="shared" ca="1" si="669"/>
        <v>-0.08</v>
      </c>
      <c r="BS695" s="343">
        <f t="shared" ca="1" si="670"/>
        <v>-0.05</v>
      </c>
      <c r="BT695" s="342">
        <f t="shared" ca="1" si="671"/>
        <v>-0.05</v>
      </c>
      <c r="BU695" s="147">
        <f t="shared" si="672"/>
        <v>0</v>
      </c>
      <c r="BV695" s="148">
        <f t="shared" si="673"/>
        <v>0</v>
      </c>
      <c r="BW695" s="149">
        <f t="shared" ca="1" si="674"/>
        <v>-0.08</v>
      </c>
      <c r="BX695" s="345">
        <f t="shared" ca="1" si="675"/>
        <v>-0.05</v>
      </c>
      <c r="BY695" s="344">
        <f t="shared" ca="1" si="676"/>
        <v>-0.08</v>
      </c>
      <c r="BZ695" s="343">
        <f t="shared" ca="1" si="677"/>
        <v>-0.05</v>
      </c>
      <c r="CA695" s="342">
        <f t="shared" ca="1" si="678"/>
        <v>-0.05</v>
      </c>
      <c r="CB695" s="147">
        <f t="shared" si="679"/>
        <v>0</v>
      </c>
      <c r="CC695" s="148">
        <f t="shared" si="680"/>
        <v>0</v>
      </c>
      <c r="CD695" s="149">
        <f t="shared" ca="1" si="681"/>
        <v>-0.08</v>
      </c>
      <c r="CE695" s="345">
        <f t="shared" ca="1" si="682"/>
        <v>-0.05</v>
      </c>
      <c r="CF695" s="344">
        <f t="shared" ca="1" si="683"/>
        <v>-0.08</v>
      </c>
      <c r="CG695" s="343">
        <f t="shared" ca="1" si="684"/>
        <v>-0.05</v>
      </c>
      <c r="CH695" s="342">
        <f t="shared" ca="1" si="685"/>
        <v>-0.05</v>
      </c>
    </row>
    <row r="696" spans="2:86" s="303" customFormat="1" outlineLevel="1">
      <c r="B696" s="303" t="str">
        <f t="shared" ca="1" si="689"/>
        <v>EP2 LP-S1 LP-M0</v>
      </c>
      <c r="C696" s="346">
        <f t="shared" si="688"/>
        <v>2</v>
      </c>
      <c r="D696" s="346">
        <f t="shared" si="688"/>
        <v>0</v>
      </c>
      <c r="E696" s="346">
        <f t="shared" ca="1" si="688"/>
        <v>1</v>
      </c>
      <c r="F696" s="346">
        <f t="shared" ca="1" si="688"/>
        <v>2</v>
      </c>
      <c r="G696" s="346">
        <f t="shared" si="688"/>
        <v>0</v>
      </c>
      <c r="H696" s="346">
        <f t="shared" si="688"/>
        <v>0</v>
      </c>
      <c r="I696" s="346">
        <f t="shared" si="688"/>
        <v>0</v>
      </c>
      <c r="BM696" s="303">
        <v>34</v>
      </c>
      <c r="BN696" s="147">
        <f t="shared" si="665"/>
        <v>0</v>
      </c>
      <c r="BO696" s="148">
        <f t="shared" si="666"/>
        <v>0</v>
      </c>
      <c r="BP696" s="149">
        <f t="shared" ca="1" si="667"/>
        <v>-0.08</v>
      </c>
      <c r="BQ696" s="345">
        <f t="shared" ca="1" si="668"/>
        <v>0</v>
      </c>
      <c r="BR696" s="344">
        <f t="shared" ca="1" si="669"/>
        <v>-0.08</v>
      </c>
      <c r="BS696" s="343">
        <f t="shared" ca="1" si="670"/>
        <v>0</v>
      </c>
      <c r="BT696" s="342">
        <f t="shared" ca="1" si="671"/>
        <v>0</v>
      </c>
      <c r="BU696" s="147">
        <f t="shared" si="672"/>
        <v>0</v>
      </c>
      <c r="BV696" s="148">
        <f t="shared" si="673"/>
        <v>0</v>
      </c>
      <c r="BW696" s="149">
        <f t="shared" ca="1" si="674"/>
        <v>-0.08</v>
      </c>
      <c r="BX696" s="345">
        <f t="shared" ca="1" si="675"/>
        <v>0</v>
      </c>
      <c r="BY696" s="344">
        <f t="shared" ca="1" si="676"/>
        <v>-0.08</v>
      </c>
      <c r="BZ696" s="343">
        <f t="shared" ca="1" si="677"/>
        <v>0</v>
      </c>
      <c r="CA696" s="342">
        <f t="shared" ca="1" si="678"/>
        <v>0</v>
      </c>
      <c r="CB696" s="147">
        <f t="shared" si="679"/>
        <v>0</v>
      </c>
      <c r="CC696" s="148">
        <f t="shared" si="680"/>
        <v>0</v>
      </c>
      <c r="CD696" s="149">
        <f t="shared" ca="1" si="681"/>
        <v>-0.08</v>
      </c>
      <c r="CE696" s="345">
        <f t="shared" ca="1" si="682"/>
        <v>0</v>
      </c>
      <c r="CF696" s="344">
        <f t="shared" ca="1" si="683"/>
        <v>-0.08</v>
      </c>
      <c r="CG696" s="343">
        <f t="shared" ca="1" si="684"/>
        <v>0</v>
      </c>
      <c r="CH696" s="342">
        <f t="shared" ca="1" si="685"/>
        <v>0</v>
      </c>
    </row>
    <row r="697" spans="2:86" s="303" customFormat="1" outlineLevel="1">
      <c r="B697" s="303" t="str">
        <f t="shared" ca="1" si="689"/>
        <v>EP2 LP-S1 LP-M0</v>
      </c>
      <c r="C697" s="346">
        <f t="shared" si="688"/>
        <v>2</v>
      </c>
      <c r="D697" s="346">
        <f t="shared" si="688"/>
        <v>0</v>
      </c>
      <c r="E697" s="346">
        <f t="shared" ca="1" si="688"/>
        <v>1</v>
      </c>
      <c r="F697" s="346">
        <f t="shared" ca="1" si="688"/>
        <v>3</v>
      </c>
      <c r="G697" s="346">
        <f t="shared" si="688"/>
        <v>0</v>
      </c>
      <c r="H697" s="346">
        <f t="shared" si="688"/>
        <v>0</v>
      </c>
      <c r="I697" s="346">
        <f t="shared" si="688"/>
        <v>0</v>
      </c>
      <c r="BM697" s="303">
        <v>35</v>
      </c>
      <c r="BN697" s="147">
        <f t="shared" si="665"/>
        <v>0</v>
      </c>
      <c r="BO697" s="148">
        <f t="shared" si="666"/>
        <v>0</v>
      </c>
      <c r="BP697" s="149">
        <f t="shared" ca="1" si="667"/>
        <v>-0.08</v>
      </c>
      <c r="BQ697" s="345">
        <f t="shared" ca="1" si="668"/>
        <v>0.04</v>
      </c>
      <c r="BR697" s="344">
        <f t="shared" ca="1" si="669"/>
        <v>-0.08</v>
      </c>
      <c r="BS697" s="343">
        <f t="shared" ca="1" si="670"/>
        <v>0.04</v>
      </c>
      <c r="BT697" s="342">
        <f t="shared" ca="1" si="671"/>
        <v>0.04</v>
      </c>
      <c r="BU697" s="147">
        <f t="shared" si="672"/>
        <v>0</v>
      </c>
      <c r="BV697" s="148">
        <f t="shared" si="673"/>
        <v>0</v>
      </c>
      <c r="BW697" s="149">
        <f t="shared" ca="1" si="674"/>
        <v>-0.08</v>
      </c>
      <c r="BX697" s="345">
        <f t="shared" ca="1" si="675"/>
        <v>0.04</v>
      </c>
      <c r="BY697" s="344">
        <f t="shared" ca="1" si="676"/>
        <v>-0.08</v>
      </c>
      <c r="BZ697" s="343">
        <f t="shared" ca="1" si="677"/>
        <v>0.04</v>
      </c>
      <c r="CA697" s="342">
        <f t="shared" ca="1" si="678"/>
        <v>0.04</v>
      </c>
      <c r="CB697" s="147">
        <f t="shared" si="679"/>
        <v>0</v>
      </c>
      <c r="CC697" s="148">
        <f t="shared" si="680"/>
        <v>0</v>
      </c>
      <c r="CD697" s="149">
        <f t="shared" ca="1" si="681"/>
        <v>-0.08</v>
      </c>
      <c r="CE697" s="345">
        <f t="shared" ca="1" si="682"/>
        <v>0.04</v>
      </c>
      <c r="CF697" s="344">
        <f t="shared" ca="1" si="683"/>
        <v>-0.08</v>
      </c>
      <c r="CG697" s="343">
        <f t="shared" ca="1" si="684"/>
        <v>0.04</v>
      </c>
      <c r="CH697" s="342">
        <f t="shared" ca="1" si="685"/>
        <v>0.04</v>
      </c>
    </row>
    <row r="698" spans="2:86" s="303" customFormat="1" outlineLevel="1">
      <c r="B698" s="303" t="str">
        <f t="shared" ca="1" si="689"/>
        <v>EP2 LP-S1 LP-M0</v>
      </c>
      <c r="C698" s="346">
        <f t="shared" si="688"/>
        <v>2</v>
      </c>
      <c r="D698" s="346">
        <f t="shared" si="688"/>
        <v>0</v>
      </c>
      <c r="E698" s="346">
        <f t="shared" ca="1" si="688"/>
        <v>1</v>
      </c>
      <c r="F698" s="346">
        <f t="shared" ca="1" si="688"/>
        <v>4</v>
      </c>
      <c r="G698" s="346">
        <f t="shared" si="688"/>
        <v>0</v>
      </c>
      <c r="H698" s="346">
        <f t="shared" si="688"/>
        <v>0</v>
      </c>
      <c r="I698" s="346">
        <f t="shared" si="688"/>
        <v>0</v>
      </c>
      <c r="BM698" s="303">
        <v>36</v>
      </c>
      <c r="BN698" s="147">
        <f t="shared" si="665"/>
        <v>0</v>
      </c>
      <c r="BO698" s="148">
        <f t="shared" si="666"/>
        <v>0</v>
      </c>
      <c r="BP698" s="149">
        <f t="shared" ca="1" si="667"/>
        <v>-0.08</v>
      </c>
      <c r="BQ698" s="345">
        <f t="shared" ca="1" si="668"/>
        <v>0.08</v>
      </c>
      <c r="BR698" s="344">
        <f t="shared" ca="1" si="669"/>
        <v>-0.08</v>
      </c>
      <c r="BS698" s="343">
        <f t="shared" ca="1" si="670"/>
        <v>0.08</v>
      </c>
      <c r="BT698" s="342">
        <f t="shared" ca="1" si="671"/>
        <v>0.08</v>
      </c>
      <c r="BU698" s="147">
        <f t="shared" si="672"/>
        <v>0</v>
      </c>
      <c r="BV698" s="148">
        <f t="shared" si="673"/>
        <v>0</v>
      </c>
      <c r="BW698" s="149">
        <f t="shared" ca="1" si="674"/>
        <v>-0.08</v>
      </c>
      <c r="BX698" s="345">
        <f t="shared" ca="1" si="675"/>
        <v>0.08</v>
      </c>
      <c r="BY698" s="344">
        <f t="shared" ca="1" si="676"/>
        <v>-0.08</v>
      </c>
      <c r="BZ698" s="343">
        <f t="shared" ca="1" si="677"/>
        <v>0.08</v>
      </c>
      <c r="CA698" s="342">
        <f t="shared" ca="1" si="678"/>
        <v>0.08</v>
      </c>
      <c r="CB698" s="147">
        <f t="shared" si="679"/>
        <v>0</v>
      </c>
      <c r="CC698" s="148">
        <f t="shared" si="680"/>
        <v>0</v>
      </c>
      <c r="CD698" s="149">
        <f t="shared" ca="1" si="681"/>
        <v>-0.08</v>
      </c>
      <c r="CE698" s="345">
        <f t="shared" ca="1" si="682"/>
        <v>0.08</v>
      </c>
      <c r="CF698" s="344">
        <f t="shared" ca="1" si="683"/>
        <v>-0.08</v>
      </c>
      <c r="CG698" s="343">
        <f t="shared" ca="1" si="684"/>
        <v>0.08</v>
      </c>
      <c r="CH698" s="342">
        <f t="shared" ca="1" si="685"/>
        <v>0.08</v>
      </c>
    </row>
    <row r="699" spans="2:86" s="303" customFormat="1" outlineLevel="1">
      <c r="B699" s="303" t="str">
        <f t="shared" ca="1" si="689"/>
        <v>EP2 LP-S2 LP-M0</v>
      </c>
      <c r="C699" s="346">
        <f t="shared" si="688"/>
        <v>2</v>
      </c>
      <c r="D699" s="346">
        <f t="shared" si="688"/>
        <v>0</v>
      </c>
      <c r="E699" s="346">
        <f t="shared" ca="1" si="688"/>
        <v>2</v>
      </c>
      <c r="F699" s="346">
        <f t="shared" ca="1" si="688"/>
        <v>1</v>
      </c>
      <c r="G699" s="346">
        <f t="shared" si="688"/>
        <v>0</v>
      </c>
      <c r="H699" s="346">
        <f t="shared" si="688"/>
        <v>0</v>
      </c>
      <c r="I699" s="346">
        <f t="shared" si="688"/>
        <v>0</v>
      </c>
      <c r="BM699" s="303">
        <v>37</v>
      </c>
      <c r="BN699" s="147">
        <f t="shared" si="665"/>
        <v>0</v>
      </c>
      <c r="BO699" s="148">
        <f t="shared" si="666"/>
        <v>0</v>
      </c>
      <c r="BP699" s="149">
        <f t="shared" ca="1" si="667"/>
        <v>-0.04</v>
      </c>
      <c r="BQ699" s="345">
        <f t="shared" ca="1" si="668"/>
        <v>-0.05</v>
      </c>
      <c r="BR699" s="344">
        <f t="shared" ca="1" si="669"/>
        <v>-0.04</v>
      </c>
      <c r="BS699" s="343">
        <f t="shared" ca="1" si="670"/>
        <v>-0.05</v>
      </c>
      <c r="BT699" s="342">
        <f t="shared" ca="1" si="671"/>
        <v>-0.05</v>
      </c>
      <c r="BU699" s="147">
        <f t="shared" si="672"/>
        <v>0</v>
      </c>
      <c r="BV699" s="148">
        <f t="shared" si="673"/>
        <v>0</v>
      </c>
      <c r="BW699" s="149">
        <f t="shared" ca="1" si="674"/>
        <v>-0.04</v>
      </c>
      <c r="BX699" s="345">
        <f t="shared" ca="1" si="675"/>
        <v>-0.05</v>
      </c>
      <c r="BY699" s="344">
        <f t="shared" ca="1" si="676"/>
        <v>-0.04</v>
      </c>
      <c r="BZ699" s="343">
        <f t="shared" ca="1" si="677"/>
        <v>-0.05</v>
      </c>
      <c r="CA699" s="342">
        <f t="shared" ca="1" si="678"/>
        <v>-0.05</v>
      </c>
      <c r="CB699" s="147">
        <f t="shared" si="679"/>
        <v>0</v>
      </c>
      <c r="CC699" s="148">
        <f t="shared" si="680"/>
        <v>0</v>
      </c>
      <c r="CD699" s="149">
        <f t="shared" ca="1" si="681"/>
        <v>-0.04</v>
      </c>
      <c r="CE699" s="345">
        <f t="shared" ca="1" si="682"/>
        <v>-0.05</v>
      </c>
      <c r="CF699" s="344">
        <f t="shared" ca="1" si="683"/>
        <v>-0.04</v>
      </c>
      <c r="CG699" s="343">
        <f t="shared" ca="1" si="684"/>
        <v>-0.05</v>
      </c>
      <c r="CH699" s="342">
        <f t="shared" ca="1" si="685"/>
        <v>-0.05</v>
      </c>
    </row>
    <row r="700" spans="2:86" s="303" customFormat="1" outlineLevel="1">
      <c r="B700" s="303" t="str">
        <f t="shared" ca="1" si="689"/>
        <v>EP2 LP-S2 LP-M0</v>
      </c>
      <c r="C700" s="346">
        <f t="shared" si="688"/>
        <v>2</v>
      </c>
      <c r="D700" s="346">
        <f t="shared" si="688"/>
        <v>0</v>
      </c>
      <c r="E700" s="346">
        <f t="shared" ca="1" si="688"/>
        <v>2</v>
      </c>
      <c r="F700" s="346">
        <f t="shared" ca="1" si="688"/>
        <v>2</v>
      </c>
      <c r="G700" s="346">
        <f t="shared" si="688"/>
        <v>0</v>
      </c>
      <c r="H700" s="346">
        <f t="shared" si="688"/>
        <v>0</v>
      </c>
      <c r="I700" s="346">
        <f t="shared" si="688"/>
        <v>0</v>
      </c>
      <c r="BM700" s="303">
        <v>38</v>
      </c>
      <c r="BN700" s="147">
        <f t="shared" si="665"/>
        <v>0</v>
      </c>
      <c r="BO700" s="148">
        <f t="shared" si="666"/>
        <v>0</v>
      </c>
      <c r="BP700" s="149">
        <f t="shared" ca="1" si="667"/>
        <v>-0.04</v>
      </c>
      <c r="BQ700" s="345">
        <f t="shared" ca="1" si="668"/>
        <v>0</v>
      </c>
      <c r="BR700" s="344">
        <f t="shared" ca="1" si="669"/>
        <v>-0.04</v>
      </c>
      <c r="BS700" s="343">
        <f t="shared" ca="1" si="670"/>
        <v>0</v>
      </c>
      <c r="BT700" s="342">
        <f t="shared" ca="1" si="671"/>
        <v>0</v>
      </c>
      <c r="BU700" s="147">
        <f t="shared" si="672"/>
        <v>0</v>
      </c>
      <c r="BV700" s="148">
        <f t="shared" si="673"/>
        <v>0</v>
      </c>
      <c r="BW700" s="149">
        <f t="shared" ca="1" si="674"/>
        <v>-0.04</v>
      </c>
      <c r="BX700" s="345">
        <f t="shared" ca="1" si="675"/>
        <v>0</v>
      </c>
      <c r="BY700" s="344">
        <f t="shared" ca="1" si="676"/>
        <v>-0.04</v>
      </c>
      <c r="BZ700" s="343">
        <f t="shared" ca="1" si="677"/>
        <v>0</v>
      </c>
      <c r="CA700" s="342">
        <f t="shared" ca="1" si="678"/>
        <v>0</v>
      </c>
      <c r="CB700" s="147">
        <f t="shared" si="679"/>
        <v>0</v>
      </c>
      <c r="CC700" s="148">
        <f t="shared" si="680"/>
        <v>0</v>
      </c>
      <c r="CD700" s="149">
        <f t="shared" ca="1" si="681"/>
        <v>-0.04</v>
      </c>
      <c r="CE700" s="345">
        <f t="shared" ca="1" si="682"/>
        <v>0</v>
      </c>
      <c r="CF700" s="344">
        <f t="shared" ca="1" si="683"/>
        <v>-0.04</v>
      </c>
      <c r="CG700" s="343">
        <f t="shared" ca="1" si="684"/>
        <v>0</v>
      </c>
      <c r="CH700" s="342">
        <f t="shared" ca="1" si="685"/>
        <v>0</v>
      </c>
    </row>
    <row r="701" spans="2:86" s="303" customFormat="1" outlineLevel="1">
      <c r="B701" s="303" t="str">
        <f t="shared" ca="1" si="689"/>
        <v>EP2 LP-S2 LP-M0</v>
      </c>
      <c r="C701" s="346">
        <f t="shared" si="688"/>
        <v>2</v>
      </c>
      <c r="D701" s="346">
        <f t="shared" si="688"/>
        <v>0</v>
      </c>
      <c r="E701" s="346">
        <f t="shared" ca="1" si="688"/>
        <v>2</v>
      </c>
      <c r="F701" s="346">
        <f t="shared" ca="1" si="688"/>
        <v>3</v>
      </c>
      <c r="G701" s="346">
        <f t="shared" si="688"/>
        <v>0</v>
      </c>
      <c r="H701" s="346">
        <f t="shared" si="688"/>
        <v>0</v>
      </c>
      <c r="I701" s="346">
        <f t="shared" si="688"/>
        <v>0</v>
      </c>
      <c r="BM701" s="303">
        <v>39</v>
      </c>
      <c r="BN701" s="147">
        <f t="shared" si="665"/>
        <v>0</v>
      </c>
      <c r="BO701" s="148">
        <f t="shared" si="666"/>
        <v>0</v>
      </c>
      <c r="BP701" s="149">
        <f t="shared" ca="1" si="667"/>
        <v>-0.04</v>
      </c>
      <c r="BQ701" s="345">
        <f t="shared" ca="1" si="668"/>
        <v>0.04</v>
      </c>
      <c r="BR701" s="344">
        <f t="shared" ca="1" si="669"/>
        <v>-0.04</v>
      </c>
      <c r="BS701" s="343">
        <f t="shared" ca="1" si="670"/>
        <v>0.04</v>
      </c>
      <c r="BT701" s="342">
        <f t="shared" ca="1" si="671"/>
        <v>0.04</v>
      </c>
      <c r="BU701" s="147">
        <f t="shared" si="672"/>
        <v>0</v>
      </c>
      <c r="BV701" s="148">
        <f t="shared" si="673"/>
        <v>0</v>
      </c>
      <c r="BW701" s="149">
        <f t="shared" ca="1" si="674"/>
        <v>-0.04</v>
      </c>
      <c r="BX701" s="345">
        <f t="shared" ca="1" si="675"/>
        <v>0.04</v>
      </c>
      <c r="BY701" s="344">
        <f t="shared" ca="1" si="676"/>
        <v>-0.04</v>
      </c>
      <c r="BZ701" s="343">
        <f t="shared" ca="1" si="677"/>
        <v>0.04</v>
      </c>
      <c r="CA701" s="342">
        <f t="shared" ca="1" si="678"/>
        <v>0.04</v>
      </c>
      <c r="CB701" s="147">
        <f t="shared" si="679"/>
        <v>0</v>
      </c>
      <c r="CC701" s="148">
        <f t="shared" si="680"/>
        <v>0</v>
      </c>
      <c r="CD701" s="149">
        <f t="shared" ca="1" si="681"/>
        <v>-0.04</v>
      </c>
      <c r="CE701" s="345">
        <f t="shared" ca="1" si="682"/>
        <v>0.04</v>
      </c>
      <c r="CF701" s="344">
        <f t="shared" ca="1" si="683"/>
        <v>-0.04</v>
      </c>
      <c r="CG701" s="343">
        <f t="shared" ca="1" si="684"/>
        <v>0.04</v>
      </c>
      <c r="CH701" s="342">
        <f t="shared" ca="1" si="685"/>
        <v>0.04</v>
      </c>
    </row>
    <row r="702" spans="2:86" s="303" customFormat="1" outlineLevel="1">
      <c r="B702" s="303" t="str">
        <f t="shared" ca="1" si="689"/>
        <v>EP2 LP-S2 LP-M0</v>
      </c>
      <c r="C702" s="346">
        <f t="shared" si="688"/>
        <v>2</v>
      </c>
      <c r="D702" s="346">
        <f t="shared" si="688"/>
        <v>0</v>
      </c>
      <c r="E702" s="346">
        <f t="shared" ca="1" si="688"/>
        <v>2</v>
      </c>
      <c r="F702" s="346">
        <f t="shared" ca="1" si="688"/>
        <v>4</v>
      </c>
      <c r="G702" s="346">
        <f t="shared" si="688"/>
        <v>0</v>
      </c>
      <c r="H702" s="346">
        <f t="shared" si="688"/>
        <v>0</v>
      </c>
      <c r="I702" s="346">
        <f t="shared" si="688"/>
        <v>0</v>
      </c>
      <c r="BM702" s="303">
        <v>40</v>
      </c>
      <c r="BN702" s="147">
        <f t="shared" si="665"/>
        <v>0</v>
      </c>
      <c r="BO702" s="148">
        <f t="shared" si="666"/>
        <v>0</v>
      </c>
      <c r="BP702" s="149">
        <f t="shared" ca="1" si="667"/>
        <v>-0.04</v>
      </c>
      <c r="BQ702" s="345">
        <f t="shared" ca="1" si="668"/>
        <v>0.08</v>
      </c>
      <c r="BR702" s="344">
        <f t="shared" ca="1" si="669"/>
        <v>-0.04</v>
      </c>
      <c r="BS702" s="343">
        <f t="shared" ca="1" si="670"/>
        <v>0.08</v>
      </c>
      <c r="BT702" s="342">
        <f t="shared" ca="1" si="671"/>
        <v>0.08</v>
      </c>
      <c r="BU702" s="147">
        <f t="shared" si="672"/>
        <v>0</v>
      </c>
      <c r="BV702" s="148">
        <f t="shared" si="673"/>
        <v>0</v>
      </c>
      <c r="BW702" s="149">
        <f t="shared" ca="1" si="674"/>
        <v>-0.04</v>
      </c>
      <c r="BX702" s="345">
        <f t="shared" ca="1" si="675"/>
        <v>0.08</v>
      </c>
      <c r="BY702" s="344">
        <f t="shared" ca="1" si="676"/>
        <v>-0.04</v>
      </c>
      <c r="BZ702" s="343">
        <f t="shared" ca="1" si="677"/>
        <v>0.08</v>
      </c>
      <c r="CA702" s="342">
        <f t="shared" ca="1" si="678"/>
        <v>0.08</v>
      </c>
      <c r="CB702" s="147">
        <f t="shared" si="679"/>
        <v>0</v>
      </c>
      <c r="CC702" s="148">
        <f t="shared" si="680"/>
        <v>0</v>
      </c>
      <c r="CD702" s="149">
        <f t="shared" ca="1" si="681"/>
        <v>-0.04</v>
      </c>
      <c r="CE702" s="345">
        <f t="shared" ca="1" si="682"/>
        <v>0.08</v>
      </c>
      <c r="CF702" s="344">
        <f t="shared" ca="1" si="683"/>
        <v>-0.04</v>
      </c>
      <c r="CG702" s="343">
        <f t="shared" ca="1" si="684"/>
        <v>0.08</v>
      </c>
      <c r="CH702" s="342">
        <f t="shared" ca="1" si="685"/>
        <v>0.08</v>
      </c>
    </row>
    <row r="703" spans="2:86" s="303" customFormat="1" outlineLevel="1">
      <c r="B703" s="303" t="str">
        <f t="shared" ca="1" si="689"/>
        <v>EP2 LP-S3 LP-M0</v>
      </c>
      <c r="C703" s="346">
        <f t="shared" ref="C703:I712" si="690">C303</f>
        <v>2</v>
      </c>
      <c r="D703" s="346">
        <f t="shared" si="690"/>
        <v>0</v>
      </c>
      <c r="E703" s="346">
        <f t="shared" ca="1" si="690"/>
        <v>3</v>
      </c>
      <c r="F703" s="346">
        <f t="shared" ca="1" si="690"/>
        <v>1</v>
      </c>
      <c r="G703" s="346">
        <f t="shared" si="690"/>
        <v>0</v>
      </c>
      <c r="H703" s="346">
        <f t="shared" si="690"/>
        <v>0</v>
      </c>
      <c r="I703" s="346">
        <f t="shared" si="690"/>
        <v>0</v>
      </c>
      <c r="BM703" s="303">
        <v>41</v>
      </c>
      <c r="BN703" s="147">
        <f t="shared" si="665"/>
        <v>0</v>
      </c>
      <c r="BO703" s="148">
        <f t="shared" si="666"/>
        <v>0</v>
      </c>
      <c r="BP703" s="149">
        <f t="shared" ca="1" si="667"/>
        <v>0</v>
      </c>
      <c r="BQ703" s="345">
        <f t="shared" ca="1" si="668"/>
        <v>-0.05</v>
      </c>
      <c r="BR703" s="344">
        <f t="shared" ca="1" si="669"/>
        <v>0</v>
      </c>
      <c r="BS703" s="343">
        <f t="shared" ca="1" si="670"/>
        <v>-0.05</v>
      </c>
      <c r="BT703" s="342">
        <f t="shared" ca="1" si="671"/>
        <v>-0.05</v>
      </c>
      <c r="BU703" s="147">
        <f t="shared" si="672"/>
        <v>0</v>
      </c>
      <c r="BV703" s="148">
        <f t="shared" si="673"/>
        <v>0</v>
      </c>
      <c r="BW703" s="149">
        <f t="shared" ca="1" si="674"/>
        <v>0</v>
      </c>
      <c r="BX703" s="345">
        <f t="shared" ca="1" si="675"/>
        <v>-0.05</v>
      </c>
      <c r="BY703" s="344">
        <f t="shared" ca="1" si="676"/>
        <v>0</v>
      </c>
      <c r="BZ703" s="343">
        <f t="shared" ca="1" si="677"/>
        <v>-0.05</v>
      </c>
      <c r="CA703" s="342">
        <f t="shared" ca="1" si="678"/>
        <v>-0.05</v>
      </c>
      <c r="CB703" s="147">
        <f t="shared" si="679"/>
        <v>0</v>
      </c>
      <c r="CC703" s="148">
        <f t="shared" si="680"/>
        <v>0</v>
      </c>
      <c r="CD703" s="149">
        <f t="shared" ca="1" si="681"/>
        <v>0</v>
      </c>
      <c r="CE703" s="345">
        <f t="shared" ca="1" si="682"/>
        <v>-0.05</v>
      </c>
      <c r="CF703" s="344">
        <f t="shared" ca="1" si="683"/>
        <v>0</v>
      </c>
      <c r="CG703" s="343">
        <f t="shared" ca="1" si="684"/>
        <v>-0.05</v>
      </c>
      <c r="CH703" s="342">
        <f t="shared" ca="1" si="685"/>
        <v>-0.05</v>
      </c>
    </row>
    <row r="704" spans="2:86" s="303" customFormat="1" outlineLevel="1">
      <c r="B704" s="303" t="str">
        <f t="shared" ca="1" si="689"/>
        <v>EP2 LP-S3 LP-M0</v>
      </c>
      <c r="C704" s="346">
        <f t="shared" si="690"/>
        <v>2</v>
      </c>
      <c r="D704" s="346">
        <f t="shared" si="690"/>
        <v>0</v>
      </c>
      <c r="E704" s="346">
        <f t="shared" ca="1" si="690"/>
        <v>3</v>
      </c>
      <c r="F704" s="346">
        <f t="shared" ca="1" si="690"/>
        <v>2</v>
      </c>
      <c r="G704" s="346">
        <f t="shared" si="690"/>
        <v>0</v>
      </c>
      <c r="H704" s="346">
        <f t="shared" si="690"/>
        <v>0</v>
      </c>
      <c r="I704" s="346">
        <f t="shared" si="690"/>
        <v>0</v>
      </c>
      <c r="BM704" s="303">
        <v>42</v>
      </c>
      <c r="BN704" s="147">
        <f t="shared" si="665"/>
        <v>0</v>
      </c>
      <c r="BO704" s="148">
        <f t="shared" si="666"/>
        <v>0</v>
      </c>
      <c r="BP704" s="149">
        <f t="shared" ca="1" si="667"/>
        <v>0</v>
      </c>
      <c r="BQ704" s="345">
        <f t="shared" ca="1" si="668"/>
        <v>0</v>
      </c>
      <c r="BR704" s="344">
        <f t="shared" ca="1" si="669"/>
        <v>0</v>
      </c>
      <c r="BS704" s="343">
        <f t="shared" ca="1" si="670"/>
        <v>0</v>
      </c>
      <c r="BT704" s="342">
        <f t="shared" ca="1" si="671"/>
        <v>0</v>
      </c>
      <c r="BU704" s="147">
        <f t="shared" si="672"/>
        <v>0</v>
      </c>
      <c r="BV704" s="148">
        <f t="shared" si="673"/>
        <v>0</v>
      </c>
      <c r="BW704" s="149">
        <f t="shared" ca="1" si="674"/>
        <v>0</v>
      </c>
      <c r="BX704" s="345">
        <f t="shared" ca="1" si="675"/>
        <v>0</v>
      </c>
      <c r="BY704" s="344">
        <f t="shared" ca="1" si="676"/>
        <v>0</v>
      </c>
      <c r="BZ704" s="343">
        <f t="shared" ca="1" si="677"/>
        <v>0</v>
      </c>
      <c r="CA704" s="342">
        <f t="shared" ca="1" si="678"/>
        <v>0</v>
      </c>
      <c r="CB704" s="147">
        <f t="shared" si="679"/>
        <v>0</v>
      </c>
      <c r="CC704" s="148">
        <f t="shared" si="680"/>
        <v>0</v>
      </c>
      <c r="CD704" s="149">
        <f t="shared" ca="1" si="681"/>
        <v>0</v>
      </c>
      <c r="CE704" s="345">
        <f t="shared" ca="1" si="682"/>
        <v>0</v>
      </c>
      <c r="CF704" s="344">
        <f t="shared" ca="1" si="683"/>
        <v>0</v>
      </c>
      <c r="CG704" s="343">
        <f t="shared" ca="1" si="684"/>
        <v>0</v>
      </c>
      <c r="CH704" s="342">
        <f t="shared" ca="1" si="685"/>
        <v>0</v>
      </c>
    </row>
    <row r="705" spans="2:86" s="303" customFormat="1" outlineLevel="1">
      <c r="B705" s="303" t="str">
        <f t="shared" ca="1" si="689"/>
        <v>EP2 LP-S3 LP-M0</v>
      </c>
      <c r="C705" s="346">
        <f t="shared" si="690"/>
        <v>2</v>
      </c>
      <c r="D705" s="346">
        <f t="shared" si="690"/>
        <v>0</v>
      </c>
      <c r="E705" s="346">
        <f t="shared" ca="1" si="690"/>
        <v>3</v>
      </c>
      <c r="F705" s="346">
        <f t="shared" ca="1" si="690"/>
        <v>3</v>
      </c>
      <c r="G705" s="346">
        <f t="shared" si="690"/>
        <v>0</v>
      </c>
      <c r="H705" s="346">
        <f t="shared" si="690"/>
        <v>0</v>
      </c>
      <c r="I705" s="346">
        <f t="shared" si="690"/>
        <v>0</v>
      </c>
      <c r="BM705" s="303">
        <v>43</v>
      </c>
      <c r="BN705" s="147">
        <f t="shared" si="665"/>
        <v>0</v>
      </c>
      <c r="BO705" s="148">
        <f t="shared" si="666"/>
        <v>0</v>
      </c>
      <c r="BP705" s="149">
        <f t="shared" ca="1" si="667"/>
        <v>0</v>
      </c>
      <c r="BQ705" s="345">
        <f t="shared" ca="1" si="668"/>
        <v>0.04</v>
      </c>
      <c r="BR705" s="344">
        <f t="shared" ca="1" si="669"/>
        <v>0</v>
      </c>
      <c r="BS705" s="343">
        <f t="shared" ca="1" si="670"/>
        <v>0.04</v>
      </c>
      <c r="BT705" s="342">
        <f t="shared" ca="1" si="671"/>
        <v>0.04</v>
      </c>
      <c r="BU705" s="147">
        <f t="shared" si="672"/>
        <v>0</v>
      </c>
      <c r="BV705" s="148">
        <f t="shared" si="673"/>
        <v>0</v>
      </c>
      <c r="BW705" s="149">
        <f t="shared" ca="1" si="674"/>
        <v>0</v>
      </c>
      <c r="BX705" s="345">
        <f t="shared" ca="1" si="675"/>
        <v>0.04</v>
      </c>
      <c r="BY705" s="344">
        <f t="shared" ca="1" si="676"/>
        <v>0</v>
      </c>
      <c r="BZ705" s="343">
        <f t="shared" ca="1" si="677"/>
        <v>0.04</v>
      </c>
      <c r="CA705" s="342">
        <f t="shared" ca="1" si="678"/>
        <v>0.04</v>
      </c>
      <c r="CB705" s="147">
        <f t="shared" si="679"/>
        <v>0</v>
      </c>
      <c r="CC705" s="148">
        <f t="shared" si="680"/>
        <v>0</v>
      </c>
      <c r="CD705" s="149">
        <f t="shared" ca="1" si="681"/>
        <v>0</v>
      </c>
      <c r="CE705" s="345">
        <f t="shared" ca="1" si="682"/>
        <v>0.04</v>
      </c>
      <c r="CF705" s="344">
        <f t="shared" ca="1" si="683"/>
        <v>0</v>
      </c>
      <c r="CG705" s="343">
        <f t="shared" ca="1" si="684"/>
        <v>0.04</v>
      </c>
      <c r="CH705" s="342">
        <f t="shared" ca="1" si="685"/>
        <v>0.04</v>
      </c>
    </row>
    <row r="706" spans="2:86" s="303" customFormat="1" outlineLevel="1">
      <c r="B706" s="303" t="str">
        <f t="shared" ca="1" si="689"/>
        <v>EP2 LP-S3 LP-M0</v>
      </c>
      <c r="C706" s="346">
        <f t="shared" si="690"/>
        <v>2</v>
      </c>
      <c r="D706" s="346">
        <f t="shared" si="690"/>
        <v>0</v>
      </c>
      <c r="E706" s="346">
        <f t="shared" ca="1" si="690"/>
        <v>3</v>
      </c>
      <c r="F706" s="346">
        <f t="shared" ca="1" si="690"/>
        <v>4</v>
      </c>
      <c r="G706" s="346">
        <f t="shared" si="690"/>
        <v>0</v>
      </c>
      <c r="H706" s="346">
        <f t="shared" si="690"/>
        <v>0</v>
      </c>
      <c r="I706" s="346">
        <f t="shared" si="690"/>
        <v>0</v>
      </c>
      <c r="BM706" s="303">
        <v>44</v>
      </c>
      <c r="BN706" s="147">
        <f t="shared" si="665"/>
        <v>0</v>
      </c>
      <c r="BO706" s="148">
        <f t="shared" si="666"/>
        <v>0</v>
      </c>
      <c r="BP706" s="149">
        <f t="shared" ca="1" si="667"/>
        <v>0</v>
      </c>
      <c r="BQ706" s="345">
        <f t="shared" ca="1" si="668"/>
        <v>0.08</v>
      </c>
      <c r="BR706" s="344">
        <f t="shared" ca="1" si="669"/>
        <v>0</v>
      </c>
      <c r="BS706" s="343">
        <f t="shared" ca="1" si="670"/>
        <v>0.08</v>
      </c>
      <c r="BT706" s="342">
        <f t="shared" ca="1" si="671"/>
        <v>0.08</v>
      </c>
      <c r="BU706" s="147">
        <f t="shared" si="672"/>
        <v>0</v>
      </c>
      <c r="BV706" s="148">
        <f t="shared" si="673"/>
        <v>0</v>
      </c>
      <c r="BW706" s="149">
        <f t="shared" ca="1" si="674"/>
        <v>0</v>
      </c>
      <c r="BX706" s="345">
        <f t="shared" ca="1" si="675"/>
        <v>0.08</v>
      </c>
      <c r="BY706" s="344">
        <f t="shared" ca="1" si="676"/>
        <v>0</v>
      </c>
      <c r="BZ706" s="343">
        <f t="shared" ca="1" si="677"/>
        <v>0.08</v>
      </c>
      <c r="CA706" s="342">
        <f t="shared" ca="1" si="678"/>
        <v>0.08</v>
      </c>
      <c r="CB706" s="147">
        <f t="shared" si="679"/>
        <v>0</v>
      </c>
      <c r="CC706" s="148">
        <f t="shared" si="680"/>
        <v>0</v>
      </c>
      <c r="CD706" s="149">
        <f t="shared" ca="1" si="681"/>
        <v>0</v>
      </c>
      <c r="CE706" s="345">
        <f t="shared" ca="1" si="682"/>
        <v>0.08</v>
      </c>
      <c r="CF706" s="344">
        <f t="shared" ca="1" si="683"/>
        <v>0</v>
      </c>
      <c r="CG706" s="343">
        <f t="shared" ca="1" si="684"/>
        <v>0.08</v>
      </c>
      <c r="CH706" s="342">
        <f t="shared" ca="1" si="685"/>
        <v>0.08</v>
      </c>
    </row>
    <row r="707" spans="2:86" s="303" customFormat="1" outlineLevel="1">
      <c r="B707" s="303" t="str">
        <f t="shared" ca="1" si="689"/>
        <v>EP2 LP-S4 LP-M0</v>
      </c>
      <c r="C707" s="346">
        <f t="shared" si="690"/>
        <v>2</v>
      </c>
      <c r="D707" s="346">
        <f t="shared" si="690"/>
        <v>0</v>
      </c>
      <c r="E707" s="346">
        <f t="shared" ca="1" si="690"/>
        <v>4</v>
      </c>
      <c r="F707" s="346">
        <f t="shared" ca="1" si="690"/>
        <v>1</v>
      </c>
      <c r="G707" s="346">
        <f t="shared" si="690"/>
        <v>0</v>
      </c>
      <c r="H707" s="346">
        <f t="shared" si="690"/>
        <v>0</v>
      </c>
      <c r="I707" s="346">
        <f t="shared" si="690"/>
        <v>0</v>
      </c>
      <c r="BM707" s="303">
        <v>45</v>
      </c>
      <c r="BN707" s="147">
        <f t="shared" si="665"/>
        <v>0</v>
      </c>
      <c r="BO707" s="148">
        <f t="shared" si="666"/>
        <v>0</v>
      </c>
      <c r="BP707" s="149">
        <f t="shared" ca="1" si="667"/>
        <v>0.05</v>
      </c>
      <c r="BQ707" s="345">
        <f t="shared" ca="1" si="668"/>
        <v>-0.05</v>
      </c>
      <c r="BR707" s="344">
        <f t="shared" ca="1" si="669"/>
        <v>0.05</v>
      </c>
      <c r="BS707" s="343">
        <f t="shared" ca="1" si="670"/>
        <v>-0.05</v>
      </c>
      <c r="BT707" s="342">
        <f t="shared" ca="1" si="671"/>
        <v>-0.05</v>
      </c>
      <c r="BU707" s="147">
        <f t="shared" si="672"/>
        <v>0</v>
      </c>
      <c r="BV707" s="148">
        <f t="shared" si="673"/>
        <v>0</v>
      </c>
      <c r="BW707" s="149">
        <f t="shared" ca="1" si="674"/>
        <v>0.05</v>
      </c>
      <c r="BX707" s="345">
        <f t="shared" ca="1" si="675"/>
        <v>-0.05</v>
      </c>
      <c r="BY707" s="344">
        <f t="shared" ca="1" si="676"/>
        <v>0.05</v>
      </c>
      <c r="BZ707" s="343">
        <f t="shared" ca="1" si="677"/>
        <v>-0.05</v>
      </c>
      <c r="CA707" s="342">
        <f t="shared" ca="1" si="678"/>
        <v>-0.05</v>
      </c>
      <c r="CB707" s="147">
        <f t="shared" si="679"/>
        <v>0</v>
      </c>
      <c r="CC707" s="148">
        <f t="shared" si="680"/>
        <v>0</v>
      </c>
      <c r="CD707" s="149">
        <f t="shared" ca="1" si="681"/>
        <v>0.05</v>
      </c>
      <c r="CE707" s="345">
        <f t="shared" ca="1" si="682"/>
        <v>-0.05</v>
      </c>
      <c r="CF707" s="344">
        <f t="shared" ca="1" si="683"/>
        <v>0.05</v>
      </c>
      <c r="CG707" s="343">
        <f t="shared" ca="1" si="684"/>
        <v>-0.05</v>
      </c>
      <c r="CH707" s="342">
        <f t="shared" ca="1" si="685"/>
        <v>-0.05</v>
      </c>
    </row>
    <row r="708" spans="2:86" s="303" customFormat="1" outlineLevel="1">
      <c r="B708" s="303" t="str">
        <f t="shared" ca="1" si="689"/>
        <v>EP2 LP-S4 LP-M0</v>
      </c>
      <c r="C708" s="346">
        <f t="shared" si="690"/>
        <v>2</v>
      </c>
      <c r="D708" s="346">
        <f t="shared" si="690"/>
        <v>0</v>
      </c>
      <c r="E708" s="346">
        <f t="shared" ca="1" si="690"/>
        <v>4</v>
      </c>
      <c r="F708" s="346">
        <f t="shared" ca="1" si="690"/>
        <v>2</v>
      </c>
      <c r="G708" s="346">
        <f t="shared" si="690"/>
        <v>0</v>
      </c>
      <c r="H708" s="346">
        <f t="shared" si="690"/>
        <v>0</v>
      </c>
      <c r="I708" s="346">
        <f t="shared" si="690"/>
        <v>0</v>
      </c>
      <c r="BM708" s="303">
        <v>46</v>
      </c>
      <c r="BN708" s="147">
        <f t="shared" si="665"/>
        <v>0</v>
      </c>
      <c r="BO708" s="148">
        <f t="shared" si="666"/>
        <v>0</v>
      </c>
      <c r="BP708" s="149">
        <f t="shared" ca="1" si="667"/>
        <v>0.05</v>
      </c>
      <c r="BQ708" s="345">
        <f t="shared" ca="1" si="668"/>
        <v>0</v>
      </c>
      <c r="BR708" s="344">
        <f t="shared" ca="1" si="669"/>
        <v>0.05</v>
      </c>
      <c r="BS708" s="343">
        <f t="shared" ca="1" si="670"/>
        <v>0</v>
      </c>
      <c r="BT708" s="342">
        <f t="shared" ca="1" si="671"/>
        <v>0</v>
      </c>
      <c r="BU708" s="147">
        <f t="shared" si="672"/>
        <v>0</v>
      </c>
      <c r="BV708" s="148">
        <f t="shared" si="673"/>
        <v>0</v>
      </c>
      <c r="BW708" s="149">
        <f t="shared" ca="1" si="674"/>
        <v>0.05</v>
      </c>
      <c r="BX708" s="345">
        <f t="shared" ca="1" si="675"/>
        <v>0</v>
      </c>
      <c r="BY708" s="344">
        <f t="shared" ca="1" si="676"/>
        <v>0.05</v>
      </c>
      <c r="BZ708" s="343">
        <f t="shared" ca="1" si="677"/>
        <v>0</v>
      </c>
      <c r="CA708" s="342">
        <f t="shared" ca="1" si="678"/>
        <v>0</v>
      </c>
      <c r="CB708" s="147">
        <f t="shared" si="679"/>
        <v>0</v>
      </c>
      <c r="CC708" s="148">
        <f t="shared" si="680"/>
        <v>0</v>
      </c>
      <c r="CD708" s="149">
        <f t="shared" ca="1" si="681"/>
        <v>0.05</v>
      </c>
      <c r="CE708" s="345">
        <f t="shared" ca="1" si="682"/>
        <v>0</v>
      </c>
      <c r="CF708" s="344">
        <f t="shared" ca="1" si="683"/>
        <v>0.05</v>
      </c>
      <c r="CG708" s="343">
        <f t="shared" ca="1" si="684"/>
        <v>0</v>
      </c>
      <c r="CH708" s="342">
        <f t="shared" ca="1" si="685"/>
        <v>0</v>
      </c>
    </row>
    <row r="709" spans="2:86" s="303" customFormat="1" outlineLevel="1">
      <c r="B709" s="303" t="str">
        <f t="shared" ca="1" si="689"/>
        <v>EP2 LP-S4 LP-M0</v>
      </c>
      <c r="C709" s="346">
        <f t="shared" si="690"/>
        <v>2</v>
      </c>
      <c r="D709" s="346">
        <f t="shared" si="690"/>
        <v>0</v>
      </c>
      <c r="E709" s="346">
        <f t="shared" ca="1" si="690"/>
        <v>4</v>
      </c>
      <c r="F709" s="346">
        <f t="shared" ca="1" si="690"/>
        <v>3</v>
      </c>
      <c r="G709" s="346">
        <f t="shared" si="690"/>
        <v>0</v>
      </c>
      <c r="H709" s="346">
        <f t="shared" si="690"/>
        <v>0</v>
      </c>
      <c r="I709" s="346">
        <f t="shared" si="690"/>
        <v>0</v>
      </c>
      <c r="BM709" s="303">
        <v>47</v>
      </c>
      <c r="BN709" s="147">
        <f t="shared" si="665"/>
        <v>0</v>
      </c>
      <c r="BO709" s="148">
        <f t="shared" si="666"/>
        <v>0</v>
      </c>
      <c r="BP709" s="149">
        <f t="shared" ca="1" si="667"/>
        <v>0.05</v>
      </c>
      <c r="BQ709" s="345">
        <f t="shared" ca="1" si="668"/>
        <v>0.04</v>
      </c>
      <c r="BR709" s="344">
        <f t="shared" ca="1" si="669"/>
        <v>0.05</v>
      </c>
      <c r="BS709" s="343">
        <f t="shared" ca="1" si="670"/>
        <v>0.04</v>
      </c>
      <c r="BT709" s="342">
        <f t="shared" ca="1" si="671"/>
        <v>0.04</v>
      </c>
      <c r="BU709" s="147">
        <f t="shared" si="672"/>
        <v>0</v>
      </c>
      <c r="BV709" s="148">
        <f t="shared" si="673"/>
        <v>0</v>
      </c>
      <c r="BW709" s="149">
        <f t="shared" ca="1" si="674"/>
        <v>0.05</v>
      </c>
      <c r="BX709" s="345">
        <f t="shared" ca="1" si="675"/>
        <v>0.04</v>
      </c>
      <c r="BY709" s="344">
        <f t="shared" ca="1" si="676"/>
        <v>0.05</v>
      </c>
      <c r="BZ709" s="343">
        <f t="shared" ca="1" si="677"/>
        <v>0.04</v>
      </c>
      <c r="CA709" s="342">
        <f t="shared" ca="1" si="678"/>
        <v>0.04</v>
      </c>
      <c r="CB709" s="147">
        <f t="shared" si="679"/>
        <v>0</v>
      </c>
      <c r="CC709" s="148">
        <f t="shared" si="680"/>
        <v>0</v>
      </c>
      <c r="CD709" s="149">
        <f t="shared" ca="1" si="681"/>
        <v>0.05</v>
      </c>
      <c r="CE709" s="345">
        <f t="shared" ca="1" si="682"/>
        <v>0.04</v>
      </c>
      <c r="CF709" s="344">
        <f t="shared" ca="1" si="683"/>
        <v>0.05</v>
      </c>
      <c r="CG709" s="343">
        <f t="shared" ca="1" si="684"/>
        <v>0.04</v>
      </c>
      <c r="CH709" s="342">
        <f t="shared" ca="1" si="685"/>
        <v>0.04</v>
      </c>
    </row>
    <row r="710" spans="2:86" s="303" customFormat="1" outlineLevel="1">
      <c r="B710" s="303" t="str">
        <f t="shared" ca="1" si="689"/>
        <v>EP2 LP-S4 LP-M0</v>
      </c>
      <c r="C710" s="346">
        <f t="shared" si="690"/>
        <v>2</v>
      </c>
      <c r="D710" s="346">
        <f t="shared" si="690"/>
        <v>0</v>
      </c>
      <c r="E710" s="346">
        <f t="shared" ca="1" si="690"/>
        <v>4</v>
      </c>
      <c r="F710" s="346">
        <f t="shared" ca="1" si="690"/>
        <v>4</v>
      </c>
      <c r="G710" s="346">
        <f t="shared" si="690"/>
        <v>0</v>
      </c>
      <c r="H710" s="346">
        <f t="shared" si="690"/>
        <v>0</v>
      </c>
      <c r="I710" s="346">
        <f t="shared" si="690"/>
        <v>0</v>
      </c>
      <c r="BM710" s="303">
        <v>48</v>
      </c>
      <c r="BN710" s="147">
        <f t="shared" si="665"/>
        <v>0</v>
      </c>
      <c r="BO710" s="148">
        <f t="shared" si="666"/>
        <v>0</v>
      </c>
      <c r="BP710" s="149">
        <f t="shared" ca="1" si="667"/>
        <v>0.05</v>
      </c>
      <c r="BQ710" s="345">
        <f t="shared" ca="1" si="668"/>
        <v>0.08</v>
      </c>
      <c r="BR710" s="344">
        <f t="shared" ca="1" si="669"/>
        <v>0.05</v>
      </c>
      <c r="BS710" s="343">
        <f t="shared" ca="1" si="670"/>
        <v>0.08</v>
      </c>
      <c r="BT710" s="342">
        <f t="shared" ca="1" si="671"/>
        <v>0.08</v>
      </c>
      <c r="BU710" s="147">
        <f t="shared" si="672"/>
        <v>0</v>
      </c>
      <c r="BV710" s="148">
        <f t="shared" si="673"/>
        <v>0</v>
      </c>
      <c r="BW710" s="149">
        <f t="shared" ca="1" si="674"/>
        <v>0.05</v>
      </c>
      <c r="BX710" s="345">
        <f t="shared" ca="1" si="675"/>
        <v>0.08</v>
      </c>
      <c r="BY710" s="344">
        <f t="shared" ca="1" si="676"/>
        <v>0.05</v>
      </c>
      <c r="BZ710" s="343">
        <f t="shared" ca="1" si="677"/>
        <v>0.08</v>
      </c>
      <c r="CA710" s="342">
        <f t="shared" ca="1" si="678"/>
        <v>0.08</v>
      </c>
      <c r="CB710" s="147">
        <f t="shared" si="679"/>
        <v>0</v>
      </c>
      <c r="CC710" s="148">
        <f t="shared" si="680"/>
        <v>0</v>
      </c>
      <c r="CD710" s="149">
        <f t="shared" ca="1" si="681"/>
        <v>0.05</v>
      </c>
      <c r="CE710" s="345">
        <f t="shared" ca="1" si="682"/>
        <v>0.08</v>
      </c>
      <c r="CF710" s="344">
        <f t="shared" ca="1" si="683"/>
        <v>0.05</v>
      </c>
      <c r="CG710" s="343">
        <f t="shared" ca="1" si="684"/>
        <v>0.08</v>
      </c>
      <c r="CH710" s="342">
        <f t="shared" ca="1" si="685"/>
        <v>0.08</v>
      </c>
    </row>
    <row r="711" spans="2:86" s="303" customFormat="1" outlineLevel="1">
      <c r="B711" s="303" t="str">
        <f t="shared" ca="1" si="689"/>
        <v>EP3 LP-S1 LP-M0</v>
      </c>
      <c r="C711" s="346">
        <f t="shared" si="690"/>
        <v>3</v>
      </c>
      <c r="D711" s="346">
        <f t="shared" si="690"/>
        <v>0</v>
      </c>
      <c r="E711" s="346">
        <f t="shared" ca="1" si="690"/>
        <v>1</v>
      </c>
      <c r="F711" s="346">
        <f t="shared" ca="1" si="690"/>
        <v>1</v>
      </c>
      <c r="G711" s="346">
        <f t="shared" si="690"/>
        <v>0</v>
      </c>
      <c r="H711" s="346">
        <f t="shared" si="690"/>
        <v>0</v>
      </c>
      <c r="I711" s="346">
        <f t="shared" si="690"/>
        <v>0</v>
      </c>
      <c r="BM711" s="303">
        <v>49</v>
      </c>
      <c r="BN711" s="147">
        <f t="shared" si="665"/>
        <v>0.04</v>
      </c>
      <c r="BO711" s="148">
        <f t="shared" si="666"/>
        <v>0</v>
      </c>
      <c r="BP711" s="149">
        <f t="shared" ca="1" si="667"/>
        <v>-0.08</v>
      </c>
      <c r="BQ711" s="345">
        <f t="shared" ca="1" si="668"/>
        <v>-0.05</v>
      </c>
      <c r="BR711" s="344">
        <f t="shared" ca="1" si="669"/>
        <v>-0.08</v>
      </c>
      <c r="BS711" s="343">
        <f t="shared" ca="1" si="670"/>
        <v>-0.05</v>
      </c>
      <c r="BT711" s="342">
        <f t="shared" ca="1" si="671"/>
        <v>-0.05</v>
      </c>
      <c r="BU711" s="147">
        <f t="shared" si="672"/>
        <v>0.04</v>
      </c>
      <c r="BV711" s="148">
        <f t="shared" si="673"/>
        <v>0</v>
      </c>
      <c r="BW711" s="149">
        <f t="shared" ca="1" si="674"/>
        <v>-0.08</v>
      </c>
      <c r="BX711" s="345">
        <f t="shared" ca="1" si="675"/>
        <v>-0.05</v>
      </c>
      <c r="BY711" s="344">
        <f t="shared" ca="1" si="676"/>
        <v>-0.08</v>
      </c>
      <c r="BZ711" s="343">
        <f t="shared" ca="1" si="677"/>
        <v>-0.05</v>
      </c>
      <c r="CA711" s="342">
        <f t="shared" ca="1" si="678"/>
        <v>-0.05</v>
      </c>
      <c r="CB711" s="147">
        <f t="shared" si="679"/>
        <v>0.04</v>
      </c>
      <c r="CC711" s="148">
        <f t="shared" si="680"/>
        <v>0</v>
      </c>
      <c r="CD711" s="149">
        <f t="shared" ca="1" si="681"/>
        <v>-0.08</v>
      </c>
      <c r="CE711" s="345">
        <f t="shared" ca="1" si="682"/>
        <v>-0.05</v>
      </c>
      <c r="CF711" s="344">
        <f t="shared" ca="1" si="683"/>
        <v>-0.08</v>
      </c>
      <c r="CG711" s="343">
        <f t="shared" ca="1" si="684"/>
        <v>-0.05</v>
      </c>
      <c r="CH711" s="342">
        <f t="shared" ca="1" si="685"/>
        <v>-0.05</v>
      </c>
    </row>
    <row r="712" spans="2:86" s="303" customFormat="1" outlineLevel="1">
      <c r="B712" s="303" t="str">
        <f t="shared" ca="1" si="689"/>
        <v>EP3 LP-S1 LP-M0</v>
      </c>
      <c r="C712" s="346">
        <f t="shared" si="690"/>
        <v>3</v>
      </c>
      <c r="D712" s="346">
        <f t="shared" si="690"/>
        <v>0</v>
      </c>
      <c r="E712" s="346">
        <f t="shared" ca="1" si="690"/>
        <v>1</v>
      </c>
      <c r="F712" s="346">
        <f t="shared" ca="1" si="690"/>
        <v>2</v>
      </c>
      <c r="G712" s="346">
        <f t="shared" si="690"/>
        <v>0</v>
      </c>
      <c r="H712" s="346">
        <f t="shared" si="690"/>
        <v>0</v>
      </c>
      <c r="I712" s="346">
        <f t="shared" si="690"/>
        <v>0</v>
      </c>
      <c r="BM712" s="303">
        <v>50</v>
      </c>
      <c r="BN712" s="147">
        <f t="shared" si="665"/>
        <v>0.04</v>
      </c>
      <c r="BO712" s="148">
        <f t="shared" si="666"/>
        <v>0</v>
      </c>
      <c r="BP712" s="149">
        <f t="shared" ca="1" si="667"/>
        <v>-0.08</v>
      </c>
      <c r="BQ712" s="345">
        <f t="shared" ca="1" si="668"/>
        <v>0</v>
      </c>
      <c r="BR712" s="344">
        <f t="shared" ca="1" si="669"/>
        <v>-0.08</v>
      </c>
      <c r="BS712" s="343">
        <f t="shared" ca="1" si="670"/>
        <v>0</v>
      </c>
      <c r="BT712" s="342">
        <f t="shared" ca="1" si="671"/>
        <v>0</v>
      </c>
      <c r="BU712" s="147">
        <f t="shared" si="672"/>
        <v>0.04</v>
      </c>
      <c r="BV712" s="148">
        <f t="shared" si="673"/>
        <v>0</v>
      </c>
      <c r="BW712" s="149">
        <f t="shared" ca="1" si="674"/>
        <v>-0.08</v>
      </c>
      <c r="BX712" s="345">
        <f t="shared" ca="1" si="675"/>
        <v>0</v>
      </c>
      <c r="BY712" s="344">
        <f t="shared" ca="1" si="676"/>
        <v>-0.08</v>
      </c>
      <c r="BZ712" s="343">
        <f t="shared" ca="1" si="677"/>
        <v>0</v>
      </c>
      <c r="CA712" s="342">
        <f t="shared" ca="1" si="678"/>
        <v>0</v>
      </c>
      <c r="CB712" s="147">
        <f t="shared" si="679"/>
        <v>0.04</v>
      </c>
      <c r="CC712" s="148">
        <f t="shared" si="680"/>
        <v>0</v>
      </c>
      <c r="CD712" s="149">
        <f t="shared" ca="1" si="681"/>
        <v>-0.08</v>
      </c>
      <c r="CE712" s="345">
        <f t="shared" ca="1" si="682"/>
        <v>0</v>
      </c>
      <c r="CF712" s="344">
        <f t="shared" ca="1" si="683"/>
        <v>-0.08</v>
      </c>
      <c r="CG712" s="343">
        <f t="shared" ca="1" si="684"/>
        <v>0</v>
      </c>
      <c r="CH712" s="342">
        <f t="shared" ca="1" si="685"/>
        <v>0</v>
      </c>
    </row>
    <row r="713" spans="2:86" s="303" customFormat="1" outlineLevel="1">
      <c r="B713" s="303" t="str">
        <f t="shared" ca="1" si="689"/>
        <v>EP3 LP-S1 LP-M0</v>
      </c>
      <c r="C713" s="346">
        <f t="shared" ref="C713:I722" si="691">C313</f>
        <v>3</v>
      </c>
      <c r="D713" s="346">
        <f t="shared" si="691"/>
        <v>0</v>
      </c>
      <c r="E713" s="346">
        <f t="shared" ca="1" si="691"/>
        <v>1</v>
      </c>
      <c r="F713" s="346">
        <f t="shared" ca="1" si="691"/>
        <v>3</v>
      </c>
      <c r="G713" s="346">
        <f t="shared" si="691"/>
        <v>0</v>
      </c>
      <c r="H713" s="346">
        <f t="shared" si="691"/>
        <v>0</v>
      </c>
      <c r="I713" s="346">
        <f t="shared" si="691"/>
        <v>0</v>
      </c>
      <c r="BM713" s="303">
        <v>51</v>
      </c>
      <c r="BN713" s="147">
        <f t="shared" si="665"/>
        <v>0.04</v>
      </c>
      <c r="BO713" s="148">
        <f t="shared" si="666"/>
        <v>0</v>
      </c>
      <c r="BP713" s="149">
        <f t="shared" ca="1" si="667"/>
        <v>-0.08</v>
      </c>
      <c r="BQ713" s="345">
        <f t="shared" ca="1" si="668"/>
        <v>0.04</v>
      </c>
      <c r="BR713" s="344">
        <f t="shared" ca="1" si="669"/>
        <v>-0.08</v>
      </c>
      <c r="BS713" s="343">
        <f t="shared" ca="1" si="670"/>
        <v>0.04</v>
      </c>
      <c r="BT713" s="342">
        <f t="shared" ca="1" si="671"/>
        <v>0.04</v>
      </c>
      <c r="BU713" s="147">
        <f t="shared" si="672"/>
        <v>0.04</v>
      </c>
      <c r="BV713" s="148">
        <f t="shared" si="673"/>
        <v>0</v>
      </c>
      <c r="BW713" s="149">
        <f t="shared" ca="1" si="674"/>
        <v>-0.08</v>
      </c>
      <c r="BX713" s="345">
        <f t="shared" ca="1" si="675"/>
        <v>0.04</v>
      </c>
      <c r="BY713" s="344">
        <f t="shared" ca="1" si="676"/>
        <v>-0.08</v>
      </c>
      <c r="BZ713" s="343">
        <f t="shared" ca="1" si="677"/>
        <v>0.04</v>
      </c>
      <c r="CA713" s="342">
        <f t="shared" ca="1" si="678"/>
        <v>0.04</v>
      </c>
      <c r="CB713" s="147">
        <f t="shared" si="679"/>
        <v>0.04</v>
      </c>
      <c r="CC713" s="148">
        <f t="shared" si="680"/>
        <v>0</v>
      </c>
      <c r="CD713" s="149">
        <f t="shared" ca="1" si="681"/>
        <v>-0.08</v>
      </c>
      <c r="CE713" s="345">
        <f t="shared" ca="1" si="682"/>
        <v>0.04</v>
      </c>
      <c r="CF713" s="344">
        <f t="shared" ca="1" si="683"/>
        <v>-0.08</v>
      </c>
      <c r="CG713" s="343">
        <f t="shared" ca="1" si="684"/>
        <v>0.04</v>
      </c>
      <c r="CH713" s="342">
        <f t="shared" ca="1" si="685"/>
        <v>0.04</v>
      </c>
    </row>
    <row r="714" spans="2:86" s="303" customFormat="1" outlineLevel="1">
      <c r="B714" s="303" t="str">
        <f t="shared" ca="1" si="689"/>
        <v>EP3 LP-S1 LP-M0</v>
      </c>
      <c r="C714" s="346">
        <f t="shared" si="691"/>
        <v>3</v>
      </c>
      <c r="D714" s="346">
        <f t="shared" si="691"/>
        <v>0</v>
      </c>
      <c r="E714" s="346">
        <f t="shared" ca="1" si="691"/>
        <v>1</v>
      </c>
      <c r="F714" s="346">
        <f t="shared" ca="1" si="691"/>
        <v>4</v>
      </c>
      <c r="G714" s="346">
        <f t="shared" si="691"/>
        <v>0</v>
      </c>
      <c r="H714" s="346">
        <f t="shared" si="691"/>
        <v>0</v>
      </c>
      <c r="I714" s="346">
        <f t="shared" si="691"/>
        <v>0</v>
      </c>
      <c r="BM714" s="303">
        <v>52</v>
      </c>
      <c r="BN714" s="147">
        <f t="shared" si="665"/>
        <v>0.04</v>
      </c>
      <c r="BO714" s="148">
        <f t="shared" si="666"/>
        <v>0</v>
      </c>
      <c r="BP714" s="149">
        <f t="shared" ca="1" si="667"/>
        <v>-0.08</v>
      </c>
      <c r="BQ714" s="345">
        <f t="shared" ca="1" si="668"/>
        <v>0.08</v>
      </c>
      <c r="BR714" s="344">
        <f t="shared" ca="1" si="669"/>
        <v>-0.08</v>
      </c>
      <c r="BS714" s="343">
        <f t="shared" ca="1" si="670"/>
        <v>0.08</v>
      </c>
      <c r="BT714" s="342">
        <f t="shared" ca="1" si="671"/>
        <v>0.08</v>
      </c>
      <c r="BU714" s="147">
        <f t="shared" si="672"/>
        <v>0.04</v>
      </c>
      <c r="BV714" s="148">
        <f t="shared" si="673"/>
        <v>0</v>
      </c>
      <c r="BW714" s="149">
        <f t="shared" ca="1" si="674"/>
        <v>-0.08</v>
      </c>
      <c r="BX714" s="345">
        <f t="shared" ca="1" si="675"/>
        <v>0.08</v>
      </c>
      <c r="BY714" s="344">
        <f t="shared" ca="1" si="676"/>
        <v>-0.08</v>
      </c>
      <c r="BZ714" s="343">
        <f t="shared" ca="1" si="677"/>
        <v>0.08</v>
      </c>
      <c r="CA714" s="342">
        <f t="shared" ca="1" si="678"/>
        <v>0.08</v>
      </c>
      <c r="CB714" s="147">
        <f t="shared" si="679"/>
        <v>0.04</v>
      </c>
      <c r="CC714" s="148">
        <f t="shared" si="680"/>
        <v>0</v>
      </c>
      <c r="CD714" s="149">
        <f t="shared" ca="1" si="681"/>
        <v>-0.08</v>
      </c>
      <c r="CE714" s="345">
        <f t="shared" ca="1" si="682"/>
        <v>0.08</v>
      </c>
      <c r="CF714" s="344">
        <f t="shared" ca="1" si="683"/>
        <v>-0.08</v>
      </c>
      <c r="CG714" s="343">
        <f t="shared" ca="1" si="684"/>
        <v>0.08</v>
      </c>
      <c r="CH714" s="342">
        <f t="shared" ca="1" si="685"/>
        <v>0.08</v>
      </c>
    </row>
    <row r="715" spans="2:86" s="303" customFormat="1" outlineLevel="1">
      <c r="B715" s="303" t="str">
        <f t="shared" ca="1" si="689"/>
        <v>EP3 LP-S2 LP-M0</v>
      </c>
      <c r="C715" s="346">
        <f t="shared" si="691"/>
        <v>3</v>
      </c>
      <c r="D715" s="346">
        <f t="shared" si="691"/>
        <v>0</v>
      </c>
      <c r="E715" s="346">
        <f t="shared" ca="1" si="691"/>
        <v>2</v>
      </c>
      <c r="F715" s="346">
        <f t="shared" ca="1" si="691"/>
        <v>1</v>
      </c>
      <c r="G715" s="346">
        <f t="shared" si="691"/>
        <v>0</v>
      </c>
      <c r="H715" s="346">
        <f t="shared" si="691"/>
        <v>0</v>
      </c>
      <c r="I715" s="346">
        <f t="shared" si="691"/>
        <v>0</v>
      </c>
      <c r="BM715" s="303">
        <v>53</v>
      </c>
      <c r="BN715" s="147">
        <f t="shared" si="665"/>
        <v>0.04</v>
      </c>
      <c r="BO715" s="148">
        <f t="shared" si="666"/>
        <v>0</v>
      </c>
      <c r="BP715" s="149">
        <f t="shared" ca="1" si="667"/>
        <v>-0.04</v>
      </c>
      <c r="BQ715" s="345">
        <f t="shared" ca="1" si="668"/>
        <v>-0.05</v>
      </c>
      <c r="BR715" s="344">
        <f t="shared" ca="1" si="669"/>
        <v>-0.04</v>
      </c>
      <c r="BS715" s="343">
        <f t="shared" ca="1" si="670"/>
        <v>-0.05</v>
      </c>
      <c r="BT715" s="342">
        <f t="shared" ca="1" si="671"/>
        <v>-0.05</v>
      </c>
      <c r="BU715" s="147">
        <f t="shared" si="672"/>
        <v>0.04</v>
      </c>
      <c r="BV715" s="148">
        <f t="shared" si="673"/>
        <v>0</v>
      </c>
      <c r="BW715" s="149">
        <f t="shared" ca="1" si="674"/>
        <v>-0.04</v>
      </c>
      <c r="BX715" s="345">
        <f t="shared" ca="1" si="675"/>
        <v>-0.05</v>
      </c>
      <c r="BY715" s="344">
        <f t="shared" ca="1" si="676"/>
        <v>-0.04</v>
      </c>
      <c r="BZ715" s="343">
        <f t="shared" ca="1" si="677"/>
        <v>-0.05</v>
      </c>
      <c r="CA715" s="342">
        <f t="shared" ca="1" si="678"/>
        <v>-0.05</v>
      </c>
      <c r="CB715" s="147">
        <f t="shared" si="679"/>
        <v>0.04</v>
      </c>
      <c r="CC715" s="148">
        <f t="shared" si="680"/>
        <v>0</v>
      </c>
      <c r="CD715" s="149">
        <f t="shared" ca="1" si="681"/>
        <v>-0.04</v>
      </c>
      <c r="CE715" s="345">
        <f t="shared" ca="1" si="682"/>
        <v>-0.05</v>
      </c>
      <c r="CF715" s="344">
        <f t="shared" ca="1" si="683"/>
        <v>-0.04</v>
      </c>
      <c r="CG715" s="343">
        <f t="shared" ca="1" si="684"/>
        <v>-0.05</v>
      </c>
      <c r="CH715" s="342">
        <f t="shared" ca="1" si="685"/>
        <v>-0.05</v>
      </c>
    </row>
    <row r="716" spans="2:86" s="303" customFormat="1" outlineLevel="1">
      <c r="B716" s="303" t="str">
        <f t="shared" ca="1" si="689"/>
        <v>EP3 LP-S2 LP-M0</v>
      </c>
      <c r="C716" s="346">
        <f t="shared" si="691"/>
        <v>3</v>
      </c>
      <c r="D716" s="346">
        <f t="shared" si="691"/>
        <v>0</v>
      </c>
      <c r="E716" s="346">
        <f t="shared" ca="1" si="691"/>
        <v>2</v>
      </c>
      <c r="F716" s="346">
        <f t="shared" ca="1" si="691"/>
        <v>2</v>
      </c>
      <c r="G716" s="346">
        <f t="shared" si="691"/>
        <v>0</v>
      </c>
      <c r="H716" s="346">
        <f t="shared" si="691"/>
        <v>0</v>
      </c>
      <c r="I716" s="346">
        <f t="shared" si="691"/>
        <v>0</v>
      </c>
      <c r="BM716" s="303">
        <v>54</v>
      </c>
      <c r="BN716" s="147">
        <f t="shared" si="665"/>
        <v>0.04</v>
      </c>
      <c r="BO716" s="148">
        <f t="shared" si="666"/>
        <v>0</v>
      </c>
      <c r="BP716" s="149">
        <f t="shared" ca="1" si="667"/>
        <v>-0.04</v>
      </c>
      <c r="BQ716" s="345">
        <f t="shared" ca="1" si="668"/>
        <v>0</v>
      </c>
      <c r="BR716" s="344">
        <f t="shared" ca="1" si="669"/>
        <v>-0.04</v>
      </c>
      <c r="BS716" s="343">
        <f t="shared" ca="1" si="670"/>
        <v>0</v>
      </c>
      <c r="BT716" s="342">
        <f t="shared" ca="1" si="671"/>
        <v>0</v>
      </c>
      <c r="BU716" s="147">
        <f t="shared" si="672"/>
        <v>0.04</v>
      </c>
      <c r="BV716" s="148">
        <f t="shared" si="673"/>
        <v>0</v>
      </c>
      <c r="BW716" s="149">
        <f t="shared" ca="1" si="674"/>
        <v>-0.04</v>
      </c>
      <c r="BX716" s="345">
        <f t="shared" ca="1" si="675"/>
        <v>0</v>
      </c>
      <c r="BY716" s="344">
        <f t="shared" ca="1" si="676"/>
        <v>-0.04</v>
      </c>
      <c r="BZ716" s="343">
        <f t="shared" ca="1" si="677"/>
        <v>0</v>
      </c>
      <c r="CA716" s="342">
        <f t="shared" ca="1" si="678"/>
        <v>0</v>
      </c>
      <c r="CB716" s="147">
        <f t="shared" si="679"/>
        <v>0.04</v>
      </c>
      <c r="CC716" s="148">
        <f t="shared" si="680"/>
        <v>0</v>
      </c>
      <c r="CD716" s="149">
        <f t="shared" ca="1" si="681"/>
        <v>-0.04</v>
      </c>
      <c r="CE716" s="345">
        <f t="shared" ca="1" si="682"/>
        <v>0</v>
      </c>
      <c r="CF716" s="344">
        <f t="shared" ca="1" si="683"/>
        <v>-0.04</v>
      </c>
      <c r="CG716" s="343">
        <f t="shared" ca="1" si="684"/>
        <v>0</v>
      </c>
      <c r="CH716" s="342">
        <f t="shared" ca="1" si="685"/>
        <v>0</v>
      </c>
    </row>
    <row r="717" spans="2:86" s="303" customFormat="1" outlineLevel="1">
      <c r="B717" s="303" t="str">
        <f t="shared" ca="1" si="689"/>
        <v>EP3 LP-S2 LP-M0</v>
      </c>
      <c r="C717" s="346">
        <f t="shared" si="691"/>
        <v>3</v>
      </c>
      <c r="D717" s="346">
        <f t="shared" si="691"/>
        <v>0</v>
      </c>
      <c r="E717" s="346">
        <f t="shared" ca="1" si="691"/>
        <v>2</v>
      </c>
      <c r="F717" s="346">
        <f t="shared" ca="1" si="691"/>
        <v>3</v>
      </c>
      <c r="G717" s="346">
        <f t="shared" si="691"/>
        <v>0</v>
      </c>
      <c r="H717" s="346">
        <f t="shared" si="691"/>
        <v>0</v>
      </c>
      <c r="I717" s="346">
        <f t="shared" si="691"/>
        <v>0</v>
      </c>
      <c r="BM717" s="303">
        <v>55</v>
      </c>
      <c r="BN717" s="147">
        <f t="shared" si="665"/>
        <v>0.04</v>
      </c>
      <c r="BO717" s="148">
        <f t="shared" si="666"/>
        <v>0</v>
      </c>
      <c r="BP717" s="149">
        <f t="shared" ca="1" si="667"/>
        <v>-0.04</v>
      </c>
      <c r="BQ717" s="345">
        <f t="shared" ca="1" si="668"/>
        <v>0.04</v>
      </c>
      <c r="BR717" s="344">
        <f t="shared" ca="1" si="669"/>
        <v>-0.04</v>
      </c>
      <c r="BS717" s="343">
        <f t="shared" ca="1" si="670"/>
        <v>0.04</v>
      </c>
      <c r="BT717" s="342">
        <f t="shared" ca="1" si="671"/>
        <v>0.04</v>
      </c>
      <c r="BU717" s="147">
        <f t="shared" si="672"/>
        <v>0.04</v>
      </c>
      <c r="BV717" s="148">
        <f t="shared" si="673"/>
        <v>0</v>
      </c>
      <c r="BW717" s="149">
        <f t="shared" ca="1" si="674"/>
        <v>-0.04</v>
      </c>
      <c r="BX717" s="345">
        <f t="shared" ca="1" si="675"/>
        <v>0.04</v>
      </c>
      <c r="BY717" s="344">
        <f t="shared" ca="1" si="676"/>
        <v>-0.04</v>
      </c>
      <c r="BZ717" s="343">
        <f t="shared" ca="1" si="677"/>
        <v>0.04</v>
      </c>
      <c r="CA717" s="342">
        <f t="shared" ca="1" si="678"/>
        <v>0.04</v>
      </c>
      <c r="CB717" s="147">
        <f t="shared" si="679"/>
        <v>0.04</v>
      </c>
      <c r="CC717" s="148">
        <f t="shared" si="680"/>
        <v>0</v>
      </c>
      <c r="CD717" s="149">
        <f t="shared" ca="1" si="681"/>
        <v>-0.04</v>
      </c>
      <c r="CE717" s="345">
        <f t="shared" ca="1" si="682"/>
        <v>0.04</v>
      </c>
      <c r="CF717" s="344">
        <f t="shared" ca="1" si="683"/>
        <v>-0.04</v>
      </c>
      <c r="CG717" s="343">
        <f t="shared" ca="1" si="684"/>
        <v>0.04</v>
      </c>
      <c r="CH717" s="342">
        <f t="shared" ca="1" si="685"/>
        <v>0.04</v>
      </c>
    </row>
    <row r="718" spans="2:86" s="303" customFormat="1" outlineLevel="1">
      <c r="B718" s="303" t="str">
        <f t="shared" ca="1" si="689"/>
        <v>EP3 LP-S2 LP-M0</v>
      </c>
      <c r="C718" s="346">
        <f t="shared" si="691"/>
        <v>3</v>
      </c>
      <c r="D718" s="346">
        <f t="shared" si="691"/>
        <v>0</v>
      </c>
      <c r="E718" s="346">
        <f t="shared" ca="1" si="691"/>
        <v>2</v>
      </c>
      <c r="F718" s="346">
        <f t="shared" ca="1" si="691"/>
        <v>4</v>
      </c>
      <c r="G718" s="346">
        <f t="shared" si="691"/>
        <v>0</v>
      </c>
      <c r="H718" s="346">
        <f t="shared" si="691"/>
        <v>0</v>
      </c>
      <c r="I718" s="346">
        <f t="shared" si="691"/>
        <v>0</v>
      </c>
      <c r="BM718" s="303">
        <v>56</v>
      </c>
      <c r="BN718" s="147">
        <f t="shared" si="665"/>
        <v>0.04</v>
      </c>
      <c r="BO718" s="148">
        <f t="shared" si="666"/>
        <v>0</v>
      </c>
      <c r="BP718" s="149">
        <f t="shared" ca="1" si="667"/>
        <v>-0.04</v>
      </c>
      <c r="BQ718" s="345">
        <f t="shared" ca="1" si="668"/>
        <v>0.08</v>
      </c>
      <c r="BR718" s="344">
        <f t="shared" ca="1" si="669"/>
        <v>-0.04</v>
      </c>
      <c r="BS718" s="343">
        <f t="shared" ca="1" si="670"/>
        <v>0.08</v>
      </c>
      <c r="BT718" s="342">
        <f t="shared" ca="1" si="671"/>
        <v>0.08</v>
      </c>
      <c r="BU718" s="147">
        <f t="shared" si="672"/>
        <v>0.04</v>
      </c>
      <c r="BV718" s="148">
        <f t="shared" si="673"/>
        <v>0</v>
      </c>
      <c r="BW718" s="149">
        <f t="shared" ca="1" si="674"/>
        <v>-0.04</v>
      </c>
      <c r="BX718" s="345">
        <f t="shared" ca="1" si="675"/>
        <v>0.08</v>
      </c>
      <c r="BY718" s="344">
        <f t="shared" ca="1" si="676"/>
        <v>-0.04</v>
      </c>
      <c r="BZ718" s="343">
        <f t="shared" ca="1" si="677"/>
        <v>0.08</v>
      </c>
      <c r="CA718" s="342">
        <f t="shared" ca="1" si="678"/>
        <v>0.08</v>
      </c>
      <c r="CB718" s="147">
        <f t="shared" si="679"/>
        <v>0.04</v>
      </c>
      <c r="CC718" s="148">
        <f t="shared" si="680"/>
        <v>0</v>
      </c>
      <c r="CD718" s="149">
        <f t="shared" ca="1" si="681"/>
        <v>-0.04</v>
      </c>
      <c r="CE718" s="345">
        <f t="shared" ca="1" si="682"/>
        <v>0.08</v>
      </c>
      <c r="CF718" s="344">
        <f t="shared" ca="1" si="683"/>
        <v>-0.04</v>
      </c>
      <c r="CG718" s="343">
        <f t="shared" ca="1" si="684"/>
        <v>0.08</v>
      </c>
      <c r="CH718" s="342">
        <f t="shared" ca="1" si="685"/>
        <v>0.08</v>
      </c>
    </row>
    <row r="719" spans="2:86" s="303" customFormat="1" outlineLevel="1">
      <c r="B719" s="303" t="str">
        <f t="shared" ca="1" si="689"/>
        <v>EP3 LP-S3 LP-M0</v>
      </c>
      <c r="C719" s="346">
        <f t="shared" si="691"/>
        <v>3</v>
      </c>
      <c r="D719" s="346">
        <f t="shared" si="691"/>
        <v>0</v>
      </c>
      <c r="E719" s="346">
        <f t="shared" ca="1" si="691"/>
        <v>3</v>
      </c>
      <c r="F719" s="346">
        <f t="shared" ca="1" si="691"/>
        <v>1</v>
      </c>
      <c r="G719" s="346">
        <f t="shared" si="691"/>
        <v>0</v>
      </c>
      <c r="H719" s="346">
        <f t="shared" si="691"/>
        <v>0</v>
      </c>
      <c r="I719" s="346">
        <f t="shared" si="691"/>
        <v>0</v>
      </c>
      <c r="BM719" s="303">
        <v>57</v>
      </c>
      <c r="BN719" s="147">
        <f t="shared" si="665"/>
        <v>0.04</v>
      </c>
      <c r="BO719" s="148">
        <f t="shared" si="666"/>
        <v>0</v>
      </c>
      <c r="BP719" s="149">
        <f t="shared" ca="1" si="667"/>
        <v>0</v>
      </c>
      <c r="BQ719" s="345">
        <f t="shared" ca="1" si="668"/>
        <v>-0.05</v>
      </c>
      <c r="BR719" s="344">
        <f t="shared" ca="1" si="669"/>
        <v>0</v>
      </c>
      <c r="BS719" s="343">
        <f t="shared" ca="1" si="670"/>
        <v>-0.05</v>
      </c>
      <c r="BT719" s="342">
        <f t="shared" ca="1" si="671"/>
        <v>-0.05</v>
      </c>
      <c r="BU719" s="147">
        <f t="shared" si="672"/>
        <v>0.04</v>
      </c>
      <c r="BV719" s="148">
        <f t="shared" si="673"/>
        <v>0</v>
      </c>
      <c r="BW719" s="149">
        <f t="shared" ca="1" si="674"/>
        <v>0</v>
      </c>
      <c r="BX719" s="345">
        <f t="shared" ca="1" si="675"/>
        <v>-0.05</v>
      </c>
      <c r="BY719" s="344">
        <f t="shared" ca="1" si="676"/>
        <v>0</v>
      </c>
      <c r="BZ719" s="343">
        <f t="shared" ca="1" si="677"/>
        <v>-0.05</v>
      </c>
      <c r="CA719" s="342">
        <f t="shared" ca="1" si="678"/>
        <v>-0.05</v>
      </c>
      <c r="CB719" s="147">
        <f t="shared" si="679"/>
        <v>0.04</v>
      </c>
      <c r="CC719" s="148">
        <f t="shared" si="680"/>
        <v>0</v>
      </c>
      <c r="CD719" s="149">
        <f t="shared" ca="1" si="681"/>
        <v>0</v>
      </c>
      <c r="CE719" s="345">
        <f t="shared" ca="1" si="682"/>
        <v>-0.05</v>
      </c>
      <c r="CF719" s="344">
        <f t="shared" ca="1" si="683"/>
        <v>0</v>
      </c>
      <c r="CG719" s="343">
        <f t="shared" ca="1" si="684"/>
        <v>-0.05</v>
      </c>
      <c r="CH719" s="342">
        <f t="shared" ca="1" si="685"/>
        <v>-0.05</v>
      </c>
    </row>
    <row r="720" spans="2:86" s="303" customFormat="1" outlineLevel="1">
      <c r="B720" s="303" t="str">
        <f t="shared" ca="1" si="689"/>
        <v>EP3 LP-S3 LP-M0</v>
      </c>
      <c r="C720" s="346">
        <f t="shared" si="691"/>
        <v>3</v>
      </c>
      <c r="D720" s="346">
        <f t="shared" si="691"/>
        <v>0</v>
      </c>
      <c r="E720" s="346">
        <f t="shared" ca="1" si="691"/>
        <v>3</v>
      </c>
      <c r="F720" s="346">
        <f t="shared" ca="1" si="691"/>
        <v>2</v>
      </c>
      <c r="G720" s="346">
        <f t="shared" si="691"/>
        <v>0</v>
      </c>
      <c r="H720" s="346">
        <f t="shared" si="691"/>
        <v>0</v>
      </c>
      <c r="I720" s="346">
        <f t="shared" si="691"/>
        <v>0</v>
      </c>
      <c r="BM720" s="303">
        <v>58</v>
      </c>
      <c r="BN720" s="147">
        <f t="shared" si="665"/>
        <v>0.04</v>
      </c>
      <c r="BO720" s="148">
        <f t="shared" si="666"/>
        <v>0</v>
      </c>
      <c r="BP720" s="149">
        <f t="shared" ca="1" si="667"/>
        <v>0</v>
      </c>
      <c r="BQ720" s="345">
        <f t="shared" ca="1" si="668"/>
        <v>0</v>
      </c>
      <c r="BR720" s="344">
        <f t="shared" ca="1" si="669"/>
        <v>0</v>
      </c>
      <c r="BS720" s="343">
        <f t="shared" ca="1" si="670"/>
        <v>0</v>
      </c>
      <c r="BT720" s="342">
        <f t="shared" ca="1" si="671"/>
        <v>0</v>
      </c>
      <c r="BU720" s="147">
        <f t="shared" si="672"/>
        <v>0.04</v>
      </c>
      <c r="BV720" s="148">
        <f t="shared" si="673"/>
        <v>0</v>
      </c>
      <c r="BW720" s="149">
        <f t="shared" ca="1" si="674"/>
        <v>0</v>
      </c>
      <c r="BX720" s="345">
        <f t="shared" ca="1" si="675"/>
        <v>0</v>
      </c>
      <c r="BY720" s="344">
        <f t="shared" ca="1" si="676"/>
        <v>0</v>
      </c>
      <c r="BZ720" s="343">
        <f t="shared" ca="1" si="677"/>
        <v>0</v>
      </c>
      <c r="CA720" s="342">
        <f t="shared" ca="1" si="678"/>
        <v>0</v>
      </c>
      <c r="CB720" s="147">
        <f t="shared" si="679"/>
        <v>0.04</v>
      </c>
      <c r="CC720" s="148">
        <f t="shared" si="680"/>
        <v>0</v>
      </c>
      <c r="CD720" s="149">
        <f t="shared" ca="1" si="681"/>
        <v>0</v>
      </c>
      <c r="CE720" s="345">
        <f t="shared" ca="1" si="682"/>
        <v>0</v>
      </c>
      <c r="CF720" s="344">
        <f t="shared" ca="1" si="683"/>
        <v>0</v>
      </c>
      <c r="CG720" s="343">
        <f t="shared" ca="1" si="684"/>
        <v>0</v>
      </c>
      <c r="CH720" s="342">
        <f t="shared" ca="1" si="685"/>
        <v>0</v>
      </c>
    </row>
    <row r="721" spans="2:86" s="303" customFormat="1" outlineLevel="1">
      <c r="B721" s="303" t="str">
        <f t="shared" ca="1" si="689"/>
        <v>EP3 LP-S3 LP-M0</v>
      </c>
      <c r="C721" s="346">
        <f t="shared" si="691"/>
        <v>3</v>
      </c>
      <c r="D721" s="346">
        <f t="shared" si="691"/>
        <v>0</v>
      </c>
      <c r="E721" s="346">
        <f t="shared" ca="1" si="691"/>
        <v>3</v>
      </c>
      <c r="F721" s="346">
        <f t="shared" ca="1" si="691"/>
        <v>3</v>
      </c>
      <c r="G721" s="346">
        <f t="shared" si="691"/>
        <v>0</v>
      </c>
      <c r="H721" s="346">
        <f t="shared" si="691"/>
        <v>0</v>
      </c>
      <c r="I721" s="346">
        <f t="shared" si="691"/>
        <v>0</v>
      </c>
      <c r="BM721" s="303">
        <v>59</v>
      </c>
      <c r="BN721" s="147">
        <f t="shared" si="665"/>
        <v>0.04</v>
      </c>
      <c r="BO721" s="148">
        <f t="shared" si="666"/>
        <v>0</v>
      </c>
      <c r="BP721" s="149">
        <f t="shared" ca="1" si="667"/>
        <v>0</v>
      </c>
      <c r="BQ721" s="345">
        <f t="shared" ca="1" si="668"/>
        <v>0.04</v>
      </c>
      <c r="BR721" s="344">
        <f t="shared" ca="1" si="669"/>
        <v>0</v>
      </c>
      <c r="BS721" s="343">
        <f t="shared" ca="1" si="670"/>
        <v>0.04</v>
      </c>
      <c r="BT721" s="342">
        <f t="shared" ca="1" si="671"/>
        <v>0.04</v>
      </c>
      <c r="BU721" s="147">
        <f t="shared" si="672"/>
        <v>0.04</v>
      </c>
      <c r="BV721" s="148">
        <f t="shared" si="673"/>
        <v>0</v>
      </c>
      <c r="BW721" s="149">
        <f t="shared" ca="1" si="674"/>
        <v>0</v>
      </c>
      <c r="BX721" s="345">
        <f t="shared" ca="1" si="675"/>
        <v>0.04</v>
      </c>
      <c r="BY721" s="344">
        <f t="shared" ca="1" si="676"/>
        <v>0</v>
      </c>
      <c r="BZ721" s="343">
        <f t="shared" ca="1" si="677"/>
        <v>0.04</v>
      </c>
      <c r="CA721" s="342">
        <f t="shared" ca="1" si="678"/>
        <v>0.04</v>
      </c>
      <c r="CB721" s="147">
        <f t="shared" si="679"/>
        <v>0.04</v>
      </c>
      <c r="CC721" s="148">
        <f t="shared" si="680"/>
        <v>0</v>
      </c>
      <c r="CD721" s="149">
        <f t="shared" ca="1" si="681"/>
        <v>0</v>
      </c>
      <c r="CE721" s="345">
        <f t="shared" ca="1" si="682"/>
        <v>0.04</v>
      </c>
      <c r="CF721" s="344">
        <f t="shared" ca="1" si="683"/>
        <v>0</v>
      </c>
      <c r="CG721" s="343">
        <f t="shared" ca="1" si="684"/>
        <v>0.04</v>
      </c>
      <c r="CH721" s="342">
        <f t="shared" ca="1" si="685"/>
        <v>0.04</v>
      </c>
    </row>
    <row r="722" spans="2:86" s="303" customFormat="1" outlineLevel="1">
      <c r="B722" s="303" t="str">
        <f t="shared" ca="1" si="689"/>
        <v>EP3 LP-S3 LP-M0</v>
      </c>
      <c r="C722" s="346">
        <f t="shared" si="691"/>
        <v>3</v>
      </c>
      <c r="D722" s="346">
        <f t="shared" si="691"/>
        <v>0</v>
      </c>
      <c r="E722" s="346">
        <f t="shared" ca="1" si="691"/>
        <v>3</v>
      </c>
      <c r="F722" s="346">
        <f t="shared" ca="1" si="691"/>
        <v>4</v>
      </c>
      <c r="G722" s="346">
        <f t="shared" si="691"/>
        <v>0</v>
      </c>
      <c r="H722" s="346">
        <f t="shared" si="691"/>
        <v>0</v>
      </c>
      <c r="I722" s="346">
        <f t="shared" si="691"/>
        <v>0</v>
      </c>
      <c r="BM722" s="303">
        <v>60</v>
      </c>
      <c r="BN722" s="147">
        <f t="shared" si="665"/>
        <v>0.04</v>
      </c>
      <c r="BO722" s="148">
        <f t="shared" si="666"/>
        <v>0</v>
      </c>
      <c r="BP722" s="149">
        <f t="shared" ca="1" si="667"/>
        <v>0</v>
      </c>
      <c r="BQ722" s="345">
        <f t="shared" ca="1" si="668"/>
        <v>0.08</v>
      </c>
      <c r="BR722" s="344">
        <f t="shared" ca="1" si="669"/>
        <v>0</v>
      </c>
      <c r="BS722" s="343">
        <f t="shared" ca="1" si="670"/>
        <v>0.08</v>
      </c>
      <c r="BT722" s="342">
        <f t="shared" ca="1" si="671"/>
        <v>0.08</v>
      </c>
      <c r="BU722" s="147">
        <f t="shared" si="672"/>
        <v>0.04</v>
      </c>
      <c r="BV722" s="148">
        <f t="shared" si="673"/>
        <v>0</v>
      </c>
      <c r="BW722" s="149">
        <f t="shared" ca="1" si="674"/>
        <v>0</v>
      </c>
      <c r="BX722" s="345">
        <f t="shared" ca="1" si="675"/>
        <v>0.08</v>
      </c>
      <c r="BY722" s="344">
        <f t="shared" ca="1" si="676"/>
        <v>0</v>
      </c>
      <c r="BZ722" s="343">
        <f t="shared" ca="1" si="677"/>
        <v>0.08</v>
      </c>
      <c r="CA722" s="342">
        <f t="shared" ca="1" si="678"/>
        <v>0.08</v>
      </c>
      <c r="CB722" s="147">
        <f t="shared" si="679"/>
        <v>0.04</v>
      </c>
      <c r="CC722" s="148">
        <f t="shared" si="680"/>
        <v>0</v>
      </c>
      <c r="CD722" s="149">
        <f t="shared" ca="1" si="681"/>
        <v>0</v>
      </c>
      <c r="CE722" s="345">
        <f t="shared" ca="1" si="682"/>
        <v>0.08</v>
      </c>
      <c r="CF722" s="344">
        <f t="shared" ca="1" si="683"/>
        <v>0</v>
      </c>
      <c r="CG722" s="343">
        <f t="shared" ca="1" si="684"/>
        <v>0.08</v>
      </c>
      <c r="CH722" s="342">
        <f t="shared" ca="1" si="685"/>
        <v>0.08</v>
      </c>
    </row>
    <row r="723" spans="2:86" s="303" customFormat="1" outlineLevel="1">
      <c r="B723" s="303" t="str">
        <f t="shared" ca="1" si="689"/>
        <v>EP3 LP-S4 LP-M0</v>
      </c>
      <c r="C723" s="346">
        <f t="shared" ref="C723:I732" si="692">C323</f>
        <v>3</v>
      </c>
      <c r="D723" s="346">
        <f t="shared" si="692"/>
        <v>0</v>
      </c>
      <c r="E723" s="346">
        <f t="shared" ca="1" si="692"/>
        <v>4</v>
      </c>
      <c r="F723" s="346">
        <f t="shared" ca="1" si="692"/>
        <v>1</v>
      </c>
      <c r="G723" s="346">
        <f t="shared" si="692"/>
        <v>0</v>
      </c>
      <c r="H723" s="346">
        <f t="shared" si="692"/>
        <v>0</v>
      </c>
      <c r="I723" s="346">
        <f t="shared" si="692"/>
        <v>0</v>
      </c>
      <c r="BM723" s="303">
        <v>61</v>
      </c>
      <c r="BN723" s="147">
        <f t="shared" si="665"/>
        <v>0.04</v>
      </c>
      <c r="BO723" s="148">
        <f t="shared" si="666"/>
        <v>0</v>
      </c>
      <c r="BP723" s="149">
        <f t="shared" ca="1" si="667"/>
        <v>0.05</v>
      </c>
      <c r="BQ723" s="345">
        <f t="shared" ca="1" si="668"/>
        <v>-0.05</v>
      </c>
      <c r="BR723" s="344">
        <f t="shared" ca="1" si="669"/>
        <v>0.05</v>
      </c>
      <c r="BS723" s="343">
        <f t="shared" ca="1" si="670"/>
        <v>-0.05</v>
      </c>
      <c r="BT723" s="342">
        <f t="shared" ca="1" si="671"/>
        <v>-0.05</v>
      </c>
      <c r="BU723" s="147">
        <f t="shared" si="672"/>
        <v>0.04</v>
      </c>
      <c r="BV723" s="148">
        <f t="shared" si="673"/>
        <v>0</v>
      </c>
      <c r="BW723" s="149">
        <f t="shared" ca="1" si="674"/>
        <v>0.05</v>
      </c>
      <c r="BX723" s="345">
        <f t="shared" ca="1" si="675"/>
        <v>-0.05</v>
      </c>
      <c r="BY723" s="344">
        <f t="shared" ca="1" si="676"/>
        <v>0.05</v>
      </c>
      <c r="BZ723" s="343">
        <f t="shared" ca="1" si="677"/>
        <v>-0.05</v>
      </c>
      <c r="CA723" s="342">
        <f t="shared" ca="1" si="678"/>
        <v>-0.05</v>
      </c>
      <c r="CB723" s="147">
        <f t="shared" si="679"/>
        <v>0.04</v>
      </c>
      <c r="CC723" s="148">
        <f t="shared" si="680"/>
        <v>0</v>
      </c>
      <c r="CD723" s="149">
        <f t="shared" ca="1" si="681"/>
        <v>0.05</v>
      </c>
      <c r="CE723" s="345">
        <f t="shared" ca="1" si="682"/>
        <v>-0.05</v>
      </c>
      <c r="CF723" s="344">
        <f t="shared" ca="1" si="683"/>
        <v>0.05</v>
      </c>
      <c r="CG723" s="343">
        <f t="shared" ca="1" si="684"/>
        <v>-0.05</v>
      </c>
      <c r="CH723" s="342">
        <f t="shared" ca="1" si="685"/>
        <v>-0.05</v>
      </c>
    </row>
    <row r="724" spans="2:86" s="303" customFormat="1" outlineLevel="1">
      <c r="B724" s="303" t="str">
        <f t="shared" ca="1" si="689"/>
        <v>EP3 LP-S4 LP-M0</v>
      </c>
      <c r="C724" s="346">
        <f t="shared" si="692"/>
        <v>3</v>
      </c>
      <c r="D724" s="346">
        <f t="shared" si="692"/>
        <v>0</v>
      </c>
      <c r="E724" s="346">
        <f t="shared" ca="1" si="692"/>
        <v>4</v>
      </c>
      <c r="F724" s="346">
        <f t="shared" ca="1" si="692"/>
        <v>2</v>
      </c>
      <c r="G724" s="346">
        <f t="shared" si="692"/>
        <v>0</v>
      </c>
      <c r="H724" s="346">
        <f t="shared" si="692"/>
        <v>0</v>
      </c>
      <c r="I724" s="346">
        <f t="shared" si="692"/>
        <v>0</v>
      </c>
      <c r="BM724" s="303">
        <v>62</v>
      </c>
      <c r="BN724" s="147">
        <f t="shared" si="665"/>
        <v>0.04</v>
      </c>
      <c r="BO724" s="148">
        <f t="shared" si="666"/>
        <v>0</v>
      </c>
      <c r="BP724" s="149">
        <f t="shared" ca="1" si="667"/>
        <v>0.05</v>
      </c>
      <c r="BQ724" s="345">
        <f t="shared" ca="1" si="668"/>
        <v>0</v>
      </c>
      <c r="BR724" s="344">
        <f t="shared" ca="1" si="669"/>
        <v>0.05</v>
      </c>
      <c r="BS724" s="343">
        <f t="shared" ca="1" si="670"/>
        <v>0</v>
      </c>
      <c r="BT724" s="342">
        <f t="shared" ca="1" si="671"/>
        <v>0</v>
      </c>
      <c r="BU724" s="147">
        <f t="shared" si="672"/>
        <v>0.04</v>
      </c>
      <c r="BV724" s="148">
        <f t="shared" si="673"/>
        <v>0</v>
      </c>
      <c r="BW724" s="149">
        <f t="shared" ca="1" si="674"/>
        <v>0.05</v>
      </c>
      <c r="BX724" s="345">
        <f t="shared" ca="1" si="675"/>
        <v>0</v>
      </c>
      <c r="BY724" s="344">
        <f t="shared" ca="1" si="676"/>
        <v>0.05</v>
      </c>
      <c r="BZ724" s="343">
        <f t="shared" ca="1" si="677"/>
        <v>0</v>
      </c>
      <c r="CA724" s="342">
        <f t="shared" ca="1" si="678"/>
        <v>0</v>
      </c>
      <c r="CB724" s="147">
        <f t="shared" si="679"/>
        <v>0.04</v>
      </c>
      <c r="CC724" s="148">
        <f t="shared" si="680"/>
        <v>0</v>
      </c>
      <c r="CD724" s="149">
        <f t="shared" ca="1" si="681"/>
        <v>0.05</v>
      </c>
      <c r="CE724" s="345">
        <f t="shared" ca="1" si="682"/>
        <v>0</v>
      </c>
      <c r="CF724" s="344">
        <f t="shared" ca="1" si="683"/>
        <v>0.05</v>
      </c>
      <c r="CG724" s="343">
        <f t="shared" ca="1" si="684"/>
        <v>0</v>
      </c>
      <c r="CH724" s="342">
        <f t="shared" ca="1" si="685"/>
        <v>0</v>
      </c>
    </row>
    <row r="725" spans="2:86" s="303" customFormat="1" outlineLevel="1">
      <c r="B725" s="303" t="str">
        <f t="shared" ca="1" si="689"/>
        <v>EP3 LP-S4 LP-M0</v>
      </c>
      <c r="C725" s="346">
        <f t="shared" si="692"/>
        <v>3</v>
      </c>
      <c r="D725" s="346">
        <f t="shared" si="692"/>
        <v>0</v>
      </c>
      <c r="E725" s="346">
        <f t="shared" ca="1" si="692"/>
        <v>4</v>
      </c>
      <c r="F725" s="346">
        <f t="shared" ca="1" si="692"/>
        <v>3</v>
      </c>
      <c r="G725" s="346">
        <f t="shared" si="692"/>
        <v>0</v>
      </c>
      <c r="H725" s="346">
        <f t="shared" si="692"/>
        <v>0</v>
      </c>
      <c r="I725" s="346">
        <f t="shared" si="692"/>
        <v>0</v>
      </c>
      <c r="BM725" s="303">
        <v>63</v>
      </c>
      <c r="BN725" s="147">
        <f t="shared" si="665"/>
        <v>0.04</v>
      </c>
      <c r="BO725" s="148">
        <f t="shared" si="666"/>
        <v>0</v>
      </c>
      <c r="BP725" s="149">
        <f t="shared" ca="1" si="667"/>
        <v>0.05</v>
      </c>
      <c r="BQ725" s="345">
        <f t="shared" ca="1" si="668"/>
        <v>0.04</v>
      </c>
      <c r="BR725" s="344">
        <f t="shared" ca="1" si="669"/>
        <v>0.05</v>
      </c>
      <c r="BS725" s="343">
        <f t="shared" ca="1" si="670"/>
        <v>0.04</v>
      </c>
      <c r="BT725" s="342">
        <f t="shared" ca="1" si="671"/>
        <v>0.04</v>
      </c>
      <c r="BU725" s="147">
        <f t="shared" si="672"/>
        <v>0.04</v>
      </c>
      <c r="BV725" s="148">
        <f t="shared" si="673"/>
        <v>0</v>
      </c>
      <c r="BW725" s="149">
        <f t="shared" ca="1" si="674"/>
        <v>0.05</v>
      </c>
      <c r="BX725" s="345">
        <f t="shared" ca="1" si="675"/>
        <v>0.04</v>
      </c>
      <c r="BY725" s="344">
        <f t="shared" ca="1" si="676"/>
        <v>0.05</v>
      </c>
      <c r="BZ725" s="343">
        <f t="shared" ca="1" si="677"/>
        <v>0.04</v>
      </c>
      <c r="CA725" s="342">
        <f t="shared" ca="1" si="678"/>
        <v>0.04</v>
      </c>
      <c r="CB725" s="147">
        <f t="shared" si="679"/>
        <v>0.04</v>
      </c>
      <c r="CC725" s="148">
        <f t="shared" si="680"/>
        <v>0</v>
      </c>
      <c r="CD725" s="149">
        <f t="shared" ca="1" si="681"/>
        <v>0.05</v>
      </c>
      <c r="CE725" s="345">
        <f t="shared" ca="1" si="682"/>
        <v>0.04</v>
      </c>
      <c r="CF725" s="344">
        <f t="shared" ca="1" si="683"/>
        <v>0.05</v>
      </c>
      <c r="CG725" s="343">
        <f t="shared" ca="1" si="684"/>
        <v>0.04</v>
      </c>
      <c r="CH725" s="342">
        <f t="shared" ca="1" si="685"/>
        <v>0.04</v>
      </c>
    </row>
    <row r="726" spans="2:86" s="303" customFormat="1" outlineLevel="1">
      <c r="B726" s="303" t="str">
        <f t="shared" ca="1" si="689"/>
        <v>EP3 LP-S4 LP-M0</v>
      </c>
      <c r="C726" s="346">
        <f t="shared" si="692"/>
        <v>3</v>
      </c>
      <c r="D726" s="346">
        <f t="shared" si="692"/>
        <v>0</v>
      </c>
      <c r="E726" s="346">
        <f t="shared" ca="1" si="692"/>
        <v>4</v>
      </c>
      <c r="F726" s="346">
        <f t="shared" ca="1" si="692"/>
        <v>4</v>
      </c>
      <c r="G726" s="346">
        <f t="shared" si="692"/>
        <v>0</v>
      </c>
      <c r="H726" s="346">
        <f t="shared" si="692"/>
        <v>0</v>
      </c>
      <c r="I726" s="346">
        <f t="shared" si="692"/>
        <v>0</v>
      </c>
      <c r="BM726" s="303">
        <v>64</v>
      </c>
      <c r="BN726" s="147">
        <f t="shared" si="665"/>
        <v>0.04</v>
      </c>
      <c r="BO726" s="148">
        <f t="shared" si="666"/>
        <v>0</v>
      </c>
      <c r="BP726" s="149">
        <f t="shared" ca="1" si="667"/>
        <v>0.05</v>
      </c>
      <c r="BQ726" s="345">
        <f t="shared" ca="1" si="668"/>
        <v>0.08</v>
      </c>
      <c r="BR726" s="344">
        <f t="shared" ca="1" si="669"/>
        <v>0.05</v>
      </c>
      <c r="BS726" s="343">
        <f t="shared" ca="1" si="670"/>
        <v>0.08</v>
      </c>
      <c r="BT726" s="342">
        <f t="shared" ca="1" si="671"/>
        <v>0.08</v>
      </c>
      <c r="BU726" s="147">
        <f t="shared" si="672"/>
        <v>0.04</v>
      </c>
      <c r="BV726" s="148">
        <f t="shared" si="673"/>
        <v>0</v>
      </c>
      <c r="BW726" s="149">
        <f t="shared" ca="1" si="674"/>
        <v>0.05</v>
      </c>
      <c r="BX726" s="345">
        <f t="shared" ca="1" si="675"/>
        <v>0.08</v>
      </c>
      <c r="BY726" s="344">
        <f t="shared" ca="1" si="676"/>
        <v>0.05</v>
      </c>
      <c r="BZ726" s="343">
        <f t="shared" ca="1" si="677"/>
        <v>0.08</v>
      </c>
      <c r="CA726" s="342">
        <f t="shared" ca="1" si="678"/>
        <v>0.08</v>
      </c>
      <c r="CB726" s="147">
        <f t="shared" si="679"/>
        <v>0.04</v>
      </c>
      <c r="CC726" s="148">
        <f t="shared" si="680"/>
        <v>0</v>
      </c>
      <c r="CD726" s="149">
        <f t="shared" ca="1" si="681"/>
        <v>0.05</v>
      </c>
      <c r="CE726" s="345">
        <f t="shared" ca="1" si="682"/>
        <v>0.08</v>
      </c>
      <c r="CF726" s="344">
        <f t="shared" ca="1" si="683"/>
        <v>0.05</v>
      </c>
      <c r="CG726" s="343">
        <f t="shared" ca="1" si="684"/>
        <v>0.08</v>
      </c>
      <c r="CH726" s="342">
        <f t="shared" ca="1" si="685"/>
        <v>0.08</v>
      </c>
    </row>
    <row r="727" spans="2:86" s="303" customFormat="1" outlineLevel="1">
      <c r="B727" s="303" t="str">
        <f t="shared" ref="B727:B742" ca="1" si="693">"EP"&amp;$C727&amp;" LP-S"&amp;$E727&amp;" LP-M"&amp;$I727</f>
        <v>EP4 LP-S1 LP-M0</v>
      </c>
      <c r="C727" s="346">
        <f t="shared" si="692"/>
        <v>4</v>
      </c>
      <c r="D727" s="346">
        <f t="shared" si="692"/>
        <v>0</v>
      </c>
      <c r="E727" s="346">
        <f t="shared" ca="1" si="692"/>
        <v>1</v>
      </c>
      <c r="F727" s="346">
        <f t="shared" ca="1" si="692"/>
        <v>1</v>
      </c>
      <c r="G727" s="346">
        <f t="shared" si="692"/>
        <v>0</v>
      </c>
      <c r="H727" s="346">
        <f t="shared" si="692"/>
        <v>0</v>
      </c>
      <c r="I727" s="346">
        <f t="shared" si="692"/>
        <v>0</v>
      </c>
      <c r="BM727" s="303">
        <v>65</v>
      </c>
      <c r="BN727" s="147">
        <f t="shared" ref="BN727:BN790" si="694">IF($C727=0,0,INDEX($M$663:$M$666,$C727,1))</f>
        <v>0.08</v>
      </c>
      <c r="BO727" s="148">
        <f t="shared" ref="BO727:BO790" si="695">IF($D727=0,0,INDEX($N$663:$N$666,$D727,1))</f>
        <v>0</v>
      </c>
      <c r="BP727" s="149">
        <f t="shared" ref="BP727:BP790" ca="1" si="696">IF($E727=0,BO727,INDEX($O$663:$O$666,$E727,1))</f>
        <v>-0.08</v>
      </c>
      <c r="BQ727" s="345">
        <f t="shared" ref="BQ727:BQ790" ca="1" si="697">IF($F727=0,BO727,INDEX($P$663:$P$666,$F727,1))</f>
        <v>-0.05</v>
      </c>
      <c r="BR727" s="344">
        <f t="shared" ref="BR727:BR790" ca="1" si="698">IF($G727=0,BP727,INDEX($O$663:$O$666,$G727,1))</f>
        <v>-0.08</v>
      </c>
      <c r="BS727" s="343">
        <f t="shared" ref="BS727:BS790" ca="1" si="699">IF($H727=0,BQ727,INDEX($P$663:$P$666,$H727,1))</f>
        <v>-0.05</v>
      </c>
      <c r="BT727" s="342">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345">
        <f t="shared" ref="BX727:BX790" ca="1" si="704">IF($F727=0,BV727,INDEX($P$663:$P$666,$F727,1))</f>
        <v>-0.05</v>
      </c>
      <c r="BY727" s="344">
        <f t="shared" ref="BY727:BY790" ca="1" si="705">IF($G727=0,BW727,INDEX($O$663:$O$666,$G727,1))</f>
        <v>-0.08</v>
      </c>
      <c r="BZ727" s="343">
        <f t="shared" ref="BZ727:BZ790" ca="1" si="706">IF($H727=0,BX727,INDEX($P$663:$P$666,$H727,1))</f>
        <v>-0.05</v>
      </c>
      <c r="CA727" s="342">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345">
        <f t="shared" ref="CE727:CE790" ca="1" si="711">IF($F727=0,CC727,INDEX($P$663:$P$666,$F727,1))</f>
        <v>-0.05</v>
      </c>
      <c r="CF727" s="344">
        <f t="shared" ref="CF727:CF790" ca="1" si="712">IF($G727=0,CD727,INDEX($O$663:$O$666,$G727,1))</f>
        <v>-0.08</v>
      </c>
      <c r="CG727" s="343">
        <f t="shared" ref="CG727:CG790" ca="1" si="713">IF($H727=0,CE727,INDEX($P$663:$P$666,$H727,1))</f>
        <v>-0.05</v>
      </c>
      <c r="CH727" s="342">
        <f t="shared" ref="CH727:CH790" ca="1" si="714">IF($I727=0,CE727,INDEX($Q$663:$Q$666,$I727,1))</f>
        <v>-0.05</v>
      </c>
    </row>
    <row r="728" spans="2:86" s="303" customFormat="1" outlineLevel="1">
      <c r="B728" s="303" t="str">
        <f t="shared" ca="1" si="693"/>
        <v>EP4 LP-S1 LP-M0</v>
      </c>
      <c r="C728" s="346">
        <f t="shared" si="692"/>
        <v>4</v>
      </c>
      <c r="D728" s="346">
        <f t="shared" si="692"/>
        <v>0</v>
      </c>
      <c r="E728" s="346">
        <f t="shared" ca="1" si="692"/>
        <v>1</v>
      </c>
      <c r="F728" s="346">
        <f t="shared" ca="1" si="692"/>
        <v>2</v>
      </c>
      <c r="G728" s="346">
        <f t="shared" si="692"/>
        <v>0</v>
      </c>
      <c r="H728" s="346">
        <f t="shared" si="692"/>
        <v>0</v>
      </c>
      <c r="I728" s="346">
        <f t="shared" si="692"/>
        <v>0</v>
      </c>
      <c r="BM728" s="303">
        <v>66</v>
      </c>
      <c r="BN728" s="147">
        <f t="shared" si="694"/>
        <v>0.08</v>
      </c>
      <c r="BO728" s="148">
        <f t="shared" si="695"/>
        <v>0</v>
      </c>
      <c r="BP728" s="149">
        <f t="shared" ca="1" si="696"/>
        <v>-0.08</v>
      </c>
      <c r="BQ728" s="345">
        <f t="shared" ca="1" si="697"/>
        <v>0</v>
      </c>
      <c r="BR728" s="344">
        <f t="shared" ca="1" si="698"/>
        <v>-0.08</v>
      </c>
      <c r="BS728" s="343">
        <f t="shared" ca="1" si="699"/>
        <v>0</v>
      </c>
      <c r="BT728" s="342">
        <f t="shared" ca="1" si="700"/>
        <v>0</v>
      </c>
      <c r="BU728" s="147">
        <f t="shared" si="701"/>
        <v>0.08</v>
      </c>
      <c r="BV728" s="148">
        <f t="shared" si="702"/>
        <v>0</v>
      </c>
      <c r="BW728" s="149">
        <f t="shared" ca="1" si="703"/>
        <v>-0.08</v>
      </c>
      <c r="BX728" s="345">
        <f t="shared" ca="1" si="704"/>
        <v>0</v>
      </c>
      <c r="BY728" s="344">
        <f t="shared" ca="1" si="705"/>
        <v>-0.08</v>
      </c>
      <c r="BZ728" s="343">
        <f t="shared" ca="1" si="706"/>
        <v>0</v>
      </c>
      <c r="CA728" s="342">
        <f t="shared" ca="1" si="707"/>
        <v>0</v>
      </c>
      <c r="CB728" s="147">
        <f t="shared" si="708"/>
        <v>0.08</v>
      </c>
      <c r="CC728" s="148">
        <f t="shared" si="709"/>
        <v>0</v>
      </c>
      <c r="CD728" s="149">
        <f t="shared" ca="1" si="710"/>
        <v>-0.08</v>
      </c>
      <c r="CE728" s="345">
        <f t="shared" ca="1" si="711"/>
        <v>0</v>
      </c>
      <c r="CF728" s="344">
        <f t="shared" ca="1" si="712"/>
        <v>-0.08</v>
      </c>
      <c r="CG728" s="343">
        <f t="shared" ca="1" si="713"/>
        <v>0</v>
      </c>
      <c r="CH728" s="342">
        <f t="shared" ca="1" si="714"/>
        <v>0</v>
      </c>
    </row>
    <row r="729" spans="2:86" s="303" customFormat="1" outlineLevel="1">
      <c r="B729" s="303" t="str">
        <f t="shared" ca="1" si="693"/>
        <v>EP4 LP-S1 LP-M0</v>
      </c>
      <c r="C729" s="346">
        <f t="shared" si="692"/>
        <v>4</v>
      </c>
      <c r="D729" s="346">
        <f t="shared" si="692"/>
        <v>0</v>
      </c>
      <c r="E729" s="346">
        <f t="shared" ca="1" si="692"/>
        <v>1</v>
      </c>
      <c r="F729" s="346">
        <f t="shared" ca="1" si="692"/>
        <v>3</v>
      </c>
      <c r="G729" s="346">
        <f t="shared" si="692"/>
        <v>0</v>
      </c>
      <c r="H729" s="346">
        <f t="shared" si="692"/>
        <v>0</v>
      </c>
      <c r="I729" s="346">
        <f t="shared" si="692"/>
        <v>0</v>
      </c>
      <c r="BM729" s="303">
        <v>67</v>
      </c>
      <c r="BN729" s="147">
        <f t="shared" si="694"/>
        <v>0.08</v>
      </c>
      <c r="BO729" s="148">
        <f t="shared" si="695"/>
        <v>0</v>
      </c>
      <c r="BP729" s="149">
        <f t="shared" ca="1" si="696"/>
        <v>-0.08</v>
      </c>
      <c r="BQ729" s="345">
        <f t="shared" ca="1" si="697"/>
        <v>0.04</v>
      </c>
      <c r="BR729" s="344">
        <f t="shared" ca="1" si="698"/>
        <v>-0.08</v>
      </c>
      <c r="BS729" s="343">
        <f t="shared" ca="1" si="699"/>
        <v>0.04</v>
      </c>
      <c r="BT729" s="342">
        <f t="shared" ca="1" si="700"/>
        <v>0.04</v>
      </c>
      <c r="BU729" s="147">
        <f t="shared" si="701"/>
        <v>0.08</v>
      </c>
      <c r="BV729" s="148">
        <f t="shared" si="702"/>
        <v>0</v>
      </c>
      <c r="BW729" s="149">
        <f t="shared" ca="1" si="703"/>
        <v>-0.08</v>
      </c>
      <c r="BX729" s="345">
        <f t="shared" ca="1" si="704"/>
        <v>0.04</v>
      </c>
      <c r="BY729" s="344">
        <f t="shared" ca="1" si="705"/>
        <v>-0.08</v>
      </c>
      <c r="BZ729" s="343">
        <f t="shared" ca="1" si="706"/>
        <v>0.04</v>
      </c>
      <c r="CA729" s="342">
        <f t="shared" ca="1" si="707"/>
        <v>0.04</v>
      </c>
      <c r="CB729" s="147">
        <f t="shared" si="708"/>
        <v>0.08</v>
      </c>
      <c r="CC729" s="148">
        <f t="shared" si="709"/>
        <v>0</v>
      </c>
      <c r="CD729" s="149">
        <f t="shared" ca="1" si="710"/>
        <v>-0.08</v>
      </c>
      <c r="CE729" s="345">
        <f t="shared" ca="1" si="711"/>
        <v>0.04</v>
      </c>
      <c r="CF729" s="344">
        <f t="shared" ca="1" si="712"/>
        <v>-0.08</v>
      </c>
      <c r="CG729" s="343">
        <f t="shared" ca="1" si="713"/>
        <v>0.04</v>
      </c>
      <c r="CH729" s="342">
        <f t="shared" ca="1" si="714"/>
        <v>0.04</v>
      </c>
    </row>
    <row r="730" spans="2:86" s="303" customFormat="1" outlineLevel="1">
      <c r="B730" s="303" t="str">
        <f t="shared" ca="1" si="693"/>
        <v>EP4 LP-S1 LP-M0</v>
      </c>
      <c r="C730" s="346">
        <f t="shared" si="692"/>
        <v>4</v>
      </c>
      <c r="D730" s="346">
        <f t="shared" si="692"/>
        <v>0</v>
      </c>
      <c r="E730" s="346">
        <f t="shared" ca="1" si="692"/>
        <v>1</v>
      </c>
      <c r="F730" s="346">
        <f t="shared" ca="1" si="692"/>
        <v>4</v>
      </c>
      <c r="G730" s="346">
        <f t="shared" si="692"/>
        <v>0</v>
      </c>
      <c r="H730" s="346">
        <f t="shared" si="692"/>
        <v>0</v>
      </c>
      <c r="I730" s="346">
        <f t="shared" si="692"/>
        <v>0</v>
      </c>
      <c r="BM730" s="303">
        <v>68</v>
      </c>
      <c r="BN730" s="147">
        <f t="shared" si="694"/>
        <v>0.08</v>
      </c>
      <c r="BO730" s="148">
        <f t="shared" si="695"/>
        <v>0</v>
      </c>
      <c r="BP730" s="149">
        <f t="shared" ca="1" si="696"/>
        <v>-0.08</v>
      </c>
      <c r="BQ730" s="345">
        <f t="shared" ca="1" si="697"/>
        <v>0.08</v>
      </c>
      <c r="BR730" s="344">
        <f t="shared" ca="1" si="698"/>
        <v>-0.08</v>
      </c>
      <c r="BS730" s="343">
        <f t="shared" ca="1" si="699"/>
        <v>0.08</v>
      </c>
      <c r="BT730" s="342">
        <f t="shared" ca="1" si="700"/>
        <v>0.08</v>
      </c>
      <c r="BU730" s="147">
        <f t="shared" si="701"/>
        <v>0.08</v>
      </c>
      <c r="BV730" s="148">
        <f t="shared" si="702"/>
        <v>0</v>
      </c>
      <c r="BW730" s="149">
        <f t="shared" ca="1" si="703"/>
        <v>-0.08</v>
      </c>
      <c r="BX730" s="345">
        <f t="shared" ca="1" si="704"/>
        <v>0.08</v>
      </c>
      <c r="BY730" s="344">
        <f t="shared" ca="1" si="705"/>
        <v>-0.08</v>
      </c>
      <c r="BZ730" s="343">
        <f t="shared" ca="1" si="706"/>
        <v>0.08</v>
      </c>
      <c r="CA730" s="342">
        <f t="shared" ca="1" si="707"/>
        <v>0.08</v>
      </c>
      <c r="CB730" s="147">
        <f t="shared" si="708"/>
        <v>0.08</v>
      </c>
      <c r="CC730" s="148">
        <f t="shared" si="709"/>
        <v>0</v>
      </c>
      <c r="CD730" s="149">
        <f t="shared" ca="1" si="710"/>
        <v>-0.08</v>
      </c>
      <c r="CE730" s="345">
        <f t="shared" ca="1" si="711"/>
        <v>0.08</v>
      </c>
      <c r="CF730" s="344">
        <f t="shared" ca="1" si="712"/>
        <v>-0.08</v>
      </c>
      <c r="CG730" s="343">
        <f t="shared" ca="1" si="713"/>
        <v>0.08</v>
      </c>
      <c r="CH730" s="342">
        <f t="shared" ca="1" si="714"/>
        <v>0.08</v>
      </c>
    </row>
    <row r="731" spans="2:86" s="303" customFormat="1" outlineLevel="1">
      <c r="B731" s="303" t="str">
        <f t="shared" ca="1" si="693"/>
        <v>EP4 LP-S2 LP-M0</v>
      </c>
      <c r="C731" s="346">
        <f t="shared" si="692"/>
        <v>4</v>
      </c>
      <c r="D731" s="346">
        <f t="shared" si="692"/>
        <v>0</v>
      </c>
      <c r="E731" s="346">
        <f t="shared" ca="1" si="692"/>
        <v>2</v>
      </c>
      <c r="F731" s="346">
        <f t="shared" ca="1" si="692"/>
        <v>1</v>
      </c>
      <c r="G731" s="346">
        <f t="shared" si="692"/>
        <v>0</v>
      </c>
      <c r="H731" s="346">
        <f t="shared" si="692"/>
        <v>0</v>
      </c>
      <c r="I731" s="346">
        <f t="shared" si="692"/>
        <v>0</v>
      </c>
      <c r="BM731" s="303">
        <v>69</v>
      </c>
      <c r="BN731" s="147">
        <f t="shared" si="694"/>
        <v>0.08</v>
      </c>
      <c r="BO731" s="148">
        <f t="shared" si="695"/>
        <v>0</v>
      </c>
      <c r="BP731" s="149">
        <f t="shared" ca="1" si="696"/>
        <v>-0.04</v>
      </c>
      <c r="BQ731" s="345">
        <f t="shared" ca="1" si="697"/>
        <v>-0.05</v>
      </c>
      <c r="BR731" s="344">
        <f t="shared" ca="1" si="698"/>
        <v>-0.04</v>
      </c>
      <c r="BS731" s="343">
        <f t="shared" ca="1" si="699"/>
        <v>-0.05</v>
      </c>
      <c r="BT731" s="342">
        <f t="shared" ca="1" si="700"/>
        <v>-0.05</v>
      </c>
      <c r="BU731" s="147">
        <f t="shared" si="701"/>
        <v>0.08</v>
      </c>
      <c r="BV731" s="148">
        <f t="shared" si="702"/>
        <v>0</v>
      </c>
      <c r="BW731" s="149">
        <f t="shared" ca="1" si="703"/>
        <v>-0.04</v>
      </c>
      <c r="BX731" s="345">
        <f t="shared" ca="1" si="704"/>
        <v>-0.05</v>
      </c>
      <c r="BY731" s="344">
        <f t="shared" ca="1" si="705"/>
        <v>-0.04</v>
      </c>
      <c r="BZ731" s="343">
        <f t="shared" ca="1" si="706"/>
        <v>-0.05</v>
      </c>
      <c r="CA731" s="342">
        <f t="shared" ca="1" si="707"/>
        <v>-0.05</v>
      </c>
      <c r="CB731" s="147">
        <f t="shared" si="708"/>
        <v>0.08</v>
      </c>
      <c r="CC731" s="148">
        <f t="shared" si="709"/>
        <v>0</v>
      </c>
      <c r="CD731" s="149">
        <f t="shared" ca="1" si="710"/>
        <v>-0.04</v>
      </c>
      <c r="CE731" s="345">
        <f t="shared" ca="1" si="711"/>
        <v>-0.05</v>
      </c>
      <c r="CF731" s="344">
        <f t="shared" ca="1" si="712"/>
        <v>-0.04</v>
      </c>
      <c r="CG731" s="343">
        <f t="shared" ca="1" si="713"/>
        <v>-0.05</v>
      </c>
      <c r="CH731" s="342">
        <f t="shared" ca="1" si="714"/>
        <v>-0.05</v>
      </c>
    </row>
    <row r="732" spans="2:86" s="303" customFormat="1" outlineLevel="1">
      <c r="B732" s="303" t="str">
        <f t="shared" ca="1" si="693"/>
        <v>EP4 LP-S2 LP-M0</v>
      </c>
      <c r="C732" s="346">
        <f t="shared" si="692"/>
        <v>4</v>
      </c>
      <c r="D732" s="346">
        <f t="shared" si="692"/>
        <v>0</v>
      </c>
      <c r="E732" s="346">
        <f t="shared" ca="1" si="692"/>
        <v>2</v>
      </c>
      <c r="F732" s="346">
        <f t="shared" ca="1" si="692"/>
        <v>2</v>
      </c>
      <c r="G732" s="346">
        <f t="shared" si="692"/>
        <v>0</v>
      </c>
      <c r="H732" s="346">
        <f t="shared" si="692"/>
        <v>0</v>
      </c>
      <c r="I732" s="346">
        <f t="shared" si="692"/>
        <v>0</v>
      </c>
      <c r="BM732" s="303">
        <v>70</v>
      </c>
      <c r="BN732" s="147">
        <f t="shared" si="694"/>
        <v>0.08</v>
      </c>
      <c r="BO732" s="148">
        <f t="shared" si="695"/>
        <v>0</v>
      </c>
      <c r="BP732" s="149">
        <f t="shared" ca="1" si="696"/>
        <v>-0.04</v>
      </c>
      <c r="BQ732" s="345">
        <f t="shared" ca="1" si="697"/>
        <v>0</v>
      </c>
      <c r="BR732" s="344">
        <f t="shared" ca="1" si="698"/>
        <v>-0.04</v>
      </c>
      <c r="BS732" s="343">
        <f t="shared" ca="1" si="699"/>
        <v>0</v>
      </c>
      <c r="BT732" s="342">
        <f t="shared" ca="1" si="700"/>
        <v>0</v>
      </c>
      <c r="BU732" s="147">
        <f t="shared" si="701"/>
        <v>0.08</v>
      </c>
      <c r="BV732" s="148">
        <f t="shared" si="702"/>
        <v>0</v>
      </c>
      <c r="BW732" s="149">
        <f t="shared" ca="1" si="703"/>
        <v>-0.04</v>
      </c>
      <c r="BX732" s="345">
        <f t="shared" ca="1" si="704"/>
        <v>0</v>
      </c>
      <c r="BY732" s="344">
        <f t="shared" ca="1" si="705"/>
        <v>-0.04</v>
      </c>
      <c r="BZ732" s="343">
        <f t="shared" ca="1" si="706"/>
        <v>0</v>
      </c>
      <c r="CA732" s="342">
        <f t="shared" ca="1" si="707"/>
        <v>0</v>
      </c>
      <c r="CB732" s="147">
        <f t="shared" si="708"/>
        <v>0.08</v>
      </c>
      <c r="CC732" s="148">
        <f t="shared" si="709"/>
        <v>0</v>
      </c>
      <c r="CD732" s="149">
        <f t="shared" ca="1" si="710"/>
        <v>-0.04</v>
      </c>
      <c r="CE732" s="345">
        <f t="shared" ca="1" si="711"/>
        <v>0</v>
      </c>
      <c r="CF732" s="344">
        <f t="shared" ca="1" si="712"/>
        <v>-0.04</v>
      </c>
      <c r="CG732" s="343">
        <f t="shared" ca="1" si="713"/>
        <v>0</v>
      </c>
      <c r="CH732" s="342">
        <f t="shared" ca="1" si="714"/>
        <v>0</v>
      </c>
    </row>
    <row r="733" spans="2:86" s="303" customFormat="1" outlineLevel="1">
      <c r="B733" s="303" t="str">
        <f t="shared" ca="1" si="693"/>
        <v>EP4 LP-S2 LP-M0</v>
      </c>
      <c r="C733" s="346">
        <f t="shared" ref="C733:I742" si="715">C333</f>
        <v>4</v>
      </c>
      <c r="D733" s="346">
        <f t="shared" si="715"/>
        <v>0</v>
      </c>
      <c r="E733" s="346">
        <f t="shared" ca="1" si="715"/>
        <v>2</v>
      </c>
      <c r="F733" s="346">
        <f t="shared" ca="1" si="715"/>
        <v>3</v>
      </c>
      <c r="G733" s="346">
        <f t="shared" si="715"/>
        <v>0</v>
      </c>
      <c r="H733" s="346">
        <f t="shared" si="715"/>
        <v>0</v>
      </c>
      <c r="I733" s="346">
        <f t="shared" si="715"/>
        <v>0</v>
      </c>
      <c r="BM733" s="303">
        <v>71</v>
      </c>
      <c r="BN733" s="147">
        <f t="shared" si="694"/>
        <v>0.08</v>
      </c>
      <c r="BO733" s="148">
        <f t="shared" si="695"/>
        <v>0</v>
      </c>
      <c r="BP733" s="149">
        <f t="shared" ca="1" si="696"/>
        <v>-0.04</v>
      </c>
      <c r="BQ733" s="345">
        <f t="shared" ca="1" si="697"/>
        <v>0.04</v>
      </c>
      <c r="BR733" s="344">
        <f t="shared" ca="1" si="698"/>
        <v>-0.04</v>
      </c>
      <c r="BS733" s="343">
        <f t="shared" ca="1" si="699"/>
        <v>0.04</v>
      </c>
      <c r="BT733" s="342">
        <f t="shared" ca="1" si="700"/>
        <v>0.04</v>
      </c>
      <c r="BU733" s="147">
        <f t="shared" si="701"/>
        <v>0.08</v>
      </c>
      <c r="BV733" s="148">
        <f t="shared" si="702"/>
        <v>0</v>
      </c>
      <c r="BW733" s="149">
        <f t="shared" ca="1" si="703"/>
        <v>-0.04</v>
      </c>
      <c r="BX733" s="345">
        <f t="shared" ca="1" si="704"/>
        <v>0.04</v>
      </c>
      <c r="BY733" s="344">
        <f t="shared" ca="1" si="705"/>
        <v>-0.04</v>
      </c>
      <c r="BZ733" s="343">
        <f t="shared" ca="1" si="706"/>
        <v>0.04</v>
      </c>
      <c r="CA733" s="342">
        <f t="shared" ca="1" si="707"/>
        <v>0.04</v>
      </c>
      <c r="CB733" s="147">
        <f t="shared" si="708"/>
        <v>0.08</v>
      </c>
      <c r="CC733" s="148">
        <f t="shared" si="709"/>
        <v>0</v>
      </c>
      <c r="CD733" s="149">
        <f t="shared" ca="1" si="710"/>
        <v>-0.04</v>
      </c>
      <c r="CE733" s="345">
        <f t="shared" ca="1" si="711"/>
        <v>0.04</v>
      </c>
      <c r="CF733" s="344">
        <f t="shared" ca="1" si="712"/>
        <v>-0.04</v>
      </c>
      <c r="CG733" s="343">
        <f t="shared" ca="1" si="713"/>
        <v>0.04</v>
      </c>
      <c r="CH733" s="342">
        <f t="shared" ca="1" si="714"/>
        <v>0.04</v>
      </c>
    </row>
    <row r="734" spans="2:86" s="303" customFormat="1" outlineLevel="1">
      <c r="B734" s="303" t="str">
        <f t="shared" ca="1" si="693"/>
        <v>EP4 LP-S2 LP-M0</v>
      </c>
      <c r="C734" s="346">
        <f t="shared" si="715"/>
        <v>4</v>
      </c>
      <c r="D734" s="346">
        <f t="shared" si="715"/>
        <v>0</v>
      </c>
      <c r="E734" s="346">
        <f t="shared" ca="1" si="715"/>
        <v>2</v>
      </c>
      <c r="F734" s="346">
        <f t="shared" ca="1" si="715"/>
        <v>4</v>
      </c>
      <c r="G734" s="346">
        <f t="shared" si="715"/>
        <v>0</v>
      </c>
      <c r="H734" s="346">
        <f t="shared" si="715"/>
        <v>0</v>
      </c>
      <c r="I734" s="346">
        <f t="shared" si="715"/>
        <v>0</v>
      </c>
      <c r="BM734" s="303">
        <v>72</v>
      </c>
      <c r="BN734" s="147">
        <f t="shared" si="694"/>
        <v>0.08</v>
      </c>
      <c r="BO734" s="148">
        <f t="shared" si="695"/>
        <v>0</v>
      </c>
      <c r="BP734" s="149">
        <f t="shared" ca="1" si="696"/>
        <v>-0.04</v>
      </c>
      <c r="BQ734" s="345">
        <f t="shared" ca="1" si="697"/>
        <v>0.08</v>
      </c>
      <c r="BR734" s="344">
        <f t="shared" ca="1" si="698"/>
        <v>-0.04</v>
      </c>
      <c r="BS734" s="343">
        <f t="shared" ca="1" si="699"/>
        <v>0.08</v>
      </c>
      <c r="BT734" s="342">
        <f t="shared" ca="1" si="700"/>
        <v>0.08</v>
      </c>
      <c r="BU734" s="147">
        <f t="shared" si="701"/>
        <v>0.08</v>
      </c>
      <c r="BV734" s="148">
        <f t="shared" si="702"/>
        <v>0</v>
      </c>
      <c r="BW734" s="149">
        <f t="shared" ca="1" si="703"/>
        <v>-0.04</v>
      </c>
      <c r="BX734" s="345">
        <f t="shared" ca="1" si="704"/>
        <v>0.08</v>
      </c>
      <c r="BY734" s="344">
        <f t="shared" ca="1" si="705"/>
        <v>-0.04</v>
      </c>
      <c r="BZ734" s="343">
        <f t="shared" ca="1" si="706"/>
        <v>0.08</v>
      </c>
      <c r="CA734" s="342">
        <f t="shared" ca="1" si="707"/>
        <v>0.08</v>
      </c>
      <c r="CB734" s="147">
        <f t="shared" si="708"/>
        <v>0.08</v>
      </c>
      <c r="CC734" s="148">
        <f t="shared" si="709"/>
        <v>0</v>
      </c>
      <c r="CD734" s="149">
        <f t="shared" ca="1" si="710"/>
        <v>-0.04</v>
      </c>
      <c r="CE734" s="345">
        <f t="shared" ca="1" si="711"/>
        <v>0.08</v>
      </c>
      <c r="CF734" s="344">
        <f t="shared" ca="1" si="712"/>
        <v>-0.04</v>
      </c>
      <c r="CG734" s="343">
        <f t="shared" ca="1" si="713"/>
        <v>0.08</v>
      </c>
      <c r="CH734" s="342">
        <f t="shared" ca="1" si="714"/>
        <v>0.08</v>
      </c>
    </row>
    <row r="735" spans="2:86" s="303" customFormat="1" outlineLevel="1">
      <c r="B735" s="303" t="str">
        <f t="shared" ca="1" si="693"/>
        <v>EP4 LP-S3 LP-M0</v>
      </c>
      <c r="C735" s="346">
        <f t="shared" si="715"/>
        <v>4</v>
      </c>
      <c r="D735" s="346">
        <f t="shared" si="715"/>
        <v>0</v>
      </c>
      <c r="E735" s="346">
        <f t="shared" ca="1" si="715"/>
        <v>3</v>
      </c>
      <c r="F735" s="346">
        <f t="shared" ca="1" si="715"/>
        <v>1</v>
      </c>
      <c r="G735" s="346">
        <f t="shared" si="715"/>
        <v>0</v>
      </c>
      <c r="H735" s="346">
        <f t="shared" si="715"/>
        <v>0</v>
      </c>
      <c r="I735" s="346">
        <f t="shared" si="715"/>
        <v>0</v>
      </c>
      <c r="BM735" s="303">
        <v>73</v>
      </c>
      <c r="BN735" s="147">
        <f t="shared" si="694"/>
        <v>0.08</v>
      </c>
      <c r="BO735" s="148">
        <f t="shared" si="695"/>
        <v>0</v>
      </c>
      <c r="BP735" s="149">
        <f t="shared" ca="1" si="696"/>
        <v>0</v>
      </c>
      <c r="BQ735" s="345">
        <f t="shared" ca="1" si="697"/>
        <v>-0.05</v>
      </c>
      <c r="BR735" s="344">
        <f t="shared" ca="1" si="698"/>
        <v>0</v>
      </c>
      <c r="BS735" s="343">
        <f t="shared" ca="1" si="699"/>
        <v>-0.05</v>
      </c>
      <c r="BT735" s="342">
        <f t="shared" ca="1" si="700"/>
        <v>-0.05</v>
      </c>
      <c r="BU735" s="147">
        <f t="shared" si="701"/>
        <v>0.08</v>
      </c>
      <c r="BV735" s="148">
        <f t="shared" si="702"/>
        <v>0</v>
      </c>
      <c r="BW735" s="149">
        <f t="shared" ca="1" si="703"/>
        <v>0</v>
      </c>
      <c r="BX735" s="345">
        <f t="shared" ca="1" si="704"/>
        <v>-0.05</v>
      </c>
      <c r="BY735" s="344">
        <f t="shared" ca="1" si="705"/>
        <v>0</v>
      </c>
      <c r="BZ735" s="343">
        <f t="shared" ca="1" si="706"/>
        <v>-0.05</v>
      </c>
      <c r="CA735" s="342">
        <f t="shared" ca="1" si="707"/>
        <v>-0.05</v>
      </c>
      <c r="CB735" s="147">
        <f t="shared" si="708"/>
        <v>0.08</v>
      </c>
      <c r="CC735" s="148">
        <f t="shared" si="709"/>
        <v>0</v>
      </c>
      <c r="CD735" s="149">
        <f t="shared" ca="1" si="710"/>
        <v>0</v>
      </c>
      <c r="CE735" s="345">
        <f t="shared" ca="1" si="711"/>
        <v>-0.05</v>
      </c>
      <c r="CF735" s="344">
        <f t="shared" ca="1" si="712"/>
        <v>0</v>
      </c>
      <c r="CG735" s="343">
        <f t="shared" ca="1" si="713"/>
        <v>-0.05</v>
      </c>
      <c r="CH735" s="342">
        <f t="shared" ca="1" si="714"/>
        <v>-0.05</v>
      </c>
    </row>
    <row r="736" spans="2:86" s="303" customFormat="1" outlineLevel="1">
      <c r="B736" s="303" t="str">
        <f t="shared" ca="1" si="693"/>
        <v>EP4 LP-S3 LP-M0</v>
      </c>
      <c r="C736" s="346">
        <f t="shared" si="715"/>
        <v>4</v>
      </c>
      <c r="D736" s="346">
        <f t="shared" si="715"/>
        <v>0</v>
      </c>
      <c r="E736" s="346">
        <f t="shared" ca="1" si="715"/>
        <v>3</v>
      </c>
      <c r="F736" s="346">
        <f t="shared" ca="1" si="715"/>
        <v>2</v>
      </c>
      <c r="G736" s="346">
        <f t="shared" si="715"/>
        <v>0</v>
      </c>
      <c r="H736" s="346">
        <f t="shared" si="715"/>
        <v>0</v>
      </c>
      <c r="I736" s="346">
        <f t="shared" si="715"/>
        <v>0</v>
      </c>
      <c r="BM736" s="303">
        <v>74</v>
      </c>
      <c r="BN736" s="147">
        <f t="shared" si="694"/>
        <v>0.08</v>
      </c>
      <c r="BO736" s="148">
        <f t="shared" si="695"/>
        <v>0</v>
      </c>
      <c r="BP736" s="149">
        <f t="shared" ca="1" si="696"/>
        <v>0</v>
      </c>
      <c r="BQ736" s="345">
        <f t="shared" ca="1" si="697"/>
        <v>0</v>
      </c>
      <c r="BR736" s="344">
        <f t="shared" ca="1" si="698"/>
        <v>0</v>
      </c>
      <c r="BS736" s="343">
        <f t="shared" ca="1" si="699"/>
        <v>0</v>
      </c>
      <c r="BT736" s="342">
        <f t="shared" ca="1" si="700"/>
        <v>0</v>
      </c>
      <c r="BU736" s="147">
        <f t="shared" si="701"/>
        <v>0.08</v>
      </c>
      <c r="BV736" s="148">
        <f t="shared" si="702"/>
        <v>0</v>
      </c>
      <c r="BW736" s="149">
        <f t="shared" ca="1" si="703"/>
        <v>0</v>
      </c>
      <c r="BX736" s="345">
        <f t="shared" ca="1" si="704"/>
        <v>0</v>
      </c>
      <c r="BY736" s="344">
        <f t="shared" ca="1" si="705"/>
        <v>0</v>
      </c>
      <c r="BZ736" s="343">
        <f t="shared" ca="1" si="706"/>
        <v>0</v>
      </c>
      <c r="CA736" s="342">
        <f t="shared" ca="1" si="707"/>
        <v>0</v>
      </c>
      <c r="CB736" s="147">
        <f t="shared" si="708"/>
        <v>0.08</v>
      </c>
      <c r="CC736" s="148">
        <f t="shared" si="709"/>
        <v>0</v>
      </c>
      <c r="CD736" s="149">
        <f t="shared" ca="1" si="710"/>
        <v>0</v>
      </c>
      <c r="CE736" s="345">
        <f t="shared" ca="1" si="711"/>
        <v>0</v>
      </c>
      <c r="CF736" s="344">
        <f t="shared" ca="1" si="712"/>
        <v>0</v>
      </c>
      <c r="CG736" s="343">
        <f t="shared" ca="1" si="713"/>
        <v>0</v>
      </c>
      <c r="CH736" s="342">
        <f t="shared" ca="1" si="714"/>
        <v>0</v>
      </c>
    </row>
    <row r="737" spans="2:86" s="303" customFormat="1" outlineLevel="1">
      <c r="B737" s="303" t="str">
        <f t="shared" ca="1" si="693"/>
        <v>EP4 LP-S3 LP-M0</v>
      </c>
      <c r="C737" s="346">
        <f t="shared" si="715"/>
        <v>4</v>
      </c>
      <c r="D737" s="346">
        <f t="shared" si="715"/>
        <v>0</v>
      </c>
      <c r="E737" s="346">
        <f t="shared" ca="1" si="715"/>
        <v>3</v>
      </c>
      <c r="F737" s="346">
        <f t="shared" ca="1" si="715"/>
        <v>3</v>
      </c>
      <c r="G737" s="346">
        <f t="shared" si="715"/>
        <v>0</v>
      </c>
      <c r="H737" s="346">
        <f t="shared" si="715"/>
        <v>0</v>
      </c>
      <c r="I737" s="346">
        <f t="shared" si="715"/>
        <v>0</v>
      </c>
      <c r="BM737" s="303">
        <v>75</v>
      </c>
      <c r="BN737" s="147">
        <f t="shared" si="694"/>
        <v>0.08</v>
      </c>
      <c r="BO737" s="148">
        <f t="shared" si="695"/>
        <v>0</v>
      </c>
      <c r="BP737" s="149">
        <f t="shared" ca="1" si="696"/>
        <v>0</v>
      </c>
      <c r="BQ737" s="345">
        <f t="shared" ca="1" si="697"/>
        <v>0.04</v>
      </c>
      <c r="BR737" s="344">
        <f t="shared" ca="1" si="698"/>
        <v>0</v>
      </c>
      <c r="BS737" s="343">
        <f t="shared" ca="1" si="699"/>
        <v>0.04</v>
      </c>
      <c r="BT737" s="342">
        <f t="shared" ca="1" si="700"/>
        <v>0.04</v>
      </c>
      <c r="BU737" s="147">
        <f t="shared" si="701"/>
        <v>0.08</v>
      </c>
      <c r="BV737" s="148">
        <f t="shared" si="702"/>
        <v>0</v>
      </c>
      <c r="BW737" s="149">
        <f t="shared" ca="1" si="703"/>
        <v>0</v>
      </c>
      <c r="BX737" s="345">
        <f t="shared" ca="1" si="704"/>
        <v>0.04</v>
      </c>
      <c r="BY737" s="344">
        <f t="shared" ca="1" si="705"/>
        <v>0</v>
      </c>
      <c r="BZ737" s="343">
        <f t="shared" ca="1" si="706"/>
        <v>0.04</v>
      </c>
      <c r="CA737" s="342">
        <f t="shared" ca="1" si="707"/>
        <v>0.04</v>
      </c>
      <c r="CB737" s="147">
        <f t="shared" si="708"/>
        <v>0.08</v>
      </c>
      <c r="CC737" s="148">
        <f t="shared" si="709"/>
        <v>0</v>
      </c>
      <c r="CD737" s="149">
        <f t="shared" ca="1" si="710"/>
        <v>0</v>
      </c>
      <c r="CE737" s="345">
        <f t="shared" ca="1" si="711"/>
        <v>0.04</v>
      </c>
      <c r="CF737" s="344">
        <f t="shared" ca="1" si="712"/>
        <v>0</v>
      </c>
      <c r="CG737" s="343">
        <f t="shared" ca="1" si="713"/>
        <v>0.04</v>
      </c>
      <c r="CH737" s="342">
        <f t="shared" ca="1" si="714"/>
        <v>0.04</v>
      </c>
    </row>
    <row r="738" spans="2:86" s="303" customFormat="1" outlineLevel="1">
      <c r="B738" s="303" t="str">
        <f t="shared" ca="1" si="693"/>
        <v>EP4 LP-S3 LP-M0</v>
      </c>
      <c r="C738" s="346">
        <f t="shared" si="715"/>
        <v>4</v>
      </c>
      <c r="D738" s="346">
        <f t="shared" si="715"/>
        <v>0</v>
      </c>
      <c r="E738" s="346">
        <f t="shared" ca="1" si="715"/>
        <v>3</v>
      </c>
      <c r="F738" s="346">
        <f t="shared" ca="1" si="715"/>
        <v>4</v>
      </c>
      <c r="G738" s="346">
        <f t="shared" si="715"/>
        <v>0</v>
      </c>
      <c r="H738" s="346">
        <f t="shared" si="715"/>
        <v>0</v>
      </c>
      <c r="I738" s="346">
        <f t="shared" si="715"/>
        <v>0</v>
      </c>
      <c r="BM738" s="303">
        <v>76</v>
      </c>
      <c r="BN738" s="147">
        <f t="shared" si="694"/>
        <v>0.08</v>
      </c>
      <c r="BO738" s="148">
        <f t="shared" si="695"/>
        <v>0</v>
      </c>
      <c r="BP738" s="149">
        <f t="shared" ca="1" si="696"/>
        <v>0</v>
      </c>
      <c r="BQ738" s="345">
        <f t="shared" ca="1" si="697"/>
        <v>0.08</v>
      </c>
      <c r="BR738" s="344">
        <f t="shared" ca="1" si="698"/>
        <v>0</v>
      </c>
      <c r="BS738" s="343">
        <f t="shared" ca="1" si="699"/>
        <v>0.08</v>
      </c>
      <c r="BT738" s="342">
        <f t="shared" ca="1" si="700"/>
        <v>0.08</v>
      </c>
      <c r="BU738" s="147">
        <f t="shared" si="701"/>
        <v>0.08</v>
      </c>
      <c r="BV738" s="148">
        <f t="shared" si="702"/>
        <v>0</v>
      </c>
      <c r="BW738" s="149">
        <f t="shared" ca="1" si="703"/>
        <v>0</v>
      </c>
      <c r="BX738" s="345">
        <f t="shared" ca="1" si="704"/>
        <v>0.08</v>
      </c>
      <c r="BY738" s="344">
        <f t="shared" ca="1" si="705"/>
        <v>0</v>
      </c>
      <c r="BZ738" s="343">
        <f t="shared" ca="1" si="706"/>
        <v>0.08</v>
      </c>
      <c r="CA738" s="342">
        <f t="shared" ca="1" si="707"/>
        <v>0.08</v>
      </c>
      <c r="CB738" s="147">
        <f t="shared" si="708"/>
        <v>0.08</v>
      </c>
      <c r="CC738" s="148">
        <f t="shared" si="709"/>
        <v>0</v>
      </c>
      <c r="CD738" s="149">
        <f t="shared" ca="1" si="710"/>
        <v>0</v>
      </c>
      <c r="CE738" s="345">
        <f t="shared" ca="1" si="711"/>
        <v>0.08</v>
      </c>
      <c r="CF738" s="344">
        <f t="shared" ca="1" si="712"/>
        <v>0</v>
      </c>
      <c r="CG738" s="343">
        <f t="shared" ca="1" si="713"/>
        <v>0.08</v>
      </c>
      <c r="CH738" s="342">
        <f t="shared" ca="1" si="714"/>
        <v>0.08</v>
      </c>
    </row>
    <row r="739" spans="2:86" s="303" customFormat="1" outlineLevel="1">
      <c r="B739" s="303" t="str">
        <f t="shared" ca="1" si="693"/>
        <v>EP4 LP-S4 LP-M0</v>
      </c>
      <c r="C739" s="346">
        <f t="shared" si="715"/>
        <v>4</v>
      </c>
      <c r="D739" s="346">
        <f t="shared" si="715"/>
        <v>0</v>
      </c>
      <c r="E739" s="346">
        <f t="shared" ca="1" si="715"/>
        <v>4</v>
      </c>
      <c r="F739" s="346">
        <f t="shared" ca="1" si="715"/>
        <v>1</v>
      </c>
      <c r="G739" s="346">
        <f t="shared" si="715"/>
        <v>0</v>
      </c>
      <c r="H739" s="346">
        <f t="shared" si="715"/>
        <v>0</v>
      </c>
      <c r="I739" s="346">
        <f t="shared" si="715"/>
        <v>0</v>
      </c>
      <c r="BM739" s="303">
        <v>77</v>
      </c>
      <c r="BN739" s="147">
        <f t="shared" si="694"/>
        <v>0.08</v>
      </c>
      <c r="BO739" s="148">
        <f t="shared" si="695"/>
        <v>0</v>
      </c>
      <c r="BP739" s="149">
        <f t="shared" ca="1" si="696"/>
        <v>0.05</v>
      </c>
      <c r="BQ739" s="345">
        <f t="shared" ca="1" si="697"/>
        <v>-0.05</v>
      </c>
      <c r="BR739" s="344">
        <f t="shared" ca="1" si="698"/>
        <v>0.05</v>
      </c>
      <c r="BS739" s="343">
        <f t="shared" ca="1" si="699"/>
        <v>-0.05</v>
      </c>
      <c r="BT739" s="342">
        <f t="shared" ca="1" si="700"/>
        <v>-0.05</v>
      </c>
      <c r="BU739" s="147">
        <f t="shared" si="701"/>
        <v>0.08</v>
      </c>
      <c r="BV739" s="148">
        <f t="shared" si="702"/>
        <v>0</v>
      </c>
      <c r="BW739" s="149">
        <f t="shared" ca="1" si="703"/>
        <v>0.05</v>
      </c>
      <c r="BX739" s="345">
        <f t="shared" ca="1" si="704"/>
        <v>-0.05</v>
      </c>
      <c r="BY739" s="344">
        <f t="shared" ca="1" si="705"/>
        <v>0.05</v>
      </c>
      <c r="BZ739" s="343">
        <f t="shared" ca="1" si="706"/>
        <v>-0.05</v>
      </c>
      <c r="CA739" s="342">
        <f t="shared" ca="1" si="707"/>
        <v>-0.05</v>
      </c>
      <c r="CB739" s="147">
        <f t="shared" si="708"/>
        <v>0.08</v>
      </c>
      <c r="CC739" s="148">
        <f t="shared" si="709"/>
        <v>0</v>
      </c>
      <c r="CD739" s="149">
        <f t="shared" ca="1" si="710"/>
        <v>0.05</v>
      </c>
      <c r="CE739" s="345">
        <f t="shared" ca="1" si="711"/>
        <v>-0.05</v>
      </c>
      <c r="CF739" s="344">
        <f t="shared" ca="1" si="712"/>
        <v>0.05</v>
      </c>
      <c r="CG739" s="343">
        <f t="shared" ca="1" si="713"/>
        <v>-0.05</v>
      </c>
      <c r="CH739" s="342">
        <f t="shared" ca="1" si="714"/>
        <v>-0.05</v>
      </c>
    </row>
    <row r="740" spans="2:86" s="303" customFormat="1" outlineLevel="1">
      <c r="B740" s="303" t="str">
        <f t="shared" ca="1" si="693"/>
        <v>EP4 LP-S4 LP-M0</v>
      </c>
      <c r="C740" s="346">
        <f t="shared" si="715"/>
        <v>4</v>
      </c>
      <c r="D740" s="346">
        <f t="shared" si="715"/>
        <v>0</v>
      </c>
      <c r="E740" s="346">
        <f t="shared" ca="1" si="715"/>
        <v>4</v>
      </c>
      <c r="F740" s="346">
        <f t="shared" ca="1" si="715"/>
        <v>2</v>
      </c>
      <c r="G740" s="346">
        <f t="shared" si="715"/>
        <v>0</v>
      </c>
      <c r="H740" s="346">
        <f t="shared" si="715"/>
        <v>0</v>
      </c>
      <c r="I740" s="346">
        <f t="shared" si="715"/>
        <v>0</v>
      </c>
      <c r="BM740" s="303">
        <v>78</v>
      </c>
      <c r="BN740" s="147">
        <f t="shared" si="694"/>
        <v>0.08</v>
      </c>
      <c r="BO740" s="148">
        <f t="shared" si="695"/>
        <v>0</v>
      </c>
      <c r="BP740" s="149">
        <f t="shared" ca="1" si="696"/>
        <v>0.05</v>
      </c>
      <c r="BQ740" s="345">
        <f t="shared" ca="1" si="697"/>
        <v>0</v>
      </c>
      <c r="BR740" s="344">
        <f t="shared" ca="1" si="698"/>
        <v>0.05</v>
      </c>
      <c r="BS740" s="343">
        <f t="shared" ca="1" si="699"/>
        <v>0</v>
      </c>
      <c r="BT740" s="342">
        <f t="shared" ca="1" si="700"/>
        <v>0</v>
      </c>
      <c r="BU740" s="147">
        <f t="shared" si="701"/>
        <v>0.08</v>
      </c>
      <c r="BV740" s="148">
        <f t="shared" si="702"/>
        <v>0</v>
      </c>
      <c r="BW740" s="149">
        <f t="shared" ca="1" si="703"/>
        <v>0.05</v>
      </c>
      <c r="BX740" s="345">
        <f t="shared" ca="1" si="704"/>
        <v>0</v>
      </c>
      <c r="BY740" s="344">
        <f t="shared" ca="1" si="705"/>
        <v>0.05</v>
      </c>
      <c r="BZ740" s="343">
        <f t="shared" ca="1" si="706"/>
        <v>0</v>
      </c>
      <c r="CA740" s="342">
        <f t="shared" ca="1" si="707"/>
        <v>0</v>
      </c>
      <c r="CB740" s="147">
        <f t="shared" si="708"/>
        <v>0.08</v>
      </c>
      <c r="CC740" s="148">
        <f t="shared" si="709"/>
        <v>0</v>
      </c>
      <c r="CD740" s="149">
        <f t="shared" ca="1" si="710"/>
        <v>0.05</v>
      </c>
      <c r="CE740" s="345">
        <f t="shared" ca="1" si="711"/>
        <v>0</v>
      </c>
      <c r="CF740" s="344">
        <f t="shared" ca="1" si="712"/>
        <v>0.05</v>
      </c>
      <c r="CG740" s="343">
        <f t="shared" ca="1" si="713"/>
        <v>0</v>
      </c>
      <c r="CH740" s="342">
        <f t="shared" ca="1" si="714"/>
        <v>0</v>
      </c>
    </row>
    <row r="741" spans="2:86" s="303" customFormat="1" outlineLevel="1">
      <c r="B741" s="303" t="str">
        <f t="shared" ca="1" si="693"/>
        <v>EP4 LP-S4 LP-M0</v>
      </c>
      <c r="C741" s="346">
        <f t="shared" si="715"/>
        <v>4</v>
      </c>
      <c r="D741" s="346">
        <f t="shared" si="715"/>
        <v>0</v>
      </c>
      <c r="E741" s="346">
        <f t="shared" ca="1" si="715"/>
        <v>4</v>
      </c>
      <c r="F741" s="346">
        <f t="shared" ca="1" si="715"/>
        <v>3</v>
      </c>
      <c r="G741" s="346">
        <f t="shared" si="715"/>
        <v>0</v>
      </c>
      <c r="H741" s="346">
        <f t="shared" si="715"/>
        <v>0</v>
      </c>
      <c r="I741" s="346">
        <f t="shared" si="715"/>
        <v>0</v>
      </c>
      <c r="BM741" s="303">
        <v>79</v>
      </c>
      <c r="BN741" s="147">
        <f t="shared" si="694"/>
        <v>0.08</v>
      </c>
      <c r="BO741" s="148">
        <f t="shared" si="695"/>
        <v>0</v>
      </c>
      <c r="BP741" s="149">
        <f t="shared" ca="1" si="696"/>
        <v>0.05</v>
      </c>
      <c r="BQ741" s="345">
        <f t="shared" ca="1" si="697"/>
        <v>0.04</v>
      </c>
      <c r="BR741" s="344">
        <f t="shared" ca="1" si="698"/>
        <v>0.05</v>
      </c>
      <c r="BS741" s="343">
        <f t="shared" ca="1" si="699"/>
        <v>0.04</v>
      </c>
      <c r="BT741" s="342">
        <f t="shared" ca="1" si="700"/>
        <v>0.04</v>
      </c>
      <c r="BU741" s="147">
        <f t="shared" si="701"/>
        <v>0.08</v>
      </c>
      <c r="BV741" s="148">
        <f t="shared" si="702"/>
        <v>0</v>
      </c>
      <c r="BW741" s="149">
        <f t="shared" ca="1" si="703"/>
        <v>0.05</v>
      </c>
      <c r="BX741" s="345">
        <f t="shared" ca="1" si="704"/>
        <v>0.04</v>
      </c>
      <c r="BY741" s="344">
        <f t="shared" ca="1" si="705"/>
        <v>0.05</v>
      </c>
      <c r="BZ741" s="343">
        <f t="shared" ca="1" si="706"/>
        <v>0.04</v>
      </c>
      <c r="CA741" s="342">
        <f t="shared" ca="1" si="707"/>
        <v>0.04</v>
      </c>
      <c r="CB741" s="147">
        <f t="shared" si="708"/>
        <v>0.08</v>
      </c>
      <c r="CC741" s="148">
        <f t="shared" si="709"/>
        <v>0</v>
      </c>
      <c r="CD741" s="149">
        <f t="shared" ca="1" si="710"/>
        <v>0.05</v>
      </c>
      <c r="CE741" s="345">
        <f t="shared" ca="1" si="711"/>
        <v>0.04</v>
      </c>
      <c r="CF741" s="344">
        <f t="shared" ca="1" si="712"/>
        <v>0.05</v>
      </c>
      <c r="CG741" s="343">
        <f t="shared" ca="1" si="713"/>
        <v>0.04</v>
      </c>
      <c r="CH741" s="342">
        <f t="shared" ca="1" si="714"/>
        <v>0.04</v>
      </c>
    </row>
    <row r="742" spans="2:86" s="303" customFormat="1" outlineLevel="1">
      <c r="B742" s="303" t="str">
        <f t="shared" ca="1" si="693"/>
        <v>EP4 LP-S4 LP-M0</v>
      </c>
      <c r="C742" s="346">
        <f t="shared" si="715"/>
        <v>4</v>
      </c>
      <c r="D742" s="346">
        <f t="shared" si="715"/>
        <v>0</v>
      </c>
      <c r="E742" s="346">
        <f t="shared" ca="1" si="715"/>
        <v>4</v>
      </c>
      <c r="F742" s="346">
        <f t="shared" ca="1" si="715"/>
        <v>4</v>
      </c>
      <c r="G742" s="346">
        <f t="shared" si="715"/>
        <v>0</v>
      </c>
      <c r="H742" s="346">
        <f t="shared" si="715"/>
        <v>0</v>
      </c>
      <c r="I742" s="346">
        <f t="shared" si="715"/>
        <v>0</v>
      </c>
      <c r="BM742" s="303">
        <v>80</v>
      </c>
      <c r="BN742" s="147">
        <f t="shared" si="694"/>
        <v>0.08</v>
      </c>
      <c r="BO742" s="148">
        <f t="shared" si="695"/>
        <v>0</v>
      </c>
      <c r="BP742" s="149">
        <f t="shared" ca="1" si="696"/>
        <v>0.05</v>
      </c>
      <c r="BQ742" s="345">
        <f t="shared" ca="1" si="697"/>
        <v>0.08</v>
      </c>
      <c r="BR742" s="344">
        <f t="shared" ca="1" si="698"/>
        <v>0.05</v>
      </c>
      <c r="BS742" s="343">
        <f t="shared" ca="1" si="699"/>
        <v>0.08</v>
      </c>
      <c r="BT742" s="342">
        <f t="shared" ca="1" si="700"/>
        <v>0.08</v>
      </c>
      <c r="BU742" s="147">
        <f t="shared" si="701"/>
        <v>0.08</v>
      </c>
      <c r="BV742" s="148">
        <f t="shared" si="702"/>
        <v>0</v>
      </c>
      <c r="BW742" s="149">
        <f t="shared" ca="1" si="703"/>
        <v>0.05</v>
      </c>
      <c r="BX742" s="345">
        <f t="shared" ca="1" si="704"/>
        <v>0.08</v>
      </c>
      <c r="BY742" s="344">
        <f t="shared" ca="1" si="705"/>
        <v>0.05</v>
      </c>
      <c r="BZ742" s="343">
        <f t="shared" ca="1" si="706"/>
        <v>0.08</v>
      </c>
      <c r="CA742" s="342">
        <f t="shared" ca="1" si="707"/>
        <v>0.08</v>
      </c>
      <c r="CB742" s="147">
        <f t="shared" si="708"/>
        <v>0.08</v>
      </c>
      <c r="CC742" s="148">
        <f t="shared" si="709"/>
        <v>0</v>
      </c>
      <c r="CD742" s="149">
        <f t="shared" ca="1" si="710"/>
        <v>0.05</v>
      </c>
      <c r="CE742" s="345">
        <f t="shared" ca="1" si="711"/>
        <v>0.08</v>
      </c>
      <c r="CF742" s="344">
        <f t="shared" ca="1" si="712"/>
        <v>0.05</v>
      </c>
      <c r="CG742" s="343">
        <f t="shared" ca="1" si="713"/>
        <v>0.08</v>
      </c>
      <c r="CH742" s="342">
        <f t="shared" ca="1" si="714"/>
        <v>0.08</v>
      </c>
    </row>
    <row r="743" spans="2:86" s="303" customFormat="1" outlineLevel="1">
      <c r="B743" s="303" t="str">
        <f t="shared" ref="B743:B806" ca="1" si="716">"EP"&amp;$C743&amp;" LP-D"&amp;$E743&amp;" LP-S"&amp;$F743&amp;" LP-M"&amp;$I743</f>
        <v>EP1 LP-D0 LP-S0 LP-M1</v>
      </c>
      <c r="C743" s="346">
        <f t="shared" ref="C743:I752" si="717">C343</f>
        <v>1</v>
      </c>
      <c r="D743" s="346">
        <f t="shared" si="717"/>
        <v>0</v>
      </c>
      <c r="E743" s="346">
        <f t="shared" ca="1" si="717"/>
        <v>0</v>
      </c>
      <c r="F743" s="346">
        <f t="shared" ca="1" si="717"/>
        <v>0</v>
      </c>
      <c r="G743" s="346">
        <f t="shared" si="717"/>
        <v>1</v>
      </c>
      <c r="H743" s="346">
        <f t="shared" si="717"/>
        <v>1</v>
      </c>
      <c r="I743" s="346">
        <f t="shared" si="717"/>
        <v>1</v>
      </c>
      <c r="BM743" s="303">
        <v>81</v>
      </c>
      <c r="BN743" s="147">
        <f t="shared" si="694"/>
        <v>-0.05</v>
      </c>
      <c r="BO743" s="148">
        <f t="shared" si="695"/>
        <v>0</v>
      </c>
      <c r="BP743" s="149">
        <f t="shared" ca="1" si="696"/>
        <v>0</v>
      </c>
      <c r="BQ743" s="345">
        <f t="shared" ca="1" si="697"/>
        <v>0</v>
      </c>
      <c r="BR743" s="344">
        <f t="shared" si="698"/>
        <v>-0.08</v>
      </c>
      <c r="BS743" s="343">
        <f t="shared" si="699"/>
        <v>-0.05</v>
      </c>
      <c r="BT743" s="342">
        <f t="shared" si="700"/>
        <v>-0.05</v>
      </c>
      <c r="BU743" s="147">
        <f t="shared" si="701"/>
        <v>-0.05</v>
      </c>
      <c r="BV743" s="148">
        <f t="shared" si="702"/>
        <v>0</v>
      </c>
      <c r="BW743" s="149">
        <f t="shared" ca="1" si="703"/>
        <v>0</v>
      </c>
      <c r="BX743" s="345">
        <f t="shared" ca="1" si="704"/>
        <v>0</v>
      </c>
      <c r="BY743" s="344">
        <f t="shared" si="705"/>
        <v>-0.08</v>
      </c>
      <c r="BZ743" s="343">
        <f t="shared" si="706"/>
        <v>-0.05</v>
      </c>
      <c r="CA743" s="342">
        <f t="shared" si="707"/>
        <v>-0.05</v>
      </c>
      <c r="CB743" s="147">
        <f t="shared" si="708"/>
        <v>-0.05</v>
      </c>
      <c r="CC743" s="148">
        <f t="shared" si="709"/>
        <v>0</v>
      </c>
      <c r="CD743" s="149">
        <f t="shared" ca="1" si="710"/>
        <v>0</v>
      </c>
      <c r="CE743" s="345">
        <f t="shared" ca="1" si="711"/>
        <v>0</v>
      </c>
      <c r="CF743" s="344">
        <f t="shared" si="712"/>
        <v>-0.08</v>
      </c>
      <c r="CG743" s="343">
        <f t="shared" si="713"/>
        <v>-0.05</v>
      </c>
      <c r="CH743" s="342">
        <f t="shared" si="714"/>
        <v>-0.05</v>
      </c>
    </row>
    <row r="744" spans="2:86" s="303" customFormat="1" outlineLevel="1">
      <c r="B744" s="303" t="str">
        <f t="shared" ca="1" si="716"/>
        <v>EP1 LP-D0 LP-S0 LP-M2</v>
      </c>
      <c r="C744" s="346">
        <f t="shared" si="717"/>
        <v>1</v>
      </c>
      <c r="D744" s="346">
        <f t="shared" si="717"/>
        <v>0</v>
      </c>
      <c r="E744" s="346">
        <f t="shared" ca="1" si="717"/>
        <v>0</v>
      </c>
      <c r="F744" s="346">
        <f t="shared" ca="1" si="717"/>
        <v>0</v>
      </c>
      <c r="G744" s="346">
        <f t="shared" ca="1" si="717"/>
        <v>1</v>
      </c>
      <c r="H744" s="346">
        <f t="shared" ca="1" si="717"/>
        <v>1</v>
      </c>
      <c r="I744" s="346">
        <f t="shared" ca="1" si="717"/>
        <v>2</v>
      </c>
      <c r="BM744" s="303">
        <v>82</v>
      </c>
      <c r="BN744" s="147">
        <f t="shared" si="694"/>
        <v>-0.05</v>
      </c>
      <c r="BO744" s="148">
        <f t="shared" si="695"/>
        <v>0</v>
      </c>
      <c r="BP744" s="149">
        <f t="shared" ca="1" si="696"/>
        <v>0</v>
      </c>
      <c r="BQ744" s="345">
        <f t="shared" ca="1" si="697"/>
        <v>0</v>
      </c>
      <c r="BR744" s="344">
        <f t="shared" ca="1" si="698"/>
        <v>-0.08</v>
      </c>
      <c r="BS744" s="343">
        <f t="shared" ca="1" si="699"/>
        <v>-0.05</v>
      </c>
      <c r="BT744" s="342">
        <f t="shared" ca="1" si="700"/>
        <v>0</v>
      </c>
      <c r="BU744" s="147">
        <f t="shared" si="701"/>
        <v>-0.05</v>
      </c>
      <c r="BV744" s="148">
        <f t="shared" si="702"/>
        <v>0</v>
      </c>
      <c r="BW744" s="149">
        <f t="shared" ca="1" si="703"/>
        <v>0</v>
      </c>
      <c r="BX744" s="345">
        <f t="shared" ca="1" si="704"/>
        <v>0</v>
      </c>
      <c r="BY744" s="344">
        <f t="shared" ca="1" si="705"/>
        <v>-0.08</v>
      </c>
      <c r="BZ744" s="343">
        <f t="shared" ca="1" si="706"/>
        <v>-0.05</v>
      </c>
      <c r="CA744" s="342">
        <f t="shared" ca="1" si="707"/>
        <v>0</v>
      </c>
      <c r="CB744" s="147">
        <f t="shared" si="708"/>
        <v>-0.05</v>
      </c>
      <c r="CC744" s="148">
        <f t="shared" si="709"/>
        <v>0</v>
      </c>
      <c r="CD744" s="149">
        <f t="shared" ca="1" si="710"/>
        <v>0</v>
      </c>
      <c r="CE744" s="345">
        <f t="shared" ca="1" si="711"/>
        <v>0</v>
      </c>
      <c r="CF744" s="344">
        <f t="shared" ca="1" si="712"/>
        <v>-0.08</v>
      </c>
      <c r="CG744" s="343">
        <f t="shared" ca="1" si="713"/>
        <v>-0.05</v>
      </c>
      <c r="CH744" s="342">
        <f t="shared" ca="1" si="714"/>
        <v>0</v>
      </c>
    </row>
    <row r="745" spans="2:86" s="303" customFormat="1" outlineLevel="1">
      <c r="B745" s="303" t="str">
        <f t="shared" ca="1" si="716"/>
        <v>EP1 LP-D0 LP-S0 LP-M3</v>
      </c>
      <c r="C745" s="346">
        <f t="shared" si="717"/>
        <v>1</v>
      </c>
      <c r="D745" s="346">
        <f t="shared" si="717"/>
        <v>0</v>
      </c>
      <c r="E745" s="346">
        <f t="shared" ca="1" si="717"/>
        <v>0</v>
      </c>
      <c r="F745" s="346">
        <f t="shared" ca="1" si="717"/>
        <v>0</v>
      </c>
      <c r="G745" s="346">
        <f t="shared" ca="1" si="717"/>
        <v>1</v>
      </c>
      <c r="H745" s="346">
        <f t="shared" ca="1" si="717"/>
        <v>1</v>
      </c>
      <c r="I745" s="346">
        <f t="shared" ca="1" si="717"/>
        <v>3</v>
      </c>
      <c r="BM745" s="303">
        <v>83</v>
      </c>
      <c r="BN745" s="147">
        <f t="shared" si="694"/>
        <v>-0.05</v>
      </c>
      <c r="BO745" s="148">
        <f t="shared" si="695"/>
        <v>0</v>
      </c>
      <c r="BP745" s="149">
        <f t="shared" ca="1" si="696"/>
        <v>0</v>
      </c>
      <c r="BQ745" s="345">
        <f t="shared" ca="1" si="697"/>
        <v>0</v>
      </c>
      <c r="BR745" s="344">
        <f t="shared" ca="1" si="698"/>
        <v>-0.08</v>
      </c>
      <c r="BS745" s="343">
        <f t="shared" ca="1" si="699"/>
        <v>-0.05</v>
      </c>
      <c r="BT745" s="342">
        <f t="shared" ca="1" si="700"/>
        <v>0.04</v>
      </c>
      <c r="BU745" s="147">
        <f t="shared" si="701"/>
        <v>-0.05</v>
      </c>
      <c r="BV745" s="148">
        <f t="shared" si="702"/>
        <v>0</v>
      </c>
      <c r="BW745" s="149">
        <f t="shared" ca="1" si="703"/>
        <v>0</v>
      </c>
      <c r="BX745" s="345">
        <f t="shared" ca="1" si="704"/>
        <v>0</v>
      </c>
      <c r="BY745" s="344">
        <f t="shared" ca="1" si="705"/>
        <v>-0.08</v>
      </c>
      <c r="BZ745" s="343">
        <f t="shared" ca="1" si="706"/>
        <v>-0.05</v>
      </c>
      <c r="CA745" s="342">
        <f t="shared" ca="1" si="707"/>
        <v>0.04</v>
      </c>
      <c r="CB745" s="147">
        <f t="shared" si="708"/>
        <v>-0.05</v>
      </c>
      <c r="CC745" s="148">
        <f t="shared" si="709"/>
        <v>0</v>
      </c>
      <c r="CD745" s="149">
        <f t="shared" ca="1" si="710"/>
        <v>0</v>
      </c>
      <c r="CE745" s="345">
        <f t="shared" ca="1" si="711"/>
        <v>0</v>
      </c>
      <c r="CF745" s="344">
        <f t="shared" ca="1" si="712"/>
        <v>-0.08</v>
      </c>
      <c r="CG745" s="343">
        <f t="shared" ca="1" si="713"/>
        <v>-0.05</v>
      </c>
      <c r="CH745" s="342">
        <f t="shared" ca="1" si="714"/>
        <v>0.04</v>
      </c>
    </row>
    <row r="746" spans="2:86" s="303" customFormat="1" outlineLevel="1">
      <c r="B746" s="303" t="str">
        <f t="shared" ca="1" si="716"/>
        <v>EP1 LP-D0 LP-S0 LP-M4</v>
      </c>
      <c r="C746" s="346">
        <f t="shared" si="717"/>
        <v>1</v>
      </c>
      <c r="D746" s="346">
        <f t="shared" si="717"/>
        <v>0</v>
      </c>
      <c r="E746" s="346">
        <f t="shared" ca="1" si="717"/>
        <v>0</v>
      </c>
      <c r="F746" s="346">
        <f t="shared" ca="1" si="717"/>
        <v>0</v>
      </c>
      <c r="G746" s="346">
        <f t="shared" ca="1" si="717"/>
        <v>1</v>
      </c>
      <c r="H746" s="346">
        <f t="shared" ca="1" si="717"/>
        <v>1</v>
      </c>
      <c r="I746" s="346">
        <f t="shared" ca="1" si="717"/>
        <v>4</v>
      </c>
      <c r="BM746" s="303">
        <v>84</v>
      </c>
      <c r="BN746" s="147">
        <f t="shared" si="694"/>
        <v>-0.05</v>
      </c>
      <c r="BO746" s="148">
        <f t="shared" si="695"/>
        <v>0</v>
      </c>
      <c r="BP746" s="149">
        <f t="shared" ca="1" si="696"/>
        <v>0</v>
      </c>
      <c r="BQ746" s="345">
        <f t="shared" ca="1" si="697"/>
        <v>0</v>
      </c>
      <c r="BR746" s="344">
        <f t="shared" ca="1" si="698"/>
        <v>-0.08</v>
      </c>
      <c r="BS746" s="343">
        <f t="shared" ca="1" si="699"/>
        <v>-0.05</v>
      </c>
      <c r="BT746" s="342">
        <f t="shared" ca="1" si="700"/>
        <v>0.08</v>
      </c>
      <c r="BU746" s="147">
        <f t="shared" si="701"/>
        <v>-0.05</v>
      </c>
      <c r="BV746" s="148">
        <f t="shared" si="702"/>
        <v>0</v>
      </c>
      <c r="BW746" s="149">
        <f t="shared" ca="1" si="703"/>
        <v>0</v>
      </c>
      <c r="BX746" s="345">
        <f t="shared" ca="1" si="704"/>
        <v>0</v>
      </c>
      <c r="BY746" s="344">
        <f t="shared" ca="1" si="705"/>
        <v>-0.08</v>
      </c>
      <c r="BZ746" s="343">
        <f t="shared" ca="1" si="706"/>
        <v>-0.05</v>
      </c>
      <c r="CA746" s="342">
        <f t="shared" ca="1" si="707"/>
        <v>0.08</v>
      </c>
      <c r="CB746" s="147">
        <f t="shared" si="708"/>
        <v>-0.05</v>
      </c>
      <c r="CC746" s="148">
        <f t="shared" si="709"/>
        <v>0</v>
      </c>
      <c r="CD746" s="149">
        <f t="shared" ca="1" si="710"/>
        <v>0</v>
      </c>
      <c r="CE746" s="345">
        <f t="shared" ca="1" si="711"/>
        <v>0</v>
      </c>
      <c r="CF746" s="344">
        <f t="shared" ca="1" si="712"/>
        <v>-0.08</v>
      </c>
      <c r="CG746" s="343">
        <f t="shared" ca="1" si="713"/>
        <v>-0.05</v>
      </c>
      <c r="CH746" s="342">
        <f t="shared" ca="1" si="714"/>
        <v>0.08</v>
      </c>
    </row>
    <row r="747" spans="2:86" s="303" customFormat="1" outlineLevel="1">
      <c r="B747" s="303" t="str">
        <f t="shared" ca="1" si="716"/>
        <v>EP1 LP-D0 LP-S0 LP-M1</v>
      </c>
      <c r="C747" s="346">
        <f t="shared" si="717"/>
        <v>1</v>
      </c>
      <c r="D747" s="346">
        <f t="shared" si="717"/>
        <v>0</v>
      </c>
      <c r="E747" s="346">
        <f t="shared" ca="1" si="717"/>
        <v>0</v>
      </c>
      <c r="F747" s="346">
        <f t="shared" ca="1" si="717"/>
        <v>0</v>
      </c>
      <c r="G747" s="346">
        <f t="shared" ca="1" si="717"/>
        <v>1</v>
      </c>
      <c r="H747" s="346">
        <f t="shared" ca="1" si="717"/>
        <v>2</v>
      </c>
      <c r="I747" s="346">
        <f t="shared" ca="1" si="717"/>
        <v>1</v>
      </c>
      <c r="BM747" s="303">
        <v>85</v>
      </c>
      <c r="BN747" s="147">
        <f t="shared" si="694"/>
        <v>-0.05</v>
      </c>
      <c r="BO747" s="148">
        <f t="shared" si="695"/>
        <v>0</v>
      </c>
      <c r="BP747" s="149">
        <f t="shared" ca="1" si="696"/>
        <v>0</v>
      </c>
      <c r="BQ747" s="345">
        <f t="shared" ca="1" si="697"/>
        <v>0</v>
      </c>
      <c r="BR747" s="344">
        <f t="shared" ca="1" si="698"/>
        <v>-0.08</v>
      </c>
      <c r="BS747" s="343">
        <f t="shared" ca="1" si="699"/>
        <v>0</v>
      </c>
      <c r="BT747" s="342">
        <f t="shared" ca="1" si="700"/>
        <v>-0.05</v>
      </c>
      <c r="BU747" s="147">
        <f t="shared" si="701"/>
        <v>-0.05</v>
      </c>
      <c r="BV747" s="148">
        <f t="shared" si="702"/>
        <v>0</v>
      </c>
      <c r="BW747" s="149">
        <f t="shared" ca="1" si="703"/>
        <v>0</v>
      </c>
      <c r="BX747" s="345">
        <f t="shared" ca="1" si="704"/>
        <v>0</v>
      </c>
      <c r="BY747" s="344">
        <f t="shared" ca="1" si="705"/>
        <v>-0.08</v>
      </c>
      <c r="BZ747" s="343">
        <f t="shared" ca="1" si="706"/>
        <v>0</v>
      </c>
      <c r="CA747" s="342">
        <f t="shared" ca="1" si="707"/>
        <v>-0.05</v>
      </c>
      <c r="CB747" s="147">
        <f t="shared" si="708"/>
        <v>-0.05</v>
      </c>
      <c r="CC747" s="148">
        <f t="shared" si="709"/>
        <v>0</v>
      </c>
      <c r="CD747" s="149">
        <f t="shared" ca="1" si="710"/>
        <v>0</v>
      </c>
      <c r="CE747" s="345">
        <f t="shared" ca="1" si="711"/>
        <v>0</v>
      </c>
      <c r="CF747" s="344">
        <f t="shared" ca="1" si="712"/>
        <v>-0.08</v>
      </c>
      <c r="CG747" s="343">
        <f t="shared" ca="1" si="713"/>
        <v>0</v>
      </c>
      <c r="CH747" s="342">
        <f t="shared" ca="1" si="714"/>
        <v>-0.05</v>
      </c>
    </row>
    <row r="748" spans="2:86" s="303" customFormat="1" outlineLevel="1">
      <c r="B748" s="303" t="str">
        <f t="shared" ca="1" si="716"/>
        <v>EP1 LP-D0 LP-S0 LP-M2</v>
      </c>
      <c r="C748" s="346">
        <f t="shared" si="717"/>
        <v>1</v>
      </c>
      <c r="D748" s="346">
        <f t="shared" si="717"/>
        <v>0</v>
      </c>
      <c r="E748" s="346">
        <f t="shared" ca="1" si="717"/>
        <v>0</v>
      </c>
      <c r="F748" s="346">
        <f t="shared" ca="1" si="717"/>
        <v>0</v>
      </c>
      <c r="G748" s="346">
        <f t="shared" ca="1" si="717"/>
        <v>1</v>
      </c>
      <c r="H748" s="346">
        <f t="shared" ca="1" si="717"/>
        <v>2</v>
      </c>
      <c r="I748" s="346">
        <f t="shared" ca="1" si="717"/>
        <v>2</v>
      </c>
      <c r="BM748" s="303">
        <v>86</v>
      </c>
      <c r="BN748" s="147">
        <f t="shared" si="694"/>
        <v>-0.05</v>
      </c>
      <c r="BO748" s="148">
        <f t="shared" si="695"/>
        <v>0</v>
      </c>
      <c r="BP748" s="149">
        <f t="shared" ca="1" si="696"/>
        <v>0</v>
      </c>
      <c r="BQ748" s="345">
        <f t="shared" ca="1" si="697"/>
        <v>0</v>
      </c>
      <c r="BR748" s="344">
        <f t="shared" ca="1" si="698"/>
        <v>-0.08</v>
      </c>
      <c r="BS748" s="343">
        <f t="shared" ca="1" si="699"/>
        <v>0</v>
      </c>
      <c r="BT748" s="342">
        <f t="shared" ca="1" si="700"/>
        <v>0</v>
      </c>
      <c r="BU748" s="147">
        <f t="shared" si="701"/>
        <v>-0.05</v>
      </c>
      <c r="BV748" s="148">
        <f t="shared" si="702"/>
        <v>0</v>
      </c>
      <c r="BW748" s="149">
        <f t="shared" ca="1" si="703"/>
        <v>0</v>
      </c>
      <c r="BX748" s="345">
        <f t="shared" ca="1" si="704"/>
        <v>0</v>
      </c>
      <c r="BY748" s="344">
        <f t="shared" ca="1" si="705"/>
        <v>-0.08</v>
      </c>
      <c r="BZ748" s="343">
        <f t="shared" ca="1" si="706"/>
        <v>0</v>
      </c>
      <c r="CA748" s="342">
        <f t="shared" ca="1" si="707"/>
        <v>0</v>
      </c>
      <c r="CB748" s="147">
        <f t="shared" si="708"/>
        <v>-0.05</v>
      </c>
      <c r="CC748" s="148">
        <f t="shared" si="709"/>
        <v>0</v>
      </c>
      <c r="CD748" s="149">
        <f t="shared" ca="1" si="710"/>
        <v>0</v>
      </c>
      <c r="CE748" s="345">
        <f t="shared" ca="1" si="711"/>
        <v>0</v>
      </c>
      <c r="CF748" s="344">
        <f t="shared" ca="1" si="712"/>
        <v>-0.08</v>
      </c>
      <c r="CG748" s="343">
        <f t="shared" ca="1" si="713"/>
        <v>0</v>
      </c>
      <c r="CH748" s="342">
        <f t="shared" ca="1" si="714"/>
        <v>0</v>
      </c>
    </row>
    <row r="749" spans="2:86" s="303" customFormat="1" outlineLevel="1">
      <c r="B749" s="303" t="str">
        <f t="shared" ca="1" si="716"/>
        <v>EP1 LP-D0 LP-S0 LP-M3</v>
      </c>
      <c r="C749" s="346">
        <f t="shared" si="717"/>
        <v>1</v>
      </c>
      <c r="D749" s="346">
        <f t="shared" si="717"/>
        <v>0</v>
      </c>
      <c r="E749" s="346">
        <f t="shared" ca="1" si="717"/>
        <v>0</v>
      </c>
      <c r="F749" s="346">
        <f t="shared" ca="1" si="717"/>
        <v>0</v>
      </c>
      <c r="G749" s="346">
        <f t="shared" ca="1" si="717"/>
        <v>1</v>
      </c>
      <c r="H749" s="346">
        <f t="shared" ca="1" si="717"/>
        <v>2</v>
      </c>
      <c r="I749" s="346">
        <f t="shared" ca="1" si="717"/>
        <v>3</v>
      </c>
      <c r="BM749" s="303">
        <v>87</v>
      </c>
      <c r="BN749" s="147">
        <f t="shared" si="694"/>
        <v>-0.05</v>
      </c>
      <c r="BO749" s="148">
        <f t="shared" si="695"/>
        <v>0</v>
      </c>
      <c r="BP749" s="149">
        <f t="shared" ca="1" si="696"/>
        <v>0</v>
      </c>
      <c r="BQ749" s="345">
        <f t="shared" ca="1" si="697"/>
        <v>0</v>
      </c>
      <c r="BR749" s="344">
        <f t="shared" ca="1" si="698"/>
        <v>-0.08</v>
      </c>
      <c r="BS749" s="343">
        <f t="shared" ca="1" si="699"/>
        <v>0</v>
      </c>
      <c r="BT749" s="342">
        <f t="shared" ca="1" si="700"/>
        <v>0.04</v>
      </c>
      <c r="BU749" s="147">
        <f t="shared" si="701"/>
        <v>-0.05</v>
      </c>
      <c r="BV749" s="148">
        <f t="shared" si="702"/>
        <v>0</v>
      </c>
      <c r="BW749" s="149">
        <f t="shared" ca="1" si="703"/>
        <v>0</v>
      </c>
      <c r="BX749" s="345">
        <f t="shared" ca="1" si="704"/>
        <v>0</v>
      </c>
      <c r="BY749" s="344">
        <f t="shared" ca="1" si="705"/>
        <v>-0.08</v>
      </c>
      <c r="BZ749" s="343">
        <f t="shared" ca="1" si="706"/>
        <v>0</v>
      </c>
      <c r="CA749" s="342">
        <f t="shared" ca="1" si="707"/>
        <v>0.04</v>
      </c>
      <c r="CB749" s="147">
        <f t="shared" si="708"/>
        <v>-0.05</v>
      </c>
      <c r="CC749" s="148">
        <f t="shared" si="709"/>
        <v>0</v>
      </c>
      <c r="CD749" s="149">
        <f t="shared" ca="1" si="710"/>
        <v>0</v>
      </c>
      <c r="CE749" s="345">
        <f t="shared" ca="1" si="711"/>
        <v>0</v>
      </c>
      <c r="CF749" s="344">
        <f t="shared" ca="1" si="712"/>
        <v>-0.08</v>
      </c>
      <c r="CG749" s="343">
        <f t="shared" ca="1" si="713"/>
        <v>0</v>
      </c>
      <c r="CH749" s="342">
        <f t="shared" ca="1" si="714"/>
        <v>0.04</v>
      </c>
    </row>
    <row r="750" spans="2:86" s="303" customFormat="1" outlineLevel="1">
      <c r="B750" s="303" t="str">
        <f t="shared" ca="1" si="716"/>
        <v>EP1 LP-D0 LP-S0 LP-M4</v>
      </c>
      <c r="C750" s="346">
        <f t="shared" si="717"/>
        <v>1</v>
      </c>
      <c r="D750" s="346">
        <f t="shared" si="717"/>
        <v>0</v>
      </c>
      <c r="E750" s="346">
        <f t="shared" ca="1" si="717"/>
        <v>0</v>
      </c>
      <c r="F750" s="346">
        <f t="shared" ca="1" si="717"/>
        <v>0</v>
      </c>
      <c r="G750" s="346">
        <f t="shared" ca="1" si="717"/>
        <v>1</v>
      </c>
      <c r="H750" s="346">
        <f t="shared" ca="1" si="717"/>
        <v>2</v>
      </c>
      <c r="I750" s="346">
        <f t="shared" ca="1" si="717"/>
        <v>4</v>
      </c>
      <c r="BM750" s="303">
        <v>88</v>
      </c>
      <c r="BN750" s="147">
        <f t="shared" si="694"/>
        <v>-0.05</v>
      </c>
      <c r="BO750" s="148">
        <f t="shared" si="695"/>
        <v>0</v>
      </c>
      <c r="BP750" s="149">
        <f t="shared" ca="1" si="696"/>
        <v>0</v>
      </c>
      <c r="BQ750" s="345">
        <f t="shared" ca="1" si="697"/>
        <v>0</v>
      </c>
      <c r="BR750" s="344">
        <f t="shared" ca="1" si="698"/>
        <v>-0.08</v>
      </c>
      <c r="BS750" s="343">
        <f t="shared" ca="1" si="699"/>
        <v>0</v>
      </c>
      <c r="BT750" s="342">
        <f t="shared" ca="1" si="700"/>
        <v>0.08</v>
      </c>
      <c r="BU750" s="147">
        <f t="shared" si="701"/>
        <v>-0.05</v>
      </c>
      <c r="BV750" s="148">
        <f t="shared" si="702"/>
        <v>0</v>
      </c>
      <c r="BW750" s="149">
        <f t="shared" ca="1" si="703"/>
        <v>0</v>
      </c>
      <c r="BX750" s="345">
        <f t="shared" ca="1" si="704"/>
        <v>0</v>
      </c>
      <c r="BY750" s="344">
        <f t="shared" ca="1" si="705"/>
        <v>-0.08</v>
      </c>
      <c r="BZ750" s="343">
        <f t="shared" ca="1" si="706"/>
        <v>0</v>
      </c>
      <c r="CA750" s="342">
        <f t="shared" ca="1" si="707"/>
        <v>0.08</v>
      </c>
      <c r="CB750" s="147">
        <f t="shared" si="708"/>
        <v>-0.05</v>
      </c>
      <c r="CC750" s="148">
        <f t="shared" si="709"/>
        <v>0</v>
      </c>
      <c r="CD750" s="149">
        <f t="shared" ca="1" si="710"/>
        <v>0</v>
      </c>
      <c r="CE750" s="345">
        <f t="shared" ca="1" si="711"/>
        <v>0</v>
      </c>
      <c r="CF750" s="344">
        <f t="shared" ca="1" si="712"/>
        <v>-0.08</v>
      </c>
      <c r="CG750" s="343">
        <f t="shared" ca="1" si="713"/>
        <v>0</v>
      </c>
      <c r="CH750" s="342">
        <f t="shared" ca="1" si="714"/>
        <v>0.08</v>
      </c>
    </row>
    <row r="751" spans="2:86" s="303" customFormat="1" outlineLevel="1">
      <c r="B751" s="303" t="str">
        <f t="shared" ca="1" si="716"/>
        <v>EP1 LP-D0 LP-S0 LP-M1</v>
      </c>
      <c r="C751" s="346">
        <f t="shared" si="717"/>
        <v>1</v>
      </c>
      <c r="D751" s="346">
        <f t="shared" si="717"/>
        <v>0</v>
      </c>
      <c r="E751" s="346">
        <f t="shared" ca="1" si="717"/>
        <v>0</v>
      </c>
      <c r="F751" s="346">
        <f t="shared" ca="1" si="717"/>
        <v>0</v>
      </c>
      <c r="G751" s="346">
        <f t="shared" ca="1" si="717"/>
        <v>1</v>
      </c>
      <c r="H751" s="346">
        <f t="shared" ca="1" si="717"/>
        <v>3</v>
      </c>
      <c r="I751" s="346">
        <f t="shared" ca="1" si="717"/>
        <v>1</v>
      </c>
      <c r="BM751" s="303">
        <v>89</v>
      </c>
      <c r="BN751" s="147">
        <f t="shared" si="694"/>
        <v>-0.05</v>
      </c>
      <c r="BO751" s="148">
        <f t="shared" si="695"/>
        <v>0</v>
      </c>
      <c r="BP751" s="149">
        <f t="shared" ca="1" si="696"/>
        <v>0</v>
      </c>
      <c r="BQ751" s="345">
        <f t="shared" ca="1" si="697"/>
        <v>0</v>
      </c>
      <c r="BR751" s="344">
        <f t="shared" ca="1" si="698"/>
        <v>-0.08</v>
      </c>
      <c r="BS751" s="343">
        <f t="shared" ca="1" si="699"/>
        <v>0.04</v>
      </c>
      <c r="BT751" s="342">
        <f t="shared" ca="1" si="700"/>
        <v>-0.05</v>
      </c>
      <c r="BU751" s="147">
        <f t="shared" si="701"/>
        <v>-0.05</v>
      </c>
      <c r="BV751" s="148">
        <f t="shared" si="702"/>
        <v>0</v>
      </c>
      <c r="BW751" s="149">
        <f t="shared" ca="1" si="703"/>
        <v>0</v>
      </c>
      <c r="BX751" s="345">
        <f t="shared" ca="1" si="704"/>
        <v>0</v>
      </c>
      <c r="BY751" s="344">
        <f t="shared" ca="1" si="705"/>
        <v>-0.08</v>
      </c>
      <c r="BZ751" s="343">
        <f t="shared" ca="1" si="706"/>
        <v>0.04</v>
      </c>
      <c r="CA751" s="342">
        <f t="shared" ca="1" si="707"/>
        <v>-0.05</v>
      </c>
      <c r="CB751" s="147">
        <f t="shared" si="708"/>
        <v>-0.05</v>
      </c>
      <c r="CC751" s="148">
        <f t="shared" si="709"/>
        <v>0</v>
      </c>
      <c r="CD751" s="149">
        <f t="shared" ca="1" si="710"/>
        <v>0</v>
      </c>
      <c r="CE751" s="345">
        <f t="shared" ca="1" si="711"/>
        <v>0</v>
      </c>
      <c r="CF751" s="344">
        <f t="shared" ca="1" si="712"/>
        <v>-0.08</v>
      </c>
      <c r="CG751" s="343">
        <f t="shared" ca="1" si="713"/>
        <v>0.04</v>
      </c>
      <c r="CH751" s="342">
        <f t="shared" ca="1" si="714"/>
        <v>-0.05</v>
      </c>
    </row>
    <row r="752" spans="2:86" s="303" customFormat="1" outlineLevel="1">
      <c r="B752" s="303" t="str">
        <f t="shared" ca="1" si="716"/>
        <v>EP1 LP-D0 LP-S0 LP-M2</v>
      </c>
      <c r="C752" s="346">
        <f t="shared" si="717"/>
        <v>1</v>
      </c>
      <c r="D752" s="346">
        <f t="shared" si="717"/>
        <v>0</v>
      </c>
      <c r="E752" s="346">
        <f t="shared" ca="1" si="717"/>
        <v>0</v>
      </c>
      <c r="F752" s="346">
        <f t="shared" ca="1" si="717"/>
        <v>0</v>
      </c>
      <c r="G752" s="346">
        <f t="shared" ca="1" si="717"/>
        <v>1</v>
      </c>
      <c r="H752" s="346">
        <f t="shared" ca="1" si="717"/>
        <v>3</v>
      </c>
      <c r="I752" s="346">
        <f t="shared" ca="1" si="717"/>
        <v>2</v>
      </c>
      <c r="BM752" s="303">
        <v>90</v>
      </c>
      <c r="BN752" s="147">
        <f t="shared" si="694"/>
        <v>-0.05</v>
      </c>
      <c r="BO752" s="148">
        <f t="shared" si="695"/>
        <v>0</v>
      </c>
      <c r="BP752" s="149">
        <f t="shared" ca="1" si="696"/>
        <v>0</v>
      </c>
      <c r="BQ752" s="345">
        <f t="shared" ca="1" si="697"/>
        <v>0</v>
      </c>
      <c r="BR752" s="344">
        <f t="shared" ca="1" si="698"/>
        <v>-0.08</v>
      </c>
      <c r="BS752" s="343">
        <f t="shared" ca="1" si="699"/>
        <v>0.04</v>
      </c>
      <c r="BT752" s="342">
        <f t="shared" ca="1" si="700"/>
        <v>0</v>
      </c>
      <c r="BU752" s="147">
        <f t="shared" si="701"/>
        <v>-0.05</v>
      </c>
      <c r="BV752" s="148">
        <f t="shared" si="702"/>
        <v>0</v>
      </c>
      <c r="BW752" s="149">
        <f t="shared" ca="1" si="703"/>
        <v>0</v>
      </c>
      <c r="BX752" s="345">
        <f t="shared" ca="1" si="704"/>
        <v>0</v>
      </c>
      <c r="BY752" s="344">
        <f t="shared" ca="1" si="705"/>
        <v>-0.08</v>
      </c>
      <c r="BZ752" s="343">
        <f t="shared" ca="1" si="706"/>
        <v>0.04</v>
      </c>
      <c r="CA752" s="342">
        <f t="shared" ca="1" si="707"/>
        <v>0</v>
      </c>
      <c r="CB752" s="147">
        <f t="shared" si="708"/>
        <v>-0.05</v>
      </c>
      <c r="CC752" s="148">
        <f t="shared" si="709"/>
        <v>0</v>
      </c>
      <c r="CD752" s="149">
        <f t="shared" ca="1" si="710"/>
        <v>0</v>
      </c>
      <c r="CE752" s="345">
        <f t="shared" ca="1" si="711"/>
        <v>0</v>
      </c>
      <c r="CF752" s="344">
        <f t="shared" ca="1" si="712"/>
        <v>-0.08</v>
      </c>
      <c r="CG752" s="343">
        <f t="shared" ca="1" si="713"/>
        <v>0.04</v>
      </c>
      <c r="CH752" s="342">
        <f t="shared" ca="1" si="714"/>
        <v>0</v>
      </c>
    </row>
    <row r="753" spans="2:86" s="303" customFormat="1" outlineLevel="1">
      <c r="B753" s="303" t="str">
        <f t="shared" ca="1" si="716"/>
        <v>EP1 LP-D0 LP-S0 LP-M3</v>
      </c>
      <c r="C753" s="346">
        <f t="shared" ref="C753:I762" si="718">C353</f>
        <v>1</v>
      </c>
      <c r="D753" s="346">
        <f t="shared" si="718"/>
        <v>0</v>
      </c>
      <c r="E753" s="346">
        <f t="shared" ca="1" si="718"/>
        <v>0</v>
      </c>
      <c r="F753" s="346">
        <f t="shared" ca="1" si="718"/>
        <v>0</v>
      </c>
      <c r="G753" s="346">
        <f t="shared" ca="1" si="718"/>
        <v>1</v>
      </c>
      <c r="H753" s="346">
        <f t="shared" ca="1" si="718"/>
        <v>3</v>
      </c>
      <c r="I753" s="346">
        <f t="shared" ca="1" si="718"/>
        <v>3</v>
      </c>
      <c r="BM753" s="303">
        <v>91</v>
      </c>
      <c r="BN753" s="147">
        <f t="shared" si="694"/>
        <v>-0.05</v>
      </c>
      <c r="BO753" s="148">
        <f t="shared" si="695"/>
        <v>0</v>
      </c>
      <c r="BP753" s="149">
        <f t="shared" ca="1" si="696"/>
        <v>0</v>
      </c>
      <c r="BQ753" s="345">
        <f t="shared" ca="1" si="697"/>
        <v>0</v>
      </c>
      <c r="BR753" s="344">
        <f t="shared" ca="1" si="698"/>
        <v>-0.08</v>
      </c>
      <c r="BS753" s="343">
        <f t="shared" ca="1" si="699"/>
        <v>0.04</v>
      </c>
      <c r="BT753" s="342">
        <f t="shared" ca="1" si="700"/>
        <v>0.04</v>
      </c>
      <c r="BU753" s="147">
        <f t="shared" si="701"/>
        <v>-0.05</v>
      </c>
      <c r="BV753" s="148">
        <f t="shared" si="702"/>
        <v>0</v>
      </c>
      <c r="BW753" s="149">
        <f t="shared" ca="1" si="703"/>
        <v>0</v>
      </c>
      <c r="BX753" s="345">
        <f t="shared" ca="1" si="704"/>
        <v>0</v>
      </c>
      <c r="BY753" s="344">
        <f t="shared" ca="1" si="705"/>
        <v>-0.08</v>
      </c>
      <c r="BZ753" s="343">
        <f t="shared" ca="1" si="706"/>
        <v>0.04</v>
      </c>
      <c r="CA753" s="342">
        <f t="shared" ca="1" si="707"/>
        <v>0.04</v>
      </c>
      <c r="CB753" s="147">
        <f t="shared" si="708"/>
        <v>-0.05</v>
      </c>
      <c r="CC753" s="148">
        <f t="shared" si="709"/>
        <v>0</v>
      </c>
      <c r="CD753" s="149">
        <f t="shared" ca="1" si="710"/>
        <v>0</v>
      </c>
      <c r="CE753" s="345">
        <f t="shared" ca="1" si="711"/>
        <v>0</v>
      </c>
      <c r="CF753" s="344">
        <f t="shared" ca="1" si="712"/>
        <v>-0.08</v>
      </c>
      <c r="CG753" s="343">
        <f t="shared" ca="1" si="713"/>
        <v>0.04</v>
      </c>
      <c r="CH753" s="342">
        <f t="shared" ca="1" si="714"/>
        <v>0.04</v>
      </c>
    </row>
    <row r="754" spans="2:86" s="303" customFormat="1" outlineLevel="1">
      <c r="B754" s="303" t="str">
        <f t="shared" ca="1" si="716"/>
        <v>EP1 LP-D0 LP-S0 LP-M4</v>
      </c>
      <c r="C754" s="346">
        <f t="shared" si="718"/>
        <v>1</v>
      </c>
      <c r="D754" s="346">
        <f t="shared" si="718"/>
        <v>0</v>
      </c>
      <c r="E754" s="346">
        <f t="shared" ca="1" si="718"/>
        <v>0</v>
      </c>
      <c r="F754" s="346">
        <f t="shared" ca="1" si="718"/>
        <v>0</v>
      </c>
      <c r="G754" s="346">
        <f t="shared" ca="1" si="718"/>
        <v>1</v>
      </c>
      <c r="H754" s="346">
        <f t="shared" ca="1" si="718"/>
        <v>3</v>
      </c>
      <c r="I754" s="346">
        <f t="shared" ca="1" si="718"/>
        <v>4</v>
      </c>
      <c r="BM754" s="303">
        <v>92</v>
      </c>
      <c r="BN754" s="147">
        <f t="shared" si="694"/>
        <v>-0.05</v>
      </c>
      <c r="BO754" s="148">
        <f t="shared" si="695"/>
        <v>0</v>
      </c>
      <c r="BP754" s="149">
        <f t="shared" ca="1" si="696"/>
        <v>0</v>
      </c>
      <c r="BQ754" s="345">
        <f t="shared" ca="1" si="697"/>
        <v>0</v>
      </c>
      <c r="BR754" s="344">
        <f t="shared" ca="1" si="698"/>
        <v>-0.08</v>
      </c>
      <c r="BS754" s="343">
        <f t="shared" ca="1" si="699"/>
        <v>0.04</v>
      </c>
      <c r="BT754" s="342">
        <f t="shared" ca="1" si="700"/>
        <v>0.08</v>
      </c>
      <c r="BU754" s="147">
        <f t="shared" si="701"/>
        <v>-0.05</v>
      </c>
      <c r="BV754" s="148">
        <f t="shared" si="702"/>
        <v>0</v>
      </c>
      <c r="BW754" s="149">
        <f t="shared" ca="1" si="703"/>
        <v>0</v>
      </c>
      <c r="BX754" s="345">
        <f t="shared" ca="1" si="704"/>
        <v>0</v>
      </c>
      <c r="BY754" s="344">
        <f t="shared" ca="1" si="705"/>
        <v>-0.08</v>
      </c>
      <c r="BZ754" s="343">
        <f t="shared" ca="1" si="706"/>
        <v>0.04</v>
      </c>
      <c r="CA754" s="342">
        <f t="shared" ca="1" si="707"/>
        <v>0.08</v>
      </c>
      <c r="CB754" s="147">
        <f t="shared" si="708"/>
        <v>-0.05</v>
      </c>
      <c r="CC754" s="148">
        <f t="shared" si="709"/>
        <v>0</v>
      </c>
      <c r="CD754" s="149">
        <f t="shared" ca="1" si="710"/>
        <v>0</v>
      </c>
      <c r="CE754" s="345">
        <f t="shared" ca="1" si="711"/>
        <v>0</v>
      </c>
      <c r="CF754" s="344">
        <f t="shared" ca="1" si="712"/>
        <v>-0.08</v>
      </c>
      <c r="CG754" s="343">
        <f t="shared" ca="1" si="713"/>
        <v>0.04</v>
      </c>
      <c r="CH754" s="342">
        <f t="shared" ca="1" si="714"/>
        <v>0.08</v>
      </c>
    </row>
    <row r="755" spans="2:86" s="303" customFormat="1" outlineLevel="1">
      <c r="B755" s="303" t="str">
        <f t="shared" ca="1" si="716"/>
        <v>EP1 LP-D0 LP-S0 LP-M1</v>
      </c>
      <c r="C755" s="346">
        <f t="shared" si="718"/>
        <v>1</v>
      </c>
      <c r="D755" s="346">
        <f t="shared" si="718"/>
        <v>0</v>
      </c>
      <c r="E755" s="346">
        <f t="shared" ca="1" si="718"/>
        <v>0</v>
      </c>
      <c r="F755" s="346">
        <f t="shared" ca="1" si="718"/>
        <v>0</v>
      </c>
      <c r="G755" s="346">
        <f t="shared" ca="1" si="718"/>
        <v>1</v>
      </c>
      <c r="H755" s="346">
        <f t="shared" ca="1" si="718"/>
        <v>4</v>
      </c>
      <c r="I755" s="346">
        <f t="shared" ca="1" si="718"/>
        <v>1</v>
      </c>
      <c r="BM755" s="303">
        <v>93</v>
      </c>
      <c r="BN755" s="147">
        <f t="shared" si="694"/>
        <v>-0.05</v>
      </c>
      <c r="BO755" s="148">
        <f t="shared" si="695"/>
        <v>0</v>
      </c>
      <c r="BP755" s="149">
        <f t="shared" ca="1" si="696"/>
        <v>0</v>
      </c>
      <c r="BQ755" s="345">
        <f t="shared" ca="1" si="697"/>
        <v>0</v>
      </c>
      <c r="BR755" s="344">
        <f t="shared" ca="1" si="698"/>
        <v>-0.08</v>
      </c>
      <c r="BS755" s="343">
        <f t="shared" ca="1" si="699"/>
        <v>0.08</v>
      </c>
      <c r="BT755" s="342">
        <f t="shared" ca="1" si="700"/>
        <v>-0.05</v>
      </c>
      <c r="BU755" s="147">
        <f t="shared" si="701"/>
        <v>-0.05</v>
      </c>
      <c r="BV755" s="148">
        <f t="shared" si="702"/>
        <v>0</v>
      </c>
      <c r="BW755" s="149">
        <f t="shared" ca="1" si="703"/>
        <v>0</v>
      </c>
      <c r="BX755" s="345">
        <f t="shared" ca="1" si="704"/>
        <v>0</v>
      </c>
      <c r="BY755" s="344">
        <f t="shared" ca="1" si="705"/>
        <v>-0.08</v>
      </c>
      <c r="BZ755" s="343">
        <f t="shared" ca="1" si="706"/>
        <v>0.08</v>
      </c>
      <c r="CA755" s="342">
        <f t="shared" ca="1" si="707"/>
        <v>-0.05</v>
      </c>
      <c r="CB755" s="147">
        <f t="shared" si="708"/>
        <v>-0.05</v>
      </c>
      <c r="CC755" s="148">
        <f t="shared" si="709"/>
        <v>0</v>
      </c>
      <c r="CD755" s="149">
        <f t="shared" ca="1" si="710"/>
        <v>0</v>
      </c>
      <c r="CE755" s="345">
        <f t="shared" ca="1" si="711"/>
        <v>0</v>
      </c>
      <c r="CF755" s="344">
        <f t="shared" ca="1" si="712"/>
        <v>-0.08</v>
      </c>
      <c r="CG755" s="343">
        <f t="shared" ca="1" si="713"/>
        <v>0.08</v>
      </c>
      <c r="CH755" s="342">
        <f t="shared" ca="1" si="714"/>
        <v>-0.05</v>
      </c>
    </row>
    <row r="756" spans="2:86" s="303" customFormat="1" outlineLevel="1">
      <c r="B756" s="303" t="str">
        <f t="shared" ca="1" si="716"/>
        <v>EP1 LP-D0 LP-S0 LP-M2</v>
      </c>
      <c r="C756" s="346">
        <f t="shared" si="718"/>
        <v>1</v>
      </c>
      <c r="D756" s="346">
        <f t="shared" si="718"/>
        <v>0</v>
      </c>
      <c r="E756" s="346">
        <f t="shared" ca="1" si="718"/>
        <v>0</v>
      </c>
      <c r="F756" s="346">
        <f t="shared" ca="1" si="718"/>
        <v>0</v>
      </c>
      <c r="G756" s="346">
        <f t="shared" ca="1" si="718"/>
        <v>1</v>
      </c>
      <c r="H756" s="346">
        <f t="shared" ca="1" si="718"/>
        <v>4</v>
      </c>
      <c r="I756" s="346">
        <f t="shared" ca="1" si="718"/>
        <v>2</v>
      </c>
      <c r="BM756" s="303">
        <v>94</v>
      </c>
      <c r="BN756" s="147">
        <f t="shared" si="694"/>
        <v>-0.05</v>
      </c>
      <c r="BO756" s="148">
        <f t="shared" si="695"/>
        <v>0</v>
      </c>
      <c r="BP756" s="149">
        <f t="shared" ca="1" si="696"/>
        <v>0</v>
      </c>
      <c r="BQ756" s="345">
        <f t="shared" ca="1" si="697"/>
        <v>0</v>
      </c>
      <c r="BR756" s="344">
        <f t="shared" ca="1" si="698"/>
        <v>-0.08</v>
      </c>
      <c r="BS756" s="343">
        <f t="shared" ca="1" si="699"/>
        <v>0.08</v>
      </c>
      <c r="BT756" s="342">
        <f t="shared" ca="1" si="700"/>
        <v>0</v>
      </c>
      <c r="BU756" s="147">
        <f t="shared" si="701"/>
        <v>-0.05</v>
      </c>
      <c r="BV756" s="148">
        <f t="shared" si="702"/>
        <v>0</v>
      </c>
      <c r="BW756" s="149">
        <f t="shared" ca="1" si="703"/>
        <v>0</v>
      </c>
      <c r="BX756" s="345">
        <f t="shared" ca="1" si="704"/>
        <v>0</v>
      </c>
      <c r="BY756" s="344">
        <f t="shared" ca="1" si="705"/>
        <v>-0.08</v>
      </c>
      <c r="BZ756" s="343">
        <f t="shared" ca="1" si="706"/>
        <v>0.08</v>
      </c>
      <c r="CA756" s="342">
        <f t="shared" ca="1" si="707"/>
        <v>0</v>
      </c>
      <c r="CB756" s="147">
        <f t="shared" si="708"/>
        <v>-0.05</v>
      </c>
      <c r="CC756" s="148">
        <f t="shared" si="709"/>
        <v>0</v>
      </c>
      <c r="CD756" s="149">
        <f t="shared" ca="1" si="710"/>
        <v>0</v>
      </c>
      <c r="CE756" s="345">
        <f t="shared" ca="1" si="711"/>
        <v>0</v>
      </c>
      <c r="CF756" s="344">
        <f t="shared" ca="1" si="712"/>
        <v>-0.08</v>
      </c>
      <c r="CG756" s="343">
        <f t="shared" ca="1" si="713"/>
        <v>0.08</v>
      </c>
      <c r="CH756" s="342">
        <f t="shared" ca="1" si="714"/>
        <v>0</v>
      </c>
    </row>
    <row r="757" spans="2:86" s="303" customFormat="1" outlineLevel="1">
      <c r="B757" s="303" t="str">
        <f t="shared" ca="1" si="716"/>
        <v>EP1 LP-D0 LP-S0 LP-M3</v>
      </c>
      <c r="C757" s="346">
        <f t="shared" si="718"/>
        <v>1</v>
      </c>
      <c r="D757" s="346">
        <f t="shared" si="718"/>
        <v>0</v>
      </c>
      <c r="E757" s="346">
        <f t="shared" ca="1" si="718"/>
        <v>0</v>
      </c>
      <c r="F757" s="346">
        <f t="shared" ca="1" si="718"/>
        <v>0</v>
      </c>
      <c r="G757" s="346">
        <f t="shared" ca="1" si="718"/>
        <v>1</v>
      </c>
      <c r="H757" s="346">
        <f t="shared" ca="1" si="718"/>
        <v>4</v>
      </c>
      <c r="I757" s="346">
        <f t="shared" ca="1" si="718"/>
        <v>3</v>
      </c>
      <c r="BM757" s="303">
        <v>95</v>
      </c>
      <c r="BN757" s="147">
        <f t="shared" si="694"/>
        <v>-0.05</v>
      </c>
      <c r="BO757" s="148">
        <f t="shared" si="695"/>
        <v>0</v>
      </c>
      <c r="BP757" s="149">
        <f t="shared" ca="1" si="696"/>
        <v>0</v>
      </c>
      <c r="BQ757" s="345">
        <f t="shared" ca="1" si="697"/>
        <v>0</v>
      </c>
      <c r="BR757" s="344">
        <f t="shared" ca="1" si="698"/>
        <v>-0.08</v>
      </c>
      <c r="BS757" s="343">
        <f t="shared" ca="1" si="699"/>
        <v>0.08</v>
      </c>
      <c r="BT757" s="342">
        <f t="shared" ca="1" si="700"/>
        <v>0.04</v>
      </c>
      <c r="BU757" s="147">
        <f t="shared" si="701"/>
        <v>-0.05</v>
      </c>
      <c r="BV757" s="148">
        <f t="shared" si="702"/>
        <v>0</v>
      </c>
      <c r="BW757" s="149">
        <f t="shared" ca="1" si="703"/>
        <v>0</v>
      </c>
      <c r="BX757" s="345">
        <f t="shared" ca="1" si="704"/>
        <v>0</v>
      </c>
      <c r="BY757" s="344">
        <f t="shared" ca="1" si="705"/>
        <v>-0.08</v>
      </c>
      <c r="BZ757" s="343">
        <f t="shared" ca="1" si="706"/>
        <v>0.08</v>
      </c>
      <c r="CA757" s="342">
        <f t="shared" ca="1" si="707"/>
        <v>0.04</v>
      </c>
      <c r="CB757" s="147">
        <f t="shared" si="708"/>
        <v>-0.05</v>
      </c>
      <c r="CC757" s="148">
        <f t="shared" si="709"/>
        <v>0</v>
      </c>
      <c r="CD757" s="149">
        <f t="shared" ca="1" si="710"/>
        <v>0</v>
      </c>
      <c r="CE757" s="345">
        <f t="shared" ca="1" si="711"/>
        <v>0</v>
      </c>
      <c r="CF757" s="344">
        <f t="shared" ca="1" si="712"/>
        <v>-0.08</v>
      </c>
      <c r="CG757" s="343">
        <f t="shared" ca="1" si="713"/>
        <v>0.08</v>
      </c>
      <c r="CH757" s="342">
        <f t="shared" ca="1" si="714"/>
        <v>0.04</v>
      </c>
    </row>
    <row r="758" spans="2:86" s="303" customFormat="1" outlineLevel="1">
      <c r="B758" s="303" t="str">
        <f t="shared" ca="1" si="716"/>
        <v>EP1 LP-D0 LP-S0 LP-M4</v>
      </c>
      <c r="C758" s="346">
        <f t="shared" si="718"/>
        <v>1</v>
      </c>
      <c r="D758" s="346">
        <f t="shared" si="718"/>
        <v>0</v>
      </c>
      <c r="E758" s="346">
        <f t="shared" ca="1" si="718"/>
        <v>0</v>
      </c>
      <c r="F758" s="346">
        <f t="shared" ca="1" si="718"/>
        <v>0</v>
      </c>
      <c r="G758" s="346">
        <f t="shared" ca="1" si="718"/>
        <v>1</v>
      </c>
      <c r="H758" s="346">
        <f t="shared" ca="1" si="718"/>
        <v>4</v>
      </c>
      <c r="I758" s="346">
        <f t="shared" ca="1" si="718"/>
        <v>4</v>
      </c>
      <c r="BM758" s="303">
        <v>96</v>
      </c>
      <c r="BN758" s="147">
        <f t="shared" si="694"/>
        <v>-0.05</v>
      </c>
      <c r="BO758" s="148">
        <f t="shared" si="695"/>
        <v>0</v>
      </c>
      <c r="BP758" s="149">
        <f t="shared" ca="1" si="696"/>
        <v>0</v>
      </c>
      <c r="BQ758" s="345">
        <f t="shared" ca="1" si="697"/>
        <v>0</v>
      </c>
      <c r="BR758" s="344">
        <f t="shared" ca="1" si="698"/>
        <v>-0.08</v>
      </c>
      <c r="BS758" s="343">
        <f t="shared" ca="1" si="699"/>
        <v>0.08</v>
      </c>
      <c r="BT758" s="342">
        <f t="shared" ca="1" si="700"/>
        <v>0.08</v>
      </c>
      <c r="BU758" s="147">
        <f t="shared" si="701"/>
        <v>-0.05</v>
      </c>
      <c r="BV758" s="148">
        <f t="shared" si="702"/>
        <v>0</v>
      </c>
      <c r="BW758" s="149">
        <f t="shared" ca="1" si="703"/>
        <v>0</v>
      </c>
      <c r="BX758" s="345">
        <f t="shared" ca="1" si="704"/>
        <v>0</v>
      </c>
      <c r="BY758" s="344">
        <f t="shared" ca="1" si="705"/>
        <v>-0.08</v>
      </c>
      <c r="BZ758" s="343">
        <f t="shared" ca="1" si="706"/>
        <v>0.08</v>
      </c>
      <c r="CA758" s="342">
        <f t="shared" ca="1" si="707"/>
        <v>0.08</v>
      </c>
      <c r="CB758" s="147">
        <f t="shared" si="708"/>
        <v>-0.05</v>
      </c>
      <c r="CC758" s="148">
        <f t="shared" si="709"/>
        <v>0</v>
      </c>
      <c r="CD758" s="149">
        <f t="shared" ca="1" si="710"/>
        <v>0</v>
      </c>
      <c r="CE758" s="345">
        <f t="shared" ca="1" si="711"/>
        <v>0</v>
      </c>
      <c r="CF758" s="344">
        <f t="shared" ca="1" si="712"/>
        <v>-0.08</v>
      </c>
      <c r="CG758" s="343">
        <f t="shared" ca="1" si="713"/>
        <v>0.08</v>
      </c>
      <c r="CH758" s="342">
        <f t="shared" ca="1" si="714"/>
        <v>0.08</v>
      </c>
    </row>
    <row r="759" spans="2:86" s="303" customFormat="1" outlineLevel="1">
      <c r="B759" s="303" t="str">
        <f t="shared" ca="1" si="716"/>
        <v>EP1 LP-D0 LP-S0 LP-M1</v>
      </c>
      <c r="C759" s="346">
        <f t="shared" si="718"/>
        <v>1</v>
      </c>
      <c r="D759" s="346">
        <f t="shared" si="718"/>
        <v>0</v>
      </c>
      <c r="E759" s="346">
        <f t="shared" ca="1" si="718"/>
        <v>0</v>
      </c>
      <c r="F759" s="346">
        <f t="shared" ca="1" si="718"/>
        <v>0</v>
      </c>
      <c r="G759" s="346">
        <f t="shared" ca="1" si="718"/>
        <v>2</v>
      </c>
      <c r="H759" s="346">
        <f t="shared" ca="1" si="718"/>
        <v>1</v>
      </c>
      <c r="I759" s="346">
        <f t="shared" ca="1" si="718"/>
        <v>1</v>
      </c>
      <c r="BM759" s="303">
        <v>97</v>
      </c>
      <c r="BN759" s="147">
        <f t="shared" si="694"/>
        <v>-0.05</v>
      </c>
      <c r="BO759" s="148">
        <f t="shared" si="695"/>
        <v>0</v>
      </c>
      <c r="BP759" s="149">
        <f t="shared" ca="1" si="696"/>
        <v>0</v>
      </c>
      <c r="BQ759" s="345">
        <f t="shared" ca="1" si="697"/>
        <v>0</v>
      </c>
      <c r="BR759" s="344">
        <f t="shared" ca="1" si="698"/>
        <v>-0.04</v>
      </c>
      <c r="BS759" s="343">
        <f t="shared" ca="1" si="699"/>
        <v>-0.05</v>
      </c>
      <c r="BT759" s="342">
        <f t="shared" ca="1" si="700"/>
        <v>-0.05</v>
      </c>
      <c r="BU759" s="147">
        <f t="shared" si="701"/>
        <v>-0.05</v>
      </c>
      <c r="BV759" s="148">
        <f t="shared" si="702"/>
        <v>0</v>
      </c>
      <c r="BW759" s="149">
        <f t="shared" ca="1" si="703"/>
        <v>0</v>
      </c>
      <c r="BX759" s="345">
        <f t="shared" ca="1" si="704"/>
        <v>0</v>
      </c>
      <c r="BY759" s="344">
        <f t="shared" ca="1" si="705"/>
        <v>-0.04</v>
      </c>
      <c r="BZ759" s="343">
        <f t="shared" ca="1" si="706"/>
        <v>-0.05</v>
      </c>
      <c r="CA759" s="342">
        <f t="shared" ca="1" si="707"/>
        <v>-0.05</v>
      </c>
      <c r="CB759" s="147">
        <f t="shared" si="708"/>
        <v>-0.05</v>
      </c>
      <c r="CC759" s="148">
        <f t="shared" si="709"/>
        <v>0</v>
      </c>
      <c r="CD759" s="149">
        <f t="shared" ca="1" si="710"/>
        <v>0</v>
      </c>
      <c r="CE759" s="345">
        <f t="shared" ca="1" si="711"/>
        <v>0</v>
      </c>
      <c r="CF759" s="344">
        <f t="shared" ca="1" si="712"/>
        <v>-0.04</v>
      </c>
      <c r="CG759" s="343">
        <f t="shared" ca="1" si="713"/>
        <v>-0.05</v>
      </c>
      <c r="CH759" s="342">
        <f t="shared" ca="1" si="714"/>
        <v>-0.05</v>
      </c>
    </row>
    <row r="760" spans="2:86" s="303" customFormat="1" outlineLevel="1">
      <c r="B760" s="303" t="str">
        <f t="shared" ca="1" si="716"/>
        <v>EP1 LP-D0 LP-S0 LP-M2</v>
      </c>
      <c r="C760" s="346">
        <f t="shared" si="718"/>
        <v>1</v>
      </c>
      <c r="D760" s="346">
        <f t="shared" si="718"/>
        <v>0</v>
      </c>
      <c r="E760" s="346">
        <f t="shared" ca="1" si="718"/>
        <v>0</v>
      </c>
      <c r="F760" s="346">
        <f t="shared" ca="1" si="718"/>
        <v>0</v>
      </c>
      <c r="G760" s="346">
        <f t="shared" ca="1" si="718"/>
        <v>2</v>
      </c>
      <c r="H760" s="346">
        <f t="shared" ca="1" si="718"/>
        <v>1</v>
      </c>
      <c r="I760" s="346">
        <f t="shared" ca="1" si="718"/>
        <v>2</v>
      </c>
      <c r="BM760" s="303">
        <v>98</v>
      </c>
      <c r="BN760" s="147">
        <f t="shared" si="694"/>
        <v>-0.05</v>
      </c>
      <c r="BO760" s="148">
        <f t="shared" si="695"/>
        <v>0</v>
      </c>
      <c r="BP760" s="149">
        <f t="shared" ca="1" si="696"/>
        <v>0</v>
      </c>
      <c r="BQ760" s="345">
        <f t="shared" ca="1" si="697"/>
        <v>0</v>
      </c>
      <c r="BR760" s="344">
        <f t="shared" ca="1" si="698"/>
        <v>-0.04</v>
      </c>
      <c r="BS760" s="343">
        <f t="shared" ca="1" si="699"/>
        <v>-0.05</v>
      </c>
      <c r="BT760" s="342">
        <f t="shared" ca="1" si="700"/>
        <v>0</v>
      </c>
      <c r="BU760" s="147">
        <f t="shared" si="701"/>
        <v>-0.05</v>
      </c>
      <c r="BV760" s="148">
        <f t="shared" si="702"/>
        <v>0</v>
      </c>
      <c r="BW760" s="149">
        <f t="shared" ca="1" si="703"/>
        <v>0</v>
      </c>
      <c r="BX760" s="345">
        <f t="shared" ca="1" si="704"/>
        <v>0</v>
      </c>
      <c r="BY760" s="344">
        <f t="shared" ca="1" si="705"/>
        <v>-0.04</v>
      </c>
      <c r="BZ760" s="343">
        <f t="shared" ca="1" si="706"/>
        <v>-0.05</v>
      </c>
      <c r="CA760" s="342">
        <f t="shared" ca="1" si="707"/>
        <v>0</v>
      </c>
      <c r="CB760" s="147">
        <f t="shared" si="708"/>
        <v>-0.05</v>
      </c>
      <c r="CC760" s="148">
        <f t="shared" si="709"/>
        <v>0</v>
      </c>
      <c r="CD760" s="149">
        <f t="shared" ca="1" si="710"/>
        <v>0</v>
      </c>
      <c r="CE760" s="345">
        <f t="shared" ca="1" si="711"/>
        <v>0</v>
      </c>
      <c r="CF760" s="344">
        <f t="shared" ca="1" si="712"/>
        <v>-0.04</v>
      </c>
      <c r="CG760" s="343">
        <f t="shared" ca="1" si="713"/>
        <v>-0.05</v>
      </c>
      <c r="CH760" s="342">
        <f t="shared" ca="1" si="714"/>
        <v>0</v>
      </c>
    </row>
    <row r="761" spans="2:86" s="303" customFormat="1" outlineLevel="1">
      <c r="B761" s="303" t="str">
        <f t="shared" ca="1" si="716"/>
        <v>EP1 LP-D0 LP-S0 LP-M3</v>
      </c>
      <c r="C761" s="346">
        <f t="shared" si="718"/>
        <v>1</v>
      </c>
      <c r="D761" s="346">
        <f t="shared" si="718"/>
        <v>0</v>
      </c>
      <c r="E761" s="346">
        <f t="shared" ca="1" si="718"/>
        <v>0</v>
      </c>
      <c r="F761" s="346">
        <f t="shared" ca="1" si="718"/>
        <v>0</v>
      </c>
      <c r="G761" s="346">
        <f t="shared" ca="1" si="718"/>
        <v>2</v>
      </c>
      <c r="H761" s="346">
        <f t="shared" ca="1" si="718"/>
        <v>1</v>
      </c>
      <c r="I761" s="346">
        <f t="shared" ca="1" si="718"/>
        <v>3</v>
      </c>
      <c r="BM761" s="303">
        <v>99</v>
      </c>
      <c r="BN761" s="147">
        <f t="shared" si="694"/>
        <v>-0.05</v>
      </c>
      <c r="BO761" s="148">
        <f t="shared" si="695"/>
        <v>0</v>
      </c>
      <c r="BP761" s="149">
        <f t="shared" ca="1" si="696"/>
        <v>0</v>
      </c>
      <c r="BQ761" s="345">
        <f t="shared" ca="1" si="697"/>
        <v>0</v>
      </c>
      <c r="BR761" s="344">
        <f t="shared" ca="1" si="698"/>
        <v>-0.04</v>
      </c>
      <c r="BS761" s="343">
        <f t="shared" ca="1" si="699"/>
        <v>-0.05</v>
      </c>
      <c r="BT761" s="342">
        <f t="shared" ca="1" si="700"/>
        <v>0.04</v>
      </c>
      <c r="BU761" s="147">
        <f t="shared" si="701"/>
        <v>-0.05</v>
      </c>
      <c r="BV761" s="148">
        <f t="shared" si="702"/>
        <v>0</v>
      </c>
      <c r="BW761" s="149">
        <f t="shared" ca="1" si="703"/>
        <v>0</v>
      </c>
      <c r="BX761" s="345">
        <f t="shared" ca="1" si="704"/>
        <v>0</v>
      </c>
      <c r="BY761" s="344">
        <f t="shared" ca="1" si="705"/>
        <v>-0.04</v>
      </c>
      <c r="BZ761" s="343">
        <f t="shared" ca="1" si="706"/>
        <v>-0.05</v>
      </c>
      <c r="CA761" s="342">
        <f t="shared" ca="1" si="707"/>
        <v>0.04</v>
      </c>
      <c r="CB761" s="147">
        <f t="shared" si="708"/>
        <v>-0.05</v>
      </c>
      <c r="CC761" s="148">
        <f t="shared" si="709"/>
        <v>0</v>
      </c>
      <c r="CD761" s="149">
        <f t="shared" ca="1" si="710"/>
        <v>0</v>
      </c>
      <c r="CE761" s="345">
        <f t="shared" ca="1" si="711"/>
        <v>0</v>
      </c>
      <c r="CF761" s="344">
        <f t="shared" ca="1" si="712"/>
        <v>-0.04</v>
      </c>
      <c r="CG761" s="343">
        <f t="shared" ca="1" si="713"/>
        <v>-0.05</v>
      </c>
      <c r="CH761" s="342">
        <f t="shared" ca="1" si="714"/>
        <v>0.04</v>
      </c>
    </row>
    <row r="762" spans="2:86" s="303" customFormat="1" outlineLevel="1">
      <c r="B762" s="303" t="str">
        <f t="shared" ca="1" si="716"/>
        <v>EP1 LP-D0 LP-S0 LP-M4</v>
      </c>
      <c r="C762" s="346">
        <f t="shared" si="718"/>
        <v>1</v>
      </c>
      <c r="D762" s="346">
        <f t="shared" si="718"/>
        <v>0</v>
      </c>
      <c r="E762" s="346">
        <f t="shared" ca="1" si="718"/>
        <v>0</v>
      </c>
      <c r="F762" s="346">
        <f t="shared" ca="1" si="718"/>
        <v>0</v>
      </c>
      <c r="G762" s="346">
        <f t="shared" ca="1" si="718"/>
        <v>2</v>
      </c>
      <c r="H762" s="346">
        <f t="shared" ca="1" si="718"/>
        <v>1</v>
      </c>
      <c r="I762" s="346">
        <f t="shared" ca="1" si="718"/>
        <v>4</v>
      </c>
      <c r="BM762" s="303">
        <v>100</v>
      </c>
      <c r="BN762" s="147">
        <f t="shared" si="694"/>
        <v>-0.05</v>
      </c>
      <c r="BO762" s="148">
        <f t="shared" si="695"/>
        <v>0</v>
      </c>
      <c r="BP762" s="149">
        <f t="shared" ca="1" si="696"/>
        <v>0</v>
      </c>
      <c r="BQ762" s="345">
        <f t="shared" ca="1" si="697"/>
        <v>0</v>
      </c>
      <c r="BR762" s="344">
        <f t="shared" ca="1" si="698"/>
        <v>-0.04</v>
      </c>
      <c r="BS762" s="343">
        <f t="shared" ca="1" si="699"/>
        <v>-0.05</v>
      </c>
      <c r="BT762" s="342">
        <f t="shared" ca="1" si="700"/>
        <v>0.08</v>
      </c>
      <c r="BU762" s="147">
        <f t="shared" si="701"/>
        <v>-0.05</v>
      </c>
      <c r="BV762" s="148">
        <f t="shared" si="702"/>
        <v>0</v>
      </c>
      <c r="BW762" s="149">
        <f t="shared" ca="1" si="703"/>
        <v>0</v>
      </c>
      <c r="BX762" s="345">
        <f t="shared" ca="1" si="704"/>
        <v>0</v>
      </c>
      <c r="BY762" s="344">
        <f t="shared" ca="1" si="705"/>
        <v>-0.04</v>
      </c>
      <c r="BZ762" s="343">
        <f t="shared" ca="1" si="706"/>
        <v>-0.05</v>
      </c>
      <c r="CA762" s="342">
        <f t="shared" ca="1" si="707"/>
        <v>0.08</v>
      </c>
      <c r="CB762" s="147">
        <f t="shared" si="708"/>
        <v>-0.05</v>
      </c>
      <c r="CC762" s="148">
        <f t="shared" si="709"/>
        <v>0</v>
      </c>
      <c r="CD762" s="149">
        <f t="shared" ca="1" si="710"/>
        <v>0</v>
      </c>
      <c r="CE762" s="345">
        <f t="shared" ca="1" si="711"/>
        <v>0</v>
      </c>
      <c r="CF762" s="344">
        <f t="shared" ca="1" si="712"/>
        <v>-0.04</v>
      </c>
      <c r="CG762" s="343">
        <f t="shared" ca="1" si="713"/>
        <v>-0.05</v>
      </c>
      <c r="CH762" s="342">
        <f t="shared" ca="1" si="714"/>
        <v>0.08</v>
      </c>
    </row>
    <row r="763" spans="2:86" s="303" customFormat="1" outlineLevel="1">
      <c r="B763" s="303" t="str">
        <f t="shared" ca="1" si="716"/>
        <v>EP1 LP-D0 LP-S0 LP-M1</v>
      </c>
      <c r="C763" s="346">
        <f t="shared" ref="C763:I772" si="719">C363</f>
        <v>1</v>
      </c>
      <c r="D763" s="346">
        <f t="shared" si="719"/>
        <v>0</v>
      </c>
      <c r="E763" s="346">
        <f t="shared" ca="1" si="719"/>
        <v>0</v>
      </c>
      <c r="F763" s="346">
        <f t="shared" ca="1" si="719"/>
        <v>0</v>
      </c>
      <c r="G763" s="346">
        <f t="shared" ca="1" si="719"/>
        <v>2</v>
      </c>
      <c r="H763" s="346">
        <f t="shared" ca="1" si="719"/>
        <v>2</v>
      </c>
      <c r="I763" s="346">
        <f t="shared" ca="1" si="719"/>
        <v>1</v>
      </c>
      <c r="BM763" s="303">
        <v>101</v>
      </c>
      <c r="BN763" s="147">
        <f t="shared" si="694"/>
        <v>-0.05</v>
      </c>
      <c r="BO763" s="148">
        <f t="shared" si="695"/>
        <v>0</v>
      </c>
      <c r="BP763" s="149">
        <f t="shared" ca="1" si="696"/>
        <v>0</v>
      </c>
      <c r="BQ763" s="345">
        <f t="shared" ca="1" si="697"/>
        <v>0</v>
      </c>
      <c r="BR763" s="344">
        <f t="shared" ca="1" si="698"/>
        <v>-0.04</v>
      </c>
      <c r="BS763" s="343">
        <f t="shared" ca="1" si="699"/>
        <v>0</v>
      </c>
      <c r="BT763" s="342">
        <f t="shared" ca="1" si="700"/>
        <v>-0.05</v>
      </c>
      <c r="BU763" s="147">
        <f t="shared" si="701"/>
        <v>-0.05</v>
      </c>
      <c r="BV763" s="148">
        <f t="shared" si="702"/>
        <v>0</v>
      </c>
      <c r="BW763" s="149">
        <f t="shared" ca="1" si="703"/>
        <v>0</v>
      </c>
      <c r="BX763" s="345">
        <f t="shared" ca="1" si="704"/>
        <v>0</v>
      </c>
      <c r="BY763" s="344">
        <f t="shared" ca="1" si="705"/>
        <v>-0.04</v>
      </c>
      <c r="BZ763" s="343">
        <f t="shared" ca="1" si="706"/>
        <v>0</v>
      </c>
      <c r="CA763" s="342">
        <f t="shared" ca="1" si="707"/>
        <v>-0.05</v>
      </c>
      <c r="CB763" s="147">
        <f t="shared" si="708"/>
        <v>-0.05</v>
      </c>
      <c r="CC763" s="148">
        <f t="shared" si="709"/>
        <v>0</v>
      </c>
      <c r="CD763" s="149">
        <f t="shared" ca="1" si="710"/>
        <v>0</v>
      </c>
      <c r="CE763" s="345">
        <f t="shared" ca="1" si="711"/>
        <v>0</v>
      </c>
      <c r="CF763" s="344">
        <f t="shared" ca="1" si="712"/>
        <v>-0.04</v>
      </c>
      <c r="CG763" s="343">
        <f t="shared" ca="1" si="713"/>
        <v>0</v>
      </c>
      <c r="CH763" s="342">
        <f t="shared" ca="1" si="714"/>
        <v>-0.05</v>
      </c>
    </row>
    <row r="764" spans="2:86" s="303" customFormat="1" outlineLevel="1">
      <c r="B764" s="303" t="str">
        <f t="shared" ca="1" si="716"/>
        <v>EP1 LP-D0 LP-S0 LP-M2</v>
      </c>
      <c r="C764" s="346">
        <f t="shared" si="719"/>
        <v>1</v>
      </c>
      <c r="D764" s="346">
        <f t="shared" si="719"/>
        <v>0</v>
      </c>
      <c r="E764" s="346">
        <f t="shared" ca="1" si="719"/>
        <v>0</v>
      </c>
      <c r="F764" s="346">
        <f t="shared" ca="1" si="719"/>
        <v>0</v>
      </c>
      <c r="G764" s="346">
        <f t="shared" ca="1" si="719"/>
        <v>2</v>
      </c>
      <c r="H764" s="346">
        <f t="shared" ca="1" si="719"/>
        <v>2</v>
      </c>
      <c r="I764" s="346">
        <f t="shared" ca="1" si="719"/>
        <v>2</v>
      </c>
      <c r="BM764" s="303">
        <v>102</v>
      </c>
      <c r="BN764" s="147">
        <f t="shared" si="694"/>
        <v>-0.05</v>
      </c>
      <c r="BO764" s="148">
        <f t="shared" si="695"/>
        <v>0</v>
      </c>
      <c r="BP764" s="149">
        <f t="shared" ca="1" si="696"/>
        <v>0</v>
      </c>
      <c r="BQ764" s="345">
        <f t="shared" ca="1" si="697"/>
        <v>0</v>
      </c>
      <c r="BR764" s="344">
        <f t="shared" ca="1" si="698"/>
        <v>-0.04</v>
      </c>
      <c r="BS764" s="343">
        <f t="shared" ca="1" si="699"/>
        <v>0</v>
      </c>
      <c r="BT764" s="342">
        <f t="shared" ca="1" si="700"/>
        <v>0</v>
      </c>
      <c r="BU764" s="147">
        <f t="shared" si="701"/>
        <v>-0.05</v>
      </c>
      <c r="BV764" s="148">
        <f t="shared" si="702"/>
        <v>0</v>
      </c>
      <c r="BW764" s="149">
        <f t="shared" ca="1" si="703"/>
        <v>0</v>
      </c>
      <c r="BX764" s="345">
        <f t="shared" ca="1" si="704"/>
        <v>0</v>
      </c>
      <c r="BY764" s="344">
        <f t="shared" ca="1" si="705"/>
        <v>-0.04</v>
      </c>
      <c r="BZ764" s="343">
        <f t="shared" ca="1" si="706"/>
        <v>0</v>
      </c>
      <c r="CA764" s="342">
        <f t="shared" ca="1" si="707"/>
        <v>0</v>
      </c>
      <c r="CB764" s="147">
        <f t="shared" si="708"/>
        <v>-0.05</v>
      </c>
      <c r="CC764" s="148">
        <f t="shared" si="709"/>
        <v>0</v>
      </c>
      <c r="CD764" s="149">
        <f t="shared" ca="1" si="710"/>
        <v>0</v>
      </c>
      <c r="CE764" s="345">
        <f t="shared" ca="1" si="711"/>
        <v>0</v>
      </c>
      <c r="CF764" s="344">
        <f t="shared" ca="1" si="712"/>
        <v>-0.04</v>
      </c>
      <c r="CG764" s="343">
        <f t="shared" ca="1" si="713"/>
        <v>0</v>
      </c>
      <c r="CH764" s="342">
        <f t="shared" ca="1" si="714"/>
        <v>0</v>
      </c>
    </row>
    <row r="765" spans="2:86" s="303" customFormat="1" outlineLevel="1">
      <c r="B765" s="303" t="str">
        <f t="shared" ca="1" si="716"/>
        <v>EP1 LP-D0 LP-S0 LP-M3</v>
      </c>
      <c r="C765" s="346">
        <f t="shared" si="719"/>
        <v>1</v>
      </c>
      <c r="D765" s="346">
        <f t="shared" si="719"/>
        <v>0</v>
      </c>
      <c r="E765" s="346">
        <f t="shared" ca="1" si="719"/>
        <v>0</v>
      </c>
      <c r="F765" s="346">
        <f t="shared" ca="1" si="719"/>
        <v>0</v>
      </c>
      <c r="G765" s="346">
        <f t="shared" ca="1" si="719"/>
        <v>2</v>
      </c>
      <c r="H765" s="346">
        <f t="shared" ca="1" si="719"/>
        <v>2</v>
      </c>
      <c r="I765" s="346">
        <f t="shared" ca="1" si="719"/>
        <v>3</v>
      </c>
      <c r="BM765" s="303">
        <v>103</v>
      </c>
      <c r="BN765" s="147">
        <f t="shared" si="694"/>
        <v>-0.05</v>
      </c>
      <c r="BO765" s="148">
        <f t="shared" si="695"/>
        <v>0</v>
      </c>
      <c r="BP765" s="149">
        <f t="shared" ca="1" si="696"/>
        <v>0</v>
      </c>
      <c r="BQ765" s="345">
        <f t="shared" ca="1" si="697"/>
        <v>0</v>
      </c>
      <c r="BR765" s="344">
        <f t="shared" ca="1" si="698"/>
        <v>-0.04</v>
      </c>
      <c r="BS765" s="343">
        <f t="shared" ca="1" si="699"/>
        <v>0</v>
      </c>
      <c r="BT765" s="342">
        <f t="shared" ca="1" si="700"/>
        <v>0.04</v>
      </c>
      <c r="BU765" s="147">
        <f t="shared" si="701"/>
        <v>-0.05</v>
      </c>
      <c r="BV765" s="148">
        <f t="shared" si="702"/>
        <v>0</v>
      </c>
      <c r="BW765" s="149">
        <f t="shared" ca="1" si="703"/>
        <v>0</v>
      </c>
      <c r="BX765" s="345">
        <f t="shared" ca="1" si="704"/>
        <v>0</v>
      </c>
      <c r="BY765" s="344">
        <f t="shared" ca="1" si="705"/>
        <v>-0.04</v>
      </c>
      <c r="BZ765" s="343">
        <f t="shared" ca="1" si="706"/>
        <v>0</v>
      </c>
      <c r="CA765" s="342">
        <f t="shared" ca="1" si="707"/>
        <v>0.04</v>
      </c>
      <c r="CB765" s="147">
        <f t="shared" si="708"/>
        <v>-0.05</v>
      </c>
      <c r="CC765" s="148">
        <f t="shared" si="709"/>
        <v>0</v>
      </c>
      <c r="CD765" s="149">
        <f t="shared" ca="1" si="710"/>
        <v>0</v>
      </c>
      <c r="CE765" s="345">
        <f t="shared" ca="1" si="711"/>
        <v>0</v>
      </c>
      <c r="CF765" s="344">
        <f t="shared" ca="1" si="712"/>
        <v>-0.04</v>
      </c>
      <c r="CG765" s="343">
        <f t="shared" ca="1" si="713"/>
        <v>0</v>
      </c>
      <c r="CH765" s="342">
        <f t="shared" ca="1" si="714"/>
        <v>0.04</v>
      </c>
    </row>
    <row r="766" spans="2:86" s="303" customFormat="1" outlineLevel="1">
      <c r="B766" s="303" t="str">
        <f t="shared" ca="1" si="716"/>
        <v>EP1 LP-D0 LP-S0 LP-M4</v>
      </c>
      <c r="C766" s="346">
        <f t="shared" si="719"/>
        <v>1</v>
      </c>
      <c r="D766" s="346">
        <f t="shared" si="719"/>
        <v>0</v>
      </c>
      <c r="E766" s="346">
        <f t="shared" ca="1" si="719"/>
        <v>0</v>
      </c>
      <c r="F766" s="346">
        <f t="shared" ca="1" si="719"/>
        <v>0</v>
      </c>
      <c r="G766" s="346">
        <f t="shared" ca="1" si="719"/>
        <v>2</v>
      </c>
      <c r="H766" s="346">
        <f t="shared" ca="1" si="719"/>
        <v>2</v>
      </c>
      <c r="I766" s="346">
        <f t="shared" ca="1" si="719"/>
        <v>4</v>
      </c>
      <c r="BM766" s="303">
        <v>104</v>
      </c>
      <c r="BN766" s="147">
        <f t="shared" si="694"/>
        <v>-0.05</v>
      </c>
      <c r="BO766" s="148">
        <f t="shared" si="695"/>
        <v>0</v>
      </c>
      <c r="BP766" s="149">
        <f t="shared" ca="1" si="696"/>
        <v>0</v>
      </c>
      <c r="BQ766" s="345">
        <f t="shared" ca="1" si="697"/>
        <v>0</v>
      </c>
      <c r="BR766" s="344">
        <f t="shared" ca="1" si="698"/>
        <v>-0.04</v>
      </c>
      <c r="BS766" s="343">
        <f t="shared" ca="1" si="699"/>
        <v>0</v>
      </c>
      <c r="BT766" s="342">
        <f t="shared" ca="1" si="700"/>
        <v>0.08</v>
      </c>
      <c r="BU766" s="147">
        <f t="shared" si="701"/>
        <v>-0.05</v>
      </c>
      <c r="BV766" s="148">
        <f t="shared" si="702"/>
        <v>0</v>
      </c>
      <c r="BW766" s="149">
        <f t="shared" ca="1" si="703"/>
        <v>0</v>
      </c>
      <c r="BX766" s="345">
        <f t="shared" ca="1" si="704"/>
        <v>0</v>
      </c>
      <c r="BY766" s="344">
        <f t="shared" ca="1" si="705"/>
        <v>-0.04</v>
      </c>
      <c r="BZ766" s="343">
        <f t="shared" ca="1" si="706"/>
        <v>0</v>
      </c>
      <c r="CA766" s="342">
        <f t="shared" ca="1" si="707"/>
        <v>0.08</v>
      </c>
      <c r="CB766" s="147">
        <f t="shared" si="708"/>
        <v>-0.05</v>
      </c>
      <c r="CC766" s="148">
        <f t="shared" si="709"/>
        <v>0</v>
      </c>
      <c r="CD766" s="149">
        <f t="shared" ca="1" si="710"/>
        <v>0</v>
      </c>
      <c r="CE766" s="345">
        <f t="shared" ca="1" si="711"/>
        <v>0</v>
      </c>
      <c r="CF766" s="344">
        <f t="shared" ca="1" si="712"/>
        <v>-0.04</v>
      </c>
      <c r="CG766" s="343">
        <f t="shared" ca="1" si="713"/>
        <v>0</v>
      </c>
      <c r="CH766" s="342">
        <f t="shared" ca="1" si="714"/>
        <v>0.08</v>
      </c>
    </row>
    <row r="767" spans="2:86" s="303" customFormat="1" outlineLevel="1">
      <c r="B767" s="303" t="str">
        <f t="shared" ca="1" si="716"/>
        <v>EP1 LP-D0 LP-S0 LP-M1</v>
      </c>
      <c r="C767" s="346">
        <f t="shared" si="719"/>
        <v>1</v>
      </c>
      <c r="D767" s="346">
        <f t="shared" si="719"/>
        <v>0</v>
      </c>
      <c r="E767" s="346">
        <f t="shared" ca="1" si="719"/>
        <v>0</v>
      </c>
      <c r="F767" s="346">
        <f t="shared" ca="1" si="719"/>
        <v>0</v>
      </c>
      <c r="G767" s="346">
        <f t="shared" ca="1" si="719"/>
        <v>2</v>
      </c>
      <c r="H767" s="346">
        <f t="shared" ca="1" si="719"/>
        <v>3</v>
      </c>
      <c r="I767" s="346">
        <f t="shared" ca="1" si="719"/>
        <v>1</v>
      </c>
      <c r="BM767" s="303">
        <v>105</v>
      </c>
      <c r="BN767" s="147">
        <f t="shared" si="694"/>
        <v>-0.05</v>
      </c>
      <c r="BO767" s="148">
        <f t="shared" si="695"/>
        <v>0</v>
      </c>
      <c r="BP767" s="149">
        <f t="shared" ca="1" si="696"/>
        <v>0</v>
      </c>
      <c r="BQ767" s="345">
        <f t="shared" ca="1" si="697"/>
        <v>0</v>
      </c>
      <c r="BR767" s="344">
        <f t="shared" ca="1" si="698"/>
        <v>-0.04</v>
      </c>
      <c r="BS767" s="343">
        <f t="shared" ca="1" si="699"/>
        <v>0.04</v>
      </c>
      <c r="BT767" s="342">
        <f t="shared" ca="1" si="700"/>
        <v>-0.05</v>
      </c>
      <c r="BU767" s="147">
        <f t="shared" si="701"/>
        <v>-0.05</v>
      </c>
      <c r="BV767" s="148">
        <f t="shared" si="702"/>
        <v>0</v>
      </c>
      <c r="BW767" s="149">
        <f t="shared" ca="1" si="703"/>
        <v>0</v>
      </c>
      <c r="BX767" s="345">
        <f t="shared" ca="1" si="704"/>
        <v>0</v>
      </c>
      <c r="BY767" s="344">
        <f t="shared" ca="1" si="705"/>
        <v>-0.04</v>
      </c>
      <c r="BZ767" s="343">
        <f t="shared" ca="1" si="706"/>
        <v>0.04</v>
      </c>
      <c r="CA767" s="342">
        <f t="shared" ca="1" si="707"/>
        <v>-0.05</v>
      </c>
      <c r="CB767" s="147">
        <f t="shared" si="708"/>
        <v>-0.05</v>
      </c>
      <c r="CC767" s="148">
        <f t="shared" si="709"/>
        <v>0</v>
      </c>
      <c r="CD767" s="149">
        <f t="shared" ca="1" si="710"/>
        <v>0</v>
      </c>
      <c r="CE767" s="345">
        <f t="shared" ca="1" si="711"/>
        <v>0</v>
      </c>
      <c r="CF767" s="344">
        <f t="shared" ca="1" si="712"/>
        <v>-0.04</v>
      </c>
      <c r="CG767" s="343">
        <f t="shared" ca="1" si="713"/>
        <v>0.04</v>
      </c>
      <c r="CH767" s="342">
        <f t="shared" ca="1" si="714"/>
        <v>-0.05</v>
      </c>
    </row>
    <row r="768" spans="2:86" s="303" customFormat="1" outlineLevel="1">
      <c r="B768" s="303" t="str">
        <f t="shared" ca="1" si="716"/>
        <v>EP1 LP-D0 LP-S0 LP-M2</v>
      </c>
      <c r="C768" s="346">
        <f t="shared" si="719"/>
        <v>1</v>
      </c>
      <c r="D768" s="346">
        <f t="shared" si="719"/>
        <v>0</v>
      </c>
      <c r="E768" s="346">
        <f t="shared" ca="1" si="719"/>
        <v>0</v>
      </c>
      <c r="F768" s="346">
        <f t="shared" ca="1" si="719"/>
        <v>0</v>
      </c>
      <c r="G768" s="346">
        <f t="shared" ca="1" si="719"/>
        <v>2</v>
      </c>
      <c r="H768" s="346">
        <f t="shared" ca="1" si="719"/>
        <v>3</v>
      </c>
      <c r="I768" s="346">
        <f t="shared" ca="1" si="719"/>
        <v>2</v>
      </c>
      <c r="BM768" s="303">
        <v>106</v>
      </c>
      <c r="BN768" s="147">
        <f t="shared" si="694"/>
        <v>-0.05</v>
      </c>
      <c r="BO768" s="148">
        <f t="shared" si="695"/>
        <v>0</v>
      </c>
      <c r="BP768" s="149">
        <f t="shared" ca="1" si="696"/>
        <v>0</v>
      </c>
      <c r="BQ768" s="345">
        <f t="shared" ca="1" si="697"/>
        <v>0</v>
      </c>
      <c r="BR768" s="344">
        <f t="shared" ca="1" si="698"/>
        <v>-0.04</v>
      </c>
      <c r="BS768" s="343">
        <f t="shared" ca="1" si="699"/>
        <v>0.04</v>
      </c>
      <c r="BT768" s="342">
        <f t="shared" ca="1" si="700"/>
        <v>0</v>
      </c>
      <c r="BU768" s="147">
        <f t="shared" si="701"/>
        <v>-0.05</v>
      </c>
      <c r="BV768" s="148">
        <f t="shared" si="702"/>
        <v>0</v>
      </c>
      <c r="BW768" s="149">
        <f t="shared" ca="1" si="703"/>
        <v>0</v>
      </c>
      <c r="BX768" s="345">
        <f t="shared" ca="1" si="704"/>
        <v>0</v>
      </c>
      <c r="BY768" s="344">
        <f t="shared" ca="1" si="705"/>
        <v>-0.04</v>
      </c>
      <c r="BZ768" s="343">
        <f t="shared" ca="1" si="706"/>
        <v>0.04</v>
      </c>
      <c r="CA768" s="342">
        <f t="shared" ca="1" si="707"/>
        <v>0</v>
      </c>
      <c r="CB768" s="147">
        <f t="shared" si="708"/>
        <v>-0.05</v>
      </c>
      <c r="CC768" s="148">
        <f t="shared" si="709"/>
        <v>0</v>
      </c>
      <c r="CD768" s="149">
        <f t="shared" ca="1" si="710"/>
        <v>0</v>
      </c>
      <c r="CE768" s="345">
        <f t="shared" ca="1" si="711"/>
        <v>0</v>
      </c>
      <c r="CF768" s="344">
        <f t="shared" ca="1" si="712"/>
        <v>-0.04</v>
      </c>
      <c r="CG768" s="343">
        <f t="shared" ca="1" si="713"/>
        <v>0.04</v>
      </c>
      <c r="CH768" s="342">
        <f t="shared" ca="1" si="714"/>
        <v>0</v>
      </c>
    </row>
    <row r="769" spans="2:86" s="303" customFormat="1" outlineLevel="1">
      <c r="B769" s="303" t="str">
        <f t="shared" ca="1" si="716"/>
        <v>EP1 LP-D0 LP-S0 LP-M3</v>
      </c>
      <c r="C769" s="346">
        <f t="shared" si="719"/>
        <v>1</v>
      </c>
      <c r="D769" s="346">
        <f t="shared" si="719"/>
        <v>0</v>
      </c>
      <c r="E769" s="346">
        <f t="shared" ca="1" si="719"/>
        <v>0</v>
      </c>
      <c r="F769" s="346">
        <f t="shared" ca="1" si="719"/>
        <v>0</v>
      </c>
      <c r="G769" s="346">
        <f t="shared" ca="1" si="719"/>
        <v>2</v>
      </c>
      <c r="H769" s="346">
        <f t="shared" ca="1" si="719"/>
        <v>3</v>
      </c>
      <c r="I769" s="346">
        <f t="shared" ca="1" si="719"/>
        <v>3</v>
      </c>
      <c r="BM769" s="303">
        <v>107</v>
      </c>
      <c r="BN769" s="147">
        <f t="shared" si="694"/>
        <v>-0.05</v>
      </c>
      <c r="BO769" s="148">
        <f t="shared" si="695"/>
        <v>0</v>
      </c>
      <c r="BP769" s="149">
        <f t="shared" ca="1" si="696"/>
        <v>0</v>
      </c>
      <c r="BQ769" s="345">
        <f t="shared" ca="1" si="697"/>
        <v>0</v>
      </c>
      <c r="BR769" s="344">
        <f t="shared" ca="1" si="698"/>
        <v>-0.04</v>
      </c>
      <c r="BS769" s="343">
        <f t="shared" ca="1" si="699"/>
        <v>0.04</v>
      </c>
      <c r="BT769" s="342">
        <f t="shared" ca="1" si="700"/>
        <v>0.04</v>
      </c>
      <c r="BU769" s="147">
        <f t="shared" si="701"/>
        <v>-0.05</v>
      </c>
      <c r="BV769" s="148">
        <f t="shared" si="702"/>
        <v>0</v>
      </c>
      <c r="BW769" s="149">
        <f t="shared" ca="1" si="703"/>
        <v>0</v>
      </c>
      <c r="BX769" s="345">
        <f t="shared" ca="1" si="704"/>
        <v>0</v>
      </c>
      <c r="BY769" s="344">
        <f t="shared" ca="1" si="705"/>
        <v>-0.04</v>
      </c>
      <c r="BZ769" s="343">
        <f t="shared" ca="1" si="706"/>
        <v>0.04</v>
      </c>
      <c r="CA769" s="342">
        <f t="shared" ca="1" si="707"/>
        <v>0.04</v>
      </c>
      <c r="CB769" s="147">
        <f t="shared" si="708"/>
        <v>-0.05</v>
      </c>
      <c r="CC769" s="148">
        <f t="shared" si="709"/>
        <v>0</v>
      </c>
      <c r="CD769" s="149">
        <f t="shared" ca="1" si="710"/>
        <v>0</v>
      </c>
      <c r="CE769" s="345">
        <f t="shared" ca="1" si="711"/>
        <v>0</v>
      </c>
      <c r="CF769" s="344">
        <f t="shared" ca="1" si="712"/>
        <v>-0.04</v>
      </c>
      <c r="CG769" s="343">
        <f t="shared" ca="1" si="713"/>
        <v>0.04</v>
      </c>
      <c r="CH769" s="342">
        <f t="shared" ca="1" si="714"/>
        <v>0.04</v>
      </c>
    </row>
    <row r="770" spans="2:86" s="303" customFormat="1" outlineLevel="1">
      <c r="B770" s="303" t="str">
        <f t="shared" ca="1" si="716"/>
        <v>EP1 LP-D0 LP-S0 LP-M4</v>
      </c>
      <c r="C770" s="346">
        <f t="shared" si="719"/>
        <v>1</v>
      </c>
      <c r="D770" s="346">
        <f t="shared" si="719"/>
        <v>0</v>
      </c>
      <c r="E770" s="346">
        <f t="shared" ca="1" si="719"/>
        <v>0</v>
      </c>
      <c r="F770" s="346">
        <f t="shared" ca="1" si="719"/>
        <v>0</v>
      </c>
      <c r="G770" s="346">
        <f t="shared" ca="1" si="719"/>
        <v>2</v>
      </c>
      <c r="H770" s="346">
        <f t="shared" ca="1" si="719"/>
        <v>3</v>
      </c>
      <c r="I770" s="346">
        <f t="shared" ca="1" si="719"/>
        <v>4</v>
      </c>
      <c r="BM770" s="303">
        <v>108</v>
      </c>
      <c r="BN770" s="147">
        <f t="shared" si="694"/>
        <v>-0.05</v>
      </c>
      <c r="BO770" s="148">
        <f t="shared" si="695"/>
        <v>0</v>
      </c>
      <c r="BP770" s="149">
        <f t="shared" ca="1" si="696"/>
        <v>0</v>
      </c>
      <c r="BQ770" s="345">
        <f t="shared" ca="1" si="697"/>
        <v>0</v>
      </c>
      <c r="BR770" s="344">
        <f t="shared" ca="1" si="698"/>
        <v>-0.04</v>
      </c>
      <c r="BS770" s="343">
        <f t="shared" ca="1" si="699"/>
        <v>0.04</v>
      </c>
      <c r="BT770" s="342">
        <f t="shared" ca="1" si="700"/>
        <v>0.08</v>
      </c>
      <c r="BU770" s="147">
        <f t="shared" si="701"/>
        <v>-0.05</v>
      </c>
      <c r="BV770" s="148">
        <f t="shared" si="702"/>
        <v>0</v>
      </c>
      <c r="BW770" s="149">
        <f t="shared" ca="1" si="703"/>
        <v>0</v>
      </c>
      <c r="BX770" s="345">
        <f t="shared" ca="1" si="704"/>
        <v>0</v>
      </c>
      <c r="BY770" s="344">
        <f t="shared" ca="1" si="705"/>
        <v>-0.04</v>
      </c>
      <c r="BZ770" s="343">
        <f t="shared" ca="1" si="706"/>
        <v>0.04</v>
      </c>
      <c r="CA770" s="342">
        <f t="shared" ca="1" si="707"/>
        <v>0.08</v>
      </c>
      <c r="CB770" s="147">
        <f t="shared" si="708"/>
        <v>-0.05</v>
      </c>
      <c r="CC770" s="148">
        <f t="shared" si="709"/>
        <v>0</v>
      </c>
      <c r="CD770" s="149">
        <f t="shared" ca="1" si="710"/>
        <v>0</v>
      </c>
      <c r="CE770" s="345">
        <f t="shared" ca="1" si="711"/>
        <v>0</v>
      </c>
      <c r="CF770" s="344">
        <f t="shared" ca="1" si="712"/>
        <v>-0.04</v>
      </c>
      <c r="CG770" s="343">
        <f t="shared" ca="1" si="713"/>
        <v>0.04</v>
      </c>
      <c r="CH770" s="342">
        <f t="shared" ca="1" si="714"/>
        <v>0.08</v>
      </c>
    </row>
    <row r="771" spans="2:86" s="303" customFormat="1" outlineLevel="1">
      <c r="B771" s="303" t="str">
        <f t="shared" ca="1" si="716"/>
        <v>EP1 LP-D0 LP-S0 LP-M1</v>
      </c>
      <c r="C771" s="346">
        <f t="shared" si="719"/>
        <v>1</v>
      </c>
      <c r="D771" s="346">
        <f t="shared" si="719"/>
        <v>0</v>
      </c>
      <c r="E771" s="346">
        <f t="shared" ca="1" si="719"/>
        <v>0</v>
      </c>
      <c r="F771" s="346">
        <f t="shared" ca="1" si="719"/>
        <v>0</v>
      </c>
      <c r="G771" s="346">
        <f t="shared" ca="1" si="719"/>
        <v>2</v>
      </c>
      <c r="H771" s="346">
        <f t="shared" ca="1" si="719"/>
        <v>4</v>
      </c>
      <c r="I771" s="346">
        <f t="shared" ca="1" si="719"/>
        <v>1</v>
      </c>
      <c r="BM771" s="303">
        <v>109</v>
      </c>
      <c r="BN771" s="147">
        <f t="shared" si="694"/>
        <v>-0.05</v>
      </c>
      <c r="BO771" s="148">
        <f t="shared" si="695"/>
        <v>0</v>
      </c>
      <c r="BP771" s="149">
        <f t="shared" ca="1" si="696"/>
        <v>0</v>
      </c>
      <c r="BQ771" s="345">
        <f t="shared" ca="1" si="697"/>
        <v>0</v>
      </c>
      <c r="BR771" s="344">
        <f t="shared" ca="1" si="698"/>
        <v>-0.04</v>
      </c>
      <c r="BS771" s="343">
        <f t="shared" ca="1" si="699"/>
        <v>0.08</v>
      </c>
      <c r="BT771" s="342">
        <f t="shared" ca="1" si="700"/>
        <v>-0.05</v>
      </c>
      <c r="BU771" s="147">
        <f t="shared" si="701"/>
        <v>-0.05</v>
      </c>
      <c r="BV771" s="148">
        <f t="shared" si="702"/>
        <v>0</v>
      </c>
      <c r="BW771" s="149">
        <f t="shared" ca="1" si="703"/>
        <v>0</v>
      </c>
      <c r="BX771" s="345">
        <f t="shared" ca="1" si="704"/>
        <v>0</v>
      </c>
      <c r="BY771" s="344">
        <f t="shared" ca="1" si="705"/>
        <v>-0.04</v>
      </c>
      <c r="BZ771" s="343">
        <f t="shared" ca="1" si="706"/>
        <v>0.08</v>
      </c>
      <c r="CA771" s="342">
        <f t="shared" ca="1" si="707"/>
        <v>-0.05</v>
      </c>
      <c r="CB771" s="147">
        <f t="shared" si="708"/>
        <v>-0.05</v>
      </c>
      <c r="CC771" s="148">
        <f t="shared" si="709"/>
        <v>0</v>
      </c>
      <c r="CD771" s="149">
        <f t="shared" ca="1" si="710"/>
        <v>0</v>
      </c>
      <c r="CE771" s="345">
        <f t="shared" ca="1" si="711"/>
        <v>0</v>
      </c>
      <c r="CF771" s="344">
        <f t="shared" ca="1" si="712"/>
        <v>-0.04</v>
      </c>
      <c r="CG771" s="343">
        <f t="shared" ca="1" si="713"/>
        <v>0.08</v>
      </c>
      <c r="CH771" s="342">
        <f t="shared" ca="1" si="714"/>
        <v>-0.05</v>
      </c>
    </row>
    <row r="772" spans="2:86" s="303" customFormat="1" outlineLevel="1">
      <c r="B772" s="303" t="str">
        <f t="shared" ca="1" si="716"/>
        <v>EP1 LP-D0 LP-S0 LP-M2</v>
      </c>
      <c r="C772" s="346">
        <f t="shared" si="719"/>
        <v>1</v>
      </c>
      <c r="D772" s="346">
        <f t="shared" si="719"/>
        <v>0</v>
      </c>
      <c r="E772" s="346">
        <f t="shared" ca="1" si="719"/>
        <v>0</v>
      </c>
      <c r="F772" s="346">
        <f t="shared" ca="1" si="719"/>
        <v>0</v>
      </c>
      <c r="G772" s="346">
        <f t="shared" ca="1" si="719"/>
        <v>2</v>
      </c>
      <c r="H772" s="346">
        <f t="shared" ca="1" si="719"/>
        <v>4</v>
      </c>
      <c r="I772" s="346">
        <f t="shared" ca="1" si="719"/>
        <v>2</v>
      </c>
      <c r="BM772" s="303">
        <v>110</v>
      </c>
      <c r="BN772" s="147">
        <f t="shared" si="694"/>
        <v>-0.05</v>
      </c>
      <c r="BO772" s="148">
        <f t="shared" si="695"/>
        <v>0</v>
      </c>
      <c r="BP772" s="149">
        <f t="shared" ca="1" si="696"/>
        <v>0</v>
      </c>
      <c r="BQ772" s="345">
        <f t="shared" ca="1" si="697"/>
        <v>0</v>
      </c>
      <c r="BR772" s="344">
        <f t="shared" ca="1" si="698"/>
        <v>-0.04</v>
      </c>
      <c r="BS772" s="343">
        <f t="shared" ca="1" si="699"/>
        <v>0.08</v>
      </c>
      <c r="BT772" s="342">
        <f t="shared" ca="1" si="700"/>
        <v>0</v>
      </c>
      <c r="BU772" s="147">
        <f t="shared" si="701"/>
        <v>-0.05</v>
      </c>
      <c r="BV772" s="148">
        <f t="shared" si="702"/>
        <v>0</v>
      </c>
      <c r="BW772" s="149">
        <f t="shared" ca="1" si="703"/>
        <v>0</v>
      </c>
      <c r="BX772" s="345">
        <f t="shared" ca="1" si="704"/>
        <v>0</v>
      </c>
      <c r="BY772" s="344">
        <f t="shared" ca="1" si="705"/>
        <v>-0.04</v>
      </c>
      <c r="BZ772" s="343">
        <f t="shared" ca="1" si="706"/>
        <v>0.08</v>
      </c>
      <c r="CA772" s="342">
        <f t="shared" ca="1" si="707"/>
        <v>0</v>
      </c>
      <c r="CB772" s="147">
        <f t="shared" si="708"/>
        <v>-0.05</v>
      </c>
      <c r="CC772" s="148">
        <f t="shared" si="709"/>
        <v>0</v>
      </c>
      <c r="CD772" s="149">
        <f t="shared" ca="1" si="710"/>
        <v>0</v>
      </c>
      <c r="CE772" s="345">
        <f t="shared" ca="1" si="711"/>
        <v>0</v>
      </c>
      <c r="CF772" s="344">
        <f t="shared" ca="1" si="712"/>
        <v>-0.04</v>
      </c>
      <c r="CG772" s="343">
        <f t="shared" ca="1" si="713"/>
        <v>0.08</v>
      </c>
      <c r="CH772" s="342">
        <f t="shared" ca="1" si="714"/>
        <v>0</v>
      </c>
    </row>
    <row r="773" spans="2:86" s="303" customFormat="1" outlineLevel="1">
      <c r="B773" s="303" t="str">
        <f t="shared" ca="1" si="716"/>
        <v>EP1 LP-D0 LP-S0 LP-M3</v>
      </c>
      <c r="C773" s="346">
        <f t="shared" ref="C773:I782" si="720">C373</f>
        <v>1</v>
      </c>
      <c r="D773" s="346">
        <f t="shared" si="720"/>
        <v>0</v>
      </c>
      <c r="E773" s="346">
        <f t="shared" ca="1" si="720"/>
        <v>0</v>
      </c>
      <c r="F773" s="346">
        <f t="shared" ca="1" si="720"/>
        <v>0</v>
      </c>
      <c r="G773" s="346">
        <f t="shared" ca="1" si="720"/>
        <v>2</v>
      </c>
      <c r="H773" s="346">
        <f t="shared" ca="1" si="720"/>
        <v>4</v>
      </c>
      <c r="I773" s="346">
        <f t="shared" ca="1" si="720"/>
        <v>3</v>
      </c>
      <c r="BM773" s="303">
        <v>111</v>
      </c>
      <c r="BN773" s="147">
        <f t="shared" si="694"/>
        <v>-0.05</v>
      </c>
      <c r="BO773" s="148">
        <f t="shared" si="695"/>
        <v>0</v>
      </c>
      <c r="BP773" s="149">
        <f t="shared" ca="1" si="696"/>
        <v>0</v>
      </c>
      <c r="BQ773" s="345">
        <f t="shared" ca="1" si="697"/>
        <v>0</v>
      </c>
      <c r="BR773" s="344">
        <f t="shared" ca="1" si="698"/>
        <v>-0.04</v>
      </c>
      <c r="BS773" s="343">
        <f t="shared" ca="1" si="699"/>
        <v>0.08</v>
      </c>
      <c r="BT773" s="342">
        <f t="shared" ca="1" si="700"/>
        <v>0.04</v>
      </c>
      <c r="BU773" s="147">
        <f t="shared" si="701"/>
        <v>-0.05</v>
      </c>
      <c r="BV773" s="148">
        <f t="shared" si="702"/>
        <v>0</v>
      </c>
      <c r="BW773" s="149">
        <f t="shared" ca="1" si="703"/>
        <v>0</v>
      </c>
      <c r="BX773" s="345">
        <f t="shared" ca="1" si="704"/>
        <v>0</v>
      </c>
      <c r="BY773" s="344">
        <f t="shared" ca="1" si="705"/>
        <v>-0.04</v>
      </c>
      <c r="BZ773" s="343">
        <f t="shared" ca="1" si="706"/>
        <v>0.08</v>
      </c>
      <c r="CA773" s="342">
        <f t="shared" ca="1" si="707"/>
        <v>0.04</v>
      </c>
      <c r="CB773" s="147">
        <f t="shared" si="708"/>
        <v>-0.05</v>
      </c>
      <c r="CC773" s="148">
        <f t="shared" si="709"/>
        <v>0</v>
      </c>
      <c r="CD773" s="149">
        <f t="shared" ca="1" si="710"/>
        <v>0</v>
      </c>
      <c r="CE773" s="345">
        <f t="shared" ca="1" si="711"/>
        <v>0</v>
      </c>
      <c r="CF773" s="344">
        <f t="shared" ca="1" si="712"/>
        <v>-0.04</v>
      </c>
      <c r="CG773" s="343">
        <f t="shared" ca="1" si="713"/>
        <v>0.08</v>
      </c>
      <c r="CH773" s="342">
        <f t="shared" ca="1" si="714"/>
        <v>0.04</v>
      </c>
    </row>
    <row r="774" spans="2:86" s="303" customFormat="1" outlineLevel="1">
      <c r="B774" s="303" t="str">
        <f t="shared" ca="1" si="716"/>
        <v>EP1 LP-D0 LP-S0 LP-M4</v>
      </c>
      <c r="C774" s="346">
        <f t="shared" si="720"/>
        <v>1</v>
      </c>
      <c r="D774" s="346">
        <f t="shared" si="720"/>
        <v>0</v>
      </c>
      <c r="E774" s="346">
        <f t="shared" ca="1" si="720"/>
        <v>0</v>
      </c>
      <c r="F774" s="346">
        <f t="shared" ca="1" si="720"/>
        <v>0</v>
      </c>
      <c r="G774" s="346">
        <f t="shared" ca="1" si="720"/>
        <v>2</v>
      </c>
      <c r="H774" s="346">
        <f t="shared" ca="1" si="720"/>
        <v>4</v>
      </c>
      <c r="I774" s="346">
        <f t="shared" ca="1" si="720"/>
        <v>4</v>
      </c>
      <c r="BM774" s="303">
        <v>112</v>
      </c>
      <c r="BN774" s="147">
        <f t="shared" si="694"/>
        <v>-0.05</v>
      </c>
      <c r="BO774" s="148">
        <f t="shared" si="695"/>
        <v>0</v>
      </c>
      <c r="BP774" s="149">
        <f t="shared" ca="1" si="696"/>
        <v>0</v>
      </c>
      <c r="BQ774" s="345">
        <f t="shared" ca="1" si="697"/>
        <v>0</v>
      </c>
      <c r="BR774" s="344">
        <f t="shared" ca="1" si="698"/>
        <v>-0.04</v>
      </c>
      <c r="BS774" s="343">
        <f t="shared" ca="1" si="699"/>
        <v>0.08</v>
      </c>
      <c r="BT774" s="342">
        <f t="shared" ca="1" si="700"/>
        <v>0.08</v>
      </c>
      <c r="BU774" s="147">
        <f t="shared" si="701"/>
        <v>-0.05</v>
      </c>
      <c r="BV774" s="148">
        <f t="shared" si="702"/>
        <v>0</v>
      </c>
      <c r="BW774" s="149">
        <f t="shared" ca="1" si="703"/>
        <v>0</v>
      </c>
      <c r="BX774" s="345">
        <f t="shared" ca="1" si="704"/>
        <v>0</v>
      </c>
      <c r="BY774" s="344">
        <f t="shared" ca="1" si="705"/>
        <v>-0.04</v>
      </c>
      <c r="BZ774" s="343">
        <f t="shared" ca="1" si="706"/>
        <v>0.08</v>
      </c>
      <c r="CA774" s="342">
        <f t="shared" ca="1" si="707"/>
        <v>0.08</v>
      </c>
      <c r="CB774" s="147">
        <f t="shared" si="708"/>
        <v>-0.05</v>
      </c>
      <c r="CC774" s="148">
        <f t="shared" si="709"/>
        <v>0</v>
      </c>
      <c r="CD774" s="149">
        <f t="shared" ca="1" si="710"/>
        <v>0</v>
      </c>
      <c r="CE774" s="345">
        <f t="shared" ca="1" si="711"/>
        <v>0</v>
      </c>
      <c r="CF774" s="344">
        <f t="shared" ca="1" si="712"/>
        <v>-0.04</v>
      </c>
      <c r="CG774" s="343">
        <f t="shared" ca="1" si="713"/>
        <v>0.08</v>
      </c>
      <c r="CH774" s="342">
        <f t="shared" ca="1" si="714"/>
        <v>0.08</v>
      </c>
    </row>
    <row r="775" spans="2:86" s="303" customFormat="1" outlineLevel="1">
      <c r="B775" s="303" t="str">
        <f t="shared" ca="1" si="716"/>
        <v>EP1 LP-D0 LP-S0 LP-M1</v>
      </c>
      <c r="C775" s="346">
        <f t="shared" si="720"/>
        <v>1</v>
      </c>
      <c r="D775" s="346">
        <f t="shared" si="720"/>
        <v>0</v>
      </c>
      <c r="E775" s="346">
        <f t="shared" ca="1" si="720"/>
        <v>0</v>
      </c>
      <c r="F775" s="346">
        <f t="shared" ca="1" si="720"/>
        <v>0</v>
      </c>
      <c r="G775" s="346">
        <f t="shared" ca="1" si="720"/>
        <v>3</v>
      </c>
      <c r="H775" s="346">
        <f t="shared" ca="1" si="720"/>
        <v>1</v>
      </c>
      <c r="I775" s="346">
        <f t="shared" ca="1" si="720"/>
        <v>1</v>
      </c>
      <c r="BM775" s="303">
        <v>113</v>
      </c>
      <c r="BN775" s="147">
        <f t="shared" si="694"/>
        <v>-0.05</v>
      </c>
      <c r="BO775" s="148">
        <f t="shared" si="695"/>
        <v>0</v>
      </c>
      <c r="BP775" s="149">
        <f t="shared" ca="1" si="696"/>
        <v>0</v>
      </c>
      <c r="BQ775" s="345">
        <f t="shared" ca="1" si="697"/>
        <v>0</v>
      </c>
      <c r="BR775" s="344">
        <f t="shared" ca="1" si="698"/>
        <v>0</v>
      </c>
      <c r="BS775" s="343">
        <f t="shared" ca="1" si="699"/>
        <v>-0.05</v>
      </c>
      <c r="BT775" s="342">
        <f t="shared" ca="1" si="700"/>
        <v>-0.05</v>
      </c>
      <c r="BU775" s="147">
        <f t="shared" si="701"/>
        <v>-0.05</v>
      </c>
      <c r="BV775" s="148">
        <f t="shared" si="702"/>
        <v>0</v>
      </c>
      <c r="BW775" s="149">
        <f t="shared" ca="1" si="703"/>
        <v>0</v>
      </c>
      <c r="BX775" s="345">
        <f t="shared" ca="1" si="704"/>
        <v>0</v>
      </c>
      <c r="BY775" s="344">
        <f t="shared" ca="1" si="705"/>
        <v>0</v>
      </c>
      <c r="BZ775" s="343">
        <f t="shared" ca="1" si="706"/>
        <v>-0.05</v>
      </c>
      <c r="CA775" s="342">
        <f t="shared" ca="1" si="707"/>
        <v>-0.05</v>
      </c>
      <c r="CB775" s="147">
        <f t="shared" si="708"/>
        <v>-0.05</v>
      </c>
      <c r="CC775" s="148">
        <f t="shared" si="709"/>
        <v>0</v>
      </c>
      <c r="CD775" s="149">
        <f t="shared" ca="1" si="710"/>
        <v>0</v>
      </c>
      <c r="CE775" s="345">
        <f t="shared" ca="1" si="711"/>
        <v>0</v>
      </c>
      <c r="CF775" s="344">
        <f t="shared" ca="1" si="712"/>
        <v>0</v>
      </c>
      <c r="CG775" s="343">
        <f t="shared" ca="1" si="713"/>
        <v>-0.05</v>
      </c>
      <c r="CH775" s="342">
        <f t="shared" ca="1" si="714"/>
        <v>-0.05</v>
      </c>
    </row>
    <row r="776" spans="2:86" s="303" customFormat="1" outlineLevel="1">
      <c r="B776" s="303" t="str">
        <f t="shared" ca="1" si="716"/>
        <v>EP1 LP-D0 LP-S0 LP-M2</v>
      </c>
      <c r="C776" s="346">
        <f t="shared" si="720"/>
        <v>1</v>
      </c>
      <c r="D776" s="346">
        <f t="shared" si="720"/>
        <v>0</v>
      </c>
      <c r="E776" s="346">
        <f t="shared" ca="1" si="720"/>
        <v>0</v>
      </c>
      <c r="F776" s="346">
        <f t="shared" ca="1" si="720"/>
        <v>0</v>
      </c>
      <c r="G776" s="346">
        <f t="shared" ca="1" si="720"/>
        <v>3</v>
      </c>
      <c r="H776" s="346">
        <f t="shared" ca="1" si="720"/>
        <v>1</v>
      </c>
      <c r="I776" s="346">
        <f t="shared" ca="1" si="720"/>
        <v>2</v>
      </c>
      <c r="BM776" s="303">
        <v>114</v>
      </c>
      <c r="BN776" s="147">
        <f t="shared" si="694"/>
        <v>-0.05</v>
      </c>
      <c r="BO776" s="148">
        <f t="shared" si="695"/>
        <v>0</v>
      </c>
      <c r="BP776" s="149">
        <f t="shared" ca="1" si="696"/>
        <v>0</v>
      </c>
      <c r="BQ776" s="345">
        <f t="shared" ca="1" si="697"/>
        <v>0</v>
      </c>
      <c r="BR776" s="344">
        <f t="shared" ca="1" si="698"/>
        <v>0</v>
      </c>
      <c r="BS776" s="343">
        <f t="shared" ca="1" si="699"/>
        <v>-0.05</v>
      </c>
      <c r="BT776" s="342">
        <f t="shared" ca="1" si="700"/>
        <v>0</v>
      </c>
      <c r="BU776" s="147">
        <f t="shared" si="701"/>
        <v>-0.05</v>
      </c>
      <c r="BV776" s="148">
        <f t="shared" si="702"/>
        <v>0</v>
      </c>
      <c r="BW776" s="149">
        <f t="shared" ca="1" si="703"/>
        <v>0</v>
      </c>
      <c r="BX776" s="345">
        <f t="shared" ca="1" si="704"/>
        <v>0</v>
      </c>
      <c r="BY776" s="344">
        <f t="shared" ca="1" si="705"/>
        <v>0</v>
      </c>
      <c r="BZ776" s="343">
        <f t="shared" ca="1" si="706"/>
        <v>-0.05</v>
      </c>
      <c r="CA776" s="342">
        <f t="shared" ca="1" si="707"/>
        <v>0</v>
      </c>
      <c r="CB776" s="147">
        <f t="shared" si="708"/>
        <v>-0.05</v>
      </c>
      <c r="CC776" s="148">
        <f t="shared" si="709"/>
        <v>0</v>
      </c>
      <c r="CD776" s="149">
        <f t="shared" ca="1" si="710"/>
        <v>0</v>
      </c>
      <c r="CE776" s="345">
        <f t="shared" ca="1" si="711"/>
        <v>0</v>
      </c>
      <c r="CF776" s="344">
        <f t="shared" ca="1" si="712"/>
        <v>0</v>
      </c>
      <c r="CG776" s="343">
        <f t="shared" ca="1" si="713"/>
        <v>-0.05</v>
      </c>
      <c r="CH776" s="342">
        <f t="shared" ca="1" si="714"/>
        <v>0</v>
      </c>
    </row>
    <row r="777" spans="2:86" s="303" customFormat="1" outlineLevel="1">
      <c r="B777" s="303" t="str">
        <f t="shared" ca="1" si="716"/>
        <v>EP1 LP-D0 LP-S0 LP-M3</v>
      </c>
      <c r="C777" s="346">
        <f t="shared" si="720"/>
        <v>1</v>
      </c>
      <c r="D777" s="346">
        <f t="shared" si="720"/>
        <v>0</v>
      </c>
      <c r="E777" s="346">
        <f t="shared" ca="1" si="720"/>
        <v>0</v>
      </c>
      <c r="F777" s="346">
        <f t="shared" ca="1" si="720"/>
        <v>0</v>
      </c>
      <c r="G777" s="346">
        <f t="shared" ca="1" si="720"/>
        <v>3</v>
      </c>
      <c r="H777" s="346">
        <f t="shared" ca="1" si="720"/>
        <v>1</v>
      </c>
      <c r="I777" s="346">
        <f t="shared" ca="1" si="720"/>
        <v>3</v>
      </c>
      <c r="BM777" s="303">
        <v>115</v>
      </c>
      <c r="BN777" s="147">
        <f t="shared" si="694"/>
        <v>-0.05</v>
      </c>
      <c r="BO777" s="148">
        <f t="shared" si="695"/>
        <v>0</v>
      </c>
      <c r="BP777" s="149">
        <f t="shared" ca="1" si="696"/>
        <v>0</v>
      </c>
      <c r="BQ777" s="345">
        <f t="shared" ca="1" si="697"/>
        <v>0</v>
      </c>
      <c r="BR777" s="344">
        <f t="shared" ca="1" si="698"/>
        <v>0</v>
      </c>
      <c r="BS777" s="343">
        <f t="shared" ca="1" si="699"/>
        <v>-0.05</v>
      </c>
      <c r="BT777" s="342">
        <f t="shared" ca="1" si="700"/>
        <v>0.04</v>
      </c>
      <c r="BU777" s="147">
        <f t="shared" si="701"/>
        <v>-0.05</v>
      </c>
      <c r="BV777" s="148">
        <f t="shared" si="702"/>
        <v>0</v>
      </c>
      <c r="BW777" s="149">
        <f t="shared" ca="1" si="703"/>
        <v>0</v>
      </c>
      <c r="BX777" s="345">
        <f t="shared" ca="1" si="704"/>
        <v>0</v>
      </c>
      <c r="BY777" s="344">
        <f t="shared" ca="1" si="705"/>
        <v>0</v>
      </c>
      <c r="BZ777" s="343">
        <f t="shared" ca="1" si="706"/>
        <v>-0.05</v>
      </c>
      <c r="CA777" s="342">
        <f t="shared" ca="1" si="707"/>
        <v>0.04</v>
      </c>
      <c r="CB777" s="147">
        <f t="shared" si="708"/>
        <v>-0.05</v>
      </c>
      <c r="CC777" s="148">
        <f t="shared" si="709"/>
        <v>0</v>
      </c>
      <c r="CD777" s="149">
        <f t="shared" ca="1" si="710"/>
        <v>0</v>
      </c>
      <c r="CE777" s="345">
        <f t="shared" ca="1" si="711"/>
        <v>0</v>
      </c>
      <c r="CF777" s="344">
        <f t="shared" ca="1" si="712"/>
        <v>0</v>
      </c>
      <c r="CG777" s="343">
        <f t="shared" ca="1" si="713"/>
        <v>-0.05</v>
      </c>
      <c r="CH777" s="342">
        <f t="shared" ca="1" si="714"/>
        <v>0.04</v>
      </c>
    </row>
    <row r="778" spans="2:86" s="303" customFormat="1" outlineLevel="1">
      <c r="B778" s="303" t="str">
        <f t="shared" ca="1" si="716"/>
        <v>EP1 LP-D0 LP-S0 LP-M4</v>
      </c>
      <c r="C778" s="346">
        <f t="shared" si="720"/>
        <v>1</v>
      </c>
      <c r="D778" s="346">
        <f t="shared" si="720"/>
        <v>0</v>
      </c>
      <c r="E778" s="346">
        <f t="shared" ca="1" si="720"/>
        <v>0</v>
      </c>
      <c r="F778" s="346">
        <f t="shared" ca="1" si="720"/>
        <v>0</v>
      </c>
      <c r="G778" s="346">
        <f t="shared" ca="1" si="720"/>
        <v>3</v>
      </c>
      <c r="H778" s="346">
        <f t="shared" ca="1" si="720"/>
        <v>1</v>
      </c>
      <c r="I778" s="346">
        <f t="shared" ca="1" si="720"/>
        <v>4</v>
      </c>
      <c r="BM778" s="303">
        <v>116</v>
      </c>
      <c r="BN778" s="147">
        <f t="shared" si="694"/>
        <v>-0.05</v>
      </c>
      <c r="BO778" s="148">
        <f t="shared" si="695"/>
        <v>0</v>
      </c>
      <c r="BP778" s="149">
        <f t="shared" ca="1" si="696"/>
        <v>0</v>
      </c>
      <c r="BQ778" s="345">
        <f t="shared" ca="1" si="697"/>
        <v>0</v>
      </c>
      <c r="BR778" s="344">
        <f t="shared" ca="1" si="698"/>
        <v>0</v>
      </c>
      <c r="BS778" s="343">
        <f t="shared" ca="1" si="699"/>
        <v>-0.05</v>
      </c>
      <c r="BT778" s="342">
        <f t="shared" ca="1" si="700"/>
        <v>0.08</v>
      </c>
      <c r="BU778" s="147">
        <f t="shared" si="701"/>
        <v>-0.05</v>
      </c>
      <c r="BV778" s="148">
        <f t="shared" si="702"/>
        <v>0</v>
      </c>
      <c r="BW778" s="149">
        <f t="shared" ca="1" si="703"/>
        <v>0</v>
      </c>
      <c r="BX778" s="345">
        <f t="shared" ca="1" si="704"/>
        <v>0</v>
      </c>
      <c r="BY778" s="344">
        <f t="shared" ca="1" si="705"/>
        <v>0</v>
      </c>
      <c r="BZ778" s="343">
        <f t="shared" ca="1" si="706"/>
        <v>-0.05</v>
      </c>
      <c r="CA778" s="342">
        <f t="shared" ca="1" si="707"/>
        <v>0.08</v>
      </c>
      <c r="CB778" s="147">
        <f t="shared" si="708"/>
        <v>-0.05</v>
      </c>
      <c r="CC778" s="148">
        <f t="shared" si="709"/>
        <v>0</v>
      </c>
      <c r="CD778" s="149">
        <f t="shared" ca="1" si="710"/>
        <v>0</v>
      </c>
      <c r="CE778" s="345">
        <f t="shared" ca="1" si="711"/>
        <v>0</v>
      </c>
      <c r="CF778" s="344">
        <f t="shared" ca="1" si="712"/>
        <v>0</v>
      </c>
      <c r="CG778" s="343">
        <f t="shared" ca="1" si="713"/>
        <v>-0.05</v>
      </c>
      <c r="CH778" s="342">
        <f t="shared" ca="1" si="714"/>
        <v>0.08</v>
      </c>
    </row>
    <row r="779" spans="2:86" s="303" customFormat="1" outlineLevel="1">
      <c r="B779" s="303" t="str">
        <f t="shared" ca="1" si="716"/>
        <v>EP1 LP-D0 LP-S0 LP-M1</v>
      </c>
      <c r="C779" s="346">
        <f t="shared" si="720"/>
        <v>1</v>
      </c>
      <c r="D779" s="346">
        <f t="shared" si="720"/>
        <v>0</v>
      </c>
      <c r="E779" s="346">
        <f t="shared" ca="1" si="720"/>
        <v>0</v>
      </c>
      <c r="F779" s="346">
        <f t="shared" ca="1" si="720"/>
        <v>0</v>
      </c>
      <c r="G779" s="346">
        <f t="shared" ca="1" si="720"/>
        <v>3</v>
      </c>
      <c r="H779" s="346">
        <f t="shared" ca="1" si="720"/>
        <v>2</v>
      </c>
      <c r="I779" s="346">
        <f t="shared" ca="1" si="720"/>
        <v>1</v>
      </c>
      <c r="BM779" s="303">
        <v>117</v>
      </c>
      <c r="BN779" s="147">
        <f t="shared" si="694"/>
        <v>-0.05</v>
      </c>
      <c r="BO779" s="148">
        <f t="shared" si="695"/>
        <v>0</v>
      </c>
      <c r="BP779" s="149">
        <f t="shared" ca="1" si="696"/>
        <v>0</v>
      </c>
      <c r="BQ779" s="345">
        <f t="shared" ca="1" si="697"/>
        <v>0</v>
      </c>
      <c r="BR779" s="344">
        <f t="shared" ca="1" si="698"/>
        <v>0</v>
      </c>
      <c r="BS779" s="343">
        <f t="shared" ca="1" si="699"/>
        <v>0</v>
      </c>
      <c r="BT779" s="342">
        <f t="shared" ca="1" si="700"/>
        <v>-0.05</v>
      </c>
      <c r="BU779" s="147">
        <f t="shared" si="701"/>
        <v>-0.05</v>
      </c>
      <c r="BV779" s="148">
        <f t="shared" si="702"/>
        <v>0</v>
      </c>
      <c r="BW779" s="149">
        <f t="shared" ca="1" si="703"/>
        <v>0</v>
      </c>
      <c r="BX779" s="345">
        <f t="shared" ca="1" si="704"/>
        <v>0</v>
      </c>
      <c r="BY779" s="344">
        <f t="shared" ca="1" si="705"/>
        <v>0</v>
      </c>
      <c r="BZ779" s="343">
        <f t="shared" ca="1" si="706"/>
        <v>0</v>
      </c>
      <c r="CA779" s="342">
        <f t="shared" ca="1" si="707"/>
        <v>-0.05</v>
      </c>
      <c r="CB779" s="147">
        <f t="shared" si="708"/>
        <v>-0.05</v>
      </c>
      <c r="CC779" s="148">
        <f t="shared" si="709"/>
        <v>0</v>
      </c>
      <c r="CD779" s="149">
        <f t="shared" ca="1" si="710"/>
        <v>0</v>
      </c>
      <c r="CE779" s="345">
        <f t="shared" ca="1" si="711"/>
        <v>0</v>
      </c>
      <c r="CF779" s="344">
        <f t="shared" ca="1" si="712"/>
        <v>0</v>
      </c>
      <c r="CG779" s="343">
        <f t="shared" ca="1" si="713"/>
        <v>0</v>
      </c>
      <c r="CH779" s="342">
        <f t="shared" ca="1" si="714"/>
        <v>-0.05</v>
      </c>
    </row>
    <row r="780" spans="2:86" s="303" customFormat="1" outlineLevel="1">
      <c r="B780" s="303" t="str">
        <f t="shared" ca="1" si="716"/>
        <v>EP1 LP-D0 LP-S0 LP-M2</v>
      </c>
      <c r="C780" s="346">
        <f t="shared" si="720"/>
        <v>1</v>
      </c>
      <c r="D780" s="346">
        <f t="shared" si="720"/>
        <v>0</v>
      </c>
      <c r="E780" s="346">
        <f t="shared" ca="1" si="720"/>
        <v>0</v>
      </c>
      <c r="F780" s="346">
        <f t="shared" ca="1" si="720"/>
        <v>0</v>
      </c>
      <c r="G780" s="346">
        <f t="shared" ca="1" si="720"/>
        <v>3</v>
      </c>
      <c r="H780" s="346">
        <f t="shared" ca="1" si="720"/>
        <v>2</v>
      </c>
      <c r="I780" s="346">
        <f t="shared" ca="1" si="720"/>
        <v>2</v>
      </c>
      <c r="BM780" s="303">
        <v>118</v>
      </c>
      <c r="BN780" s="147">
        <f t="shared" si="694"/>
        <v>-0.05</v>
      </c>
      <c r="BO780" s="148">
        <f t="shared" si="695"/>
        <v>0</v>
      </c>
      <c r="BP780" s="149">
        <f t="shared" ca="1" si="696"/>
        <v>0</v>
      </c>
      <c r="BQ780" s="345">
        <f t="shared" ca="1" si="697"/>
        <v>0</v>
      </c>
      <c r="BR780" s="344">
        <f t="shared" ca="1" si="698"/>
        <v>0</v>
      </c>
      <c r="BS780" s="343">
        <f t="shared" ca="1" si="699"/>
        <v>0</v>
      </c>
      <c r="BT780" s="342">
        <f t="shared" ca="1" si="700"/>
        <v>0</v>
      </c>
      <c r="BU780" s="147">
        <f t="shared" si="701"/>
        <v>-0.05</v>
      </c>
      <c r="BV780" s="148">
        <f t="shared" si="702"/>
        <v>0</v>
      </c>
      <c r="BW780" s="149">
        <f t="shared" ca="1" si="703"/>
        <v>0</v>
      </c>
      <c r="BX780" s="345">
        <f t="shared" ca="1" si="704"/>
        <v>0</v>
      </c>
      <c r="BY780" s="344">
        <f t="shared" ca="1" si="705"/>
        <v>0</v>
      </c>
      <c r="BZ780" s="343">
        <f t="shared" ca="1" si="706"/>
        <v>0</v>
      </c>
      <c r="CA780" s="342">
        <f t="shared" ca="1" si="707"/>
        <v>0</v>
      </c>
      <c r="CB780" s="147">
        <f t="shared" si="708"/>
        <v>-0.05</v>
      </c>
      <c r="CC780" s="148">
        <f t="shared" si="709"/>
        <v>0</v>
      </c>
      <c r="CD780" s="149">
        <f t="shared" ca="1" si="710"/>
        <v>0</v>
      </c>
      <c r="CE780" s="345">
        <f t="shared" ca="1" si="711"/>
        <v>0</v>
      </c>
      <c r="CF780" s="344">
        <f t="shared" ca="1" si="712"/>
        <v>0</v>
      </c>
      <c r="CG780" s="343">
        <f t="shared" ca="1" si="713"/>
        <v>0</v>
      </c>
      <c r="CH780" s="342">
        <f t="shared" ca="1" si="714"/>
        <v>0</v>
      </c>
    </row>
    <row r="781" spans="2:86" s="303" customFormat="1" outlineLevel="1">
      <c r="B781" s="303" t="str">
        <f t="shared" ca="1" si="716"/>
        <v>EP1 LP-D0 LP-S0 LP-M3</v>
      </c>
      <c r="C781" s="346">
        <f t="shared" si="720"/>
        <v>1</v>
      </c>
      <c r="D781" s="346">
        <f t="shared" si="720"/>
        <v>0</v>
      </c>
      <c r="E781" s="346">
        <f t="shared" ca="1" si="720"/>
        <v>0</v>
      </c>
      <c r="F781" s="346">
        <f t="shared" ca="1" si="720"/>
        <v>0</v>
      </c>
      <c r="G781" s="346">
        <f t="shared" ca="1" si="720"/>
        <v>3</v>
      </c>
      <c r="H781" s="346">
        <f t="shared" ca="1" si="720"/>
        <v>2</v>
      </c>
      <c r="I781" s="346">
        <f t="shared" ca="1" si="720"/>
        <v>3</v>
      </c>
      <c r="BM781" s="303">
        <v>119</v>
      </c>
      <c r="BN781" s="147">
        <f t="shared" si="694"/>
        <v>-0.05</v>
      </c>
      <c r="BO781" s="148">
        <f t="shared" si="695"/>
        <v>0</v>
      </c>
      <c r="BP781" s="149">
        <f t="shared" ca="1" si="696"/>
        <v>0</v>
      </c>
      <c r="BQ781" s="345">
        <f t="shared" ca="1" si="697"/>
        <v>0</v>
      </c>
      <c r="BR781" s="344">
        <f t="shared" ca="1" si="698"/>
        <v>0</v>
      </c>
      <c r="BS781" s="343">
        <f t="shared" ca="1" si="699"/>
        <v>0</v>
      </c>
      <c r="BT781" s="342">
        <f t="shared" ca="1" si="700"/>
        <v>0.04</v>
      </c>
      <c r="BU781" s="147">
        <f t="shared" si="701"/>
        <v>-0.05</v>
      </c>
      <c r="BV781" s="148">
        <f t="shared" si="702"/>
        <v>0</v>
      </c>
      <c r="BW781" s="149">
        <f t="shared" ca="1" si="703"/>
        <v>0</v>
      </c>
      <c r="BX781" s="345">
        <f t="shared" ca="1" si="704"/>
        <v>0</v>
      </c>
      <c r="BY781" s="344">
        <f t="shared" ca="1" si="705"/>
        <v>0</v>
      </c>
      <c r="BZ781" s="343">
        <f t="shared" ca="1" si="706"/>
        <v>0</v>
      </c>
      <c r="CA781" s="342">
        <f t="shared" ca="1" si="707"/>
        <v>0.04</v>
      </c>
      <c r="CB781" s="147">
        <f t="shared" si="708"/>
        <v>-0.05</v>
      </c>
      <c r="CC781" s="148">
        <f t="shared" si="709"/>
        <v>0</v>
      </c>
      <c r="CD781" s="149">
        <f t="shared" ca="1" si="710"/>
        <v>0</v>
      </c>
      <c r="CE781" s="345">
        <f t="shared" ca="1" si="711"/>
        <v>0</v>
      </c>
      <c r="CF781" s="344">
        <f t="shared" ca="1" si="712"/>
        <v>0</v>
      </c>
      <c r="CG781" s="343">
        <f t="shared" ca="1" si="713"/>
        <v>0</v>
      </c>
      <c r="CH781" s="342">
        <f t="shared" ca="1" si="714"/>
        <v>0.04</v>
      </c>
    </row>
    <row r="782" spans="2:86" s="303" customFormat="1" outlineLevel="1">
      <c r="B782" s="303" t="str">
        <f t="shared" ca="1" si="716"/>
        <v>EP1 LP-D0 LP-S0 LP-M4</v>
      </c>
      <c r="C782" s="346">
        <f t="shared" si="720"/>
        <v>1</v>
      </c>
      <c r="D782" s="346">
        <f t="shared" si="720"/>
        <v>0</v>
      </c>
      <c r="E782" s="346">
        <f t="shared" ca="1" si="720"/>
        <v>0</v>
      </c>
      <c r="F782" s="346">
        <f t="shared" ca="1" si="720"/>
        <v>0</v>
      </c>
      <c r="G782" s="346">
        <f t="shared" ca="1" si="720"/>
        <v>3</v>
      </c>
      <c r="H782" s="346">
        <f t="shared" ca="1" si="720"/>
        <v>2</v>
      </c>
      <c r="I782" s="346">
        <f t="shared" ca="1" si="720"/>
        <v>4</v>
      </c>
      <c r="BM782" s="303">
        <v>120</v>
      </c>
      <c r="BN782" s="147">
        <f t="shared" si="694"/>
        <v>-0.05</v>
      </c>
      <c r="BO782" s="148">
        <f t="shared" si="695"/>
        <v>0</v>
      </c>
      <c r="BP782" s="149">
        <f t="shared" ca="1" si="696"/>
        <v>0</v>
      </c>
      <c r="BQ782" s="345">
        <f t="shared" ca="1" si="697"/>
        <v>0</v>
      </c>
      <c r="BR782" s="344">
        <f t="shared" ca="1" si="698"/>
        <v>0</v>
      </c>
      <c r="BS782" s="343">
        <f t="shared" ca="1" si="699"/>
        <v>0</v>
      </c>
      <c r="BT782" s="342">
        <f t="shared" ca="1" si="700"/>
        <v>0.08</v>
      </c>
      <c r="BU782" s="147">
        <f t="shared" si="701"/>
        <v>-0.05</v>
      </c>
      <c r="BV782" s="148">
        <f t="shared" si="702"/>
        <v>0</v>
      </c>
      <c r="BW782" s="149">
        <f t="shared" ca="1" si="703"/>
        <v>0</v>
      </c>
      <c r="BX782" s="345">
        <f t="shared" ca="1" si="704"/>
        <v>0</v>
      </c>
      <c r="BY782" s="344">
        <f t="shared" ca="1" si="705"/>
        <v>0</v>
      </c>
      <c r="BZ782" s="343">
        <f t="shared" ca="1" si="706"/>
        <v>0</v>
      </c>
      <c r="CA782" s="342">
        <f t="shared" ca="1" si="707"/>
        <v>0.08</v>
      </c>
      <c r="CB782" s="147">
        <f t="shared" si="708"/>
        <v>-0.05</v>
      </c>
      <c r="CC782" s="148">
        <f t="shared" si="709"/>
        <v>0</v>
      </c>
      <c r="CD782" s="149">
        <f t="shared" ca="1" si="710"/>
        <v>0</v>
      </c>
      <c r="CE782" s="345">
        <f t="shared" ca="1" si="711"/>
        <v>0</v>
      </c>
      <c r="CF782" s="344">
        <f t="shared" ca="1" si="712"/>
        <v>0</v>
      </c>
      <c r="CG782" s="343">
        <f t="shared" ca="1" si="713"/>
        <v>0</v>
      </c>
      <c r="CH782" s="342">
        <f t="shared" ca="1" si="714"/>
        <v>0.08</v>
      </c>
    </row>
    <row r="783" spans="2:86" s="303" customFormat="1" outlineLevel="1">
      <c r="B783" s="303" t="str">
        <f t="shared" ca="1" si="716"/>
        <v>EP1 LP-D0 LP-S0 LP-M1</v>
      </c>
      <c r="C783" s="346">
        <f t="shared" ref="C783:I792" si="721">C383</f>
        <v>1</v>
      </c>
      <c r="D783" s="346">
        <f t="shared" si="721"/>
        <v>0</v>
      </c>
      <c r="E783" s="346">
        <f t="shared" ca="1" si="721"/>
        <v>0</v>
      </c>
      <c r="F783" s="346">
        <f t="shared" ca="1" si="721"/>
        <v>0</v>
      </c>
      <c r="G783" s="346">
        <f t="shared" ca="1" si="721"/>
        <v>3</v>
      </c>
      <c r="H783" s="346">
        <f t="shared" ca="1" si="721"/>
        <v>3</v>
      </c>
      <c r="I783" s="346">
        <f t="shared" ca="1" si="721"/>
        <v>1</v>
      </c>
      <c r="BM783" s="303">
        <v>121</v>
      </c>
      <c r="BN783" s="147">
        <f t="shared" si="694"/>
        <v>-0.05</v>
      </c>
      <c r="BO783" s="148">
        <f t="shared" si="695"/>
        <v>0</v>
      </c>
      <c r="BP783" s="149">
        <f t="shared" ca="1" si="696"/>
        <v>0</v>
      </c>
      <c r="BQ783" s="345">
        <f t="shared" ca="1" si="697"/>
        <v>0</v>
      </c>
      <c r="BR783" s="344">
        <f t="shared" ca="1" si="698"/>
        <v>0</v>
      </c>
      <c r="BS783" s="343">
        <f t="shared" ca="1" si="699"/>
        <v>0.04</v>
      </c>
      <c r="BT783" s="342">
        <f t="shared" ca="1" si="700"/>
        <v>-0.05</v>
      </c>
      <c r="BU783" s="147">
        <f t="shared" si="701"/>
        <v>-0.05</v>
      </c>
      <c r="BV783" s="148">
        <f t="shared" si="702"/>
        <v>0</v>
      </c>
      <c r="BW783" s="149">
        <f t="shared" ca="1" si="703"/>
        <v>0</v>
      </c>
      <c r="BX783" s="345">
        <f t="shared" ca="1" si="704"/>
        <v>0</v>
      </c>
      <c r="BY783" s="344">
        <f t="shared" ca="1" si="705"/>
        <v>0</v>
      </c>
      <c r="BZ783" s="343">
        <f t="shared" ca="1" si="706"/>
        <v>0.04</v>
      </c>
      <c r="CA783" s="342">
        <f t="shared" ca="1" si="707"/>
        <v>-0.05</v>
      </c>
      <c r="CB783" s="147">
        <f t="shared" si="708"/>
        <v>-0.05</v>
      </c>
      <c r="CC783" s="148">
        <f t="shared" si="709"/>
        <v>0</v>
      </c>
      <c r="CD783" s="149">
        <f t="shared" ca="1" si="710"/>
        <v>0</v>
      </c>
      <c r="CE783" s="345">
        <f t="shared" ca="1" si="711"/>
        <v>0</v>
      </c>
      <c r="CF783" s="344">
        <f t="shared" ca="1" si="712"/>
        <v>0</v>
      </c>
      <c r="CG783" s="343">
        <f t="shared" ca="1" si="713"/>
        <v>0.04</v>
      </c>
      <c r="CH783" s="342">
        <f t="shared" ca="1" si="714"/>
        <v>-0.05</v>
      </c>
    </row>
    <row r="784" spans="2:86" s="303" customFormat="1" outlineLevel="1">
      <c r="B784" s="303" t="str">
        <f t="shared" ca="1" si="716"/>
        <v>EP1 LP-D0 LP-S0 LP-M2</v>
      </c>
      <c r="C784" s="346">
        <f t="shared" si="721"/>
        <v>1</v>
      </c>
      <c r="D784" s="346">
        <f t="shared" si="721"/>
        <v>0</v>
      </c>
      <c r="E784" s="346">
        <f t="shared" ca="1" si="721"/>
        <v>0</v>
      </c>
      <c r="F784" s="346">
        <f t="shared" ca="1" si="721"/>
        <v>0</v>
      </c>
      <c r="G784" s="346">
        <f t="shared" ca="1" si="721"/>
        <v>3</v>
      </c>
      <c r="H784" s="346">
        <f t="shared" ca="1" si="721"/>
        <v>3</v>
      </c>
      <c r="I784" s="346">
        <f t="shared" ca="1" si="721"/>
        <v>2</v>
      </c>
      <c r="BM784" s="303">
        <v>122</v>
      </c>
      <c r="BN784" s="147">
        <f t="shared" si="694"/>
        <v>-0.05</v>
      </c>
      <c r="BO784" s="148">
        <f t="shared" si="695"/>
        <v>0</v>
      </c>
      <c r="BP784" s="149">
        <f t="shared" ca="1" si="696"/>
        <v>0</v>
      </c>
      <c r="BQ784" s="345">
        <f t="shared" ca="1" si="697"/>
        <v>0</v>
      </c>
      <c r="BR784" s="344">
        <f t="shared" ca="1" si="698"/>
        <v>0</v>
      </c>
      <c r="BS784" s="343">
        <f t="shared" ca="1" si="699"/>
        <v>0.04</v>
      </c>
      <c r="BT784" s="342">
        <f t="shared" ca="1" si="700"/>
        <v>0</v>
      </c>
      <c r="BU784" s="147">
        <f t="shared" si="701"/>
        <v>-0.05</v>
      </c>
      <c r="BV784" s="148">
        <f t="shared" si="702"/>
        <v>0</v>
      </c>
      <c r="BW784" s="149">
        <f t="shared" ca="1" si="703"/>
        <v>0</v>
      </c>
      <c r="BX784" s="345">
        <f t="shared" ca="1" si="704"/>
        <v>0</v>
      </c>
      <c r="BY784" s="344">
        <f t="shared" ca="1" si="705"/>
        <v>0</v>
      </c>
      <c r="BZ784" s="343">
        <f t="shared" ca="1" si="706"/>
        <v>0.04</v>
      </c>
      <c r="CA784" s="342">
        <f t="shared" ca="1" si="707"/>
        <v>0</v>
      </c>
      <c r="CB784" s="147">
        <f t="shared" si="708"/>
        <v>-0.05</v>
      </c>
      <c r="CC784" s="148">
        <f t="shared" si="709"/>
        <v>0</v>
      </c>
      <c r="CD784" s="149">
        <f t="shared" ca="1" si="710"/>
        <v>0</v>
      </c>
      <c r="CE784" s="345">
        <f t="shared" ca="1" si="711"/>
        <v>0</v>
      </c>
      <c r="CF784" s="344">
        <f t="shared" ca="1" si="712"/>
        <v>0</v>
      </c>
      <c r="CG784" s="343">
        <f t="shared" ca="1" si="713"/>
        <v>0.04</v>
      </c>
      <c r="CH784" s="342">
        <f t="shared" ca="1" si="714"/>
        <v>0</v>
      </c>
    </row>
    <row r="785" spans="2:86" s="303" customFormat="1" outlineLevel="1">
      <c r="B785" s="303" t="str">
        <f t="shared" ca="1" si="716"/>
        <v>EP1 LP-D0 LP-S0 LP-M3</v>
      </c>
      <c r="C785" s="346">
        <f t="shared" si="721"/>
        <v>1</v>
      </c>
      <c r="D785" s="346">
        <f t="shared" si="721"/>
        <v>0</v>
      </c>
      <c r="E785" s="346">
        <f t="shared" ca="1" si="721"/>
        <v>0</v>
      </c>
      <c r="F785" s="346">
        <f t="shared" ca="1" si="721"/>
        <v>0</v>
      </c>
      <c r="G785" s="346">
        <f t="shared" ca="1" si="721"/>
        <v>3</v>
      </c>
      <c r="H785" s="346">
        <f t="shared" ca="1" si="721"/>
        <v>3</v>
      </c>
      <c r="I785" s="346">
        <f t="shared" ca="1" si="721"/>
        <v>3</v>
      </c>
      <c r="BM785" s="303">
        <v>123</v>
      </c>
      <c r="BN785" s="147">
        <f t="shared" si="694"/>
        <v>-0.05</v>
      </c>
      <c r="BO785" s="148">
        <f t="shared" si="695"/>
        <v>0</v>
      </c>
      <c r="BP785" s="149">
        <f t="shared" ca="1" si="696"/>
        <v>0</v>
      </c>
      <c r="BQ785" s="345">
        <f t="shared" ca="1" si="697"/>
        <v>0</v>
      </c>
      <c r="BR785" s="344">
        <f t="shared" ca="1" si="698"/>
        <v>0</v>
      </c>
      <c r="BS785" s="343">
        <f t="shared" ca="1" si="699"/>
        <v>0.04</v>
      </c>
      <c r="BT785" s="342">
        <f t="shared" ca="1" si="700"/>
        <v>0.04</v>
      </c>
      <c r="BU785" s="147">
        <f t="shared" si="701"/>
        <v>-0.05</v>
      </c>
      <c r="BV785" s="148">
        <f t="shared" si="702"/>
        <v>0</v>
      </c>
      <c r="BW785" s="149">
        <f t="shared" ca="1" si="703"/>
        <v>0</v>
      </c>
      <c r="BX785" s="345">
        <f t="shared" ca="1" si="704"/>
        <v>0</v>
      </c>
      <c r="BY785" s="344">
        <f t="shared" ca="1" si="705"/>
        <v>0</v>
      </c>
      <c r="BZ785" s="343">
        <f t="shared" ca="1" si="706"/>
        <v>0.04</v>
      </c>
      <c r="CA785" s="342">
        <f t="shared" ca="1" si="707"/>
        <v>0.04</v>
      </c>
      <c r="CB785" s="147">
        <f t="shared" si="708"/>
        <v>-0.05</v>
      </c>
      <c r="CC785" s="148">
        <f t="shared" si="709"/>
        <v>0</v>
      </c>
      <c r="CD785" s="149">
        <f t="shared" ca="1" si="710"/>
        <v>0</v>
      </c>
      <c r="CE785" s="345">
        <f t="shared" ca="1" si="711"/>
        <v>0</v>
      </c>
      <c r="CF785" s="344">
        <f t="shared" ca="1" si="712"/>
        <v>0</v>
      </c>
      <c r="CG785" s="343">
        <f t="shared" ca="1" si="713"/>
        <v>0.04</v>
      </c>
      <c r="CH785" s="342">
        <f t="shared" ca="1" si="714"/>
        <v>0.04</v>
      </c>
    </row>
    <row r="786" spans="2:86" s="303" customFormat="1" outlineLevel="1">
      <c r="B786" s="303" t="str">
        <f t="shared" ca="1" si="716"/>
        <v>EP1 LP-D0 LP-S0 LP-M4</v>
      </c>
      <c r="C786" s="346">
        <f t="shared" si="721"/>
        <v>1</v>
      </c>
      <c r="D786" s="346">
        <f t="shared" si="721"/>
        <v>0</v>
      </c>
      <c r="E786" s="346">
        <f t="shared" ca="1" si="721"/>
        <v>0</v>
      </c>
      <c r="F786" s="346">
        <f t="shared" ca="1" si="721"/>
        <v>0</v>
      </c>
      <c r="G786" s="346">
        <f t="shared" ca="1" si="721"/>
        <v>3</v>
      </c>
      <c r="H786" s="346">
        <f t="shared" ca="1" si="721"/>
        <v>3</v>
      </c>
      <c r="I786" s="346">
        <f t="shared" ca="1" si="721"/>
        <v>4</v>
      </c>
      <c r="BM786" s="303">
        <v>124</v>
      </c>
      <c r="BN786" s="147">
        <f t="shared" si="694"/>
        <v>-0.05</v>
      </c>
      <c r="BO786" s="148">
        <f t="shared" si="695"/>
        <v>0</v>
      </c>
      <c r="BP786" s="149">
        <f t="shared" ca="1" si="696"/>
        <v>0</v>
      </c>
      <c r="BQ786" s="345">
        <f t="shared" ca="1" si="697"/>
        <v>0</v>
      </c>
      <c r="BR786" s="344">
        <f t="shared" ca="1" si="698"/>
        <v>0</v>
      </c>
      <c r="BS786" s="343">
        <f t="shared" ca="1" si="699"/>
        <v>0.04</v>
      </c>
      <c r="BT786" s="342">
        <f t="shared" ca="1" si="700"/>
        <v>0.08</v>
      </c>
      <c r="BU786" s="147">
        <f t="shared" si="701"/>
        <v>-0.05</v>
      </c>
      <c r="BV786" s="148">
        <f t="shared" si="702"/>
        <v>0</v>
      </c>
      <c r="BW786" s="149">
        <f t="shared" ca="1" si="703"/>
        <v>0</v>
      </c>
      <c r="BX786" s="345">
        <f t="shared" ca="1" si="704"/>
        <v>0</v>
      </c>
      <c r="BY786" s="344">
        <f t="shared" ca="1" si="705"/>
        <v>0</v>
      </c>
      <c r="BZ786" s="343">
        <f t="shared" ca="1" si="706"/>
        <v>0.04</v>
      </c>
      <c r="CA786" s="342">
        <f t="shared" ca="1" si="707"/>
        <v>0.08</v>
      </c>
      <c r="CB786" s="147">
        <f t="shared" si="708"/>
        <v>-0.05</v>
      </c>
      <c r="CC786" s="148">
        <f t="shared" si="709"/>
        <v>0</v>
      </c>
      <c r="CD786" s="149">
        <f t="shared" ca="1" si="710"/>
        <v>0</v>
      </c>
      <c r="CE786" s="345">
        <f t="shared" ca="1" si="711"/>
        <v>0</v>
      </c>
      <c r="CF786" s="344">
        <f t="shared" ca="1" si="712"/>
        <v>0</v>
      </c>
      <c r="CG786" s="343">
        <f t="shared" ca="1" si="713"/>
        <v>0.04</v>
      </c>
      <c r="CH786" s="342">
        <f t="shared" ca="1" si="714"/>
        <v>0.08</v>
      </c>
    </row>
    <row r="787" spans="2:86" s="303" customFormat="1" outlineLevel="1">
      <c r="B787" s="303" t="str">
        <f t="shared" ca="1" si="716"/>
        <v>EP1 LP-D0 LP-S0 LP-M1</v>
      </c>
      <c r="C787" s="346">
        <f t="shared" si="721"/>
        <v>1</v>
      </c>
      <c r="D787" s="346">
        <f t="shared" si="721"/>
        <v>0</v>
      </c>
      <c r="E787" s="346">
        <f t="shared" ca="1" si="721"/>
        <v>0</v>
      </c>
      <c r="F787" s="346">
        <f t="shared" ca="1" si="721"/>
        <v>0</v>
      </c>
      <c r="G787" s="346">
        <f t="shared" ca="1" si="721"/>
        <v>3</v>
      </c>
      <c r="H787" s="346">
        <f t="shared" ca="1" si="721"/>
        <v>4</v>
      </c>
      <c r="I787" s="346">
        <f t="shared" ca="1" si="721"/>
        <v>1</v>
      </c>
      <c r="BM787" s="303">
        <v>125</v>
      </c>
      <c r="BN787" s="147">
        <f t="shared" si="694"/>
        <v>-0.05</v>
      </c>
      <c r="BO787" s="148">
        <f t="shared" si="695"/>
        <v>0</v>
      </c>
      <c r="BP787" s="149">
        <f t="shared" ca="1" si="696"/>
        <v>0</v>
      </c>
      <c r="BQ787" s="345">
        <f t="shared" ca="1" si="697"/>
        <v>0</v>
      </c>
      <c r="BR787" s="344">
        <f t="shared" ca="1" si="698"/>
        <v>0</v>
      </c>
      <c r="BS787" s="343">
        <f t="shared" ca="1" si="699"/>
        <v>0.08</v>
      </c>
      <c r="BT787" s="342">
        <f t="shared" ca="1" si="700"/>
        <v>-0.05</v>
      </c>
      <c r="BU787" s="147">
        <f t="shared" si="701"/>
        <v>-0.05</v>
      </c>
      <c r="BV787" s="148">
        <f t="shared" si="702"/>
        <v>0</v>
      </c>
      <c r="BW787" s="149">
        <f t="shared" ca="1" si="703"/>
        <v>0</v>
      </c>
      <c r="BX787" s="345">
        <f t="shared" ca="1" si="704"/>
        <v>0</v>
      </c>
      <c r="BY787" s="344">
        <f t="shared" ca="1" si="705"/>
        <v>0</v>
      </c>
      <c r="BZ787" s="343">
        <f t="shared" ca="1" si="706"/>
        <v>0.08</v>
      </c>
      <c r="CA787" s="342">
        <f t="shared" ca="1" si="707"/>
        <v>-0.05</v>
      </c>
      <c r="CB787" s="147">
        <f t="shared" si="708"/>
        <v>-0.05</v>
      </c>
      <c r="CC787" s="148">
        <f t="shared" si="709"/>
        <v>0</v>
      </c>
      <c r="CD787" s="149">
        <f t="shared" ca="1" si="710"/>
        <v>0</v>
      </c>
      <c r="CE787" s="345">
        <f t="shared" ca="1" si="711"/>
        <v>0</v>
      </c>
      <c r="CF787" s="344">
        <f t="shared" ca="1" si="712"/>
        <v>0</v>
      </c>
      <c r="CG787" s="343">
        <f t="shared" ca="1" si="713"/>
        <v>0.08</v>
      </c>
      <c r="CH787" s="342">
        <f t="shared" ca="1" si="714"/>
        <v>-0.05</v>
      </c>
    </row>
    <row r="788" spans="2:86" s="303" customFormat="1" outlineLevel="1">
      <c r="B788" s="303" t="str">
        <f t="shared" ca="1" si="716"/>
        <v>EP1 LP-D0 LP-S0 LP-M2</v>
      </c>
      <c r="C788" s="346">
        <f t="shared" si="721"/>
        <v>1</v>
      </c>
      <c r="D788" s="346">
        <f t="shared" si="721"/>
        <v>0</v>
      </c>
      <c r="E788" s="346">
        <f t="shared" ca="1" si="721"/>
        <v>0</v>
      </c>
      <c r="F788" s="346">
        <f t="shared" ca="1" si="721"/>
        <v>0</v>
      </c>
      <c r="G788" s="346">
        <f t="shared" ca="1" si="721"/>
        <v>3</v>
      </c>
      <c r="H788" s="346">
        <f t="shared" ca="1" si="721"/>
        <v>4</v>
      </c>
      <c r="I788" s="346">
        <f t="shared" ca="1" si="721"/>
        <v>2</v>
      </c>
      <c r="BM788" s="303">
        <v>126</v>
      </c>
      <c r="BN788" s="147">
        <f t="shared" si="694"/>
        <v>-0.05</v>
      </c>
      <c r="BO788" s="148">
        <f t="shared" si="695"/>
        <v>0</v>
      </c>
      <c r="BP788" s="149">
        <f t="shared" ca="1" si="696"/>
        <v>0</v>
      </c>
      <c r="BQ788" s="345">
        <f t="shared" ca="1" si="697"/>
        <v>0</v>
      </c>
      <c r="BR788" s="344">
        <f t="shared" ca="1" si="698"/>
        <v>0</v>
      </c>
      <c r="BS788" s="343">
        <f t="shared" ca="1" si="699"/>
        <v>0.08</v>
      </c>
      <c r="BT788" s="342">
        <f t="shared" ca="1" si="700"/>
        <v>0</v>
      </c>
      <c r="BU788" s="147">
        <f t="shared" si="701"/>
        <v>-0.05</v>
      </c>
      <c r="BV788" s="148">
        <f t="shared" si="702"/>
        <v>0</v>
      </c>
      <c r="BW788" s="149">
        <f t="shared" ca="1" si="703"/>
        <v>0</v>
      </c>
      <c r="BX788" s="345">
        <f t="shared" ca="1" si="704"/>
        <v>0</v>
      </c>
      <c r="BY788" s="344">
        <f t="shared" ca="1" si="705"/>
        <v>0</v>
      </c>
      <c r="BZ788" s="343">
        <f t="shared" ca="1" si="706"/>
        <v>0.08</v>
      </c>
      <c r="CA788" s="342">
        <f t="shared" ca="1" si="707"/>
        <v>0</v>
      </c>
      <c r="CB788" s="147">
        <f t="shared" si="708"/>
        <v>-0.05</v>
      </c>
      <c r="CC788" s="148">
        <f t="shared" si="709"/>
        <v>0</v>
      </c>
      <c r="CD788" s="149">
        <f t="shared" ca="1" si="710"/>
        <v>0</v>
      </c>
      <c r="CE788" s="345">
        <f t="shared" ca="1" si="711"/>
        <v>0</v>
      </c>
      <c r="CF788" s="344">
        <f t="shared" ca="1" si="712"/>
        <v>0</v>
      </c>
      <c r="CG788" s="343">
        <f t="shared" ca="1" si="713"/>
        <v>0.08</v>
      </c>
      <c r="CH788" s="342">
        <f t="shared" ca="1" si="714"/>
        <v>0</v>
      </c>
    </row>
    <row r="789" spans="2:86" s="303" customFormat="1" outlineLevel="1">
      <c r="B789" s="303" t="str">
        <f t="shared" ca="1" si="716"/>
        <v>EP1 LP-D0 LP-S0 LP-M3</v>
      </c>
      <c r="C789" s="346">
        <f t="shared" si="721"/>
        <v>1</v>
      </c>
      <c r="D789" s="346">
        <f t="shared" si="721"/>
        <v>0</v>
      </c>
      <c r="E789" s="346">
        <f t="shared" ca="1" si="721"/>
        <v>0</v>
      </c>
      <c r="F789" s="346">
        <f t="shared" ca="1" si="721"/>
        <v>0</v>
      </c>
      <c r="G789" s="346">
        <f t="shared" ca="1" si="721"/>
        <v>3</v>
      </c>
      <c r="H789" s="346">
        <f t="shared" ca="1" si="721"/>
        <v>4</v>
      </c>
      <c r="I789" s="346">
        <f t="shared" ca="1" si="721"/>
        <v>3</v>
      </c>
      <c r="BM789" s="303">
        <v>127</v>
      </c>
      <c r="BN789" s="147">
        <f t="shared" si="694"/>
        <v>-0.05</v>
      </c>
      <c r="BO789" s="148">
        <f t="shared" si="695"/>
        <v>0</v>
      </c>
      <c r="BP789" s="149">
        <f t="shared" ca="1" si="696"/>
        <v>0</v>
      </c>
      <c r="BQ789" s="345">
        <f t="shared" ca="1" si="697"/>
        <v>0</v>
      </c>
      <c r="BR789" s="344">
        <f t="shared" ca="1" si="698"/>
        <v>0</v>
      </c>
      <c r="BS789" s="343">
        <f t="shared" ca="1" si="699"/>
        <v>0.08</v>
      </c>
      <c r="BT789" s="342">
        <f t="shared" ca="1" si="700"/>
        <v>0.04</v>
      </c>
      <c r="BU789" s="147">
        <f t="shared" si="701"/>
        <v>-0.05</v>
      </c>
      <c r="BV789" s="148">
        <f t="shared" si="702"/>
        <v>0</v>
      </c>
      <c r="BW789" s="149">
        <f t="shared" ca="1" si="703"/>
        <v>0</v>
      </c>
      <c r="BX789" s="345">
        <f t="shared" ca="1" si="704"/>
        <v>0</v>
      </c>
      <c r="BY789" s="344">
        <f t="shared" ca="1" si="705"/>
        <v>0</v>
      </c>
      <c r="BZ789" s="343">
        <f t="shared" ca="1" si="706"/>
        <v>0.08</v>
      </c>
      <c r="CA789" s="342">
        <f t="shared" ca="1" si="707"/>
        <v>0.04</v>
      </c>
      <c r="CB789" s="147">
        <f t="shared" si="708"/>
        <v>-0.05</v>
      </c>
      <c r="CC789" s="148">
        <f t="shared" si="709"/>
        <v>0</v>
      </c>
      <c r="CD789" s="149">
        <f t="shared" ca="1" si="710"/>
        <v>0</v>
      </c>
      <c r="CE789" s="345">
        <f t="shared" ca="1" si="711"/>
        <v>0</v>
      </c>
      <c r="CF789" s="344">
        <f t="shared" ca="1" si="712"/>
        <v>0</v>
      </c>
      <c r="CG789" s="343">
        <f t="shared" ca="1" si="713"/>
        <v>0.08</v>
      </c>
      <c r="CH789" s="342">
        <f t="shared" ca="1" si="714"/>
        <v>0.04</v>
      </c>
    </row>
    <row r="790" spans="2:86" s="303" customFormat="1" outlineLevel="1">
      <c r="B790" s="303" t="str">
        <f t="shared" ca="1" si="716"/>
        <v>EP1 LP-D0 LP-S0 LP-M4</v>
      </c>
      <c r="C790" s="346">
        <f t="shared" si="721"/>
        <v>1</v>
      </c>
      <c r="D790" s="346">
        <f t="shared" si="721"/>
        <v>0</v>
      </c>
      <c r="E790" s="346">
        <f t="shared" ca="1" si="721"/>
        <v>0</v>
      </c>
      <c r="F790" s="346">
        <f t="shared" ca="1" si="721"/>
        <v>0</v>
      </c>
      <c r="G790" s="346">
        <f t="shared" ca="1" si="721"/>
        <v>3</v>
      </c>
      <c r="H790" s="346">
        <f t="shared" ca="1" si="721"/>
        <v>4</v>
      </c>
      <c r="I790" s="346">
        <f t="shared" ca="1" si="721"/>
        <v>4</v>
      </c>
      <c r="BM790" s="303">
        <v>128</v>
      </c>
      <c r="BN790" s="147">
        <f t="shared" si="694"/>
        <v>-0.05</v>
      </c>
      <c r="BO790" s="148">
        <f t="shared" si="695"/>
        <v>0</v>
      </c>
      <c r="BP790" s="149">
        <f t="shared" ca="1" si="696"/>
        <v>0</v>
      </c>
      <c r="BQ790" s="345">
        <f t="shared" ca="1" si="697"/>
        <v>0</v>
      </c>
      <c r="BR790" s="344">
        <f t="shared" ca="1" si="698"/>
        <v>0</v>
      </c>
      <c r="BS790" s="343">
        <f t="shared" ca="1" si="699"/>
        <v>0.08</v>
      </c>
      <c r="BT790" s="342">
        <f t="shared" ca="1" si="700"/>
        <v>0.08</v>
      </c>
      <c r="BU790" s="147">
        <f t="shared" si="701"/>
        <v>-0.05</v>
      </c>
      <c r="BV790" s="148">
        <f t="shared" si="702"/>
        <v>0</v>
      </c>
      <c r="BW790" s="149">
        <f t="shared" ca="1" si="703"/>
        <v>0</v>
      </c>
      <c r="BX790" s="345">
        <f t="shared" ca="1" si="704"/>
        <v>0</v>
      </c>
      <c r="BY790" s="344">
        <f t="shared" ca="1" si="705"/>
        <v>0</v>
      </c>
      <c r="BZ790" s="343">
        <f t="shared" ca="1" si="706"/>
        <v>0.08</v>
      </c>
      <c r="CA790" s="342">
        <f t="shared" ca="1" si="707"/>
        <v>0.08</v>
      </c>
      <c r="CB790" s="147">
        <f t="shared" si="708"/>
        <v>-0.05</v>
      </c>
      <c r="CC790" s="148">
        <f t="shared" si="709"/>
        <v>0</v>
      </c>
      <c r="CD790" s="149">
        <f t="shared" ca="1" si="710"/>
        <v>0</v>
      </c>
      <c r="CE790" s="345">
        <f t="shared" ca="1" si="711"/>
        <v>0</v>
      </c>
      <c r="CF790" s="344">
        <f t="shared" ca="1" si="712"/>
        <v>0</v>
      </c>
      <c r="CG790" s="343">
        <f t="shared" ca="1" si="713"/>
        <v>0.08</v>
      </c>
      <c r="CH790" s="342">
        <f t="shared" ca="1" si="714"/>
        <v>0.08</v>
      </c>
    </row>
    <row r="791" spans="2:86" s="303" customFormat="1" outlineLevel="1">
      <c r="B791" s="303" t="str">
        <f t="shared" ca="1" si="716"/>
        <v>EP1 LP-D0 LP-S0 LP-M1</v>
      </c>
      <c r="C791" s="346">
        <f t="shared" si="721"/>
        <v>1</v>
      </c>
      <c r="D791" s="346">
        <f t="shared" si="721"/>
        <v>0</v>
      </c>
      <c r="E791" s="346">
        <f t="shared" ca="1" si="721"/>
        <v>0</v>
      </c>
      <c r="F791" s="346">
        <f t="shared" ca="1" si="721"/>
        <v>0</v>
      </c>
      <c r="G791" s="346">
        <f t="shared" ca="1" si="721"/>
        <v>4</v>
      </c>
      <c r="H791" s="346">
        <f t="shared" ca="1" si="721"/>
        <v>1</v>
      </c>
      <c r="I791" s="346">
        <f t="shared" ca="1" si="721"/>
        <v>1</v>
      </c>
      <c r="BM791" s="303">
        <v>129</v>
      </c>
      <c r="BN791" s="147">
        <f t="shared" ref="BN791:BN854" si="722">IF($C791=0,0,INDEX($M$663:$M$666,$C791,1))</f>
        <v>-0.05</v>
      </c>
      <c r="BO791" s="148">
        <f t="shared" ref="BO791:BO854" si="723">IF($D791=0,0,INDEX($N$663:$N$666,$D791,1))</f>
        <v>0</v>
      </c>
      <c r="BP791" s="149">
        <f t="shared" ref="BP791:BP854" ca="1" si="724">IF($E791=0,BO791,INDEX($O$663:$O$666,$E791,1))</f>
        <v>0</v>
      </c>
      <c r="BQ791" s="345">
        <f t="shared" ref="BQ791:BQ854" ca="1" si="725">IF($F791=0,BO791,INDEX($P$663:$P$666,$F791,1))</f>
        <v>0</v>
      </c>
      <c r="BR791" s="344">
        <f t="shared" ref="BR791:BR854" ca="1" si="726">IF($G791=0,BP791,INDEX($O$663:$O$666,$G791,1))</f>
        <v>0.05</v>
      </c>
      <c r="BS791" s="343">
        <f t="shared" ref="BS791:BS854" ca="1" si="727">IF($H791=0,BQ791,INDEX($P$663:$P$666,$H791,1))</f>
        <v>-0.05</v>
      </c>
      <c r="BT791" s="342">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345">
        <f t="shared" ref="BX791:BX854" ca="1" si="732">IF($F791=0,BV791,INDEX($P$663:$P$666,$F791,1))</f>
        <v>0</v>
      </c>
      <c r="BY791" s="344">
        <f t="shared" ref="BY791:BY854" ca="1" si="733">IF($G791=0,BW791,INDEX($O$663:$O$666,$G791,1))</f>
        <v>0.05</v>
      </c>
      <c r="BZ791" s="343">
        <f t="shared" ref="BZ791:BZ854" ca="1" si="734">IF($H791=0,BX791,INDEX($P$663:$P$666,$H791,1))</f>
        <v>-0.05</v>
      </c>
      <c r="CA791" s="342">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345">
        <f t="shared" ref="CE791:CE854" ca="1" si="739">IF($F791=0,CC791,INDEX($P$663:$P$666,$F791,1))</f>
        <v>0</v>
      </c>
      <c r="CF791" s="344">
        <f t="shared" ref="CF791:CF854" ca="1" si="740">IF($G791=0,CD791,INDEX($O$663:$O$666,$G791,1))</f>
        <v>0.05</v>
      </c>
      <c r="CG791" s="343">
        <f t="shared" ref="CG791:CG854" ca="1" si="741">IF($H791=0,CE791,INDEX($P$663:$P$666,$H791,1))</f>
        <v>-0.05</v>
      </c>
      <c r="CH791" s="342">
        <f t="shared" ref="CH791:CH854" ca="1" si="742">IF($I791=0,CE791,INDEX($Q$663:$Q$666,$I791,1))</f>
        <v>-0.05</v>
      </c>
    </row>
    <row r="792" spans="2:86" s="303" customFormat="1" outlineLevel="1">
      <c r="B792" s="303" t="str">
        <f t="shared" ca="1" si="716"/>
        <v>EP1 LP-D0 LP-S0 LP-M2</v>
      </c>
      <c r="C792" s="346">
        <f t="shared" si="721"/>
        <v>1</v>
      </c>
      <c r="D792" s="346">
        <f t="shared" si="721"/>
        <v>0</v>
      </c>
      <c r="E792" s="346">
        <f t="shared" ca="1" si="721"/>
        <v>0</v>
      </c>
      <c r="F792" s="346">
        <f t="shared" ca="1" si="721"/>
        <v>0</v>
      </c>
      <c r="G792" s="346">
        <f t="shared" ca="1" si="721"/>
        <v>4</v>
      </c>
      <c r="H792" s="346">
        <f t="shared" ca="1" si="721"/>
        <v>1</v>
      </c>
      <c r="I792" s="346">
        <f t="shared" ca="1" si="721"/>
        <v>2</v>
      </c>
      <c r="BM792" s="303">
        <v>130</v>
      </c>
      <c r="BN792" s="147">
        <f t="shared" si="722"/>
        <v>-0.05</v>
      </c>
      <c r="BO792" s="148">
        <f t="shared" si="723"/>
        <v>0</v>
      </c>
      <c r="BP792" s="149">
        <f t="shared" ca="1" si="724"/>
        <v>0</v>
      </c>
      <c r="BQ792" s="345">
        <f t="shared" ca="1" si="725"/>
        <v>0</v>
      </c>
      <c r="BR792" s="344">
        <f t="shared" ca="1" si="726"/>
        <v>0.05</v>
      </c>
      <c r="BS792" s="343">
        <f t="shared" ca="1" si="727"/>
        <v>-0.05</v>
      </c>
      <c r="BT792" s="342">
        <f t="shared" ca="1" si="728"/>
        <v>0</v>
      </c>
      <c r="BU792" s="147">
        <f t="shared" si="729"/>
        <v>-0.05</v>
      </c>
      <c r="BV792" s="148">
        <f t="shared" si="730"/>
        <v>0</v>
      </c>
      <c r="BW792" s="149">
        <f t="shared" ca="1" si="731"/>
        <v>0</v>
      </c>
      <c r="BX792" s="345">
        <f t="shared" ca="1" si="732"/>
        <v>0</v>
      </c>
      <c r="BY792" s="344">
        <f t="shared" ca="1" si="733"/>
        <v>0.05</v>
      </c>
      <c r="BZ792" s="343">
        <f t="shared" ca="1" si="734"/>
        <v>-0.05</v>
      </c>
      <c r="CA792" s="342">
        <f t="shared" ca="1" si="735"/>
        <v>0</v>
      </c>
      <c r="CB792" s="147">
        <f t="shared" si="736"/>
        <v>-0.05</v>
      </c>
      <c r="CC792" s="148">
        <f t="shared" si="737"/>
        <v>0</v>
      </c>
      <c r="CD792" s="149">
        <f t="shared" ca="1" si="738"/>
        <v>0</v>
      </c>
      <c r="CE792" s="345">
        <f t="shared" ca="1" si="739"/>
        <v>0</v>
      </c>
      <c r="CF792" s="344">
        <f t="shared" ca="1" si="740"/>
        <v>0.05</v>
      </c>
      <c r="CG792" s="343">
        <f t="shared" ca="1" si="741"/>
        <v>-0.05</v>
      </c>
      <c r="CH792" s="342">
        <f t="shared" ca="1" si="742"/>
        <v>0</v>
      </c>
    </row>
    <row r="793" spans="2:86" s="303" customFormat="1" outlineLevel="1">
      <c r="B793" s="303" t="str">
        <f t="shared" ca="1" si="716"/>
        <v>EP1 LP-D0 LP-S0 LP-M3</v>
      </c>
      <c r="C793" s="346">
        <f t="shared" ref="C793:I802" si="743">C393</f>
        <v>1</v>
      </c>
      <c r="D793" s="346">
        <f t="shared" si="743"/>
        <v>0</v>
      </c>
      <c r="E793" s="346">
        <f t="shared" ca="1" si="743"/>
        <v>0</v>
      </c>
      <c r="F793" s="346">
        <f t="shared" ca="1" si="743"/>
        <v>0</v>
      </c>
      <c r="G793" s="346">
        <f t="shared" ca="1" si="743"/>
        <v>4</v>
      </c>
      <c r="H793" s="346">
        <f t="shared" ca="1" si="743"/>
        <v>1</v>
      </c>
      <c r="I793" s="346">
        <f t="shared" ca="1" si="743"/>
        <v>3</v>
      </c>
      <c r="BM793" s="303">
        <v>131</v>
      </c>
      <c r="BN793" s="147">
        <f t="shared" si="722"/>
        <v>-0.05</v>
      </c>
      <c r="BO793" s="148">
        <f t="shared" si="723"/>
        <v>0</v>
      </c>
      <c r="BP793" s="149">
        <f t="shared" ca="1" si="724"/>
        <v>0</v>
      </c>
      <c r="BQ793" s="345">
        <f t="shared" ca="1" si="725"/>
        <v>0</v>
      </c>
      <c r="BR793" s="344">
        <f t="shared" ca="1" si="726"/>
        <v>0.05</v>
      </c>
      <c r="BS793" s="343">
        <f t="shared" ca="1" si="727"/>
        <v>-0.05</v>
      </c>
      <c r="BT793" s="342">
        <f t="shared" ca="1" si="728"/>
        <v>0.04</v>
      </c>
      <c r="BU793" s="147">
        <f t="shared" si="729"/>
        <v>-0.05</v>
      </c>
      <c r="BV793" s="148">
        <f t="shared" si="730"/>
        <v>0</v>
      </c>
      <c r="BW793" s="149">
        <f t="shared" ca="1" si="731"/>
        <v>0</v>
      </c>
      <c r="BX793" s="345">
        <f t="shared" ca="1" si="732"/>
        <v>0</v>
      </c>
      <c r="BY793" s="344">
        <f t="shared" ca="1" si="733"/>
        <v>0.05</v>
      </c>
      <c r="BZ793" s="343">
        <f t="shared" ca="1" si="734"/>
        <v>-0.05</v>
      </c>
      <c r="CA793" s="342">
        <f t="shared" ca="1" si="735"/>
        <v>0.04</v>
      </c>
      <c r="CB793" s="147">
        <f t="shared" si="736"/>
        <v>-0.05</v>
      </c>
      <c r="CC793" s="148">
        <f t="shared" si="737"/>
        <v>0</v>
      </c>
      <c r="CD793" s="149">
        <f t="shared" ca="1" si="738"/>
        <v>0</v>
      </c>
      <c r="CE793" s="345">
        <f t="shared" ca="1" si="739"/>
        <v>0</v>
      </c>
      <c r="CF793" s="344">
        <f t="shared" ca="1" si="740"/>
        <v>0.05</v>
      </c>
      <c r="CG793" s="343">
        <f t="shared" ca="1" si="741"/>
        <v>-0.05</v>
      </c>
      <c r="CH793" s="342">
        <f t="shared" ca="1" si="742"/>
        <v>0.04</v>
      </c>
    </row>
    <row r="794" spans="2:86" s="303" customFormat="1" outlineLevel="1">
      <c r="B794" s="303" t="str">
        <f t="shared" ca="1" si="716"/>
        <v>EP1 LP-D0 LP-S0 LP-M4</v>
      </c>
      <c r="C794" s="346">
        <f t="shared" si="743"/>
        <v>1</v>
      </c>
      <c r="D794" s="346">
        <f t="shared" si="743"/>
        <v>0</v>
      </c>
      <c r="E794" s="346">
        <f t="shared" ca="1" si="743"/>
        <v>0</v>
      </c>
      <c r="F794" s="346">
        <f t="shared" ca="1" si="743"/>
        <v>0</v>
      </c>
      <c r="G794" s="346">
        <f t="shared" ca="1" si="743"/>
        <v>4</v>
      </c>
      <c r="H794" s="346">
        <f t="shared" ca="1" si="743"/>
        <v>1</v>
      </c>
      <c r="I794" s="346">
        <f t="shared" ca="1" si="743"/>
        <v>4</v>
      </c>
      <c r="BM794" s="303">
        <v>132</v>
      </c>
      <c r="BN794" s="147">
        <f t="shared" si="722"/>
        <v>-0.05</v>
      </c>
      <c r="BO794" s="148">
        <f t="shared" si="723"/>
        <v>0</v>
      </c>
      <c r="BP794" s="149">
        <f t="shared" ca="1" si="724"/>
        <v>0</v>
      </c>
      <c r="BQ794" s="345">
        <f t="shared" ca="1" si="725"/>
        <v>0</v>
      </c>
      <c r="BR794" s="344">
        <f t="shared" ca="1" si="726"/>
        <v>0.05</v>
      </c>
      <c r="BS794" s="343">
        <f t="shared" ca="1" si="727"/>
        <v>-0.05</v>
      </c>
      <c r="BT794" s="342">
        <f t="shared" ca="1" si="728"/>
        <v>0.08</v>
      </c>
      <c r="BU794" s="147">
        <f t="shared" si="729"/>
        <v>-0.05</v>
      </c>
      <c r="BV794" s="148">
        <f t="shared" si="730"/>
        <v>0</v>
      </c>
      <c r="BW794" s="149">
        <f t="shared" ca="1" si="731"/>
        <v>0</v>
      </c>
      <c r="BX794" s="345">
        <f t="shared" ca="1" si="732"/>
        <v>0</v>
      </c>
      <c r="BY794" s="344">
        <f t="shared" ca="1" si="733"/>
        <v>0.05</v>
      </c>
      <c r="BZ794" s="343">
        <f t="shared" ca="1" si="734"/>
        <v>-0.05</v>
      </c>
      <c r="CA794" s="342">
        <f t="shared" ca="1" si="735"/>
        <v>0.08</v>
      </c>
      <c r="CB794" s="147">
        <f t="shared" si="736"/>
        <v>-0.05</v>
      </c>
      <c r="CC794" s="148">
        <f t="shared" si="737"/>
        <v>0</v>
      </c>
      <c r="CD794" s="149">
        <f t="shared" ca="1" si="738"/>
        <v>0</v>
      </c>
      <c r="CE794" s="345">
        <f t="shared" ca="1" si="739"/>
        <v>0</v>
      </c>
      <c r="CF794" s="344">
        <f t="shared" ca="1" si="740"/>
        <v>0.05</v>
      </c>
      <c r="CG794" s="343">
        <f t="shared" ca="1" si="741"/>
        <v>-0.05</v>
      </c>
      <c r="CH794" s="342">
        <f t="shared" ca="1" si="742"/>
        <v>0.08</v>
      </c>
    </row>
    <row r="795" spans="2:86" s="303" customFormat="1" outlineLevel="1">
      <c r="B795" s="303" t="str">
        <f t="shared" ca="1" si="716"/>
        <v>EP1 LP-D0 LP-S0 LP-M1</v>
      </c>
      <c r="C795" s="346">
        <f t="shared" si="743"/>
        <v>1</v>
      </c>
      <c r="D795" s="346">
        <f t="shared" si="743"/>
        <v>0</v>
      </c>
      <c r="E795" s="346">
        <f t="shared" ca="1" si="743"/>
        <v>0</v>
      </c>
      <c r="F795" s="346">
        <f t="shared" ca="1" si="743"/>
        <v>0</v>
      </c>
      <c r="G795" s="346">
        <f t="shared" ca="1" si="743"/>
        <v>4</v>
      </c>
      <c r="H795" s="346">
        <f t="shared" ca="1" si="743"/>
        <v>2</v>
      </c>
      <c r="I795" s="346">
        <f t="shared" ca="1" si="743"/>
        <v>1</v>
      </c>
      <c r="BM795" s="303">
        <v>133</v>
      </c>
      <c r="BN795" s="147">
        <f t="shared" si="722"/>
        <v>-0.05</v>
      </c>
      <c r="BO795" s="148">
        <f t="shared" si="723"/>
        <v>0</v>
      </c>
      <c r="BP795" s="149">
        <f t="shared" ca="1" si="724"/>
        <v>0</v>
      </c>
      <c r="BQ795" s="345">
        <f t="shared" ca="1" si="725"/>
        <v>0</v>
      </c>
      <c r="BR795" s="344">
        <f t="shared" ca="1" si="726"/>
        <v>0.05</v>
      </c>
      <c r="BS795" s="343">
        <f t="shared" ca="1" si="727"/>
        <v>0</v>
      </c>
      <c r="BT795" s="342">
        <f t="shared" ca="1" si="728"/>
        <v>-0.05</v>
      </c>
      <c r="BU795" s="147">
        <f t="shared" si="729"/>
        <v>-0.05</v>
      </c>
      <c r="BV795" s="148">
        <f t="shared" si="730"/>
        <v>0</v>
      </c>
      <c r="BW795" s="149">
        <f t="shared" ca="1" si="731"/>
        <v>0</v>
      </c>
      <c r="BX795" s="345">
        <f t="shared" ca="1" si="732"/>
        <v>0</v>
      </c>
      <c r="BY795" s="344">
        <f t="shared" ca="1" si="733"/>
        <v>0.05</v>
      </c>
      <c r="BZ795" s="343">
        <f t="shared" ca="1" si="734"/>
        <v>0</v>
      </c>
      <c r="CA795" s="342">
        <f t="shared" ca="1" si="735"/>
        <v>-0.05</v>
      </c>
      <c r="CB795" s="147">
        <f t="shared" si="736"/>
        <v>-0.05</v>
      </c>
      <c r="CC795" s="148">
        <f t="shared" si="737"/>
        <v>0</v>
      </c>
      <c r="CD795" s="149">
        <f t="shared" ca="1" si="738"/>
        <v>0</v>
      </c>
      <c r="CE795" s="345">
        <f t="shared" ca="1" si="739"/>
        <v>0</v>
      </c>
      <c r="CF795" s="344">
        <f t="shared" ca="1" si="740"/>
        <v>0.05</v>
      </c>
      <c r="CG795" s="343">
        <f t="shared" ca="1" si="741"/>
        <v>0</v>
      </c>
      <c r="CH795" s="342">
        <f t="shared" ca="1" si="742"/>
        <v>-0.05</v>
      </c>
    </row>
    <row r="796" spans="2:86" s="303" customFormat="1" outlineLevel="1">
      <c r="B796" s="303" t="str">
        <f t="shared" ca="1" si="716"/>
        <v>EP1 LP-D0 LP-S0 LP-M2</v>
      </c>
      <c r="C796" s="346">
        <f t="shared" si="743"/>
        <v>1</v>
      </c>
      <c r="D796" s="346">
        <f t="shared" si="743"/>
        <v>0</v>
      </c>
      <c r="E796" s="346">
        <f t="shared" ca="1" si="743"/>
        <v>0</v>
      </c>
      <c r="F796" s="346">
        <f t="shared" ca="1" si="743"/>
        <v>0</v>
      </c>
      <c r="G796" s="346">
        <f t="shared" ca="1" si="743"/>
        <v>4</v>
      </c>
      <c r="H796" s="346">
        <f t="shared" ca="1" si="743"/>
        <v>2</v>
      </c>
      <c r="I796" s="346">
        <f t="shared" ca="1" si="743"/>
        <v>2</v>
      </c>
      <c r="BM796" s="303">
        <v>134</v>
      </c>
      <c r="BN796" s="147">
        <f t="shared" si="722"/>
        <v>-0.05</v>
      </c>
      <c r="BO796" s="148">
        <f t="shared" si="723"/>
        <v>0</v>
      </c>
      <c r="BP796" s="149">
        <f t="shared" ca="1" si="724"/>
        <v>0</v>
      </c>
      <c r="BQ796" s="345">
        <f t="shared" ca="1" si="725"/>
        <v>0</v>
      </c>
      <c r="BR796" s="344">
        <f t="shared" ca="1" si="726"/>
        <v>0.05</v>
      </c>
      <c r="BS796" s="343">
        <f t="shared" ca="1" si="727"/>
        <v>0</v>
      </c>
      <c r="BT796" s="342">
        <f t="shared" ca="1" si="728"/>
        <v>0</v>
      </c>
      <c r="BU796" s="147">
        <f t="shared" si="729"/>
        <v>-0.05</v>
      </c>
      <c r="BV796" s="148">
        <f t="shared" si="730"/>
        <v>0</v>
      </c>
      <c r="BW796" s="149">
        <f t="shared" ca="1" si="731"/>
        <v>0</v>
      </c>
      <c r="BX796" s="345">
        <f t="shared" ca="1" si="732"/>
        <v>0</v>
      </c>
      <c r="BY796" s="344">
        <f t="shared" ca="1" si="733"/>
        <v>0.05</v>
      </c>
      <c r="BZ796" s="343">
        <f t="shared" ca="1" si="734"/>
        <v>0</v>
      </c>
      <c r="CA796" s="342">
        <f t="shared" ca="1" si="735"/>
        <v>0</v>
      </c>
      <c r="CB796" s="147">
        <f t="shared" si="736"/>
        <v>-0.05</v>
      </c>
      <c r="CC796" s="148">
        <f t="shared" si="737"/>
        <v>0</v>
      </c>
      <c r="CD796" s="149">
        <f t="shared" ca="1" si="738"/>
        <v>0</v>
      </c>
      <c r="CE796" s="345">
        <f t="shared" ca="1" si="739"/>
        <v>0</v>
      </c>
      <c r="CF796" s="344">
        <f t="shared" ca="1" si="740"/>
        <v>0.05</v>
      </c>
      <c r="CG796" s="343">
        <f t="shared" ca="1" si="741"/>
        <v>0</v>
      </c>
      <c r="CH796" s="342">
        <f t="shared" ca="1" si="742"/>
        <v>0</v>
      </c>
    </row>
    <row r="797" spans="2:86" s="303" customFormat="1" outlineLevel="1">
      <c r="B797" s="303" t="str">
        <f t="shared" ca="1" si="716"/>
        <v>EP1 LP-D0 LP-S0 LP-M3</v>
      </c>
      <c r="C797" s="346">
        <f t="shared" si="743"/>
        <v>1</v>
      </c>
      <c r="D797" s="346">
        <f t="shared" si="743"/>
        <v>0</v>
      </c>
      <c r="E797" s="346">
        <f t="shared" ca="1" si="743"/>
        <v>0</v>
      </c>
      <c r="F797" s="346">
        <f t="shared" ca="1" si="743"/>
        <v>0</v>
      </c>
      <c r="G797" s="346">
        <f t="shared" ca="1" si="743"/>
        <v>4</v>
      </c>
      <c r="H797" s="346">
        <f t="shared" ca="1" si="743"/>
        <v>2</v>
      </c>
      <c r="I797" s="346">
        <f t="shared" ca="1" si="743"/>
        <v>3</v>
      </c>
      <c r="BM797" s="303">
        <v>135</v>
      </c>
      <c r="BN797" s="147">
        <f t="shared" si="722"/>
        <v>-0.05</v>
      </c>
      <c r="BO797" s="148">
        <f t="shared" si="723"/>
        <v>0</v>
      </c>
      <c r="BP797" s="149">
        <f t="shared" ca="1" si="724"/>
        <v>0</v>
      </c>
      <c r="BQ797" s="345">
        <f t="shared" ca="1" si="725"/>
        <v>0</v>
      </c>
      <c r="BR797" s="344">
        <f t="shared" ca="1" si="726"/>
        <v>0.05</v>
      </c>
      <c r="BS797" s="343">
        <f t="shared" ca="1" si="727"/>
        <v>0</v>
      </c>
      <c r="BT797" s="342">
        <f t="shared" ca="1" si="728"/>
        <v>0.04</v>
      </c>
      <c r="BU797" s="147">
        <f t="shared" si="729"/>
        <v>-0.05</v>
      </c>
      <c r="BV797" s="148">
        <f t="shared" si="730"/>
        <v>0</v>
      </c>
      <c r="BW797" s="149">
        <f t="shared" ca="1" si="731"/>
        <v>0</v>
      </c>
      <c r="BX797" s="345">
        <f t="shared" ca="1" si="732"/>
        <v>0</v>
      </c>
      <c r="BY797" s="344">
        <f t="shared" ca="1" si="733"/>
        <v>0.05</v>
      </c>
      <c r="BZ797" s="343">
        <f t="shared" ca="1" si="734"/>
        <v>0</v>
      </c>
      <c r="CA797" s="342">
        <f t="shared" ca="1" si="735"/>
        <v>0.04</v>
      </c>
      <c r="CB797" s="147">
        <f t="shared" si="736"/>
        <v>-0.05</v>
      </c>
      <c r="CC797" s="148">
        <f t="shared" si="737"/>
        <v>0</v>
      </c>
      <c r="CD797" s="149">
        <f t="shared" ca="1" si="738"/>
        <v>0</v>
      </c>
      <c r="CE797" s="345">
        <f t="shared" ca="1" si="739"/>
        <v>0</v>
      </c>
      <c r="CF797" s="344">
        <f t="shared" ca="1" si="740"/>
        <v>0.05</v>
      </c>
      <c r="CG797" s="343">
        <f t="shared" ca="1" si="741"/>
        <v>0</v>
      </c>
      <c r="CH797" s="342">
        <f t="shared" ca="1" si="742"/>
        <v>0.04</v>
      </c>
    </row>
    <row r="798" spans="2:86" s="303" customFormat="1" outlineLevel="1">
      <c r="B798" s="303" t="str">
        <f t="shared" ca="1" si="716"/>
        <v>EP1 LP-D0 LP-S0 LP-M4</v>
      </c>
      <c r="C798" s="346">
        <f t="shared" si="743"/>
        <v>1</v>
      </c>
      <c r="D798" s="346">
        <f t="shared" si="743"/>
        <v>0</v>
      </c>
      <c r="E798" s="346">
        <f t="shared" ca="1" si="743"/>
        <v>0</v>
      </c>
      <c r="F798" s="346">
        <f t="shared" ca="1" si="743"/>
        <v>0</v>
      </c>
      <c r="G798" s="346">
        <f t="shared" ca="1" si="743"/>
        <v>4</v>
      </c>
      <c r="H798" s="346">
        <f t="shared" ca="1" si="743"/>
        <v>2</v>
      </c>
      <c r="I798" s="346">
        <f t="shared" ca="1" si="743"/>
        <v>4</v>
      </c>
      <c r="BM798" s="303">
        <v>136</v>
      </c>
      <c r="BN798" s="147">
        <f t="shared" si="722"/>
        <v>-0.05</v>
      </c>
      <c r="BO798" s="148">
        <f t="shared" si="723"/>
        <v>0</v>
      </c>
      <c r="BP798" s="149">
        <f t="shared" ca="1" si="724"/>
        <v>0</v>
      </c>
      <c r="BQ798" s="345">
        <f t="shared" ca="1" si="725"/>
        <v>0</v>
      </c>
      <c r="BR798" s="344">
        <f t="shared" ca="1" si="726"/>
        <v>0.05</v>
      </c>
      <c r="BS798" s="343">
        <f t="shared" ca="1" si="727"/>
        <v>0</v>
      </c>
      <c r="BT798" s="342">
        <f t="shared" ca="1" si="728"/>
        <v>0.08</v>
      </c>
      <c r="BU798" s="147">
        <f t="shared" si="729"/>
        <v>-0.05</v>
      </c>
      <c r="BV798" s="148">
        <f t="shared" si="730"/>
        <v>0</v>
      </c>
      <c r="BW798" s="149">
        <f t="shared" ca="1" si="731"/>
        <v>0</v>
      </c>
      <c r="BX798" s="345">
        <f t="shared" ca="1" si="732"/>
        <v>0</v>
      </c>
      <c r="BY798" s="344">
        <f t="shared" ca="1" si="733"/>
        <v>0.05</v>
      </c>
      <c r="BZ798" s="343">
        <f t="shared" ca="1" si="734"/>
        <v>0</v>
      </c>
      <c r="CA798" s="342">
        <f t="shared" ca="1" si="735"/>
        <v>0.08</v>
      </c>
      <c r="CB798" s="147">
        <f t="shared" si="736"/>
        <v>-0.05</v>
      </c>
      <c r="CC798" s="148">
        <f t="shared" si="737"/>
        <v>0</v>
      </c>
      <c r="CD798" s="149">
        <f t="shared" ca="1" si="738"/>
        <v>0</v>
      </c>
      <c r="CE798" s="345">
        <f t="shared" ca="1" si="739"/>
        <v>0</v>
      </c>
      <c r="CF798" s="344">
        <f t="shared" ca="1" si="740"/>
        <v>0.05</v>
      </c>
      <c r="CG798" s="343">
        <f t="shared" ca="1" si="741"/>
        <v>0</v>
      </c>
      <c r="CH798" s="342">
        <f t="shared" ca="1" si="742"/>
        <v>0.08</v>
      </c>
    </row>
    <row r="799" spans="2:86" s="303" customFormat="1" outlineLevel="1">
      <c r="B799" s="303" t="str">
        <f t="shared" ca="1" si="716"/>
        <v>EP1 LP-D0 LP-S0 LP-M1</v>
      </c>
      <c r="C799" s="346">
        <f t="shared" si="743"/>
        <v>1</v>
      </c>
      <c r="D799" s="346">
        <f t="shared" si="743"/>
        <v>0</v>
      </c>
      <c r="E799" s="346">
        <f t="shared" ca="1" si="743"/>
        <v>0</v>
      </c>
      <c r="F799" s="346">
        <f t="shared" ca="1" si="743"/>
        <v>0</v>
      </c>
      <c r="G799" s="346">
        <f t="shared" ca="1" si="743"/>
        <v>4</v>
      </c>
      <c r="H799" s="346">
        <f t="shared" ca="1" si="743"/>
        <v>3</v>
      </c>
      <c r="I799" s="346">
        <f t="shared" ca="1" si="743"/>
        <v>1</v>
      </c>
      <c r="BM799" s="303">
        <v>137</v>
      </c>
      <c r="BN799" s="147">
        <f t="shared" si="722"/>
        <v>-0.05</v>
      </c>
      <c r="BO799" s="148">
        <f t="shared" si="723"/>
        <v>0</v>
      </c>
      <c r="BP799" s="149">
        <f t="shared" ca="1" si="724"/>
        <v>0</v>
      </c>
      <c r="BQ799" s="345">
        <f t="shared" ca="1" si="725"/>
        <v>0</v>
      </c>
      <c r="BR799" s="344">
        <f t="shared" ca="1" si="726"/>
        <v>0.05</v>
      </c>
      <c r="BS799" s="343">
        <f t="shared" ca="1" si="727"/>
        <v>0.04</v>
      </c>
      <c r="BT799" s="342">
        <f t="shared" ca="1" si="728"/>
        <v>-0.05</v>
      </c>
      <c r="BU799" s="147">
        <f t="shared" si="729"/>
        <v>-0.05</v>
      </c>
      <c r="BV799" s="148">
        <f t="shared" si="730"/>
        <v>0</v>
      </c>
      <c r="BW799" s="149">
        <f t="shared" ca="1" si="731"/>
        <v>0</v>
      </c>
      <c r="BX799" s="345">
        <f t="shared" ca="1" si="732"/>
        <v>0</v>
      </c>
      <c r="BY799" s="344">
        <f t="shared" ca="1" si="733"/>
        <v>0.05</v>
      </c>
      <c r="BZ799" s="343">
        <f t="shared" ca="1" si="734"/>
        <v>0.04</v>
      </c>
      <c r="CA799" s="342">
        <f t="shared" ca="1" si="735"/>
        <v>-0.05</v>
      </c>
      <c r="CB799" s="147">
        <f t="shared" si="736"/>
        <v>-0.05</v>
      </c>
      <c r="CC799" s="148">
        <f t="shared" si="737"/>
        <v>0</v>
      </c>
      <c r="CD799" s="149">
        <f t="shared" ca="1" si="738"/>
        <v>0</v>
      </c>
      <c r="CE799" s="345">
        <f t="shared" ca="1" si="739"/>
        <v>0</v>
      </c>
      <c r="CF799" s="344">
        <f t="shared" ca="1" si="740"/>
        <v>0.05</v>
      </c>
      <c r="CG799" s="343">
        <f t="shared" ca="1" si="741"/>
        <v>0.04</v>
      </c>
      <c r="CH799" s="342">
        <f t="shared" ca="1" si="742"/>
        <v>-0.05</v>
      </c>
    </row>
    <row r="800" spans="2:86" s="303" customFormat="1" outlineLevel="1">
      <c r="B800" s="303" t="str">
        <f t="shared" ca="1" si="716"/>
        <v>EP1 LP-D0 LP-S0 LP-M2</v>
      </c>
      <c r="C800" s="346">
        <f t="shared" si="743"/>
        <v>1</v>
      </c>
      <c r="D800" s="346">
        <f t="shared" si="743"/>
        <v>0</v>
      </c>
      <c r="E800" s="346">
        <f t="shared" ca="1" si="743"/>
        <v>0</v>
      </c>
      <c r="F800" s="346">
        <f t="shared" ca="1" si="743"/>
        <v>0</v>
      </c>
      <c r="G800" s="346">
        <f t="shared" ca="1" si="743"/>
        <v>4</v>
      </c>
      <c r="H800" s="346">
        <f t="shared" ca="1" si="743"/>
        <v>3</v>
      </c>
      <c r="I800" s="346">
        <f t="shared" ca="1" si="743"/>
        <v>2</v>
      </c>
      <c r="BM800" s="303">
        <v>138</v>
      </c>
      <c r="BN800" s="147">
        <f t="shared" si="722"/>
        <v>-0.05</v>
      </c>
      <c r="BO800" s="148">
        <f t="shared" si="723"/>
        <v>0</v>
      </c>
      <c r="BP800" s="149">
        <f t="shared" ca="1" si="724"/>
        <v>0</v>
      </c>
      <c r="BQ800" s="345">
        <f t="shared" ca="1" si="725"/>
        <v>0</v>
      </c>
      <c r="BR800" s="344">
        <f t="shared" ca="1" si="726"/>
        <v>0.05</v>
      </c>
      <c r="BS800" s="343">
        <f t="shared" ca="1" si="727"/>
        <v>0.04</v>
      </c>
      <c r="BT800" s="342">
        <f t="shared" ca="1" si="728"/>
        <v>0</v>
      </c>
      <c r="BU800" s="147">
        <f t="shared" si="729"/>
        <v>-0.05</v>
      </c>
      <c r="BV800" s="148">
        <f t="shared" si="730"/>
        <v>0</v>
      </c>
      <c r="BW800" s="149">
        <f t="shared" ca="1" si="731"/>
        <v>0</v>
      </c>
      <c r="BX800" s="345">
        <f t="shared" ca="1" si="732"/>
        <v>0</v>
      </c>
      <c r="BY800" s="344">
        <f t="shared" ca="1" si="733"/>
        <v>0.05</v>
      </c>
      <c r="BZ800" s="343">
        <f t="shared" ca="1" si="734"/>
        <v>0.04</v>
      </c>
      <c r="CA800" s="342">
        <f t="shared" ca="1" si="735"/>
        <v>0</v>
      </c>
      <c r="CB800" s="147">
        <f t="shared" si="736"/>
        <v>-0.05</v>
      </c>
      <c r="CC800" s="148">
        <f t="shared" si="737"/>
        <v>0</v>
      </c>
      <c r="CD800" s="149">
        <f t="shared" ca="1" si="738"/>
        <v>0</v>
      </c>
      <c r="CE800" s="345">
        <f t="shared" ca="1" si="739"/>
        <v>0</v>
      </c>
      <c r="CF800" s="344">
        <f t="shared" ca="1" si="740"/>
        <v>0.05</v>
      </c>
      <c r="CG800" s="343">
        <f t="shared" ca="1" si="741"/>
        <v>0.04</v>
      </c>
      <c r="CH800" s="342">
        <f t="shared" ca="1" si="742"/>
        <v>0</v>
      </c>
    </row>
    <row r="801" spans="2:86" s="303" customFormat="1" outlineLevel="1">
      <c r="B801" s="303" t="str">
        <f t="shared" ca="1" si="716"/>
        <v>EP1 LP-D0 LP-S0 LP-M3</v>
      </c>
      <c r="C801" s="346">
        <f t="shared" si="743"/>
        <v>1</v>
      </c>
      <c r="D801" s="346">
        <f t="shared" si="743"/>
        <v>0</v>
      </c>
      <c r="E801" s="346">
        <f t="shared" ca="1" si="743"/>
        <v>0</v>
      </c>
      <c r="F801" s="346">
        <f t="shared" ca="1" si="743"/>
        <v>0</v>
      </c>
      <c r="G801" s="346">
        <f t="shared" ca="1" si="743"/>
        <v>4</v>
      </c>
      <c r="H801" s="346">
        <f t="shared" ca="1" si="743"/>
        <v>3</v>
      </c>
      <c r="I801" s="346">
        <f t="shared" ca="1" si="743"/>
        <v>3</v>
      </c>
      <c r="BM801" s="303">
        <v>139</v>
      </c>
      <c r="BN801" s="147">
        <f t="shared" si="722"/>
        <v>-0.05</v>
      </c>
      <c r="BO801" s="148">
        <f t="shared" si="723"/>
        <v>0</v>
      </c>
      <c r="BP801" s="149">
        <f t="shared" ca="1" si="724"/>
        <v>0</v>
      </c>
      <c r="BQ801" s="345">
        <f t="shared" ca="1" si="725"/>
        <v>0</v>
      </c>
      <c r="BR801" s="344">
        <f t="shared" ca="1" si="726"/>
        <v>0.05</v>
      </c>
      <c r="BS801" s="343">
        <f t="shared" ca="1" si="727"/>
        <v>0.04</v>
      </c>
      <c r="BT801" s="342">
        <f t="shared" ca="1" si="728"/>
        <v>0.04</v>
      </c>
      <c r="BU801" s="147">
        <f t="shared" si="729"/>
        <v>-0.05</v>
      </c>
      <c r="BV801" s="148">
        <f t="shared" si="730"/>
        <v>0</v>
      </c>
      <c r="BW801" s="149">
        <f t="shared" ca="1" si="731"/>
        <v>0</v>
      </c>
      <c r="BX801" s="345">
        <f t="shared" ca="1" si="732"/>
        <v>0</v>
      </c>
      <c r="BY801" s="344">
        <f t="shared" ca="1" si="733"/>
        <v>0.05</v>
      </c>
      <c r="BZ801" s="343">
        <f t="shared" ca="1" si="734"/>
        <v>0.04</v>
      </c>
      <c r="CA801" s="342">
        <f t="shared" ca="1" si="735"/>
        <v>0.04</v>
      </c>
      <c r="CB801" s="147">
        <f t="shared" si="736"/>
        <v>-0.05</v>
      </c>
      <c r="CC801" s="148">
        <f t="shared" si="737"/>
        <v>0</v>
      </c>
      <c r="CD801" s="149">
        <f t="shared" ca="1" si="738"/>
        <v>0</v>
      </c>
      <c r="CE801" s="345">
        <f t="shared" ca="1" si="739"/>
        <v>0</v>
      </c>
      <c r="CF801" s="344">
        <f t="shared" ca="1" si="740"/>
        <v>0.05</v>
      </c>
      <c r="CG801" s="343">
        <f t="shared" ca="1" si="741"/>
        <v>0.04</v>
      </c>
      <c r="CH801" s="342">
        <f t="shared" ca="1" si="742"/>
        <v>0.04</v>
      </c>
    </row>
    <row r="802" spans="2:86" s="303" customFormat="1" outlineLevel="1">
      <c r="B802" s="303" t="str">
        <f t="shared" ca="1" si="716"/>
        <v>EP1 LP-D0 LP-S0 LP-M4</v>
      </c>
      <c r="C802" s="346">
        <f t="shared" si="743"/>
        <v>1</v>
      </c>
      <c r="D802" s="346">
        <f t="shared" si="743"/>
        <v>0</v>
      </c>
      <c r="E802" s="346">
        <f t="shared" ca="1" si="743"/>
        <v>0</v>
      </c>
      <c r="F802" s="346">
        <f t="shared" ca="1" si="743"/>
        <v>0</v>
      </c>
      <c r="G802" s="346">
        <f t="shared" ca="1" si="743"/>
        <v>4</v>
      </c>
      <c r="H802" s="346">
        <f t="shared" ca="1" si="743"/>
        <v>3</v>
      </c>
      <c r="I802" s="346">
        <f t="shared" ca="1" si="743"/>
        <v>4</v>
      </c>
      <c r="BM802" s="303">
        <v>140</v>
      </c>
      <c r="BN802" s="147">
        <f t="shared" si="722"/>
        <v>-0.05</v>
      </c>
      <c r="BO802" s="148">
        <f t="shared" si="723"/>
        <v>0</v>
      </c>
      <c r="BP802" s="149">
        <f t="shared" ca="1" si="724"/>
        <v>0</v>
      </c>
      <c r="BQ802" s="345">
        <f t="shared" ca="1" si="725"/>
        <v>0</v>
      </c>
      <c r="BR802" s="344">
        <f t="shared" ca="1" si="726"/>
        <v>0.05</v>
      </c>
      <c r="BS802" s="343">
        <f t="shared" ca="1" si="727"/>
        <v>0.04</v>
      </c>
      <c r="BT802" s="342">
        <f t="shared" ca="1" si="728"/>
        <v>0.08</v>
      </c>
      <c r="BU802" s="147">
        <f t="shared" si="729"/>
        <v>-0.05</v>
      </c>
      <c r="BV802" s="148">
        <f t="shared" si="730"/>
        <v>0</v>
      </c>
      <c r="BW802" s="149">
        <f t="shared" ca="1" si="731"/>
        <v>0</v>
      </c>
      <c r="BX802" s="345">
        <f t="shared" ca="1" si="732"/>
        <v>0</v>
      </c>
      <c r="BY802" s="344">
        <f t="shared" ca="1" si="733"/>
        <v>0.05</v>
      </c>
      <c r="BZ802" s="343">
        <f t="shared" ca="1" si="734"/>
        <v>0.04</v>
      </c>
      <c r="CA802" s="342">
        <f t="shared" ca="1" si="735"/>
        <v>0.08</v>
      </c>
      <c r="CB802" s="147">
        <f t="shared" si="736"/>
        <v>-0.05</v>
      </c>
      <c r="CC802" s="148">
        <f t="shared" si="737"/>
        <v>0</v>
      </c>
      <c r="CD802" s="149">
        <f t="shared" ca="1" si="738"/>
        <v>0</v>
      </c>
      <c r="CE802" s="345">
        <f t="shared" ca="1" si="739"/>
        <v>0</v>
      </c>
      <c r="CF802" s="344">
        <f t="shared" ca="1" si="740"/>
        <v>0.05</v>
      </c>
      <c r="CG802" s="343">
        <f t="shared" ca="1" si="741"/>
        <v>0.04</v>
      </c>
      <c r="CH802" s="342">
        <f t="shared" ca="1" si="742"/>
        <v>0.08</v>
      </c>
    </row>
    <row r="803" spans="2:86" s="303" customFormat="1" outlineLevel="1">
      <c r="B803" s="303" t="str">
        <f t="shared" ca="1" si="716"/>
        <v>EP1 LP-D0 LP-S0 LP-M1</v>
      </c>
      <c r="C803" s="346">
        <f t="shared" ref="C803:I812" si="744">C403</f>
        <v>1</v>
      </c>
      <c r="D803" s="346">
        <f t="shared" si="744"/>
        <v>0</v>
      </c>
      <c r="E803" s="346">
        <f t="shared" ca="1" si="744"/>
        <v>0</v>
      </c>
      <c r="F803" s="346">
        <f t="shared" ca="1" si="744"/>
        <v>0</v>
      </c>
      <c r="G803" s="346">
        <f t="shared" ca="1" si="744"/>
        <v>4</v>
      </c>
      <c r="H803" s="346">
        <f t="shared" ca="1" si="744"/>
        <v>4</v>
      </c>
      <c r="I803" s="346">
        <f t="shared" ca="1" si="744"/>
        <v>1</v>
      </c>
      <c r="BM803" s="303">
        <v>141</v>
      </c>
      <c r="BN803" s="147">
        <f t="shared" si="722"/>
        <v>-0.05</v>
      </c>
      <c r="BO803" s="148">
        <f t="shared" si="723"/>
        <v>0</v>
      </c>
      <c r="BP803" s="149">
        <f t="shared" ca="1" si="724"/>
        <v>0</v>
      </c>
      <c r="BQ803" s="345">
        <f t="shared" ca="1" si="725"/>
        <v>0</v>
      </c>
      <c r="BR803" s="344">
        <f t="shared" ca="1" si="726"/>
        <v>0.05</v>
      </c>
      <c r="BS803" s="343">
        <f t="shared" ca="1" si="727"/>
        <v>0.08</v>
      </c>
      <c r="BT803" s="342">
        <f t="shared" ca="1" si="728"/>
        <v>-0.05</v>
      </c>
      <c r="BU803" s="147">
        <f t="shared" si="729"/>
        <v>-0.05</v>
      </c>
      <c r="BV803" s="148">
        <f t="shared" si="730"/>
        <v>0</v>
      </c>
      <c r="BW803" s="149">
        <f t="shared" ca="1" si="731"/>
        <v>0</v>
      </c>
      <c r="BX803" s="345">
        <f t="shared" ca="1" si="732"/>
        <v>0</v>
      </c>
      <c r="BY803" s="344">
        <f t="shared" ca="1" si="733"/>
        <v>0.05</v>
      </c>
      <c r="BZ803" s="343">
        <f t="shared" ca="1" si="734"/>
        <v>0.08</v>
      </c>
      <c r="CA803" s="342">
        <f t="shared" ca="1" si="735"/>
        <v>-0.05</v>
      </c>
      <c r="CB803" s="147">
        <f t="shared" si="736"/>
        <v>-0.05</v>
      </c>
      <c r="CC803" s="148">
        <f t="shared" si="737"/>
        <v>0</v>
      </c>
      <c r="CD803" s="149">
        <f t="shared" ca="1" si="738"/>
        <v>0</v>
      </c>
      <c r="CE803" s="345">
        <f t="shared" ca="1" si="739"/>
        <v>0</v>
      </c>
      <c r="CF803" s="344">
        <f t="shared" ca="1" si="740"/>
        <v>0.05</v>
      </c>
      <c r="CG803" s="343">
        <f t="shared" ca="1" si="741"/>
        <v>0.08</v>
      </c>
      <c r="CH803" s="342">
        <f t="shared" ca="1" si="742"/>
        <v>-0.05</v>
      </c>
    </row>
    <row r="804" spans="2:86" s="303" customFormat="1" outlineLevel="1">
      <c r="B804" s="303" t="str">
        <f t="shared" ca="1" si="716"/>
        <v>EP1 LP-D0 LP-S0 LP-M2</v>
      </c>
      <c r="C804" s="346">
        <f t="shared" si="744"/>
        <v>1</v>
      </c>
      <c r="D804" s="346">
        <f t="shared" si="744"/>
        <v>0</v>
      </c>
      <c r="E804" s="346">
        <f t="shared" ca="1" si="744"/>
        <v>0</v>
      </c>
      <c r="F804" s="346">
        <f t="shared" ca="1" si="744"/>
        <v>0</v>
      </c>
      <c r="G804" s="346">
        <f t="shared" ca="1" si="744"/>
        <v>4</v>
      </c>
      <c r="H804" s="346">
        <f t="shared" ca="1" si="744"/>
        <v>4</v>
      </c>
      <c r="I804" s="346">
        <f t="shared" ca="1" si="744"/>
        <v>2</v>
      </c>
      <c r="BM804" s="303">
        <v>142</v>
      </c>
      <c r="BN804" s="147">
        <f t="shared" si="722"/>
        <v>-0.05</v>
      </c>
      <c r="BO804" s="148">
        <f t="shared" si="723"/>
        <v>0</v>
      </c>
      <c r="BP804" s="149">
        <f t="shared" ca="1" si="724"/>
        <v>0</v>
      </c>
      <c r="BQ804" s="345">
        <f t="shared" ca="1" si="725"/>
        <v>0</v>
      </c>
      <c r="BR804" s="344">
        <f t="shared" ca="1" si="726"/>
        <v>0.05</v>
      </c>
      <c r="BS804" s="343">
        <f t="shared" ca="1" si="727"/>
        <v>0.08</v>
      </c>
      <c r="BT804" s="342">
        <f t="shared" ca="1" si="728"/>
        <v>0</v>
      </c>
      <c r="BU804" s="147">
        <f t="shared" si="729"/>
        <v>-0.05</v>
      </c>
      <c r="BV804" s="148">
        <f t="shared" si="730"/>
        <v>0</v>
      </c>
      <c r="BW804" s="149">
        <f t="shared" ca="1" si="731"/>
        <v>0</v>
      </c>
      <c r="BX804" s="345">
        <f t="shared" ca="1" si="732"/>
        <v>0</v>
      </c>
      <c r="BY804" s="344">
        <f t="shared" ca="1" si="733"/>
        <v>0.05</v>
      </c>
      <c r="BZ804" s="343">
        <f t="shared" ca="1" si="734"/>
        <v>0.08</v>
      </c>
      <c r="CA804" s="342">
        <f t="shared" ca="1" si="735"/>
        <v>0</v>
      </c>
      <c r="CB804" s="147">
        <f t="shared" si="736"/>
        <v>-0.05</v>
      </c>
      <c r="CC804" s="148">
        <f t="shared" si="737"/>
        <v>0</v>
      </c>
      <c r="CD804" s="149">
        <f t="shared" ca="1" si="738"/>
        <v>0</v>
      </c>
      <c r="CE804" s="345">
        <f t="shared" ca="1" si="739"/>
        <v>0</v>
      </c>
      <c r="CF804" s="344">
        <f t="shared" ca="1" si="740"/>
        <v>0.05</v>
      </c>
      <c r="CG804" s="343">
        <f t="shared" ca="1" si="741"/>
        <v>0.08</v>
      </c>
      <c r="CH804" s="342">
        <f t="shared" ca="1" si="742"/>
        <v>0</v>
      </c>
    </row>
    <row r="805" spans="2:86" s="303" customFormat="1" outlineLevel="1">
      <c r="B805" s="303" t="str">
        <f t="shared" ca="1" si="716"/>
        <v>EP1 LP-D0 LP-S0 LP-M3</v>
      </c>
      <c r="C805" s="346">
        <f t="shared" si="744"/>
        <v>1</v>
      </c>
      <c r="D805" s="346">
        <f t="shared" si="744"/>
        <v>0</v>
      </c>
      <c r="E805" s="346">
        <f t="shared" ca="1" si="744"/>
        <v>0</v>
      </c>
      <c r="F805" s="346">
        <f t="shared" ca="1" si="744"/>
        <v>0</v>
      </c>
      <c r="G805" s="346">
        <f t="shared" ca="1" si="744"/>
        <v>4</v>
      </c>
      <c r="H805" s="346">
        <f t="shared" ca="1" si="744"/>
        <v>4</v>
      </c>
      <c r="I805" s="346">
        <f t="shared" ca="1" si="744"/>
        <v>3</v>
      </c>
      <c r="BM805" s="303">
        <v>143</v>
      </c>
      <c r="BN805" s="147">
        <f t="shared" si="722"/>
        <v>-0.05</v>
      </c>
      <c r="BO805" s="148">
        <f t="shared" si="723"/>
        <v>0</v>
      </c>
      <c r="BP805" s="149">
        <f t="shared" ca="1" si="724"/>
        <v>0</v>
      </c>
      <c r="BQ805" s="345">
        <f t="shared" ca="1" si="725"/>
        <v>0</v>
      </c>
      <c r="BR805" s="344">
        <f t="shared" ca="1" si="726"/>
        <v>0.05</v>
      </c>
      <c r="BS805" s="343">
        <f t="shared" ca="1" si="727"/>
        <v>0.08</v>
      </c>
      <c r="BT805" s="342">
        <f t="shared" ca="1" si="728"/>
        <v>0.04</v>
      </c>
      <c r="BU805" s="147">
        <f t="shared" si="729"/>
        <v>-0.05</v>
      </c>
      <c r="BV805" s="148">
        <f t="shared" si="730"/>
        <v>0</v>
      </c>
      <c r="BW805" s="149">
        <f t="shared" ca="1" si="731"/>
        <v>0</v>
      </c>
      <c r="BX805" s="345">
        <f t="shared" ca="1" si="732"/>
        <v>0</v>
      </c>
      <c r="BY805" s="344">
        <f t="shared" ca="1" si="733"/>
        <v>0.05</v>
      </c>
      <c r="BZ805" s="343">
        <f t="shared" ca="1" si="734"/>
        <v>0.08</v>
      </c>
      <c r="CA805" s="342">
        <f t="shared" ca="1" si="735"/>
        <v>0.04</v>
      </c>
      <c r="CB805" s="147">
        <f t="shared" si="736"/>
        <v>-0.05</v>
      </c>
      <c r="CC805" s="148">
        <f t="shared" si="737"/>
        <v>0</v>
      </c>
      <c r="CD805" s="149">
        <f t="shared" ca="1" si="738"/>
        <v>0</v>
      </c>
      <c r="CE805" s="345">
        <f t="shared" ca="1" si="739"/>
        <v>0</v>
      </c>
      <c r="CF805" s="344">
        <f t="shared" ca="1" si="740"/>
        <v>0.05</v>
      </c>
      <c r="CG805" s="343">
        <f t="shared" ca="1" si="741"/>
        <v>0.08</v>
      </c>
      <c r="CH805" s="342">
        <f t="shared" ca="1" si="742"/>
        <v>0.04</v>
      </c>
    </row>
    <row r="806" spans="2:86" s="303" customFormat="1" outlineLevel="1">
      <c r="B806" s="303" t="str">
        <f t="shared" ca="1" si="716"/>
        <v>EP1 LP-D0 LP-S0 LP-M4</v>
      </c>
      <c r="C806" s="346">
        <f t="shared" si="744"/>
        <v>1</v>
      </c>
      <c r="D806" s="346">
        <f t="shared" si="744"/>
        <v>0</v>
      </c>
      <c r="E806" s="346">
        <f t="shared" ca="1" si="744"/>
        <v>0</v>
      </c>
      <c r="F806" s="346">
        <f t="shared" ca="1" si="744"/>
        <v>0</v>
      </c>
      <c r="G806" s="346">
        <f t="shared" ca="1" si="744"/>
        <v>4</v>
      </c>
      <c r="H806" s="346">
        <f t="shared" ca="1" si="744"/>
        <v>4</v>
      </c>
      <c r="I806" s="346">
        <f t="shared" ca="1" si="744"/>
        <v>4</v>
      </c>
      <c r="BM806" s="303">
        <v>144</v>
      </c>
      <c r="BN806" s="147">
        <f t="shared" si="722"/>
        <v>-0.05</v>
      </c>
      <c r="BO806" s="148">
        <f t="shared" si="723"/>
        <v>0</v>
      </c>
      <c r="BP806" s="149">
        <f t="shared" ca="1" si="724"/>
        <v>0</v>
      </c>
      <c r="BQ806" s="345">
        <f t="shared" ca="1" si="725"/>
        <v>0</v>
      </c>
      <c r="BR806" s="344">
        <f t="shared" ca="1" si="726"/>
        <v>0.05</v>
      </c>
      <c r="BS806" s="343">
        <f t="shared" ca="1" si="727"/>
        <v>0.08</v>
      </c>
      <c r="BT806" s="342">
        <f t="shared" ca="1" si="728"/>
        <v>0.08</v>
      </c>
      <c r="BU806" s="147">
        <f t="shared" si="729"/>
        <v>-0.05</v>
      </c>
      <c r="BV806" s="148">
        <f t="shared" si="730"/>
        <v>0</v>
      </c>
      <c r="BW806" s="149">
        <f t="shared" ca="1" si="731"/>
        <v>0</v>
      </c>
      <c r="BX806" s="345">
        <f t="shared" ca="1" si="732"/>
        <v>0</v>
      </c>
      <c r="BY806" s="344">
        <f t="shared" ca="1" si="733"/>
        <v>0.05</v>
      </c>
      <c r="BZ806" s="343">
        <f t="shared" ca="1" si="734"/>
        <v>0.08</v>
      </c>
      <c r="CA806" s="342">
        <f t="shared" ca="1" si="735"/>
        <v>0.08</v>
      </c>
      <c r="CB806" s="147">
        <f t="shared" si="736"/>
        <v>-0.05</v>
      </c>
      <c r="CC806" s="148">
        <f t="shared" si="737"/>
        <v>0</v>
      </c>
      <c r="CD806" s="149">
        <f t="shared" ca="1" si="738"/>
        <v>0</v>
      </c>
      <c r="CE806" s="345">
        <f t="shared" ca="1" si="739"/>
        <v>0</v>
      </c>
      <c r="CF806" s="344">
        <f t="shared" ca="1" si="740"/>
        <v>0.05</v>
      </c>
      <c r="CG806" s="343">
        <f t="shared" ca="1" si="741"/>
        <v>0.08</v>
      </c>
      <c r="CH806" s="342">
        <f t="shared" ca="1" si="742"/>
        <v>0.08</v>
      </c>
    </row>
    <row r="807" spans="2:86" s="303" customFormat="1" outlineLevel="1">
      <c r="B807" s="303" t="str">
        <f t="shared" ref="B807:B870" ca="1" si="745">"EP"&amp;$C807&amp;" LP-D"&amp;$E807&amp;" LP-S"&amp;$F807&amp;" LP-M"&amp;$I807</f>
        <v>EP2 LP-D0 LP-S0 LP-M1</v>
      </c>
      <c r="C807" s="346">
        <f t="shared" si="744"/>
        <v>2</v>
      </c>
      <c r="D807" s="346">
        <f t="shared" si="744"/>
        <v>0</v>
      </c>
      <c r="E807" s="346">
        <f t="shared" ca="1" si="744"/>
        <v>0</v>
      </c>
      <c r="F807" s="346">
        <f t="shared" ca="1" si="744"/>
        <v>0</v>
      </c>
      <c r="G807" s="346">
        <f t="shared" ca="1" si="744"/>
        <v>1</v>
      </c>
      <c r="H807" s="346">
        <f t="shared" ca="1" si="744"/>
        <v>1</v>
      </c>
      <c r="I807" s="346">
        <f t="shared" ca="1" si="744"/>
        <v>1</v>
      </c>
      <c r="BM807" s="303">
        <v>145</v>
      </c>
      <c r="BN807" s="147">
        <f t="shared" si="722"/>
        <v>0</v>
      </c>
      <c r="BO807" s="148">
        <f t="shared" si="723"/>
        <v>0</v>
      </c>
      <c r="BP807" s="149">
        <f t="shared" ca="1" si="724"/>
        <v>0</v>
      </c>
      <c r="BQ807" s="345">
        <f t="shared" ca="1" si="725"/>
        <v>0</v>
      </c>
      <c r="BR807" s="344">
        <f t="shared" ca="1" si="726"/>
        <v>-0.08</v>
      </c>
      <c r="BS807" s="343">
        <f t="shared" ca="1" si="727"/>
        <v>-0.05</v>
      </c>
      <c r="BT807" s="342">
        <f t="shared" ca="1" si="728"/>
        <v>-0.05</v>
      </c>
      <c r="BU807" s="147">
        <f t="shared" si="729"/>
        <v>0</v>
      </c>
      <c r="BV807" s="148">
        <f t="shared" si="730"/>
        <v>0</v>
      </c>
      <c r="BW807" s="149">
        <f t="shared" ca="1" si="731"/>
        <v>0</v>
      </c>
      <c r="BX807" s="345">
        <f t="shared" ca="1" si="732"/>
        <v>0</v>
      </c>
      <c r="BY807" s="344">
        <f t="shared" ca="1" si="733"/>
        <v>-0.08</v>
      </c>
      <c r="BZ807" s="343">
        <f t="shared" ca="1" si="734"/>
        <v>-0.05</v>
      </c>
      <c r="CA807" s="342">
        <f t="shared" ca="1" si="735"/>
        <v>-0.05</v>
      </c>
      <c r="CB807" s="147">
        <f t="shared" si="736"/>
        <v>0</v>
      </c>
      <c r="CC807" s="148">
        <f t="shared" si="737"/>
        <v>0</v>
      </c>
      <c r="CD807" s="149">
        <f t="shared" ca="1" si="738"/>
        <v>0</v>
      </c>
      <c r="CE807" s="345">
        <f t="shared" ca="1" si="739"/>
        <v>0</v>
      </c>
      <c r="CF807" s="344">
        <f t="shared" ca="1" si="740"/>
        <v>-0.08</v>
      </c>
      <c r="CG807" s="343">
        <f t="shared" ca="1" si="741"/>
        <v>-0.05</v>
      </c>
      <c r="CH807" s="342">
        <f t="shared" ca="1" si="742"/>
        <v>-0.05</v>
      </c>
    </row>
    <row r="808" spans="2:86" s="303" customFormat="1" outlineLevel="1">
      <c r="B808" s="303" t="str">
        <f t="shared" ca="1" si="745"/>
        <v>EP2 LP-D0 LP-S0 LP-M2</v>
      </c>
      <c r="C808" s="346">
        <f t="shared" si="744"/>
        <v>2</v>
      </c>
      <c r="D808" s="346">
        <f t="shared" si="744"/>
        <v>0</v>
      </c>
      <c r="E808" s="346">
        <f t="shared" ca="1" si="744"/>
        <v>0</v>
      </c>
      <c r="F808" s="346">
        <f t="shared" ca="1" si="744"/>
        <v>0</v>
      </c>
      <c r="G808" s="346">
        <f t="shared" ca="1" si="744"/>
        <v>1</v>
      </c>
      <c r="H808" s="346">
        <f t="shared" ca="1" si="744"/>
        <v>1</v>
      </c>
      <c r="I808" s="346">
        <f t="shared" ca="1" si="744"/>
        <v>2</v>
      </c>
      <c r="BM808" s="303">
        <v>146</v>
      </c>
      <c r="BN808" s="147">
        <f t="shared" si="722"/>
        <v>0</v>
      </c>
      <c r="BO808" s="148">
        <f t="shared" si="723"/>
        <v>0</v>
      </c>
      <c r="BP808" s="149">
        <f t="shared" ca="1" si="724"/>
        <v>0</v>
      </c>
      <c r="BQ808" s="345">
        <f t="shared" ca="1" si="725"/>
        <v>0</v>
      </c>
      <c r="BR808" s="344">
        <f t="shared" ca="1" si="726"/>
        <v>-0.08</v>
      </c>
      <c r="BS808" s="343">
        <f t="shared" ca="1" si="727"/>
        <v>-0.05</v>
      </c>
      <c r="BT808" s="342">
        <f t="shared" ca="1" si="728"/>
        <v>0</v>
      </c>
      <c r="BU808" s="147">
        <f t="shared" si="729"/>
        <v>0</v>
      </c>
      <c r="BV808" s="148">
        <f t="shared" si="730"/>
        <v>0</v>
      </c>
      <c r="BW808" s="149">
        <f t="shared" ca="1" si="731"/>
        <v>0</v>
      </c>
      <c r="BX808" s="345">
        <f t="shared" ca="1" si="732"/>
        <v>0</v>
      </c>
      <c r="BY808" s="344">
        <f t="shared" ca="1" si="733"/>
        <v>-0.08</v>
      </c>
      <c r="BZ808" s="343">
        <f t="shared" ca="1" si="734"/>
        <v>-0.05</v>
      </c>
      <c r="CA808" s="342">
        <f t="shared" ca="1" si="735"/>
        <v>0</v>
      </c>
      <c r="CB808" s="147">
        <f t="shared" si="736"/>
        <v>0</v>
      </c>
      <c r="CC808" s="148">
        <f t="shared" si="737"/>
        <v>0</v>
      </c>
      <c r="CD808" s="149">
        <f t="shared" ca="1" si="738"/>
        <v>0</v>
      </c>
      <c r="CE808" s="345">
        <f t="shared" ca="1" si="739"/>
        <v>0</v>
      </c>
      <c r="CF808" s="344">
        <f t="shared" ca="1" si="740"/>
        <v>-0.08</v>
      </c>
      <c r="CG808" s="343">
        <f t="shared" ca="1" si="741"/>
        <v>-0.05</v>
      </c>
      <c r="CH808" s="342">
        <f t="shared" ca="1" si="742"/>
        <v>0</v>
      </c>
    </row>
    <row r="809" spans="2:86" s="303" customFormat="1" outlineLevel="1">
      <c r="B809" s="303" t="str">
        <f t="shared" ca="1" si="745"/>
        <v>EP2 LP-D0 LP-S0 LP-M3</v>
      </c>
      <c r="C809" s="346">
        <f t="shared" si="744"/>
        <v>2</v>
      </c>
      <c r="D809" s="346">
        <f t="shared" si="744"/>
        <v>0</v>
      </c>
      <c r="E809" s="346">
        <f t="shared" ca="1" si="744"/>
        <v>0</v>
      </c>
      <c r="F809" s="346">
        <f t="shared" ca="1" si="744"/>
        <v>0</v>
      </c>
      <c r="G809" s="346">
        <f t="shared" ca="1" si="744"/>
        <v>1</v>
      </c>
      <c r="H809" s="346">
        <f t="shared" ca="1" si="744"/>
        <v>1</v>
      </c>
      <c r="I809" s="346">
        <f t="shared" ca="1" si="744"/>
        <v>3</v>
      </c>
      <c r="BM809" s="303">
        <v>147</v>
      </c>
      <c r="BN809" s="147">
        <f t="shared" si="722"/>
        <v>0</v>
      </c>
      <c r="BO809" s="148">
        <f t="shared" si="723"/>
        <v>0</v>
      </c>
      <c r="BP809" s="149">
        <f t="shared" ca="1" si="724"/>
        <v>0</v>
      </c>
      <c r="BQ809" s="345">
        <f t="shared" ca="1" si="725"/>
        <v>0</v>
      </c>
      <c r="BR809" s="344">
        <f t="shared" ca="1" si="726"/>
        <v>-0.08</v>
      </c>
      <c r="BS809" s="343">
        <f t="shared" ca="1" si="727"/>
        <v>-0.05</v>
      </c>
      <c r="BT809" s="342">
        <f t="shared" ca="1" si="728"/>
        <v>0.04</v>
      </c>
      <c r="BU809" s="147">
        <f t="shared" si="729"/>
        <v>0</v>
      </c>
      <c r="BV809" s="148">
        <f t="shared" si="730"/>
        <v>0</v>
      </c>
      <c r="BW809" s="149">
        <f t="shared" ca="1" si="731"/>
        <v>0</v>
      </c>
      <c r="BX809" s="345">
        <f t="shared" ca="1" si="732"/>
        <v>0</v>
      </c>
      <c r="BY809" s="344">
        <f t="shared" ca="1" si="733"/>
        <v>-0.08</v>
      </c>
      <c r="BZ809" s="343">
        <f t="shared" ca="1" si="734"/>
        <v>-0.05</v>
      </c>
      <c r="CA809" s="342">
        <f t="shared" ca="1" si="735"/>
        <v>0.04</v>
      </c>
      <c r="CB809" s="147">
        <f t="shared" si="736"/>
        <v>0</v>
      </c>
      <c r="CC809" s="148">
        <f t="shared" si="737"/>
        <v>0</v>
      </c>
      <c r="CD809" s="149">
        <f t="shared" ca="1" si="738"/>
        <v>0</v>
      </c>
      <c r="CE809" s="345">
        <f t="shared" ca="1" si="739"/>
        <v>0</v>
      </c>
      <c r="CF809" s="344">
        <f t="shared" ca="1" si="740"/>
        <v>-0.08</v>
      </c>
      <c r="CG809" s="343">
        <f t="shared" ca="1" si="741"/>
        <v>-0.05</v>
      </c>
      <c r="CH809" s="342">
        <f t="shared" ca="1" si="742"/>
        <v>0.04</v>
      </c>
    </row>
    <row r="810" spans="2:86" s="303" customFormat="1" outlineLevel="1">
      <c r="B810" s="303" t="str">
        <f t="shared" ca="1" si="745"/>
        <v>EP2 LP-D0 LP-S0 LP-M4</v>
      </c>
      <c r="C810" s="346">
        <f t="shared" si="744"/>
        <v>2</v>
      </c>
      <c r="D810" s="346">
        <f t="shared" si="744"/>
        <v>0</v>
      </c>
      <c r="E810" s="346">
        <f t="shared" ca="1" si="744"/>
        <v>0</v>
      </c>
      <c r="F810" s="346">
        <f t="shared" ca="1" si="744"/>
        <v>0</v>
      </c>
      <c r="G810" s="346">
        <f t="shared" ca="1" si="744"/>
        <v>1</v>
      </c>
      <c r="H810" s="346">
        <f t="shared" ca="1" si="744"/>
        <v>1</v>
      </c>
      <c r="I810" s="346">
        <f t="shared" ca="1" si="744"/>
        <v>4</v>
      </c>
      <c r="BM810" s="303">
        <v>148</v>
      </c>
      <c r="BN810" s="147">
        <f t="shared" si="722"/>
        <v>0</v>
      </c>
      <c r="BO810" s="148">
        <f t="shared" si="723"/>
        <v>0</v>
      </c>
      <c r="BP810" s="149">
        <f t="shared" ca="1" si="724"/>
        <v>0</v>
      </c>
      <c r="BQ810" s="345">
        <f t="shared" ca="1" si="725"/>
        <v>0</v>
      </c>
      <c r="BR810" s="344">
        <f t="shared" ca="1" si="726"/>
        <v>-0.08</v>
      </c>
      <c r="BS810" s="343">
        <f t="shared" ca="1" si="727"/>
        <v>-0.05</v>
      </c>
      <c r="BT810" s="342">
        <f t="shared" ca="1" si="728"/>
        <v>0.08</v>
      </c>
      <c r="BU810" s="147">
        <f t="shared" si="729"/>
        <v>0</v>
      </c>
      <c r="BV810" s="148">
        <f t="shared" si="730"/>
        <v>0</v>
      </c>
      <c r="BW810" s="149">
        <f t="shared" ca="1" si="731"/>
        <v>0</v>
      </c>
      <c r="BX810" s="345">
        <f t="shared" ca="1" si="732"/>
        <v>0</v>
      </c>
      <c r="BY810" s="344">
        <f t="shared" ca="1" si="733"/>
        <v>-0.08</v>
      </c>
      <c r="BZ810" s="343">
        <f t="shared" ca="1" si="734"/>
        <v>-0.05</v>
      </c>
      <c r="CA810" s="342">
        <f t="shared" ca="1" si="735"/>
        <v>0.08</v>
      </c>
      <c r="CB810" s="147">
        <f t="shared" si="736"/>
        <v>0</v>
      </c>
      <c r="CC810" s="148">
        <f t="shared" si="737"/>
        <v>0</v>
      </c>
      <c r="CD810" s="149">
        <f t="shared" ca="1" si="738"/>
        <v>0</v>
      </c>
      <c r="CE810" s="345">
        <f t="shared" ca="1" si="739"/>
        <v>0</v>
      </c>
      <c r="CF810" s="344">
        <f t="shared" ca="1" si="740"/>
        <v>-0.08</v>
      </c>
      <c r="CG810" s="343">
        <f t="shared" ca="1" si="741"/>
        <v>-0.05</v>
      </c>
      <c r="CH810" s="342">
        <f t="shared" ca="1" si="742"/>
        <v>0.08</v>
      </c>
    </row>
    <row r="811" spans="2:86" s="303" customFormat="1" outlineLevel="1">
      <c r="B811" s="303" t="str">
        <f t="shared" ca="1" si="745"/>
        <v>EP2 LP-D0 LP-S0 LP-M1</v>
      </c>
      <c r="C811" s="346">
        <f t="shared" si="744"/>
        <v>2</v>
      </c>
      <c r="D811" s="346">
        <f t="shared" si="744"/>
        <v>0</v>
      </c>
      <c r="E811" s="346">
        <f t="shared" ca="1" si="744"/>
        <v>0</v>
      </c>
      <c r="F811" s="346">
        <f t="shared" ca="1" si="744"/>
        <v>0</v>
      </c>
      <c r="G811" s="346">
        <f t="shared" ca="1" si="744"/>
        <v>1</v>
      </c>
      <c r="H811" s="346">
        <f t="shared" ca="1" si="744"/>
        <v>2</v>
      </c>
      <c r="I811" s="346">
        <f t="shared" ca="1" si="744"/>
        <v>1</v>
      </c>
      <c r="BM811" s="303">
        <v>149</v>
      </c>
      <c r="BN811" s="147">
        <f t="shared" si="722"/>
        <v>0</v>
      </c>
      <c r="BO811" s="148">
        <f t="shared" si="723"/>
        <v>0</v>
      </c>
      <c r="BP811" s="149">
        <f t="shared" ca="1" si="724"/>
        <v>0</v>
      </c>
      <c r="BQ811" s="345">
        <f t="shared" ca="1" si="725"/>
        <v>0</v>
      </c>
      <c r="BR811" s="344">
        <f t="shared" ca="1" si="726"/>
        <v>-0.08</v>
      </c>
      <c r="BS811" s="343">
        <f t="shared" ca="1" si="727"/>
        <v>0</v>
      </c>
      <c r="BT811" s="342">
        <f t="shared" ca="1" si="728"/>
        <v>-0.05</v>
      </c>
      <c r="BU811" s="147">
        <f t="shared" si="729"/>
        <v>0</v>
      </c>
      <c r="BV811" s="148">
        <f t="shared" si="730"/>
        <v>0</v>
      </c>
      <c r="BW811" s="149">
        <f t="shared" ca="1" si="731"/>
        <v>0</v>
      </c>
      <c r="BX811" s="345">
        <f t="shared" ca="1" si="732"/>
        <v>0</v>
      </c>
      <c r="BY811" s="344">
        <f t="shared" ca="1" si="733"/>
        <v>-0.08</v>
      </c>
      <c r="BZ811" s="343">
        <f t="shared" ca="1" si="734"/>
        <v>0</v>
      </c>
      <c r="CA811" s="342">
        <f t="shared" ca="1" si="735"/>
        <v>-0.05</v>
      </c>
      <c r="CB811" s="147">
        <f t="shared" si="736"/>
        <v>0</v>
      </c>
      <c r="CC811" s="148">
        <f t="shared" si="737"/>
        <v>0</v>
      </c>
      <c r="CD811" s="149">
        <f t="shared" ca="1" si="738"/>
        <v>0</v>
      </c>
      <c r="CE811" s="345">
        <f t="shared" ca="1" si="739"/>
        <v>0</v>
      </c>
      <c r="CF811" s="344">
        <f t="shared" ca="1" si="740"/>
        <v>-0.08</v>
      </c>
      <c r="CG811" s="343">
        <f t="shared" ca="1" si="741"/>
        <v>0</v>
      </c>
      <c r="CH811" s="342">
        <f t="shared" ca="1" si="742"/>
        <v>-0.05</v>
      </c>
    </row>
    <row r="812" spans="2:86" s="303" customFormat="1" outlineLevel="1">
      <c r="B812" s="303" t="str">
        <f t="shared" ca="1" si="745"/>
        <v>EP2 LP-D0 LP-S0 LP-M2</v>
      </c>
      <c r="C812" s="346">
        <f t="shared" si="744"/>
        <v>2</v>
      </c>
      <c r="D812" s="346">
        <f t="shared" si="744"/>
        <v>0</v>
      </c>
      <c r="E812" s="346">
        <f t="shared" ca="1" si="744"/>
        <v>0</v>
      </c>
      <c r="F812" s="346">
        <f t="shared" ca="1" si="744"/>
        <v>0</v>
      </c>
      <c r="G812" s="346">
        <f t="shared" ca="1" si="744"/>
        <v>1</v>
      </c>
      <c r="H812" s="346">
        <f t="shared" ca="1" si="744"/>
        <v>2</v>
      </c>
      <c r="I812" s="346">
        <f t="shared" ca="1" si="744"/>
        <v>2</v>
      </c>
      <c r="BM812" s="303">
        <v>150</v>
      </c>
      <c r="BN812" s="147">
        <f t="shared" si="722"/>
        <v>0</v>
      </c>
      <c r="BO812" s="148">
        <f t="shared" si="723"/>
        <v>0</v>
      </c>
      <c r="BP812" s="149">
        <f t="shared" ca="1" si="724"/>
        <v>0</v>
      </c>
      <c r="BQ812" s="345">
        <f t="shared" ca="1" si="725"/>
        <v>0</v>
      </c>
      <c r="BR812" s="344">
        <f t="shared" ca="1" si="726"/>
        <v>-0.08</v>
      </c>
      <c r="BS812" s="343">
        <f t="shared" ca="1" si="727"/>
        <v>0</v>
      </c>
      <c r="BT812" s="342">
        <f t="shared" ca="1" si="728"/>
        <v>0</v>
      </c>
      <c r="BU812" s="147">
        <f t="shared" si="729"/>
        <v>0</v>
      </c>
      <c r="BV812" s="148">
        <f t="shared" si="730"/>
        <v>0</v>
      </c>
      <c r="BW812" s="149">
        <f t="shared" ca="1" si="731"/>
        <v>0</v>
      </c>
      <c r="BX812" s="345">
        <f t="shared" ca="1" si="732"/>
        <v>0</v>
      </c>
      <c r="BY812" s="344">
        <f t="shared" ca="1" si="733"/>
        <v>-0.08</v>
      </c>
      <c r="BZ812" s="343">
        <f t="shared" ca="1" si="734"/>
        <v>0</v>
      </c>
      <c r="CA812" s="342">
        <f t="shared" ca="1" si="735"/>
        <v>0</v>
      </c>
      <c r="CB812" s="147">
        <f t="shared" si="736"/>
        <v>0</v>
      </c>
      <c r="CC812" s="148">
        <f t="shared" si="737"/>
        <v>0</v>
      </c>
      <c r="CD812" s="149">
        <f t="shared" ca="1" si="738"/>
        <v>0</v>
      </c>
      <c r="CE812" s="345">
        <f t="shared" ca="1" si="739"/>
        <v>0</v>
      </c>
      <c r="CF812" s="344">
        <f t="shared" ca="1" si="740"/>
        <v>-0.08</v>
      </c>
      <c r="CG812" s="343">
        <f t="shared" ca="1" si="741"/>
        <v>0</v>
      </c>
      <c r="CH812" s="342">
        <f t="shared" ca="1" si="742"/>
        <v>0</v>
      </c>
    </row>
    <row r="813" spans="2:86" s="303" customFormat="1" outlineLevel="1">
      <c r="B813" s="303" t="str">
        <f t="shared" ca="1" si="745"/>
        <v>EP2 LP-D0 LP-S0 LP-M3</v>
      </c>
      <c r="C813" s="346">
        <f t="shared" ref="C813:I822" si="746">C413</f>
        <v>2</v>
      </c>
      <c r="D813" s="346">
        <f t="shared" si="746"/>
        <v>0</v>
      </c>
      <c r="E813" s="346">
        <f t="shared" ca="1" si="746"/>
        <v>0</v>
      </c>
      <c r="F813" s="346">
        <f t="shared" ca="1" si="746"/>
        <v>0</v>
      </c>
      <c r="G813" s="346">
        <f t="shared" ca="1" si="746"/>
        <v>1</v>
      </c>
      <c r="H813" s="346">
        <f t="shared" ca="1" si="746"/>
        <v>2</v>
      </c>
      <c r="I813" s="346">
        <f t="shared" ca="1" si="746"/>
        <v>3</v>
      </c>
      <c r="BM813" s="303">
        <v>151</v>
      </c>
      <c r="BN813" s="147">
        <f t="shared" si="722"/>
        <v>0</v>
      </c>
      <c r="BO813" s="148">
        <f t="shared" si="723"/>
        <v>0</v>
      </c>
      <c r="BP813" s="149">
        <f t="shared" ca="1" si="724"/>
        <v>0</v>
      </c>
      <c r="BQ813" s="345">
        <f t="shared" ca="1" si="725"/>
        <v>0</v>
      </c>
      <c r="BR813" s="344">
        <f t="shared" ca="1" si="726"/>
        <v>-0.08</v>
      </c>
      <c r="BS813" s="343">
        <f t="shared" ca="1" si="727"/>
        <v>0</v>
      </c>
      <c r="BT813" s="342">
        <f t="shared" ca="1" si="728"/>
        <v>0.04</v>
      </c>
      <c r="BU813" s="147">
        <f t="shared" si="729"/>
        <v>0</v>
      </c>
      <c r="BV813" s="148">
        <f t="shared" si="730"/>
        <v>0</v>
      </c>
      <c r="BW813" s="149">
        <f t="shared" ca="1" si="731"/>
        <v>0</v>
      </c>
      <c r="BX813" s="345">
        <f t="shared" ca="1" si="732"/>
        <v>0</v>
      </c>
      <c r="BY813" s="344">
        <f t="shared" ca="1" si="733"/>
        <v>-0.08</v>
      </c>
      <c r="BZ813" s="343">
        <f t="shared" ca="1" si="734"/>
        <v>0</v>
      </c>
      <c r="CA813" s="342">
        <f t="shared" ca="1" si="735"/>
        <v>0.04</v>
      </c>
      <c r="CB813" s="147">
        <f t="shared" si="736"/>
        <v>0</v>
      </c>
      <c r="CC813" s="148">
        <f t="shared" si="737"/>
        <v>0</v>
      </c>
      <c r="CD813" s="149">
        <f t="shared" ca="1" si="738"/>
        <v>0</v>
      </c>
      <c r="CE813" s="345">
        <f t="shared" ca="1" si="739"/>
        <v>0</v>
      </c>
      <c r="CF813" s="344">
        <f t="shared" ca="1" si="740"/>
        <v>-0.08</v>
      </c>
      <c r="CG813" s="343">
        <f t="shared" ca="1" si="741"/>
        <v>0</v>
      </c>
      <c r="CH813" s="342">
        <f t="shared" ca="1" si="742"/>
        <v>0.04</v>
      </c>
    </row>
    <row r="814" spans="2:86" s="303" customFormat="1" outlineLevel="1">
      <c r="B814" s="303" t="str">
        <f t="shared" ca="1" si="745"/>
        <v>EP2 LP-D0 LP-S0 LP-M4</v>
      </c>
      <c r="C814" s="346">
        <f t="shared" si="746"/>
        <v>2</v>
      </c>
      <c r="D814" s="346">
        <f t="shared" si="746"/>
        <v>0</v>
      </c>
      <c r="E814" s="346">
        <f t="shared" ca="1" si="746"/>
        <v>0</v>
      </c>
      <c r="F814" s="346">
        <f t="shared" ca="1" si="746"/>
        <v>0</v>
      </c>
      <c r="G814" s="346">
        <f t="shared" ca="1" si="746"/>
        <v>1</v>
      </c>
      <c r="H814" s="346">
        <f t="shared" ca="1" si="746"/>
        <v>2</v>
      </c>
      <c r="I814" s="346">
        <f t="shared" ca="1" si="746"/>
        <v>4</v>
      </c>
      <c r="BM814" s="303">
        <v>152</v>
      </c>
      <c r="BN814" s="147">
        <f t="shared" si="722"/>
        <v>0</v>
      </c>
      <c r="BO814" s="148">
        <f t="shared" si="723"/>
        <v>0</v>
      </c>
      <c r="BP814" s="149">
        <f t="shared" ca="1" si="724"/>
        <v>0</v>
      </c>
      <c r="BQ814" s="345">
        <f t="shared" ca="1" si="725"/>
        <v>0</v>
      </c>
      <c r="BR814" s="344">
        <f t="shared" ca="1" si="726"/>
        <v>-0.08</v>
      </c>
      <c r="BS814" s="343">
        <f t="shared" ca="1" si="727"/>
        <v>0</v>
      </c>
      <c r="BT814" s="342">
        <f t="shared" ca="1" si="728"/>
        <v>0.08</v>
      </c>
      <c r="BU814" s="147">
        <f t="shared" si="729"/>
        <v>0</v>
      </c>
      <c r="BV814" s="148">
        <f t="shared" si="730"/>
        <v>0</v>
      </c>
      <c r="BW814" s="149">
        <f t="shared" ca="1" si="731"/>
        <v>0</v>
      </c>
      <c r="BX814" s="345">
        <f t="shared" ca="1" si="732"/>
        <v>0</v>
      </c>
      <c r="BY814" s="344">
        <f t="shared" ca="1" si="733"/>
        <v>-0.08</v>
      </c>
      <c r="BZ814" s="343">
        <f t="shared" ca="1" si="734"/>
        <v>0</v>
      </c>
      <c r="CA814" s="342">
        <f t="shared" ca="1" si="735"/>
        <v>0.08</v>
      </c>
      <c r="CB814" s="147">
        <f t="shared" si="736"/>
        <v>0</v>
      </c>
      <c r="CC814" s="148">
        <f t="shared" si="737"/>
        <v>0</v>
      </c>
      <c r="CD814" s="149">
        <f t="shared" ca="1" si="738"/>
        <v>0</v>
      </c>
      <c r="CE814" s="345">
        <f t="shared" ca="1" si="739"/>
        <v>0</v>
      </c>
      <c r="CF814" s="344">
        <f t="shared" ca="1" si="740"/>
        <v>-0.08</v>
      </c>
      <c r="CG814" s="343">
        <f t="shared" ca="1" si="741"/>
        <v>0</v>
      </c>
      <c r="CH814" s="342">
        <f t="shared" ca="1" si="742"/>
        <v>0.08</v>
      </c>
    </row>
    <row r="815" spans="2:86" s="303" customFormat="1" outlineLevel="1">
      <c r="B815" s="303" t="str">
        <f t="shared" ca="1" si="745"/>
        <v>EP2 LP-D0 LP-S0 LP-M1</v>
      </c>
      <c r="C815" s="346">
        <f t="shared" si="746"/>
        <v>2</v>
      </c>
      <c r="D815" s="346">
        <f t="shared" si="746"/>
        <v>0</v>
      </c>
      <c r="E815" s="346">
        <f t="shared" ca="1" si="746"/>
        <v>0</v>
      </c>
      <c r="F815" s="346">
        <f t="shared" ca="1" si="746"/>
        <v>0</v>
      </c>
      <c r="G815" s="346">
        <f t="shared" ca="1" si="746"/>
        <v>1</v>
      </c>
      <c r="H815" s="346">
        <f t="shared" ca="1" si="746"/>
        <v>3</v>
      </c>
      <c r="I815" s="346">
        <f t="shared" ca="1" si="746"/>
        <v>1</v>
      </c>
      <c r="BM815" s="303">
        <v>153</v>
      </c>
      <c r="BN815" s="147">
        <f t="shared" si="722"/>
        <v>0</v>
      </c>
      <c r="BO815" s="148">
        <f t="shared" si="723"/>
        <v>0</v>
      </c>
      <c r="BP815" s="149">
        <f t="shared" ca="1" si="724"/>
        <v>0</v>
      </c>
      <c r="BQ815" s="345">
        <f t="shared" ca="1" si="725"/>
        <v>0</v>
      </c>
      <c r="BR815" s="344">
        <f t="shared" ca="1" si="726"/>
        <v>-0.08</v>
      </c>
      <c r="BS815" s="343">
        <f t="shared" ca="1" si="727"/>
        <v>0.04</v>
      </c>
      <c r="BT815" s="342">
        <f t="shared" ca="1" si="728"/>
        <v>-0.05</v>
      </c>
      <c r="BU815" s="147">
        <f t="shared" si="729"/>
        <v>0</v>
      </c>
      <c r="BV815" s="148">
        <f t="shared" si="730"/>
        <v>0</v>
      </c>
      <c r="BW815" s="149">
        <f t="shared" ca="1" si="731"/>
        <v>0</v>
      </c>
      <c r="BX815" s="345">
        <f t="shared" ca="1" si="732"/>
        <v>0</v>
      </c>
      <c r="BY815" s="344">
        <f t="shared" ca="1" si="733"/>
        <v>-0.08</v>
      </c>
      <c r="BZ815" s="343">
        <f t="shared" ca="1" si="734"/>
        <v>0.04</v>
      </c>
      <c r="CA815" s="342">
        <f t="shared" ca="1" si="735"/>
        <v>-0.05</v>
      </c>
      <c r="CB815" s="147">
        <f t="shared" si="736"/>
        <v>0</v>
      </c>
      <c r="CC815" s="148">
        <f t="shared" si="737"/>
        <v>0</v>
      </c>
      <c r="CD815" s="149">
        <f t="shared" ca="1" si="738"/>
        <v>0</v>
      </c>
      <c r="CE815" s="345">
        <f t="shared" ca="1" si="739"/>
        <v>0</v>
      </c>
      <c r="CF815" s="344">
        <f t="shared" ca="1" si="740"/>
        <v>-0.08</v>
      </c>
      <c r="CG815" s="343">
        <f t="shared" ca="1" si="741"/>
        <v>0.04</v>
      </c>
      <c r="CH815" s="342">
        <f t="shared" ca="1" si="742"/>
        <v>-0.05</v>
      </c>
    </row>
    <row r="816" spans="2:86" s="303" customFormat="1" outlineLevel="1">
      <c r="B816" s="303" t="str">
        <f t="shared" ca="1" si="745"/>
        <v>EP2 LP-D0 LP-S0 LP-M2</v>
      </c>
      <c r="C816" s="346">
        <f t="shared" si="746"/>
        <v>2</v>
      </c>
      <c r="D816" s="346">
        <f t="shared" si="746"/>
        <v>0</v>
      </c>
      <c r="E816" s="346">
        <f t="shared" ca="1" si="746"/>
        <v>0</v>
      </c>
      <c r="F816" s="346">
        <f t="shared" ca="1" si="746"/>
        <v>0</v>
      </c>
      <c r="G816" s="346">
        <f t="shared" ca="1" si="746"/>
        <v>1</v>
      </c>
      <c r="H816" s="346">
        <f t="shared" ca="1" si="746"/>
        <v>3</v>
      </c>
      <c r="I816" s="346">
        <f t="shared" ca="1" si="746"/>
        <v>2</v>
      </c>
      <c r="BM816" s="303">
        <v>154</v>
      </c>
      <c r="BN816" s="147">
        <f t="shared" si="722"/>
        <v>0</v>
      </c>
      <c r="BO816" s="148">
        <f t="shared" si="723"/>
        <v>0</v>
      </c>
      <c r="BP816" s="149">
        <f t="shared" ca="1" si="724"/>
        <v>0</v>
      </c>
      <c r="BQ816" s="345">
        <f t="shared" ca="1" si="725"/>
        <v>0</v>
      </c>
      <c r="BR816" s="344">
        <f t="shared" ca="1" si="726"/>
        <v>-0.08</v>
      </c>
      <c r="BS816" s="343">
        <f t="shared" ca="1" si="727"/>
        <v>0.04</v>
      </c>
      <c r="BT816" s="342">
        <f t="shared" ca="1" si="728"/>
        <v>0</v>
      </c>
      <c r="BU816" s="147">
        <f t="shared" si="729"/>
        <v>0</v>
      </c>
      <c r="BV816" s="148">
        <f t="shared" si="730"/>
        <v>0</v>
      </c>
      <c r="BW816" s="149">
        <f t="shared" ca="1" si="731"/>
        <v>0</v>
      </c>
      <c r="BX816" s="345">
        <f t="shared" ca="1" si="732"/>
        <v>0</v>
      </c>
      <c r="BY816" s="344">
        <f t="shared" ca="1" si="733"/>
        <v>-0.08</v>
      </c>
      <c r="BZ816" s="343">
        <f t="shared" ca="1" si="734"/>
        <v>0.04</v>
      </c>
      <c r="CA816" s="342">
        <f t="shared" ca="1" si="735"/>
        <v>0</v>
      </c>
      <c r="CB816" s="147">
        <f t="shared" si="736"/>
        <v>0</v>
      </c>
      <c r="CC816" s="148">
        <f t="shared" si="737"/>
        <v>0</v>
      </c>
      <c r="CD816" s="149">
        <f t="shared" ca="1" si="738"/>
        <v>0</v>
      </c>
      <c r="CE816" s="345">
        <f t="shared" ca="1" si="739"/>
        <v>0</v>
      </c>
      <c r="CF816" s="344">
        <f t="shared" ca="1" si="740"/>
        <v>-0.08</v>
      </c>
      <c r="CG816" s="343">
        <f t="shared" ca="1" si="741"/>
        <v>0.04</v>
      </c>
      <c r="CH816" s="342">
        <f t="shared" ca="1" si="742"/>
        <v>0</v>
      </c>
    </row>
    <row r="817" spans="2:86" s="303" customFormat="1" outlineLevel="1">
      <c r="B817" s="303" t="str">
        <f t="shared" ca="1" si="745"/>
        <v>EP2 LP-D0 LP-S0 LP-M3</v>
      </c>
      <c r="C817" s="346">
        <f t="shared" si="746"/>
        <v>2</v>
      </c>
      <c r="D817" s="346">
        <f t="shared" si="746"/>
        <v>0</v>
      </c>
      <c r="E817" s="346">
        <f t="shared" ca="1" si="746"/>
        <v>0</v>
      </c>
      <c r="F817" s="346">
        <f t="shared" ca="1" si="746"/>
        <v>0</v>
      </c>
      <c r="G817" s="346">
        <f t="shared" ca="1" si="746"/>
        <v>1</v>
      </c>
      <c r="H817" s="346">
        <f t="shared" ca="1" si="746"/>
        <v>3</v>
      </c>
      <c r="I817" s="346">
        <f t="shared" ca="1" si="746"/>
        <v>3</v>
      </c>
      <c r="BM817" s="303">
        <v>155</v>
      </c>
      <c r="BN817" s="147">
        <f t="shared" si="722"/>
        <v>0</v>
      </c>
      <c r="BO817" s="148">
        <f t="shared" si="723"/>
        <v>0</v>
      </c>
      <c r="BP817" s="149">
        <f t="shared" ca="1" si="724"/>
        <v>0</v>
      </c>
      <c r="BQ817" s="345">
        <f t="shared" ca="1" si="725"/>
        <v>0</v>
      </c>
      <c r="BR817" s="344">
        <f t="shared" ca="1" si="726"/>
        <v>-0.08</v>
      </c>
      <c r="BS817" s="343">
        <f t="shared" ca="1" si="727"/>
        <v>0.04</v>
      </c>
      <c r="BT817" s="342">
        <f t="shared" ca="1" si="728"/>
        <v>0.04</v>
      </c>
      <c r="BU817" s="147">
        <f t="shared" si="729"/>
        <v>0</v>
      </c>
      <c r="BV817" s="148">
        <f t="shared" si="730"/>
        <v>0</v>
      </c>
      <c r="BW817" s="149">
        <f t="shared" ca="1" si="731"/>
        <v>0</v>
      </c>
      <c r="BX817" s="345">
        <f t="shared" ca="1" si="732"/>
        <v>0</v>
      </c>
      <c r="BY817" s="344">
        <f t="shared" ca="1" si="733"/>
        <v>-0.08</v>
      </c>
      <c r="BZ817" s="343">
        <f t="shared" ca="1" si="734"/>
        <v>0.04</v>
      </c>
      <c r="CA817" s="342">
        <f t="shared" ca="1" si="735"/>
        <v>0.04</v>
      </c>
      <c r="CB817" s="147">
        <f t="shared" si="736"/>
        <v>0</v>
      </c>
      <c r="CC817" s="148">
        <f t="shared" si="737"/>
        <v>0</v>
      </c>
      <c r="CD817" s="149">
        <f t="shared" ca="1" si="738"/>
        <v>0</v>
      </c>
      <c r="CE817" s="345">
        <f t="shared" ca="1" si="739"/>
        <v>0</v>
      </c>
      <c r="CF817" s="344">
        <f t="shared" ca="1" si="740"/>
        <v>-0.08</v>
      </c>
      <c r="CG817" s="343">
        <f t="shared" ca="1" si="741"/>
        <v>0.04</v>
      </c>
      <c r="CH817" s="342">
        <f t="shared" ca="1" si="742"/>
        <v>0.04</v>
      </c>
    </row>
    <row r="818" spans="2:86" s="303" customFormat="1" outlineLevel="1">
      <c r="B818" s="303" t="str">
        <f t="shared" ca="1" si="745"/>
        <v>EP2 LP-D0 LP-S0 LP-M4</v>
      </c>
      <c r="C818" s="346">
        <f t="shared" si="746"/>
        <v>2</v>
      </c>
      <c r="D818" s="346">
        <f t="shared" si="746"/>
        <v>0</v>
      </c>
      <c r="E818" s="346">
        <f t="shared" ca="1" si="746"/>
        <v>0</v>
      </c>
      <c r="F818" s="346">
        <f t="shared" ca="1" si="746"/>
        <v>0</v>
      </c>
      <c r="G818" s="346">
        <f t="shared" ca="1" si="746"/>
        <v>1</v>
      </c>
      <c r="H818" s="346">
        <f t="shared" ca="1" si="746"/>
        <v>3</v>
      </c>
      <c r="I818" s="346">
        <f t="shared" ca="1" si="746"/>
        <v>4</v>
      </c>
      <c r="BM818" s="303">
        <v>156</v>
      </c>
      <c r="BN818" s="147">
        <f t="shared" si="722"/>
        <v>0</v>
      </c>
      <c r="BO818" s="148">
        <f t="shared" si="723"/>
        <v>0</v>
      </c>
      <c r="BP818" s="149">
        <f t="shared" ca="1" si="724"/>
        <v>0</v>
      </c>
      <c r="BQ818" s="345">
        <f t="shared" ca="1" si="725"/>
        <v>0</v>
      </c>
      <c r="BR818" s="344">
        <f t="shared" ca="1" si="726"/>
        <v>-0.08</v>
      </c>
      <c r="BS818" s="343">
        <f t="shared" ca="1" si="727"/>
        <v>0.04</v>
      </c>
      <c r="BT818" s="342">
        <f t="shared" ca="1" si="728"/>
        <v>0.08</v>
      </c>
      <c r="BU818" s="147">
        <f t="shared" si="729"/>
        <v>0</v>
      </c>
      <c r="BV818" s="148">
        <f t="shared" si="730"/>
        <v>0</v>
      </c>
      <c r="BW818" s="149">
        <f t="shared" ca="1" si="731"/>
        <v>0</v>
      </c>
      <c r="BX818" s="345">
        <f t="shared" ca="1" si="732"/>
        <v>0</v>
      </c>
      <c r="BY818" s="344">
        <f t="shared" ca="1" si="733"/>
        <v>-0.08</v>
      </c>
      <c r="BZ818" s="343">
        <f t="shared" ca="1" si="734"/>
        <v>0.04</v>
      </c>
      <c r="CA818" s="342">
        <f t="shared" ca="1" si="735"/>
        <v>0.08</v>
      </c>
      <c r="CB818" s="147">
        <f t="shared" si="736"/>
        <v>0</v>
      </c>
      <c r="CC818" s="148">
        <f t="shared" si="737"/>
        <v>0</v>
      </c>
      <c r="CD818" s="149">
        <f t="shared" ca="1" si="738"/>
        <v>0</v>
      </c>
      <c r="CE818" s="345">
        <f t="shared" ca="1" si="739"/>
        <v>0</v>
      </c>
      <c r="CF818" s="344">
        <f t="shared" ca="1" si="740"/>
        <v>-0.08</v>
      </c>
      <c r="CG818" s="343">
        <f t="shared" ca="1" si="741"/>
        <v>0.04</v>
      </c>
      <c r="CH818" s="342">
        <f t="shared" ca="1" si="742"/>
        <v>0.08</v>
      </c>
    </row>
    <row r="819" spans="2:86" s="303" customFormat="1" outlineLevel="1">
      <c r="B819" s="303" t="str">
        <f t="shared" ca="1" si="745"/>
        <v>EP2 LP-D0 LP-S0 LP-M1</v>
      </c>
      <c r="C819" s="346">
        <f t="shared" si="746"/>
        <v>2</v>
      </c>
      <c r="D819" s="346">
        <f t="shared" si="746"/>
        <v>0</v>
      </c>
      <c r="E819" s="346">
        <f t="shared" ca="1" si="746"/>
        <v>0</v>
      </c>
      <c r="F819" s="346">
        <f t="shared" ca="1" si="746"/>
        <v>0</v>
      </c>
      <c r="G819" s="346">
        <f t="shared" ca="1" si="746"/>
        <v>1</v>
      </c>
      <c r="H819" s="346">
        <f t="shared" ca="1" si="746"/>
        <v>4</v>
      </c>
      <c r="I819" s="346">
        <f t="shared" ca="1" si="746"/>
        <v>1</v>
      </c>
      <c r="BM819" s="303">
        <v>157</v>
      </c>
      <c r="BN819" s="147">
        <f t="shared" si="722"/>
        <v>0</v>
      </c>
      <c r="BO819" s="148">
        <f t="shared" si="723"/>
        <v>0</v>
      </c>
      <c r="BP819" s="149">
        <f t="shared" ca="1" si="724"/>
        <v>0</v>
      </c>
      <c r="BQ819" s="345">
        <f t="shared" ca="1" si="725"/>
        <v>0</v>
      </c>
      <c r="BR819" s="344">
        <f t="shared" ca="1" si="726"/>
        <v>-0.08</v>
      </c>
      <c r="BS819" s="343">
        <f t="shared" ca="1" si="727"/>
        <v>0.08</v>
      </c>
      <c r="BT819" s="342">
        <f t="shared" ca="1" si="728"/>
        <v>-0.05</v>
      </c>
      <c r="BU819" s="147">
        <f t="shared" si="729"/>
        <v>0</v>
      </c>
      <c r="BV819" s="148">
        <f t="shared" si="730"/>
        <v>0</v>
      </c>
      <c r="BW819" s="149">
        <f t="shared" ca="1" si="731"/>
        <v>0</v>
      </c>
      <c r="BX819" s="345">
        <f t="shared" ca="1" si="732"/>
        <v>0</v>
      </c>
      <c r="BY819" s="344">
        <f t="shared" ca="1" si="733"/>
        <v>-0.08</v>
      </c>
      <c r="BZ819" s="343">
        <f t="shared" ca="1" si="734"/>
        <v>0.08</v>
      </c>
      <c r="CA819" s="342">
        <f t="shared" ca="1" si="735"/>
        <v>-0.05</v>
      </c>
      <c r="CB819" s="147">
        <f t="shared" si="736"/>
        <v>0</v>
      </c>
      <c r="CC819" s="148">
        <f t="shared" si="737"/>
        <v>0</v>
      </c>
      <c r="CD819" s="149">
        <f t="shared" ca="1" si="738"/>
        <v>0</v>
      </c>
      <c r="CE819" s="345">
        <f t="shared" ca="1" si="739"/>
        <v>0</v>
      </c>
      <c r="CF819" s="344">
        <f t="shared" ca="1" si="740"/>
        <v>-0.08</v>
      </c>
      <c r="CG819" s="343">
        <f t="shared" ca="1" si="741"/>
        <v>0.08</v>
      </c>
      <c r="CH819" s="342">
        <f t="shared" ca="1" si="742"/>
        <v>-0.05</v>
      </c>
    </row>
    <row r="820" spans="2:86" s="303" customFormat="1" outlineLevel="1">
      <c r="B820" s="303" t="str">
        <f t="shared" ca="1" si="745"/>
        <v>EP2 LP-D0 LP-S0 LP-M2</v>
      </c>
      <c r="C820" s="346">
        <f t="shared" si="746"/>
        <v>2</v>
      </c>
      <c r="D820" s="346">
        <f t="shared" si="746"/>
        <v>0</v>
      </c>
      <c r="E820" s="346">
        <f t="shared" ca="1" si="746"/>
        <v>0</v>
      </c>
      <c r="F820" s="346">
        <f t="shared" ca="1" si="746"/>
        <v>0</v>
      </c>
      <c r="G820" s="346">
        <f t="shared" ca="1" si="746"/>
        <v>1</v>
      </c>
      <c r="H820" s="346">
        <f t="shared" ca="1" si="746"/>
        <v>4</v>
      </c>
      <c r="I820" s="346">
        <f t="shared" ca="1" si="746"/>
        <v>2</v>
      </c>
      <c r="BM820" s="303">
        <v>158</v>
      </c>
      <c r="BN820" s="147">
        <f t="shared" si="722"/>
        <v>0</v>
      </c>
      <c r="BO820" s="148">
        <f t="shared" si="723"/>
        <v>0</v>
      </c>
      <c r="BP820" s="149">
        <f t="shared" ca="1" si="724"/>
        <v>0</v>
      </c>
      <c r="BQ820" s="345">
        <f t="shared" ca="1" si="725"/>
        <v>0</v>
      </c>
      <c r="BR820" s="344">
        <f t="shared" ca="1" si="726"/>
        <v>-0.08</v>
      </c>
      <c r="BS820" s="343">
        <f t="shared" ca="1" si="727"/>
        <v>0.08</v>
      </c>
      <c r="BT820" s="342">
        <f t="shared" ca="1" si="728"/>
        <v>0</v>
      </c>
      <c r="BU820" s="147">
        <f t="shared" si="729"/>
        <v>0</v>
      </c>
      <c r="BV820" s="148">
        <f t="shared" si="730"/>
        <v>0</v>
      </c>
      <c r="BW820" s="149">
        <f t="shared" ca="1" si="731"/>
        <v>0</v>
      </c>
      <c r="BX820" s="345">
        <f t="shared" ca="1" si="732"/>
        <v>0</v>
      </c>
      <c r="BY820" s="344">
        <f t="shared" ca="1" si="733"/>
        <v>-0.08</v>
      </c>
      <c r="BZ820" s="343">
        <f t="shared" ca="1" si="734"/>
        <v>0.08</v>
      </c>
      <c r="CA820" s="342">
        <f t="shared" ca="1" si="735"/>
        <v>0</v>
      </c>
      <c r="CB820" s="147">
        <f t="shared" si="736"/>
        <v>0</v>
      </c>
      <c r="CC820" s="148">
        <f t="shared" si="737"/>
        <v>0</v>
      </c>
      <c r="CD820" s="149">
        <f t="shared" ca="1" si="738"/>
        <v>0</v>
      </c>
      <c r="CE820" s="345">
        <f t="shared" ca="1" si="739"/>
        <v>0</v>
      </c>
      <c r="CF820" s="344">
        <f t="shared" ca="1" si="740"/>
        <v>-0.08</v>
      </c>
      <c r="CG820" s="343">
        <f t="shared" ca="1" si="741"/>
        <v>0.08</v>
      </c>
      <c r="CH820" s="342">
        <f t="shared" ca="1" si="742"/>
        <v>0</v>
      </c>
    </row>
    <row r="821" spans="2:86" s="303" customFormat="1" outlineLevel="1">
      <c r="B821" s="303" t="str">
        <f t="shared" ca="1" si="745"/>
        <v>EP2 LP-D0 LP-S0 LP-M3</v>
      </c>
      <c r="C821" s="346">
        <f t="shared" si="746"/>
        <v>2</v>
      </c>
      <c r="D821" s="346">
        <f t="shared" si="746"/>
        <v>0</v>
      </c>
      <c r="E821" s="346">
        <f t="shared" ca="1" si="746"/>
        <v>0</v>
      </c>
      <c r="F821" s="346">
        <f t="shared" ca="1" si="746"/>
        <v>0</v>
      </c>
      <c r="G821" s="346">
        <f t="shared" ca="1" si="746"/>
        <v>1</v>
      </c>
      <c r="H821" s="346">
        <f t="shared" ca="1" si="746"/>
        <v>4</v>
      </c>
      <c r="I821" s="346">
        <f t="shared" ca="1" si="746"/>
        <v>3</v>
      </c>
      <c r="BM821" s="303">
        <v>159</v>
      </c>
      <c r="BN821" s="147">
        <f t="shared" si="722"/>
        <v>0</v>
      </c>
      <c r="BO821" s="148">
        <f t="shared" si="723"/>
        <v>0</v>
      </c>
      <c r="BP821" s="149">
        <f t="shared" ca="1" si="724"/>
        <v>0</v>
      </c>
      <c r="BQ821" s="345">
        <f t="shared" ca="1" si="725"/>
        <v>0</v>
      </c>
      <c r="BR821" s="344">
        <f t="shared" ca="1" si="726"/>
        <v>-0.08</v>
      </c>
      <c r="BS821" s="343">
        <f t="shared" ca="1" si="727"/>
        <v>0.08</v>
      </c>
      <c r="BT821" s="342">
        <f t="shared" ca="1" si="728"/>
        <v>0.04</v>
      </c>
      <c r="BU821" s="147">
        <f t="shared" si="729"/>
        <v>0</v>
      </c>
      <c r="BV821" s="148">
        <f t="shared" si="730"/>
        <v>0</v>
      </c>
      <c r="BW821" s="149">
        <f t="shared" ca="1" si="731"/>
        <v>0</v>
      </c>
      <c r="BX821" s="345">
        <f t="shared" ca="1" si="732"/>
        <v>0</v>
      </c>
      <c r="BY821" s="344">
        <f t="shared" ca="1" si="733"/>
        <v>-0.08</v>
      </c>
      <c r="BZ821" s="343">
        <f t="shared" ca="1" si="734"/>
        <v>0.08</v>
      </c>
      <c r="CA821" s="342">
        <f t="shared" ca="1" si="735"/>
        <v>0.04</v>
      </c>
      <c r="CB821" s="147">
        <f t="shared" si="736"/>
        <v>0</v>
      </c>
      <c r="CC821" s="148">
        <f t="shared" si="737"/>
        <v>0</v>
      </c>
      <c r="CD821" s="149">
        <f t="shared" ca="1" si="738"/>
        <v>0</v>
      </c>
      <c r="CE821" s="345">
        <f t="shared" ca="1" si="739"/>
        <v>0</v>
      </c>
      <c r="CF821" s="344">
        <f t="shared" ca="1" si="740"/>
        <v>-0.08</v>
      </c>
      <c r="CG821" s="343">
        <f t="shared" ca="1" si="741"/>
        <v>0.08</v>
      </c>
      <c r="CH821" s="342">
        <f t="shared" ca="1" si="742"/>
        <v>0.04</v>
      </c>
    </row>
    <row r="822" spans="2:86" s="303" customFormat="1" outlineLevel="1">
      <c r="B822" s="303" t="str">
        <f t="shared" ca="1" si="745"/>
        <v>EP2 LP-D0 LP-S0 LP-M4</v>
      </c>
      <c r="C822" s="346">
        <f t="shared" si="746"/>
        <v>2</v>
      </c>
      <c r="D822" s="346">
        <f t="shared" si="746"/>
        <v>0</v>
      </c>
      <c r="E822" s="346">
        <f t="shared" ca="1" si="746"/>
        <v>0</v>
      </c>
      <c r="F822" s="346">
        <f t="shared" ca="1" si="746"/>
        <v>0</v>
      </c>
      <c r="G822" s="346">
        <f t="shared" ca="1" si="746"/>
        <v>1</v>
      </c>
      <c r="H822" s="346">
        <f t="shared" ca="1" si="746"/>
        <v>4</v>
      </c>
      <c r="I822" s="346">
        <f t="shared" ca="1" si="746"/>
        <v>4</v>
      </c>
      <c r="BM822" s="303">
        <v>160</v>
      </c>
      <c r="BN822" s="147">
        <f t="shared" si="722"/>
        <v>0</v>
      </c>
      <c r="BO822" s="148">
        <f t="shared" si="723"/>
        <v>0</v>
      </c>
      <c r="BP822" s="149">
        <f t="shared" ca="1" si="724"/>
        <v>0</v>
      </c>
      <c r="BQ822" s="345">
        <f t="shared" ca="1" si="725"/>
        <v>0</v>
      </c>
      <c r="BR822" s="344">
        <f t="shared" ca="1" si="726"/>
        <v>-0.08</v>
      </c>
      <c r="BS822" s="343">
        <f t="shared" ca="1" si="727"/>
        <v>0.08</v>
      </c>
      <c r="BT822" s="342">
        <f t="shared" ca="1" si="728"/>
        <v>0.08</v>
      </c>
      <c r="BU822" s="147">
        <f t="shared" si="729"/>
        <v>0</v>
      </c>
      <c r="BV822" s="148">
        <f t="shared" si="730"/>
        <v>0</v>
      </c>
      <c r="BW822" s="149">
        <f t="shared" ca="1" si="731"/>
        <v>0</v>
      </c>
      <c r="BX822" s="345">
        <f t="shared" ca="1" si="732"/>
        <v>0</v>
      </c>
      <c r="BY822" s="344">
        <f t="shared" ca="1" si="733"/>
        <v>-0.08</v>
      </c>
      <c r="BZ822" s="343">
        <f t="shared" ca="1" si="734"/>
        <v>0.08</v>
      </c>
      <c r="CA822" s="342">
        <f t="shared" ca="1" si="735"/>
        <v>0.08</v>
      </c>
      <c r="CB822" s="147">
        <f t="shared" si="736"/>
        <v>0</v>
      </c>
      <c r="CC822" s="148">
        <f t="shared" si="737"/>
        <v>0</v>
      </c>
      <c r="CD822" s="149">
        <f t="shared" ca="1" si="738"/>
        <v>0</v>
      </c>
      <c r="CE822" s="345">
        <f t="shared" ca="1" si="739"/>
        <v>0</v>
      </c>
      <c r="CF822" s="344">
        <f t="shared" ca="1" si="740"/>
        <v>-0.08</v>
      </c>
      <c r="CG822" s="343">
        <f t="shared" ca="1" si="741"/>
        <v>0.08</v>
      </c>
      <c r="CH822" s="342">
        <f t="shared" ca="1" si="742"/>
        <v>0.08</v>
      </c>
    </row>
    <row r="823" spans="2:86" s="303" customFormat="1" outlineLevel="1">
      <c r="B823" s="303" t="str">
        <f t="shared" ca="1" si="745"/>
        <v>EP2 LP-D0 LP-S0 LP-M1</v>
      </c>
      <c r="C823" s="346">
        <f t="shared" ref="C823:I832" si="747">C423</f>
        <v>2</v>
      </c>
      <c r="D823" s="346">
        <f t="shared" si="747"/>
        <v>0</v>
      </c>
      <c r="E823" s="346">
        <f t="shared" ca="1" si="747"/>
        <v>0</v>
      </c>
      <c r="F823" s="346">
        <f t="shared" ca="1" si="747"/>
        <v>0</v>
      </c>
      <c r="G823" s="346">
        <f t="shared" ca="1" si="747"/>
        <v>2</v>
      </c>
      <c r="H823" s="346">
        <f t="shared" ca="1" si="747"/>
        <v>1</v>
      </c>
      <c r="I823" s="346">
        <f t="shared" ca="1" si="747"/>
        <v>1</v>
      </c>
      <c r="BM823" s="303">
        <v>161</v>
      </c>
      <c r="BN823" s="147">
        <f t="shared" si="722"/>
        <v>0</v>
      </c>
      <c r="BO823" s="148">
        <f t="shared" si="723"/>
        <v>0</v>
      </c>
      <c r="BP823" s="149">
        <f t="shared" ca="1" si="724"/>
        <v>0</v>
      </c>
      <c r="BQ823" s="345">
        <f t="shared" ca="1" si="725"/>
        <v>0</v>
      </c>
      <c r="BR823" s="344">
        <f t="shared" ca="1" si="726"/>
        <v>-0.04</v>
      </c>
      <c r="BS823" s="343">
        <f t="shared" ca="1" si="727"/>
        <v>-0.05</v>
      </c>
      <c r="BT823" s="342">
        <f t="shared" ca="1" si="728"/>
        <v>-0.05</v>
      </c>
      <c r="BU823" s="147">
        <f t="shared" si="729"/>
        <v>0</v>
      </c>
      <c r="BV823" s="148">
        <f t="shared" si="730"/>
        <v>0</v>
      </c>
      <c r="BW823" s="149">
        <f t="shared" ca="1" si="731"/>
        <v>0</v>
      </c>
      <c r="BX823" s="345">
        <f t="shared" ca="1" si="732"/>
        <v>0</v>
      </c>
      <c r="BY823" s="344">
        <f t="shared" ca="1" si="733"/>
        <v>-0.04</v>
      </c>
      <c r="BZ823" s="343">
        <f t="shared" ca="1" si="734"/>
        <v>-0.05</v>
      </c>
      <c r="CA823" s="342">
        <f t="shared" ca="1" si="735"/>
        <v>-0.05</v>
      </c>
      <c r="CB823" s="147">
        <f t="shared" si="736"/>
        <v>0</v>
      </c>
      <c r="CC823" s="148">
        <f t="shared" si="737"/>
        <v>0</v>
      </c>
      <c r="CD823" s="149">
        <f t="shared" ca="1" si="738"/>
        <v>0</v>
      </c>
      <c r="CE823" s="345">
        <f t="shared" ca="1" si="739"/>
        <v>0</v>
      </c>
      <c r="CF823" s="344">
        <f t="shared" ca="1" si="740"/>
        <v>-0.04</v>
      </c>
      <c r="CG823" s="343">
        <f t="shared" ca="1" si="741"/>
        <v>-0.05</v>
      </c>
      <c r="CH823" s="342">
        <f t="shared" ca="1" si="742"/>
        <v>-0.05</v>
      </c>
    </row>
    <row r="824" spans="2:86" s="303" customFormat="1" outlineLevel="1">
      <c r="B824" s="303" t="str">
        <f t="shared" ca="1" si="745"/>
        <v>EP2 LP-D0 LP-S0 LP-M2</v>
      </c>
      <c r="C824" s="346">
        <f t="shared" si="747"/>
        <v>2</v>
      </c>
      <c r="D824" s="346">
        <f t="shared" si="747"/>
        <v>0</v>
      </c>
      <c r="E824" s="346">
        <f t="shared" ca="1" si="747"/>
        <v>0</v>
      </c>
      <c r="F824" s="346">
        <f t="shared" ca="1" si="747"/>
        <v>0</v>
      </c>
      <c r="G824" s="346">
        <f t="shared" ca="1" si="747"/>
        <v>2</v>
      </c>
      <c r="H824" s="346">
        <f t="shared" ca="1" si="747"/>
        <v>1</v>
      </c>
      <c r="I824" s="346">
        <f t="shared" ca="1" si="747"/>
        <v>2</v>
      </c>
      <c r="BM824" s="303">
        <v>162</v>
      </c>
      <c r="BN824" s="147">
        <f t="shared" si="722"/>
        <v>0</v>
      </c>
      <c r="BO824" s="148">
        <f t="shared" si="723"/>
        <v>0</v>
      </c>
      <c r="BP824" s="149">
        <f t="shared" ca="1" si="724"/>
        <v>0</v>
      </c>
      <c r="BQ824" s="345">
        <f t="shared" ca="1" si="725"/>
        <v>0</v>
      </c>
      <c r="BR824" s="344">
        <f t="shared" ca="1" si="726"/>
        <v>-0.04</v>
      </c>
      <c r="BS824" s="343">
        <f t="shared" ca="1" si="727"/>
        <v>-0.05</v>
      </c>
      <c r="BT824" s="342">
        <f t="shared" ca="1" si="728"/>
        <v>0</v>
      </c>
      <c r="BU824" s="147">
        <f t="shared" si="729"/>
        <v>0</v>
      </c>
      <c r="BV824" s="148">
        <f t="shared" si="730"/>
        <v>0</v>
      </c>
      <c r="BW824" s="149">
        <f t="shared" ca="1" si="731"/>
        <v>0</v>
      </c>
      <c r="BX824" s="345">
        <f t="shared" ca="1" si="732"/>
        <v>0</v>
      </c>
      <c r="BY824" s="344">
        <f t="shared" ca="1" si="733"/>
        <v>-0.04</v>
      </c>
      <c r="BZ824" s="343">
        <f t="shared" ca="1" si="734"/>
        <v>-0.05</v>
      </c>
      <c r="CA824" s="342">
        <f t="shared" ca="1" si="735"/>
        <v>0</v>
      </c>
      <c r="CB824" s="147">
        <f t="shared" si="736"/>
        <v>0</v>
      </c>
      <c r="CC824" s="148">
        <f t="shared" si="737"/>
        <v>0</v>
      </c>
      <c r="CD824" s="149">
        <f t="shared" ca="1" si="738"/>
        <v>0</v>
      </c>
      <c r="CE824" s="345">
        <f t="shared" ca="1" si="739"/>
        <v>0</v>
      </c>
      <c r="CF824" s="344">
        <f t="shared" ca="1" si="740"/>
        <v>-0.04</v>
      </c>
      <c r="CG824" s="343">
        <f t="shared" ca="1" si="741"/>
        <v>-0.05</v>
      </c>
      <c r="CH824" s="342">
        <f t="shared" ca="1" si="742"/>
        <v>0</v>
      </c>
    </row>
    <row r="825" spans="2:86" s="303" customFormat="1" outlineLevel="1">
      <c r="B825" s="303" t="str">
        <f t="shared" ca="1" si="745"/>
        <v>EP2 LP-D0 LP-S0 LP-M3</v>
      </c>
      <c r="C825" s="346">
        <f t="shared" si="747"/>
        <v>2</v>
      </c>
      <c r="D825" s="346">
        <f t="shared" si="747"/>
        <v>0</v>
      </c>
      <c r="E825" s="346">
        <f t="shared" ca="1" si="747"/>
        <v>0</v>
      </c>
      <c r="F825" s="346">
        <f t="shared" ca="1" si="747"/>
        <v>0</v>
      </c>
      <c r="G825" s="346">
        <f t="shared" ca="1" si="747"/>
        <v>2</v>
      </c>
      <c r="H825" s="346">
        <f t="shared" ca="1" si="747"/>
        <v>1</v>
      </c>
      <c r="I825" s="346">
        <f t="shared" ca="1" si="747"/>
        <v>3</v>
      </c>
      <c r="BM825" s="303">
        <v>163</v>
      </c>
      <c r="BN825" s="147">
        <f t="shared" si="722"/>
        <v>0</v>
      </c>
      <c r="BO825" s="148">
        <f t="shared" si="723"/>
        <v>0</v>
      </c>
      <c r="BP825" s="149">
        <f t="shared" ca="1" si="724"/>
        <v>0</v>
      </c>
      <c r="BQ825" s="345">
        <f t="shared" ca="1" si="725"/>
        <v>0</v>
      </c>
      <c r="BR825" s="344">
        <f t="shared" ca="1" si="726"/>
        <v>-0.04</v>
      </c>
      <c r="BS825" s="343">
        <f t="shared" ca="1" si="727"/>
        <v>-0.05</v>
      </c>
      <c r="BT825" s="342">
        <f t="shared" ca="1" si="728"/>
        <v>0.04</v>
      </c>
      <c r="BU825" s="147">
        <f t="shared" si="729"/>
        <v>0</v>
      </c>
      <c r="BV825" s="148">
        <f t="shared" si="730"/>
        <v>0</v>
      </c>
      <c r="BW825" s="149">
        <f t="shared" ca="1" si="731"/>
        <v>0</v>
      </c>
      <c r="BX825" s="345">
        <f t="shared" ca="1" si="732"/>
        <v>0</v>
      </c>
      <c r="BY825" s="344">
        <f t="shared" ca="1" si="733"/>
        <v>-0.04</v>
      </c>
      <c r="BZ825" s="343">
        <f t="shared" ca="1" si="734"/>
        <v>-0.05</v>
      </c>
      <c r="CA825" s="342">
        <f t="shared" ca="1" si="735"/>
        <v>0.04</v>
      </c>
      <c r="CB825" s="147">
        <f t="shared" si="736"/>
        <v>0</v>
      </c>
      <c r="CC825" s="148">
        <f t="shared" si="737"/>
        <v>0</v>
      </c>
      <c r="CD825" s="149">
        <f t="shared" ca="1" si="738"/>
        <v>0</v>
      </c>
      <c r="CE825" s="345">
        <f t="shared" ca="1" si="739"/>
        <v>0</v>
      </c>
      <c r="CF825" s="344">
        <f t="shared" ca="1" si="740"/>
        <v>-0.04</v>
      </c>
      <c r="CG825" s="343">
        <f t="shared" ca="1" si="741"/>
        <v>-0.05</v>
      </c>
      <c r="CH825" s="342">
        <f t="shared" ca="1" si="742"/>
        <v>0.04</v>
      </c>
    </row>
    <row r="826" spans="2:86" s="303" customFormat="1" outlineLevel="1">
      <c r="B826" s="303" t="str">
        <f t="shared" ca="1" si="745"/>
        <v>EP2 LP-D0 LP-S0 LP-M4</v>
      </c>
      <c r="C826" s="346">
        <f t="shared" si="747"/>
        <v>2</v>
      </c>
      <c r="D826" s="346">
        <f t="shared" si="747"/>
        <v>0</v>
      </c>
      <c r="E826" s="346">
        <f t="shared" ca="1" si="747"/>
        <v>0</v>
      </c>
      <c r="F826" s="346">
        <f t="shared" ca="1" si="747"/>
        <v>0</v>
      </c>
      <c r="G826" s="346">
        <f t="shared" ca="1" si="747"/>
        <v>2</v>
      </c>
      <c r="H826" s="346">
        <f t="shared" ca="1" si="747"/>
        <v>1</v>
      </c>
      <c r="I826" s="346">
        <f t="shared" ca="1" si="747"/>
        <v>4</v>
      </c>
      <c r="BM826" s="303">
        <v>164</v>
      </c>
      <c r="BN826" s="147">
        <f t="shared" si="722"/>
        <v>0</v>
      </c>
      <c r="BO826" s="148">
        <f t="shared" si="723"/>
        <v>0</v>
      </c>
      <c r="BP826" s="149">
        <f t="shared" ca="1" si="724"/>
        <v>0</v>
      </c>
      <c r="BQ826" s="345">
        <f t="shared" ca="1" si="725"/>
        <v>0</v>
      </c>
      <c r="BR826" s="344">
        <f t="shared" ca="1" si="726"/>
        <v>-0.04</v>
      </c>
      <c r="BS826" s="343">
        <f t="shared" ca="1" si="727"/>
        <v>-0.05</v>
      </c>
      <c r="BT826" s="342">
        <f t="shared" ca="1" si="728"/>
        <v>0.08</v>
      </c>
      <c r="BU826" s="147">
        <f t="shared" si="729"/>
        <v>0</v>
      </c>
      <c r="BV826" s="148">
        <f t="shared" si="730"/>
        <v>0</v>
      </c>
      <c r="BW826" s="149">
        <f t="shared" ca="1" si="731"/>
        <v>0</v>
      </c>
      <c r="BX826" s="345">
        <f t="shared" ca="1" si="732"/>
        <v>0</v>
      </c>
      <c r="BY826" s="344">
        <f t="shared" ca="1" si="733"/>
        <v>-0.04</v>
      </c>
      <c r="BZ826" s="343">
        <f t="shared" ca="1" si="734"/>
        <v>-0.05</v>
      </c>
      <c r="CA826" s="342">
        <f t="shared" ca="1" si="735"/>
        <v>0.08</v>
      </c>
      <c r="CB826" s="147">
        <f t="shared" si="736"/>
        <v>0</v>
      </c>
      <c r="CC826" s="148">
        <f t="shared" si="737"/>
        <v>0</v>
      </c>
      <c r="CD826" s="149">
        <f t="shared" ca="1" si="738"/>
        <v>0</v>
      </c>
      <c r="CE826" s="345">
        <f t="shared" ca="1" si="739"/>
        <v>0</v>
      </c>
      <c r="CF826" s="344">
        <f t="shared" ca="1" si="740"/>
        <v>-0.04</v>
      </c>
      <c r="CG826" s="343">
        <f t="shared" ca="1" si="741"/>
        <v>-0.05</v>
      </c>
      <c r="CH826" s="342">
        <f t="shared" ca="1" si="742"/>
        <v>0.08</v>
      </c>
    </row>
    <row r="827" spans="2:86" s="303" customFormat="1" outlineLevel="1">
      <c r="B827" s="303" t="str">
        <f t="shared" ca="1" si="745"/>
        <v>EP2 LP-D0 LP-S0 LP-M1</v>
      </c>
      <c r="C827" s="346">
        <f t="shared" si="747"/>
        <v>2</v>
      </c>
      <c r="D827" s="346">
        <f t="shared" si="747"/>
        <v>0</v>
      </c>
      <c r="E827" s="346">
        <f t="shared" ca="1" si="747"/>
        <v>0</v>
      </c>
      <c r="F827" s="346">
        <f t="shared" ca="1" si="747"/>
        <v>0</v>
      </c>
      <c r="G827" s="346">
        <f t="shared" ca="1" si="747"/>
        <v>2</v>
      </c>
      <c r="H827" s="346">
        <f t="shared" ca="1" si="747"/>
        <v>2</v>
      </c>
      <c r="I827" s="346">
        <f t="shared" ca="1" si="747"/>
        <v>1</v>
      </c>
      <c r="BM827" s="303">
        <v>165</v>
      </c>
      <c r="BN827" s="147">
        <f t="shared" si="722"/>
        <v>0</v>
      </c>
      <c r="BO827" s="148">
        <f t="shared" si="723"/>
        <v>0</v>
      </c>
      <c r="BP827" s="149">
        <f t="shared" ca="1" si="724"/>
        <v>0</v>
      </c>
      <c r="BQ827" s="345">
        <f t="shared" ca="1" si="725"/>
        <v>0</v>
      </c>
      <c r="BR827" s="344">
        <f t="shared" ca="1" si="726"/>
        <v>-0.04</v>
      </c>
      <c r="BS827" s="343">
        <f t="shared" ca="1" si="727"/>
        <v>0</v>
      </c>
      <c r="BT827" s="342">
        <f t="shared" ca="1" si="728"/>
        <v>-0.05</v>
      </c>
      <c r="BU827" s="147">
        <f t="shared" si="729"/>
        <v>0</v>
      </c>
      <c r="BV827" s="148">
        <f t="shared" si="730"/>
        <v>0</v>
      </c>
      <c r="BW827" s="149">
        <f t="shared" ca="1" si="731"/>
        <v>0</v>
      </c>
      <c r="BX827" s="345">
        <f t="shared" ca="1" si="732"/>
        <v>0</v>
      </c>
      <c r="BY827" s="344">
        <f t="shared" ca="1" si="733"/>
        <v>-0.04</v>
      </c>
      <c r="BZ827" s="343">
        <f t="shared" ca="1" si="734"/>
        <v>0</v>
      </c>
      <c r="CA827" s="342">
        <f t="shared" ca="1" si="735"/>
        <v>-0.05</v>
      </c>
      <c r="CB827" s="147">
        <f t="shared" si="736"/>
        <v>0</v>
      </c>
      <c r="CC827" s="148">
        <f t="shared" si="737"/>
        <v>0</v>
      </c>
      <c r="CD827" s="149">
        <f t="shared" ca="1" si="738"/>
        <v>0</v>
      </c>
      <c r="CE827" s="345">
        <f t="shared" ca="1" si="739"/>
        <v>0</v>
      </c>
      <c r="CF827" s="344">
        <f t="shared" ca="1" si="740"/>
        <v>-0.04</v>
      </c>
      <c r="CG827" s="343">
        <f t="shared" ca="1" si="741"/>
        <v>0</v>
      </c>
      <c r="CH827" s="342">
        <f t="shared" ca="1" si="742"/>
        <v>-0.05</v>
      </c>
    </row>
    <row r="828" spans="2:86" s="303" customFormat="1" outlineLevel="1">
      <c r="B828" s="303" t="str">
        <f t="shared" ca="1" si="745"/>
        <v>EP2 LP-D0 LP-S0 LP-M2</v>
      </c>
      <c r="C828" s="346">
        <f t="shared" si="747"/>
        <v>2</v>
      </c>
      <c r="D828" s="346">
        <f t="shared" si="747"/>
        <v>0</v>
      </c>
      <c r="E828" s="346">
        <f t="shared" ca="1" si="747"/>
        <v>0</v>
      </c>
      <c r="F828" s="346">
        <f t="shared" ca="1" si="747"/>
        <v>0</v>
      </c>
      <c r="G828" s="346">
        <f t="shared" ca="1" si="747"/>
        <v>2</v>
      </c>
      <c r="H828" s="346">
        <f t="shared" ca="1" si="747"/>
        <v>2</v>
      </c>
      <c r="I828" s="346">
        <f t="shared" ca="1" si="747"/>
        <v>2</v>
      </c>
      <c r="BM828" s="303">
        <v>166</v>
      </c>
      <c r="BN828" s="147">
        <f t="shared" si="722"/>
        <v>0</v>
      </c>
      <c r="BO828" s="148">
        <f t="shared" si="723"/>
        <v>0</v>
      </c>
      <c r="BP828" s="149">
        <f t="shared" ca="1" si="724"/>
        <v>0</v>
      </c>
      <c r="BQ828" s="345">
        <f t="shared" ca="1" si="725"/>
        <v>0</v>
      </c>
      <c r="BR828" s="344">
        <f t="shared" ca="1" si="726"/>
        <v>-0.04</v>
      </c>
      <c r="BS828" s="343">
        <f t="shared" ca="1" si="727"/>
        <v>0</v>
      </c>
      <c r="BT828" s="342">
        <f t="shared" ca="1" si="728"/>
        <v>0</v>
      </c>
      <c r="BU828" s="147">
        <f t="shared" si="729"/>
        <v>0</v>
      </c>
      <c r="BV828" s="148">
        <f t="shared" si="730"/>
        <v>0</v>
      </c>
      <c r="BW828" s="149">
        <f t="shared" ca="1" si="731"/>
        <v>0</v>
      </c>
      <c r="BX828" s="345">
        <f t="shared" ca="1" si="732"/>
        <v>0</v>
      </c>
      <c r="BY828" s="344">
        <f t="shared" ca="1" si="733"/>
        <v>-0.04</v>
      </c>
      <c r="BZ828" s="343">
        <f t="shared" ca="1" si="734"/>
        <v>0</v>
      </c>
      <c r="CA828" s="342">
        <f t="shared" ca="1" si="735"/>
        <v>0</v>
      </c>
      <c r="CB828" s="147">
        <f t="shared" si="736"/>
        <v>0</v>
      </c>
      <c r="CC828" s="148">
        <f t="shared" si="737"/>
        <v>0</v>
      </c>
      <c r="CD828" s="149">
        <f t="shared" ca="1" si="738"/>
        <v>0</v>
      </c>
      <c r="CE828" s="345">
        <f t="shared" ca="1" si="739"/>
        <v>0</v>
      </c>
      <c r="CF828" s="344">
        <f t="shared" ca="1" si="740"/>
        <v>-0.04</v>
      </c>
      <c r="CG828" s="343">
        <f t="shared" ca="1" si="741"/>
        <v>0</v>
      </c>
      <c r="CH828" s="342">
        <f t="shared" ca="1" si="742"/>
        <v>0</v>
      </c>
    </row>
    <row r="829" spans="2:86" s="303" customFormat="1" outlineLevel="1">
      <c r="B829" s="303" t="str">
        <f t="shared" ca="1" si="745"/>
        <v>EP2 LP-D0 LP-S0 LP-M3</v>
      </c>
      <c r="C829" s="346">
        <f t="shared" si="747"/>
        <v>2</v>
      </c>
      <c r="D829" s="346">
        <f t="shared" si="747"/>
        <v>0</v>
      </c>
      <c r="E829" s="346">
        <f t="shared" ca="1" si="747"/>
        <v>0</v>
      </c>
      <c r="F829" s="346">
        <f t="shared" ca="1" si="747"/>
        <v>0</v>
      </c>
      <c r="G829" s="346">
        <f t="shared" ca="1" si="747"/>
        <v>2</v>
      </c>
      <c r="H829" s="346">
        <f t="shared" ca="1" si="747"/>
        <v>2</v>
      </c>
      <c r="I829" s="346">
        <f t="shared" ca="1" si="747"/>
        <v>3</v>
      </c>
      <c r="BM829" s="303">
        <v>167</v>
      </c>
      <c r="BN829" s="147">
        <f t="shared" si="722"/>
        <v>0</v>
      </c>
      <c r="BO829" s="148">
        <f t="shared" si="723"/>
        <v>0</v>
      </c>
      <c r="BP829" s="149">
        <f t="shared" ca="1" si="724"/>
        <v>0</v>
      </c>
      <c r="BQ829" s="345">
        <f t="shared" ca="1" si="725"/>
        <v>0</v>
      </c>
      <c r="BR829" s="344">
        <f t="shared" ca="1" si="726"/>
        <v>-0.04</v>
      </c>
      <c r="BS829" s="343">
        <f t="shared" ca="1" si="727"/>
        <v>0</v>
      </c>
      <c r="BT829" s="342">
        <f t="shared" ca="1" si="728"/>
        <v>0.04</v>
      </c>
      <c r="BU829" s="147">
        <f t="shared" si="729"/>
        <v>0</v>
      </c>
      <c r="BV829" s="148">
        <f t="shared" si="730"/>
        <v>0</v>
      </c>
      <c r="BW829" s="149">
        <f t="shared" ca="1" si="731"/>
        <v>0</v>
      </c>
      <c r="BX829" s="345">
        <f t="shared" ca="1" si="732"/>
        <v>0</v>
      </c>
      <c r="BY829" s="344">
        <f t="shared" ca="1" si="733"/>
        <v>-0.04</v>
      </c>
      <c r="BZ829" s="343">
        <f t="shared" ca="1" si="734"/>
        <v>0</v>
      </c>
      <c r="CA829" s="342">
        <f t="shared" ca="1" si="735"/>
        <v>0.04</v>
      </c>
      <c r="CB829" s="147">
        <f t="shared" si="736"/>
        <v>0</v>
      </c>
      <c r="CC829" s="148">
        <f t="shared" si="737"/>
        <v>0</v>
      </c>
      <c r="CD829" s="149">
        <f t="shared" ca="1" si="738"/>
        <v>0</v>
      </c>
      <c r="CE829" s="345">
        <f t="shared" ca="1" si="739"/>
        <v>0</v>
      </c>
      <c r="CF829" s="344">
        <f t="shared" ca="1" si="740"/>
        <v>-0.04</v>
      </c>
      <c r="CG829" s="343">
        <f t="shared" ca="1" si="741"/>
        <v>0</v>
      </c>
      <c r="CH829" s="342">
        <f t="shared" ca="1" si="742"/>
        <v>0.04</v>
      </c>
    </row>
    <row r="830" spans="2:86" s="303" customFormat="1" outlineLevel="1">
      <c r="B830" s="303" t="str">
        <f t="shared" ca="1" si="745"/>
        <v>EP2 LP-D0 LP-S0 LP-M4</v>
      </c>
      <c r="C830" s="346">
        <f t="shared" si="747"/>
        <v>2</v>
      </c>
      <c r="D830" s="346">
        <f t="shared" si="747"/>
        <v>0</v>
      </c>
      <c r="E830" s="346">
        <f t="shared" ca="1" si="747"/>
        <v>0</v>
      </c>
      <c r="F830" s="346">
        <f t="shared" ca="1" si="747"/>
        <v>0</v>
      </c>
      <c r="G830" s="346">
        <f t="shared" ca="1" si="747"/>
        <v>2</v>
      </c>
      <c r="H830" s="346">
        <f t="shared" ca="1" si="747"/>
        <v>2</v>
      </c>
      <c r="I830" s="346">
        <f t="shared" ca="1" si="747"/>
        <v>4</v>
      </c>
      <c r="BM830" s="303">
        <v>168</v>
      </c>
      <c r="BN830" s="147">
        <f t="shared" si="722"/>
        <v>0</v>
      </c>
      <c r="BO830" s="148">
        <f t="shared" si="723"/>
        <v>0</v>
      </c>
      <c r="BP830" s="149">
        <f t="shared" ca="1" si="724"/>
        <v>0</v>
      </c>
      <c r="BQ830" s="345">
        <f t="shared" ca="1" si="725"/>
        <v>0</v>
      </c>
      <c r="BR830" s="344">
        <f t="shared" ca="1" si="726"/>
        <v>-0.04</v>
      </c>
      <c r="BS830" s="343">
        <f t="shared" ca="1" si="727"/>
        <v>0</v>
      </c>
      <c r="BT830" s="342">
        <f t="shared" ca="1" si="728"/>
        <v>0.08</v>
      </c>
      <c r="BU830" s="147">
        <f t="shared" si="729"/>
        <v>0</v>
      </c>
      <c r="BV830" s="148">
        <f t="shared" si="730"/>
        <v>0</v>
      </c>
      <c r="BW830" s="149">
        <f t="shared" ca="1" si="731"/>
        <v>0</v>
      </c>
      <c r="BX830" s="345">
        <f t="shared" ca="1" si="732"/>
        <v>0</v>
      </c>
      <c r="BY830" s="344">
        <f t="shared" ca="1" si="733"/>
        <v>-0.04</v>
      </c>
      <c r="BZ830" s="343">
        <f t="shared" ca="1" si="734"/>
        <v>0</v>
      </c>
      <c r="CA830" s="342">
        <f t="shared" ca="1" si="735"/>
        <v>0.08</v>
      </c>
      <c r="CB830" s="147">
        <f t="shared" si="736"/>
        <v>0</v>
      </c>
      <c r="CC830" s="148">
        <f t="shared" si="737"/>
        <v>0</v>
      </c>
      <c r="CD830" s="149">
        <f t="shared" ca="1" si="738"/>
        <v>0</v>
      </c>
      <c r="CE830" s="345">
        <f t="shared" ca="1" si="739"/>
        <v>0</v>
      </c>
      <c r="CF830" s="344">
        <f t="shared" ca="1" si="740"/>
        <v>-0.04</v>
      </c>
      <c r="CG830" s="343">
        <f t="shared" ca="1" si="741"/>
        <v>0</v>
      </c>
      <c r="CH830" s="342">
        <f t="shared" ca="1" si="742"/>
        <v>0.08</v>
      </c>
    </row>
    <row r="831" spans="2:86" s="303" customFormat="1" outlineLevel="1">
      <c r="B831" s="303" t="str">
        <f t="shared" ca="1" si="745"/>
        <v>EP2 LP-D0 LP-S0 LP-M1</v>
      </c>
      <c r="C831" s="346">
        <f t="shared" si="747"/>
        <v>2</v>
      </c>
      <c r="D831" s="346">
        <f t="shared" si="747"/>
        <v>0</v>
      </c>
      <c r="E831" s="346">
        <f t="shared" ca="1" si="747"/>
        <v>0</v>
      </c>
      <c r="F831" s="346">
        <f t="shared" ca="1" si="747"/>
        <v>0</v>
      </c>
      <c r="G831" s="346">
        <f t="shared" ca="1" si="747"/>
        <v>2</v>
      </c>
      <c r="H831" s="346">
        <f t="shared" ca="1" si="747"/>
        <v>3</v>
      </c>
      <c r="I831" s="346">
        <f t="shared" ca="1" si="747"/>
        <v>1</v>
      </c>
      <c r="BM831" s="303">
        <v>169</v>
      </c>
      <c r="BN831" s="147">
        <f t="shared" si="722"/>
        <v>0</v>
      </c>
      <c r="BO831" s="148">
        <f t="shared" si="723"/>
        <v>0</v>
      </c>
      <c r="BP831" s="149">
        <f t="shared" ca="1" si="724"/>
        <v>0</v>
      </c>
      <c r="BQ831" s="345">
        <f t="shared" ca="1" si="725"/>
        <v>0</v>
      </c>
      <c r="BR831" s="344">
        <f t="shared" ca="1" si="726"/>
        <v>-0.04</v>
      </c>
      <c r="BS831" s="343">
        <f t="shared" ca="1" si="727"/>
        <v>0.04</v>
      </c>
      <c r="BT831" s="342">
        <f t="shared" ca="1" si="728"/>
        <v>-0.05</v>
      </c>
      <c r="BU831" s="147">
        <f t="shared" si="729"/>
        <v>0</v>
      </c>
      <c r="BV831" s="148">
        <f t="shared" si="730"/>
        <v>0</v>
      </c>
      <c r="BW831" s="149">
        <f t="shared" ca="1" si="731"/>
        <v>0</v>
      </c>
      <c r="BX831" s="345">
        <f t="shared" ca="1" si="732"/>
        <v>0</v>
      </c>
      <c r="BY831" s="344">
        <f t="shared" ca="1" si="733"/>
        <v>-0.04</v>
      </c>
      <c r="BZ831" s="343">
        <f t="shared" ca="1" si="734"/>
        <v>0.04</v>
      </c>
      <c r="CA831" s="342">
        <f t="shared" ca="1" si="735"/>
        <v>-0.05</v>
      </c>
      <c r="CB831" s="147">
        <f t="shared" si="736"/>
        <v>0</v>
      </c>
      <c r="CC831" s="148">
        <f t="shared" si="737"/>
        <v>0</v>
      </c>
      <c r="CD831" s="149">
        <f t="shared" ca="1" si="738"/>
        <v>0</v>
      </c>
      <c r="CE831" s="345">
        <f t="shared" ca="1" si="739"/>
        <v>0</v>
      </c>
      <c r="CF831" s="344">
        <f t="shared" ca="1" si="740"/>
        <v>-0.04</v>
      </c>
      <c r="CG831" s="343">
        <f t="shared" ca="1" si="741"/>
        <v>0.04</v>
      </c>
      <c r="CH831" s="342">
        <f t="shared" ca="1" si="742"/>
        <v>-0.05</v>
      </c>
    </row>
    <row r="832" spans="2:86" s="303" customFormat="1" outlineLevel="1">
      <c r="B832" s="303" t="str">
        <f t="shared" ca="1" si="745"/>
        <v>EP2 LP-D0 LP-S0 LP-M2</v>
      </c>
      <c r="C832" s="346">
        <f t="shared" si="747"/>
        <v>2</v>
      </c>
      <c r="D832" s="346">
        <f t="shared" si="747"/>
        <v>0</v>
      </c>
      <c r="E832" s="346">
        <f t="shared" ca="1" si="747"/>
        <v>0</v>
      </c>
      <c r="F832" s="346">
        <f t="shared" ca="1" si="747"/>
        <v>0</v>
      </c>
      <c r="G832" s="346">
        <f t="shared" ca="1" si="747"/>
        <v>2</v>
      </c>
      <c r="H832" s="346">
        <f t="shared" ca="1" si="747"/>
        <v>3</v>
      </c>
      <c r="I832" s="346">
        <f t="shared" ca="1" si="747"/>
        <v>2</v>
      </c>
      <c r="BM832" s="303">
        <v>170</v>
      </c>
      <c r="BN832" s="147">
        <f t="shared" si="722"/>
        <v>0</v>
      </c>
      <c r="BO832" s="148">
        <f t="shared" si="723"/>
        <v>0</v>
      </c>
      <c r="BP832" s="149">
        <f t="shared" ca="1" si="724"/>
        <v>0</v>
      </c>
      <c r="BQ832" s="345">
        <f t="shared" ca="1" si="725"/>
        <v>0</v>
      </c>
      <c r="BR832" s="344">
        <f t="shared" ca="1" si="726"/>
        <v>-0.04</v>
      </c>
      <c r="BS832" s="343">
        <f t="shared" ca="1" si="727"/>
        <v>0.04</v>
      </c>
      <c r="BT832" s="342">
        <f t="shared" ca="1" si="728"/>
        <v>0</v>
      </c>
      <c r="BU832" s="147">
        <f t="shared" si="729"/>
        <v>0</v>
      </c>
      <c r="BV832" s="148">
        <f t="shared" si="730"/>
        <v>0</v>
      </c>
      <c r="BW832" s="149">
        <f t="shared" ca="1" si="731"/>
        <v>0</v>
      </c>
      <c r="BX832" s="345">
        <f t="shared" ca="1" si="732"/>
        <v>0</v>
      </c>
      <c r="BY832" s="344">
        <f t="shared" ca="1" si="733"/>
        <v>-0.04</v>
      </c>
      <c r="BZ832" s="343">
        <f t="shared" ca="1" si="734"/>
        <v>0.04</v>
      </c>
      <c r="CA832" s="342">
        <f t="shared" ca="1" si="735"/>
        <v>0</v>
      </c>
      <c r="CB832" s="147">
        <f t="shared" si="736"/>
        <v>0</v>
      </c>
      <c r="CC832" s="148">
        <f t="shared" si="737"/>
        <v>0</v>
      </c>
      <c r="CD832" s="149">
        <f t="shared" ca="1" si="738"/>
        <v>0</v>
      </c>
      <c r="CE832" s="345">
        <f t="shared" ca="1" si="739"/>
        <v>0</v>
      </c>
      <c r="CF832" s="344">
        <f t="shared" ca="1" si="740"/>
        <v>-0.04</v>
      </c>
      <c r="CG832" s="343">
        <f t="shared" ca="1" si="741"/>
        <v>0.04</v>
      </c>
      <c r="CH832" s="342">
        <f t="shared" ca="1" si="742"/>
        <v>0</v>
      </c>
    </row>
    <row r="833" spans="2:86" s="303" customFormat="1" outlineLevel="1">
      <c r="B833" s="303" t="str">
        <f t="shared" ca="1" si="745"/>
        <v>EP2 LP-D0 LP-S0 LP-M3</v>
      </c>
      <c r="C833" s="346">
        <f t="shared" ref="C833:I842" si="748">C433</f>
        <v>2</v>
      </c>
      <c r="D833" s="346">
        <f t="shared" si="748"/>
        <v>0</v>
      </c>
      <c r="E833" s="346">
        <f t="shared" ca="1" si="748"/>
        <v>0</v>
      </c>
      <c r="F833" s="346">
        <f t="shared" ca="1" si="748"/>
        <v>0</v>
      </c>
      <c r="G833" s="346">
        <f t="shared" ca="1" si="748"/>
        <v>2</v>
      </c>
      <c r="H833" s="346">
        <f t="shared" ca="1" si="748"/>
        <v>3</v>
      </c>
      <c r="I833" s="346">
        <f t="shared" ca="1" si="748"/>
        <v>3</v>
      </c>
      <c r="BM833" s="303">
        <v>171</v>
      </c>
      <c r="BN833" s="147">
        <f t="shared" si="722"/>
        <v>0</v>
      </c>
      <c r="BO833" s="148">
        <f t="shared" si="723"/>
        <v>0</v>
      </c>
      <c r="BP833" s="149">
        <f t="shared" ca="1" si="724"/>
        <v>0</v>
      </c>
      <c r="BQ833" s="345">
        <f t="shared" ca="1" si="725"/>
        <v>0</v>
      </c>
      <c r="BR833" s="344">
        <f t="shared" ca="1" si="726"/>
        <v>-0.04</v>
      </c>
      <c r="BS833" s="343">
        <f t="shared" ca="1" si="727"/>
        <v>0.04</v>
      </c>
      <c r="BT833" s="342">
        <f t="shared" ca="1" si="728"/>
        <v>0.04</v>
      </c>
      <c r="BU833" s="147">
        <f t="shared" si="729"/>
        <v>0</v>
      </c>
      <c r="BV833" s="148">
        <f t="shared" si="730"/>
        <v>0</v>
      </c>
      <c r="BW833" s="149">
        <f t="shared" ca="1" si="731"/>
        <v>0</v>
      </c>
      <c r="BX833" s="345">
        <f t="shared" ca="1" si="732"/>
        <v>0</v>
      </c>
      <c r="BY833" s="344">
        <f t="shared" ca="1" si="733"/>
        <v>-0.04</v>
      </c>
      <c r="BZ833" s="343">
        <f t="shared" ca="1" si="734"/>
        <v>0.04</v>
      </c>
      <c r="CA833" s="342">
        <f t="shared" ca="1" si="735"/>
        <v>0.04</v>
      </c>
      <c r="CB833" s="147">
        <f t="shared" si="736"/>
        <v>0</v>
      </c>
      <c r="CC833" s="148">
        <f t="shared" si="737"/>
        <v>0</v>
      </c>
      <c r="CD833" s="149">
        <f t="shared" ca="1" si="738"/>
        <v>0</v>
      </c>
      <c r="CE833" s="345">
        <f t="shared" ca="1" si="739"/>
        <v>0</v>
      </c>
      <c r="CF833" s="344">
        <f t="shared" ca="1" si="740"/>
        <v>-0.04</v>
      </c>
      <c r="CG833" s="343">
        <f t="shared" ca="1" si="741"/>
        <v>0.04</v>
      </c>
      <c r="CH833" s="342">
        <f t="shared" ca="1" si="742"/>
        <v>0.04</v>
      </c>
    </row>
    <row r="834" spans="2:86" s="303" customFormat="1" outlineLevel="1">
      <c r="B834" s="303" t="str">
        <f t="shared" ca="1" si="745"/>
        <v>EP2 LP-D0 LP-S0 LP-M4</v>
      </c>
      <c r="C834" s="346">
        <f t="shared" si="748"/>
        <v>2</v>
      </c>
      <c r="D834" s="346">
        <f t="shared" si="748"/>
        <v>0</v>
      </c>
      <c r="E834" s="346">
        <f t="shared" ca="1" si="748"/>
        <v>0</v>
      </c>
      <c r="F834" s="346">
        <f t="shared" ca="1" si="748"/>
        <v>0</v>
      </c>
      <c r="G834" s="346">
        <f t="shared" ca="1" si="748"/>
        <v>2</v>
      </c>
      <c r="H834" s="346">
        <f t="shared" ca="1" si="748"/>
        <v>3</v>
      </c>
      <c r="I834" s="346">
        <f t="shared" ca="1" si="748"/>
        <v>4</v>
      </c>
      <c r="BM834" s="303">
        <v>172</v>
      </c>
      <c r="BN834" s="147">
        <f t="shared" si="722"/>
        <v>0</v>
      </c>
      <c r="BO834" s="148">
        <f t="shared" si="723"/>
        <v>0</v>
      </c>
      <c r="BP834" s="149">
        <f t="shared" ca="1" si="724"/>
        <v>0</v>
      </c>
      <c r="BQ834" s="345">
        <f t="shared" ca="1" si="725"/>
        <v>0</v>
      </c>
      <c r="BR834" s="344">
        <f t="shared" ca="1" si="726"/>
        <v>-0.04</v>
      </c>
      <c r="BS834" s="343">
        <f t="shared" ca="1" si="727"/>
        <v>0.04</v>
      </c>
      <c r="BT834" s="342">
        <f t="shared" ca="1" si="728"/>
        <v>0.08</v>
      </c>
      <c r="BU834" s="147">
        <f t="shared" si="729"/>
        <v>0</v>
      </c>
      <c r="BV834" s="148">
        <f t="shared" si="730"/>
        <v>0</v>
      </c>
      <c r="BW834" s="149">
        <f t="shared" ca="1" si="731"/>
        <v>0</v>
      </c>
      <c r="BX834" s="345">
        <f t="shared" ca="1" si="732"/>
        <v>0</v>
      </c>
      <c r="BY834" s="344">
        <f t="shared" ca="1" si="733"/>
        <v>-0.04</v>
      </c>
      <c r="BZ834" s="343">
        <f t="shared" ca="1" si="734"/>
        <v>0.04</v>
      </c>
      <c r="CA834" s="342">
        <f t="shared" ca="1" si="735"/>
        <v>0.08</v>
      </c>
      <c r="CB834" s="147">
        <f t="shared" si="736"/>
        <v>0</v>
      </c>
      <c r="CC834" s="148">
        <f t="shared" si="737"/>
        <v>0</v>
      </c>
      <c r="CD834" s="149">
        <f t="shared" ca="1" si="738"/>
        <v>0</v>
      </c>
      <c r="CE834" s="345">
        <f t="shared" ca="1" si="739"/>
        <v>0</v>
      </c>
      <c r="CF834" s="344">
        <f t="shared" ca="1" si="740"/>
        <v>-0.04</v>
      </c>
      <c r="CG834" s="343">
        <f t="shared" ca="1" si="741"/>
        <v>0.04</v>
      </c>
      <c r="CH834" s="342">
        <f t="shared" ca="1" si="742"/>
        <v>0.08</v>
      </c>
    </row>
    <row r="835" spans="2:86" s="303" customFormat="1" outlineLevel="1">
      <c r="B835" s="303" t="str">
        <f t="shared" ca="1" si="745"/>
        <v>EP2 LP-D0 LP-S0 LP-M1</v>
      </c>
      <c r="C835" s="346">
        <f t="shared" si="748"/>
        <v>2</v>
      </c>
      <c r="D835" s="346">
        <f t="shared" si="748"/>
        <v>0</v>
      </c>
      <c r="E835" s="346">
        <f t="shared" ca="1" si="748"/>
        <v>0</v>
      </c>
      <c r="F835" s="346">
        <f t="shared" ca="1" si="748"/>
        <v>0</v>
      </c>
      <c r="G835" s="346">
        <f t="shared" ca="1" si="748"/>
        <v>2</v>
      </c>
      <c r="H835" s="346">
        <f t="shared" ca="1" si="748"/>
        <v>4</v>
      </c>
      <c r="I835" s="346">
        <f t="shared" ca="1" si="748"/>
        <v>1</v>
      </c>
      <c r="BM835" s="303">
        <v>173</v>
      </c>
      <c r="BN835" s="147">
        <f t="shared" si="722"/>
        <v>0</v>
      </c>
      <c r="BO835" s="148">
        <f t="shared" si="723"/>
        <v>0</v>
      </c>
      <c r="BP835" s="149">
        <f t="shared" ca="1" si="724"/>
        <v>0</v>
      </c>
      <c r="BQ835" s="345">
        <f t="shared" ca="1" si="725"/>
        <v>0</v>
      </c>
      <c r="BR835" s="344">
        <f t="shared" ca="1" si="726"/>
        <v>-0.04</v>
      </c>
      <c r="BS835" s="343">
        <f t="shared" ca="1" si="727"/>
        <v>0.08</v>
      </c>
      <c r="BT835" s="342">
        <f t="shared" ca="1" si="728"/>
        <v>-0.05</v>
      </c>
      <c r="BU835" s="147">
        <f t="shared" si="729"/>
        <v>0</v>
      </c>
      <c r="BV835" s="148">
        <f t="shared" si="730"/>
        <v>0</v>
      </c>
      <c r="BW835" s="149">
        <f t="shared" ca="1" si="731"/>
        <v>0</v>
      </c>
      <c r="BX835" s="345">
        <f t="shared" ca="1" si="732"/>
        <v>0</v>
      </c>
      <c r="BY835" s="344">
        <f t="shared" ca="1" si="733"/>
        <v>-0.04</v>
      </c>
      <c r="BZ835" s="343">
        <f t="shared" ca="1" si="734"/>
        <v>0.08</v>
      </c>
      <c r="CA835" s="342">
        <f t="shared" ca="1" si="735"/>
        <v>-0.05</v>
      </c>
      <c r="CB835" s="147">
        <f t="shared" si="736"/>
        <v>0</v>
      </c>
      <c r="CC835" s="148">
        <f t="shared" si="737"/>
        <v>0</v>
      </c>
      <c r="CD835" s="149">
        <f t="shared" ca="1" si="738"/>
        <v>0</v>
      </c>
      <c r="CE835" s="345">
        <f t="shared" ca="1" si="739"/>
        <v>0</v>
      </c>
      <c r="CF835" s="344">
        <f t="shared" ca="1" si="740"/>
        <v>-0.04</v>
      </c>
      <c r="CG835" s="343">
        <f t="shared" ca="1" si="741"/>
        <v>0.08</v>
      </c>
      <c r="CH835" s="342">
        <f t="shared" ca="1" si="742"/>
        <v>-0.05</v>
      </c>
    </row>
    <row r="836" spans="2:86" s="303" customFormat="1" outlineLevel="1">
      <c r="B836" s="303" t="str">
        <f t="shared" ca="1" si="745"/>
        <v>EP2 LP-D0 LP-S0 LP-M2</v>
      </c>
      <c r="C836" s="346">
        <f t="shared" si="748"/>
        <v>2</v>
      </c>
      <c r="D836" s="346">
        <f t="shared" si="748"/>
        <v>0</v>
      </c>
      <c r="E836" s="346">
        <f t="shared" ca="1" si="748"/>
        <v>0</v>
      </c>
      <c r="F836" s="346">
        <f t="shared" ca="1" si="748"/>
        <v>0</v>
      </c>
      <c r="G836" s="346">
        <f t="shared" ca="1" si="748"/>
        <v>2</v>
      </c>
      <c r="H836" s="346">
        <f t="shared" ca="1" si="748"/>
        <v>4</v>
      </c>
      <c r="I836" s="346">
        <f t="shared" ca="1" si="748"/>
        <v>2</v>
      </c>
      <c r="BM836" s="303">
        <v>174</v>
      </c>
      <c r="BN836" s="147">
        <f t="shared" si="722"/>
        <v>0</v>
      </c>
      <c r="BO836" s="148">
        <f t="shared" si="723"/>
        <v>0</v>
      </c>
      <c r="BP836" s="149">
        <f t="shared" ca="1" si="724"/>
        <v>0</v>
      </c>
      <c r="BQ836" s="345">
        <f t="shared" ca="1" si="725"/>
        <v>0</v>
      </c>
      <c r="BR836" s="344">
        <f t="shared" ca="1" si="726"/>
        <v>-0.04</v>
      </c>
      <c r="BS836" s="343">
        <f t="shared" ca="1" si="727"/>
        <v>0.08</v>
      </c>
      <c r="BT836" s="342">
        <f t="shared" ca="1" si="728"/>
        <v>0</v>
      </c>
      <c r="BU836" s="147">
        <f t="shared" si="729"/>
        <v>0</v>
      </c>
      <c r="BV836" s="148">
        <f t="shared" si="730"/>
        <v>0</v>
      </c>
      <c r="BW836" s="149">
        <f t="shared" ca="1" si="731"/>
        <v>0</v>
      </c>
      <c r="BX836" s="345">
        <f t="shared" ca="1" si="732"/>
        <v>0</v>
      </c>
      <c r="BY836" s="344">
        <f t="shared" ca="1" si="733"/>
        <v>-0.04</v>
      </c>
      <c r="BZ836" s="343">
        <f t="shared" ca="1" si="734"/>
        <v>0.08</v>
      </c>
      <c r="CA836" s="342">
        <f t="shared" ca="1" si="735"/>
        <v>0</v>
      </c>
      <c r="CB836" s="147">
        <f t="shared" si="736"/>
        <v>0</v>
      </c>
      <c r="CC836" s="148">
        <f t="shared" si="737"/>
        <v>0</v>
      </c>
      <c r="CD836" s="149">
        <f t="shared" ca="1" si="738"/>
        <v>0</v>
      </c>
      <c r="CE836" s="345">
        <f t="shared" ca="1" si="739"/>
        <v>0</v>
      </c>
      <c r="CF836" s="344">
        <f t="shared" ca="1" si="740"/>
        <v>-0.04</v>
      </c>
      <c r="CG836" s="343">
        <f t="shared" ca="1" si="741"/>
        <v>0.08</v>
      </c>
      <c r="CH836" s="342">
        <f t="shared" ca="1" si="742"/>
        <v>0</v>
      </c>
    </row>
    <row r="837" spans="2:86" s="303" customFormat="1" outlineLevel="1">
      <c r="B837" s="303" t="str">
        <f t="shared" ca="1" si="745"/>
        <v>EP2 LP-D0 LP-S0 LP-M3</v>
      </c>
      <c r="C837" s="346">
        <f t="shared" si="748"/>
        <v>2</v>
      </c>
      <c r="D837" s="346">
        <f t="shared" si="748"/>
        <v>0</v>
      </c>
      <c r="E837" s="346">
        <f t="shared" ca="1" si="748"/>
        <v>0</v>
      </c>
      <c r="F837" s="346">
        <f t="shared" ca="1" si="748"/>
        <v>0</v>
      </c>
      <c r="G837" s="346">
        <f t="shared" ca="1" si="748"/>
        <v>2</v>
      </c>
      <c r="H837" s="346">
        <f t="shared" ca="1" si="748"/>
        <v>4</v>
      </c>
      <c r="I837" s="346">
        <f t="shared" ca="1" si="748"/>
        <v>3</v>
      </c>
      <c r="BM837" s="303">
        <v>175</v>
      </c>
      <c r="BN837" s="147">
        <f t="shared" si="722"/>
        <v>0</v>
      </c>
      <c r="BO837" s="148">
        <f t="shared" si="723"/>
        <v>0</v>
      </c>
      <c r="BP837" s="149">
        <f t="shared" ca="1" si="724"/>
        <v>0</v>
      </c>
      <c r="BQ837" s="345">
        <f t="shared" ca="1" si="725"/>
        <v>0</v>
      </c>
      <c r="BR837" s="344">
        <f t="shared" ca="1" si="726"/>
        <v>-0.04</v>
      </c>
      <c r="BS837" s="343">
        <f t="shared" ca="1" si="727"/>
        <v>0.08</v>
      </c>
      <c r="BT837" s="342">
        <f t="shared" ca="1" si="728"/>
        <v>0.04</v>
      </c>
      <c r="BU837" s="147">
        <f t="shared" si="729"/>
        <v>0</v>
      </c>
      <c r="BV837" s="148">
        <f t="shared" si="730"/>
        <v>0</v>
      </c>
      <c r="BW837" s="149">
        <f t="shared" ca="1" si="731"/>
        <v>0</v>
      </c>
      <c r="BX837" s="345">
        <f t="shared" ca="1" si="732"/>
        <v>0</v>
      </c>
      <c r="BY837" s="344">
        <f t="shared" ca="1" si="733"/>
        <v>-0.04</v>
      </c>
      <c r="BZ837" s="343">
        <f t="shared" ca="1" si="734"/>
        <v>0.08</v>
      </c>
      <c r="CA837" s="342">
        <f t="shared" ca="1" si="735"/>
        <v>0.04</v>
      </c>
      <c r="CB837" s="147">
        <f t="shared" si="736"/>
        <v>0</v>
      </c>
      <c r="CC837" s="148">
        <f t="shared" si="737"/>
        <v>0</v>
      </c>
      <c r="CD837" s="149">
        <f t="shared" ca="1" si="738"/>
        <v>0</v>
      </c>
      <c r="CE837" s="345">
        <f t="shared" ca="1" si="739"/>
        <v>0</v>
      </c>
      <c r="CF837" s="344">
        <f t="shared" ca="1" si="740"/>
        <v>-0.04</v>
      </c>
      <c r="CG837" s="343">
        <f t="shared" ca="1" si="741"/>
        <v>0.08</v>
      </c>
      <c r="CH837" s="342">
        <f t="shared" ca="1" si="742"/>
        <v>0.04</v>
      </c>
    </row>
    <row r="838" spans="2:86" s="303" customFormat="1" outlineLevel="1">
      <c r="B838" s="303" t="str">
        <f t="shared" ca="1" si="745"/>
        <v>EP2 LP-D0 LP-S0 LP-M4</v>
      </c>
      <c r="C838" s="346">
        <f t="shared" si="748"/>
        <v>2</v>
      </c>
      <c r="D838" s="346">
        <f t="shared" si="748"/>
        <v>0</v>
      </c>
      <c r="E838" s="346">
        <f t="shared" ca="1" si="748"/>
        <v>0</v>
      </c>
      <c r="F838" s="346">
        <f t="shared" ca="1" si="748"/>
        <v>0</v>
      </c>
      <c r="G838" s="346">
        <f t="shared" ca="1" si="748"/>
        <v>2</v>
      </c>
      <c r="H838" s="346">
        <f t="shared" ca="1" si="748"/>
        <v>4</v>
      </c>
      <c r="I838" s="346">
        <f t="shared" ca="1" si="748"/>
        <v>4</v>
      </c>
      <c r="BM838" s="303">
        <v>176</v>
      </c>
      <c r="BN838" s="147">
        <f t="shared" si="722"/>
        <v>0</v>
      </c>
      <c r="BO838" s="148">
        <f t="shared" si="723"/>
        <v>0</v>
      </c>
      <c r="BP838" s="149">
        <f t="shared" ca="1" si="724"/>
        <v>0</v>
      </c>
      <c r="BQ838" s="345">
        <f t="shared" ca="1" si="725"/>
        <v>0</v>
      </c>
      <c r="BR838" s="344">
        <f t="shared" ca="1" si="726"/>
        <v>-0.04</v>
      </c>
      <c r="BS838" s="343">
        <f t="shared" ca="1" si="727"/>
        <v>0.08</v>
      </c>
      <c r="BT838" s="342">
        <f t="shared" ca="1" si="728"/>
        <v>0.08</v>
      </c>
      <c r="BU838" s="147">
        <f t="shared" si="729"/>
        <v>0</v>
      </c>
      <c r="BV838" s="148">
        <f t="shared" si="730"/>
        <v>0</v>
      </c>
      <c r="BW838" s="149">
        <f t="shared" ca="1" si="731"/>
        <v>0</v>
      </c>
      <c r="BX838" s="345">
        <f t="shared" ca="1" si="732"/>
        <v>0</v>
      </c>
      <c r="BY838" s="344">
        <f t="shared" ca="1" si="733"/>
        <v>-0.04</v>
      </c>
      <c r="BZ838" s="343">
        <f t="shared" ca="1" si="734"/>
        <v>0.08</v>
      </c>
      <c r="CA838" s="342">
        <f t="shared" ca="1" si="735"/>
        <v>0.08</v>
      </c>
      <c r="CB838" s="147">
        <f t="shared" si="736"/>
        <v>0</v>
      </c>
      <c r="CC838" s="148">
        <f t="shared" si="737"/>
        <v>0</v>
      </c>
      <c r="CD838" s="149">
        <f t="shared" ca="1" si="738"/>
        <v>0</v>
      </c>
      <c r="CE838" s="345">
        <f t="shared" ca="1" si="739"/>
        <v>0</v>
      </c>
      <c r="CF838" s="344">
        <f t="shared" ca="1" si="740"/>
        <v>-0.04</v>
      </c>
      <c r="CG838" s="343">
        <f t="shared" ca="1" si="741"/>
        <v>0.08</v>
      </c>
      <c r="CH838" s="342">
        <f t="shared" ca="1" si="742"/>
        <v>0.08</v>
      </c>
    </row>
    <row r="839" spans="2:86" s="303" customFormat="1" outlineLevel="1">
      <c r="B839" s="303" t="str">
        <f t="shared" ca="1" si="745"/>
        <v>EP2 LP-D0 LP-S0 LP-M1</v>
      </c>
      <c r="C839" s="346">
        <f t="shared" si="748"/>
        <v>2</v>
      </c>
      <c r="D839" s="346">
        <f t="shared" si="748"/>
        <v>0</v>
      </c>
      <c r="E839" s="346">
        <f t="shared" ca="1" si="748"/>
        <v>0</v>
      </c>
      <c r="F839" s="346">
        <f t="shared" ca="1" si="748"/>
        <v>0</v>
      </c>
      <c r="G839" s="346">
        <f t="shared" ca="1" si="748"/>
        <v>3</v>
      </c>
      <c r="H839" s="346">
        <f t="shared" ca="1" si="748"/>
        <v>1</v>
      </c>
      <c r="I839" s="346">
        <f t="shared" ca="1" si="748"/>
        <v>1</v>
      </c>
      <c r="BM839" s="303">
        <v>177</v>
      </c>
      <c r="BN839" s="147">
        <f t="shared" si="722"/>
        <v>0</v>
      </c>
      <c r="BO839" s="148">
        <f t="shared" si="723"/>
        <v>0</v>
      </c>
      <c r="BP839" s="149">
        <f t="shared" ca="1" si="724"/>
        <v>0</v>
      </c>
      <c r="BQ839" s="345">
        <f t="shared" ca="1" si="725"/>
        <v>0</v>
      </c>
      <c r="BR839" s="344">
        <f t="shared" ca="1" si="726"/>
        <v>0</v>
      </c>
      <c r="BS839" s="343">
        <f t="shared" ca="1" si="727"/>
        <v>-0.05</v>
      </c>
      <c r="BT839" s="342">
        <f t="shared" ca="1" si="728"/>
        <v>-0.05</v>
      </c>
      <c r="BU839" s="147">
        <f t="shared" si="729"/>
        <v>0</v>
      </c>
      <c r="BV839" s="148">
        <f t="shared" si="730"/>
        <v>0</v>
      </c>
      <c r="BW839" s="149">
        <f t="shared" ca="1" si="731"/>
        <v>0</v>
      </c>
      <c r="BX839" s="345">
        <f t="shared" ca="1" si="732"/>
        <v>0</v>
      </c>
      <c r="BY839" s="344">
        <f t="shared" ca="1" si="733"/>
        <v>0</v>
      </c>
      <c r="BZ839" s="343">
        <f t="shared" ca="1" si="734"/>
        <v>-0.05</v>
      </c>
      <c r="CA839" s="342">
        <f t="shared" ca="1" si="735"/>
        <v>-0.05</v>
      </c>
      <c r="CB839" s="147">
        <f t="shared" si="736"/>
        <v>0</v>
      </c>
      <c r="CC839" s="148">
        <f t="shared" si="737"/>
        <v>0</v>
      </c>
      <c r="CD839" s="149">
        <f t="shared" ca="1" si="738"/>
        <v>0</v>
      </c>
      <c r="CE839" s="345">
        <f t="shared" ca="1" si="739"/>
        <v>0</v>
      </c>
      <c r="CF839" s="344">
        <f t="shared" ca="1" si="740"/>
        <v>0</v>
      </c>
      <c r="CG839" s="343">
        <f t="shared" ca="1" si="741"/>
        <v>-0.05</v>
      </c>
      <c r="CH839" s="342">
        <f t="shared" ca="1" si="742"/>
        <v>-0.05</v>
      </c>
    </row>
    <row r="840" spans="2:86" s="303" customFormat="1" outlineLevel="1">
      <c r="B840" s="303" t="str">
        <f t="shared" ca="1" si="745"/>
        <v>EP2 LP-D0 LP-S0 LP-M2</v>
      </c>
      <c r="C840" s="346">
        <f t="shared" si="748"/>
        <v>2</v>
      </c>
      <c r="D840" s="346">
        <f t="shared" si="748"/>
        <v>0</v>
      </c>
      <c r="E840" s="346">
        <f t="shared" ca="1" si="748"/>
        <v>0</v>
      </c>
      <c r="F840" s="346">
        <f t="shared" ca="1" si="748"/>
        <v>0</v>
      </c>
      <c r="G840" s="346">
        <f t="shared" ca="1" si="748"/>
        <v>3</v>
      </c>
      <c r="H840" s="346">
        <f t="shared" ca="1" si="748"/>
        <v>1</v>
      </c>
      <c r="I840" s="346">
        <f t="shared" ca="1" si="748"/>
        <v>2</v>
      </c>
      <c r="BM840" s="303">
        <v>178</v>
      </c>
      <c r="BN840" s="147">
        <f t="shared" si="722"/>
        <v>0</v>
      </c>
      <c r="BO840" s="148">
        <f t="shared" si="723"/>
        <v>0</v>
      </c>
      <c r="BP840" s="149">
        <f t="shared" ca="1" si="724"/>
        <v>0</v>
      </c>
      <c r="BQ840" s="345">
        <f t="shared" ca="1" si="725"/>
        <v>0</v>
      </c>
      <c r="BR840" s="344">
        <f t="shared" ca="1" si="726"/>
        <v>0</v>
      </c>
      <c r="BS840" s="343">
        <f t="shared" ca="1" si="727"/>
        <v>-0.05</v>
      </c>
      <c r="BT840" s="342">
        <f t="shared" ca="1" si="728"/>
        <v>0</v>
      </c>
      <c r="BU840" s="147">
        <f t="shared" si="729"/>
        <v>0</v>
      </c>
      <c r="BV840" s="148">
        <f t="shared" si="730"/>
        <v>0</v>
      </c>
      <c r="BW840" s="149">
        <f t="shared" ca="1" si="731"/>
        <v>0</v>
      </c>
      <c r="BX840" s="345">
        <f t="shared" ca="1" si="732"/>
        <v>0</v>
      </c>
      <c r="BY840" s="344">
        <f t="shared" ca="1" si="733"/>
        <v>0</v>
      </c>
      <c r="BZ840" s="343">
        <f t="shared" ca="1" si="734"/>
        <v>-0.05</v>
      </c>
      <c r="CA840" s="342">
        <f t="shared" ca="1" si="735"/>
        <v>0</v>
      </c>
      <c r="CB840" s="147">
        <f t="shared" si="736"/>
        <v>0</v>
      </c>
      <c r="CC840" s="148">
        <f t="shared" si="737"/>
        <v>0</v>
      </c>
      <c r="CD840" s="149">
        <f t="shared" ca="1" si="738"/>
        <v>0</v>
      </c>
      <c r="CE840" s="345">
        <f t="shared" ca="1" si="739"/>
        <v>0</v>
      </c>
      <c r="CF840" s="344">
        <f t="shared" ca="1" si="740"/>
        <v>0</v>
      </c>
      <c r="CG840" s="343">
        <f t="shared" ca="1" si="741"/>
        <v>-0.05</v>
      </c>
      <c r="CH840" s="342">
        <f t="shared" ca="1" si="742"/>
        <v>0</v>
      </c>
    </row>
    <row r="841" spans="2:86" s="303" customFormat="1" outlineLevel="1">
      <c r="B841" s="303" t="str">
        <f t="shared" ca="1" si="745"/>
        <v>EP2 LP-D0 LP-S0 LP-M3</v>
      </c>
      <c r="C841" s="346">
        <f t="shared" si="748"/>
        <v>2</v>
      </c>
      <c r="D841" s="346">
        <f t="shared" si="748"/>
        <v>0</v>
      </c>
      <c r="E841" s="346">
        <f t="shared" ca="1" si="748"/>
        <v>0</v>
      </c>
      <c r="F841" s="346">
        <f t="shared" ca="1" si="748"/>
        <v>0</v>
      </c>
      <c r="G841" s="346">
        <f t="shared" ca="1" si="748"/>
        <v>3</v>
      </c>
      <c r="H841" s="346">
        <f t="shared" ca="1" si="748"/>
        <v>1</v>
      </c>
      <c r="I841" s="346">
        <f t="shared" ca="1" si="748"/>
        <v>3</v>
      </c>
      <c r="BM841" s="303">
        <v>179</v>
      </c>
      <c r="BN841" s="147">
        <f t="shared" si="722"/>
        <v>0</v>
      </c>
      <c r="BO841" s="148">
        <f t="shared" si="723"/>
        <v>0</v>
      </c>
      <c r="BP841" s="149">
        <f t="shared" ca="1" si="724"/>
        <v>0</v>
      </c>
      <c r="BQ841" s="345">
        <f t="shared" ca="1" si="725"/>
        <v>0</v>
      </c>
      <c r="BR841" s="344">
        <f t="shared" ca="1" si="726"/>
        <v>0</v>
      </c>
      <c r="BS841" s="343">
        <f t="shared" ca="1" si="727"/>
        <v>-0.05</v>
      </c>
      <c r="BT841" s="342">
        <f t="shared" ca="1" si="728"/>
        <v>0.04</v>
      </c>
      <c r="BU841" s="147">
        <f t="shared" si="729"/>
        <v>0</v>
      </c>
      <c r="BV841" s="148">
        <f t="shared" si="730"/>
        <v>0</v>
      </c>
      <c r="BW841" s="149">
        <f t="shared" ca="1" si="731"/>
        <v>0</v>
      </c>
      <c r="BX841" s="345">
        <f t="shared" ca="1" si="732"/>
        <v>0</v>
      </c>
      <c r="BY841" s="344">
        <f t="shared" ca="1" si="733"/>
        <v>0</v>
      </c>
      <c r="BZ841" s="343">
        <f t="shared" ca="1" si="734"/>
        <v>-0.05</v>
      </c>
      <c r="CA841" s="342">
        <f t="shared" ca="1" si="735"/>
        <v>0.04</v>
      </c>
      <c r="CB841" s="147">
        <f t="shared" si="736"/>
        <v>0</v>
      </c>
      <c r="CC841" s="148">
        <f t="shared" si="737"/>
        <v>0</v>
      </c>
      <c r="CD841" s="149">
        <f t="shared" ca="1" si="738"/>
        <v>0</v>
      </c>
      <c r="CE841" s="345">
        <f t="shared" ca="1" si="739"/>
        <v>0</v>
      </c>
      <c r="CF841" s="344">
        <f t="shared" ca="1" si="740"/>
        <v>0</v>
      </c>
      <c r="CG841" s="343">
        <f t="shared" ca="1" si="741"/>
        <v>-0.05</v>
      </c>
      <c r="CH841" s="342">
        <f t="shared" ca="1" si="742"/>
        <v>0.04</v>
      </c>
    </row>
    <row r="842" spans="2:86" s="303" customFormat="1" outlineLevel="1">
      <c r="B842" s="303" t="str">
        <f t="shared" ca="1" si="745"/>
        <v>EP2 LP-D0 LP-S0 LP-M4</v>
      </c>
      <c r="C842" s="346">
        <f t="shared" si="748"/>
        <v>2</v>
      </c>
      <c r="D842" s="346">
        <f t="shared" si="748"/>
        <v>0</v>
      </c>
      <c r="E842" s="346">
        <f t="shared" ca="1" si="748"/>
        <v>0</v>
      </c>
      <c r="F842" s="346">
        <f t="shared" ca="1" si="748"/>
        <v>0</v>
      </c>
      <c r="G842" s="346">
        <f t="shared" ca="1" si="748"/>
        <v>3</v>
      </c>
      <c r="H842" s="346">
        <f t="shared" ca="1" si="748"/>
        <v>1</v>
      </c>
      <c r="I842" s="346">
        <f t="shared" ca="1" si="748"/>
        <v>4</v>
      </c>
      <c r="BM842" s="303">
        <v>180</v>
      </c>
      <c r="BN842" s="147">
        <f t="shared" si="722"/>
        <v>0</v>
      </c>
      <c r="BO842" s="148">
        <f t="shared" si="723"/>
        <v>0</v>
      </c>
      <c r="BP842" s="149">
        <f t="shared" ca="1" si="724"/>
        <v>0</v>
      </c>
      <c r="BQ842" s="345">
        <f t="shared" ca="1" si="725"/>
        <v>0</v>
      </c>
      <c r="BR842" s="344">
        <f t="shared" ca="1" si="726"/>
        <v>0</v>
      </c>
      <c r="BS842" s="343">
        <f t="shared" ca="1" si="727"/>
        <v>-0.05</v>
      </c>
      <c r="BT842" s="342">
        <f t="shared" ca="1" si="728"/>
        <v>0.08</v>
      </c>
      <c r="BU842" s="147">
        <f t="shared" si="729"/>
        <v>0</v>
      </c>
      <c r="BV842" s="148">
        <f t="shared" si="730"/>
        <v>0</v>
      </c>
      <c r="BW842" s="149">
        <f t="shared" ca="1" si="731"/>
        <v>0</v>
      </c>
      <c r="BX842" s="345">
        <f t="shared" ca="1" si="732"/>
        <v>0</v>
      </c>
      <c r="BY842" s="344">
        <f t="shared" ca="1" si="733"/>
        <v>0</v>
      </c>
      <c r="BZ842" s="343">
        <f t="shared" ca="1" si="734"/>
        <v>-0.05</v>
      </c>
      <c r="CA842" s="342">
        <f t="shared" ca="1" si="735"/>
        <v>0.08</v>
      </c>
      <c r="CB842" s="147">
        <f t="shared" si="736"/>
        <v>0</v>
      </c>
      <c r="CC842" s="148">
        <f t="shared" si="737"/>
        <v>0</v>
      </c>
      <c r="CD842" s="149">
        <f t="shared" ca="1" si="738"/>
        <v>0</v>
      </c>
      <c r="CE842" s="345">
        <f t="shared" ca="1" si="739"/>
        <v>0</v>
      </c>
      <c r="CF842" s="344">
        <f t="shared" ca="1" si="740"/>
        <v>0</v>
      </c>
      <c r="CG842" s="343">
        <f t="shared" ca="1" si="741"/>
        <v>-0.05</v>
      </c>
      <c r="CH842" s="342">
        <f t="shared" ca="1" si="742"/>
        <v>0.08</v>
      </c>
    </row>
    <row r="843" spans="2:86" s="303" customFormat="1" outlineLevel="1">
      <c r="B843" s="303" t="str">
        <f t="shared" ca="1" si="745"/>
        <v>EP2 LP-D0 LP-S0 LP-M1</v>
      </c>
      <c r="C843" s="346">
        <f t="shared" ref="C843:I852" si="749">C443</f>
        <v>2</v>
      </c>
      <c r="D843" s="346">
        <f t="shared" si="749"/>
        <v>0</v>
      </c>
      <c r="E843" s="346">
        <f t="shared" ca="1" si="749"/>
        <v>0</v>
      </c>
      <c r="F843" s="346">
        <f t="shared" ca="1" si="749"/>
        <v>0</v>
      </c>
      <c r="G843" s="346">
        <f t="shared" ca="1" si="749"/>
        <v>3</v>
      </c>
      <c r="H843" s="346">
        <f t="shared" ca="1" si="749"/>
        <v>2</v>
      </c>
      <c r="I843" s="346">
        <f t="shared" ca="1" si="749"/>
        <v>1</v>
      </c>
      <c r="BM843" s="303">
        <v>181</v>
      </c>
      <c r="BN843" s="147">
        <f t="shared" si="722"/>
        <v>0</v>
      </c>
      <c r="BO843" s="148">
        <f t="shared" si="723"/>
        <v>0</v>
      </c>
      <c r="BP843" s="149">
        <f t="shared" ca="1" si="724"/>
        <v>0</v>
      </c>
      <c r="BQ843" s="345">
        <f t="shared" ca="1" si="725"/>
        <v>0</v>
      </c>
      <c r="BR843" s="344">
        <f t="shared" ca="1" si="726"/>
        <v>0</v>
      </c>
      <c r="BS843" s="343">
        <f t="shared" ca="1" si="727"/>
        <v>0</v>
      </c>
      <c r="BT843" s="342">
        <f t="shared" ca="1" si="728"/>
        <v>-0.05</v>
      </c>
      <c r="BU843" s="147">
        <f t="shared" si="729"/>
        <v>0</v>
      </c>
      <c r="BV843" s="148">
        <f t="shared" si="730"/>
        <v>0</v>
      </c>
      <c r="BW843" s="149">
        <f t="shared" ca="1" si="731"/>
        <v>0</v>
      </c>
      <c r="BX843" s="345">
        <f t="shared" ca="1" si="732"/>
        <v>0</v>
      </c>
      <c r="BY843" s="344">
        <f t="shared" ca="1" si="733"/>
        <v>0</v>
      </c>
      <c r="BZ843" s="343">
        <f t="shared" ca="1" si="734"/>
        <v>0</v>
      </c>
      <c r="CA843" s="342">
        <f t="shared" ca="1" si="735"/>
        <v>-0.05</v>
      </c>
      <c r="CB843" s="147">
        <f t="shared" si="736"/>
        <v>0</v>
      </c>
      <c r="CC843" s="148">
        <f t="shared" si="737"/>
        <v>0</v>
      </c>
      <c r="CD843" s="149">
        <f t="shared" ca="1" si="738"/>
        <v>0</v>
      </c>
      <c r="CE843" s="345">
        <f t="shared" ca="1" si="739"/>
        <v>0</v>
      </c>
      <c r="CF843" s="344">
        <f t="shared" ca="1" si="740"/>
        <v>0</v>
      </c>
      <c r="CG843" s="343">
        <f t="shared" ca="1" si="741"/>
        <v>0</v>
      </c>
      <c r="CH843" s="342">
        <f t="shared" ca="1" si="742"/>
        <v>-0.05</v>
      </c>
    </row>
    <row r="844" spans="2:86" s="303" customFormat="1" outlineLevel="1">
      <c r="B844" s="303" t="str">
        <f t="shared" ca="1" si="745"/>
        <v>EP2 LP-D0 LP-S0 LP-M2</v>
      </c>
      <c r="C844" s="346">
        <f t="shared" si="749"/>
        <v>2</v>
      </c>
      <c r="D844" s="346">
        <f t="shared" si="749"/>
        <v>0</v>
      </c>
      <c r="E844" s="346">
        <f t="shared" ca="1" si="749"/>
        <v>0</v>
      </c>
      <c r="F844" s="346">
        <f t="shared" ca="1" si="749"/>
        <v>0</v>
      </c>
      <c r="G844" s="346">
        <f t="shared" ca="1" si="749"/>
        <v>3</v>
      </c>
      <c r="H844" s="346">
        <f t="shared" ca="1" si="749"/>
        <v>2</v>
      </c>
      <c r="I844" s="346">
        <f t="shared" ca="1" si="749"/>
        <v>2</v>
      </c>
      <c r="BM844" s="303">
        <v>182</v>
      </c>
      <c r="BN844" s="147">
        <f t="shared" si="722"/>
        <v>0</v>
      </c>
      <c r="BO844" s="148">
        <f t="shared" si="723"/>
        <v>0</v>
      </c>
      <c r="BP844" s="149">
        <f t="shared" ca="1" si="724"/>
        <v>0</v>
      </c>
      <c r="BQ844" s="345">
        <f t="shared" ca="1" si="725"/>
        <v>0</v>
      </c>
      <c r="BR844" s="344">
        <f t="shared" ca="1" si="726"/>
        <v>0</v>
      </c>
      <c r="BS844" s="343">
        <f t="shared" ca="1" si="727"/>
        <v>0</v>
      </c>
      <c r="BT844" s="342">
        <f t="shared" ca="1" si="728"/>
        <v>0</v>
      </c>
      <c r="BU844" s="147">
        <f t="shared" si="729"/>
        <v>0</v>
      </c>
      <c r="BV844" s="148">
        <f t="shared" si="730"/>
        <v>0</v>
      </c>
      <c r="BW844" s="149">
        <f t="shared" ca="1" si="731"/>
        <v>0</v>
      </c>
      <c r="BX844" s="345">
        <f t="shared" ca="1" si="732"/>
        <v>0</v>
      </c>
      <c r="BY844" s="344">
        <f t="shared" ca="1" si="733"/>
        <v>0</v>
      </c>
      <c r="BZ844" s="343">
        <f t="shared" ca="1" si="734"/>
        <v>0</v>
      </c>
      <c r="CA844" s="342">
        <f t="shared" ca="1" si="735"/>
        <v>0</v>
      </c>
      <c r="CB844" s="147">
        <f t="shared" si="736"/>
        <v>0</v>
      </c>
      <c r="CC844" s="148">
        <f t="shared" si="737"/>
        <v>0</v>
      </c>
      <c r="CD844" s="149">
        <f t="shared" ca="1" si="738"/>
        <v>0</v>
      </c>
      <c r="CE844" s="345">
        <f t="shared" ca="1" si="739"/>
        <v>0</v>
      </c>
      <c r="CF844" s="344">
        <f t="shared" ca="1" si="740"/>
        <v>0</v>
      </c>
      <c r="CG844" s="343">
        <f t="shared" ca="1" si="741"/>
        <v>0</v>
      </c>
      <c r="CH844" s="342">
        <f t="shared" ca="1" si="742"/>
        <v>0</v>
      </c>
    </row>
    <row r="845" spans="2:86" s="303" customFormat="1" outlineLevel="1">
      <c r="B845" s="303" t="str">
        <f t="shared" ca="1" si="745"/>
        <v>EP2 LP-D0 LP-S0 LP-M3</v>
      </c>
      <c r="C845" s="346">
        <f t="shared" si="749"/>
        <v>2</v>
      </c>
      <c r="D845" s="346">
        <f t="shared" si="749"/>
        <v>0</v>
      </c>
      <c r="E845" s="346">
        <f t="shared" ca="1" si="749"/>
        <v>0</v>
      </c>
      <c r="F845" s="346">
        <f t="shared" ca="1" si="749"/>
        <v>0</v>
      </c>
      <c r="G845" s="346">
        <f t="shared" ca="1" si="749"/>
        <v>3</v>
      </c>
      <c r="H845" s="346">
        <f t="shared" ca="1" si="749"/>
        <v>2</v>
      </c>
      <c r="I845" s="346">
        <f t="shared" ca="1" si="749"/>
        <v>3</v>
      </c>
      <c r="BM845" s="303">
        <v>183</v>
      </c>
      <c r="BN845" s="147">
        <f t="shared" si="722"/>
        <v>0</v>
      </c>
      <c r="BO845" s="148">
        <f t="shared" si="723"/>
        <v>0</v>
      </c>
      <c r="BP845" s="149">
        <f t="shared" ca="1" si="724"/>
        <v>0</v>
      </c>
      <c r="BQ845" s="345">
        <f t="shared" ca="1" si="725"/>
        <v>0</v>
      </c>
      <c r="BR845" s="344">
        <f t="shared" ca="1" si="726"/>
        <v>0</v>
      </c>
      <c r="BS845" s="343">
        <f t="shared" ca="1" si="727"/>
        <v>0</v>
      </c>
      <c r="BT845" s="342">
        <f t="shared" ca="1" si="728"/>
        <v>0.04</v>
      </c>
      <c r="BU845" s="147">
        <f t="shared" si="729"/>
        <v>0</v>
      </c>
      <c r="BV845" s="148">
        <f t="shared" si="730"/>
        <v>0</v>
      </c>
      <c r="BW845" s="149">
        <f t="shared" ca="1" si="731"/>
        <v>0</v>
      </c>
      <c r="BX845" s="345">
        <f t="shared" ca="1" si="732"/>
        <v>0</v>
      </c>
      <c r="BY845" s="344">
        <f t="shared" ca="1" si="733"/>
        <v>0</v>
      </c>
      <c r="BZ845" s="343">
        <f t="shared" ca="1" si="734"/>
        <v>0</v>
      </c>
      <c r="CA845" s="342">
        <f t="shared" ca="1" si="735"/>
        <v>0.04</v>
      </c>
      <c r="CB845" s="147">
        <f t="shared" si="736"/>
        <v>0</v>
      </c>
      <c r="CC845" s="148">
        <f t="shared" si="737"/>
        <v>0</v>
      </c>
      <c r="CD845" s="149">
        <f t="shared" ca="1" si="738"/>
        <v>0</v>
      </c>
      <c r="CE845" s="345">
        <f t="shared" ca="1" si="739"/>
        <v>0</v>
      </c>
      <c r="CF845" s="344">
        <f t="shared" ca="1" si="740"/>
        <v>0</v>
      </c>
      <c r="CG845" s="343">
        <f t="shared" ca="1" si="741"/>
        <v>0</v>
      </c>
      <c r="CH845" s="342">
        <f t="shared" ca="1" si="742"/>
        <v>0.04</v>
      </c>
    </row>
    <row r="846" spans="2:86" s="303" customFormat="1" outlineLevel="1">
      <c r="B846" s="303" t="str">
        <f t="shared" ca="1" si="745"/>
        <v>EP2 LP-D0 LP-S0 LP-M4</v>
      </c>
      <c r="C846" s="346">
        <f t="shared" si="749"/>
        <v>2</v>
      </c>
      <c r="D846" s="346">
        <f t="shared" si="749"/>
        <v>0</v>
      </c>
      <c r="E846" s="346">
        <f t="shared" ca="1" si="749"/>
        <v>0</v>
      </c>
      <c r="F846" s="346">
        <f t="shared" ca="1" si="749"/>
        <v>0</v>
      </c>
      <c r="G846" s="346">
        <f t="shared" ca="1" si="749"/>
        <v>3</v>
      </c>
      <c r="H846" s="346">
        <f t="shared" ca="1" si="749"/>
        <v>2</v>
      </c>
      <c r="I846" s="346">
        <f t="shared" ca="1" si="749"/>
        <v>4</v>
      </c>
      <c r="BM846" s="303">
        <v>184</v>
      </c>
      <c r="BN846" s="147">
        <f t="shared" si="722"/>
        <v>0</v>
      </c>
      <c r="BO846" s="148">
        <f t="shared" si="723"/>
        <v>0</v>
      </c>
      <c r="BP846" s="149">
        <f t="shared" ca="1" si="724"/>
        <v>0</v>
      </c>
      <c r="BQ846" s="345">
        <f t="shared" ca="1" si="725"/>
        <v>0</v>
      </c>
      <c r="BR846" s="344">
        <f t="shared" ca="1" si="726"/>
        <v>0</v>
      </c>
      <c r="BS846" s="343">
        <f t="shared" ca="1" si="727"/>
        <v>0</v>
      </c>
      <c r="BT846" s="342">
        <f t="shared" ca="1" si="728"/>
        <v>0.08</v>
      </c>
      <c r="BU846" s="147">
        <f t="shared" si="729"/>
        <v>0</v>
      </c>
      <c r="BV846" s="148">
        <f t="shared" si="730"/>
        <v>0</v>
      </c>
      <c r="BW846" s="149">
        <f t="shared" ca="1" si="731"/>
        <v>0</v>
      </c>
      <c r="BX846" s="345">
        <f t="shared" ca="1" si="732"/>
        <v>0</v>
      </c>
      <c r="BY846" s="344">
        <f t="shared" ca="1" si="733"/>
        <v>0</v>
      </c>
      <c r="BZ846" s="343">
        <f t="shared" ca="1" si="734"/>
        <v>0</v>
      </c>
      <c r="CA846" s="342">
        <f t="shared" ca="1" si="735"/>
        <v>0.08</v>
      </c>
      <c r="CB846" s="147">
        <f t="shared" si="736"/>
        <v>0</v>
      </c>
      <c r="CC846" s="148">
        <f t="shared" si="737"/>
        <v>0</v>
      </c>
      <c r="CD846" s="149">
        <f t="shared" ca="1" si="738"/>
        <v>0</v>
      </c>
      <c r="CE846" s="345">
        <f t="shared" ca="1" si="739"/>
        <v>0</v>
      </c>
      <c r="CF846" s="344">
        <f t="shared" ca="1" si="740"/>
        <v>0</v>
      </c>
      <c r="CG846" s="343">
        <f t="shared" ca="1" si="741"/>
        <v>0</v>
      </c>
      <c r="CH846" s="342">
        <f t="shared" ca="1" si="742"/>
        <v>0.08</v>
      </c>
    </row>
    <row r="847" spans="2:86" s="303" customFormat="1" outlineLevel="1">
      <c r="B847" s="303" t="str">
        <f t="shared" ca="1" si="745"/>
        <v>EP2 LP-D0 LP-S0 LP-M1</v>
      </c>
      <c r="C847" s="346">
        <f t="shared" si="749"/>
        <v>2</v>
      </c>
      <c r="D847" s="346">
        <f t="shared" si="749"/>
        <v>0</v>
      </c>
      <c r="E847" s="346">
        <f t="shared" ca="1" si="749"/>
        <v>0</v>
      </c>
      <c r="F847" s="346">
        <f t="shared" ca="1" si="749"/>
        <v>0</v>
      </c>
      <c r="G847" s="346">
        <f t="shared" ca="1" si="749"/>
        <v>3</v>
      </c>
      <c r="H847" s="346">
        <f t="shared" ca="1" si="749"/>
        <v>3</v>
      </c>
      <c r="I847" s="346">
        <f t="shared" ca="1" si="749"/>
        <v>1</v>
      </c>
      <c r="BM847" s="303">
        <v>185</v>
      </c>
      <c r="BN847" s="147">
        <f t="shared" si="722"/>
        <v>0</v>
      </c>
      <c r="BO847" s="148">
        <f t="shared" si="723"/>
        <v>0</v>
      </c>
      <c r="BP847" s="149">
        <f t="shared" ca="1" si="724"/>
        <v>0</v>
      </c>
      <c r="BQ847" s="345">
        <f t="shared" ca="1" si="725"/>
        <v>0</v>
      </c>
      <c r="BR847" s="344">
        <f t="shared" ca="1" si="726"/>
        <v>0</v>
      </c>
      <c r="BS847" s="343">
        <f t="shared" ca="1" si="727"/>
        <v>0.04</v>
      </c>
      <c r="BT847" s="342">
        <f t="shared" ca="1" si="728"/>
        <v>-0.05</v>
      </c>
      <c r="BU847" s="147">
        <f t="shared" si="729"/>
        <v>0</v>
      </c>
      <c r="BV847" s="148">
        <f t="shared" si="730"/>
        <v>0</v>
      </c>
      <c r="BW847" s="149">
        <f t="shared" ca="1" si="731"/>
        <v>0</v>
      </c>
      <c r="BX847" s="345">
        <f t="shared" ca="1" si="732"/>
        <v>0</v>
      </c>
      <c r="BY847" s="344">
        <f t="shared" ca="1" si="733"/>
        <v>0</v>
      </c>
      <c r="BZ847" s="343">
        <f t="shared" ca="1" si="734"/>
        <v>0.04</v>
      </c>
      <c r="CA847" s="342">
        <f t="shared" ca="1" si="735"/>
        <v>-0.05</v>
      </c>
      <c r="CB847" s="147">
        <f t="shared" si="736"/>
        <v>0</v>
      </c>
      <c r="CC847" s="148">
        <f t="shared" si="737"/>
        <v>0</v>
      </c>
      <c r="CD847" s="149">
        <f t="shared" ca="1" si="738"/>
        <v>0</v>
      </c>
      <c r="CE847" s="345">
        <f t="shared" ca="1" si="739"/>
        <v>0</v>
      </c>
      <c r="CF847" s="344">
        <f t="shared" ca="1" si="740"/>
        <v>0</v>
      </c>
      <c r="CG847" s="343">
        <f t="shared" ca="1" si="741"/>
        <v>0.04</v>
      </c>
      <c r="CH847" s="342">
        <f t="shared" ca="1" si="742"/>
        <v>-0.05</v>
      </c>
    </row>
    <row r="848" spans="2:86" s="303" customFormat="1" outlineLevel="1">
      <c r="B848" s="303" t="str">
        <f t="shared" ca="1" si="745"/>
        <v>EP2 LP-D0 LP-S0 LP-M2</v>
      </c>
      <c r="C848" s="346">
        <f t="shared" si="749"/>
        <v>2</v>
      </c>
      <c r="D848" s="346">
        <f t="shared" si="749"/>
        <v>0</v>
      </c>
      <c r="E848" s="346">
        <f t="shared" ca="1" si="749"/>
        <v>0</v>
      </c>
      <c r="F848" s="346">
        <f t="shared" ca="1" si="749"/>
        <v>0</v>
      </c>
      <c r="G848" s="346">
        <f t="shared" ca="1" si="749"/>
        <v>3</v>
      </c>
      <c r="H848" s="346">
        <f t="shared" ca="1" si="749"/>
        <v>3</v>
      </c>
      <c r="I848" s="346">
        <f t="shared" ca="1" si="749"/>
        <v>2</v>
      </c>
      <c r="BM848" s="303">
        <v>186</v>
      </c>
      <c r="BN848" s="147">
        <f t="shared" si="722"/>
        <v>0</v>
      </c>
      <c r="BO848" s="148">
        <f t="shared" si="723"/>
        <v>0</v>
      </c>
      <c r="BP848" s="149">
        <f t="shared" ca="1" si="724"/>
        <v>0</v>
      </c>
      <c r="BQ848" s="345">
        <f t="shared" ca="1" si="725"/>
        <v>0</v>
      </c>
      <c r="BR848" s="344">
        <f t="shared" ca="1" si="726"/>
        <v>0</v>
      </c>
      <c r="BS848" s="343">
        <f t="shared" ca="1" si="727"/>
        <v>0.04</v>
      </c>
      <c r="BT848" s="342">
        <f t="shared" ca="1" si="728"/>
        <v>0</v>
      </c>
      <c r="BU848" s="147">
        <f t="shared" si="729"/>
        <v>0</v>
      </c>
      <c r="BV848" s="148">
        <f t="shared" si="730"/>
        <v>0</v>
      </c>
      <c r="BW848" s="149">
        <f t="shared" ca="1" si="731"/>
        <v>0</v>
      </c>
      <c r="BX848" s="345">
        <f t="shared" ca="1" si="732"/>
        <v>0</v>
      </c>
      <c r="BY848" s="344">
        <f t="shared" ca="1" si="733"/>
        <v>0</v>
      </c>
      <c r="BZ848" s="343">
        <f t="shared" ca="1" si="734"/>
        <v>0.04</v>
      </c>
      <c r="CA848" s="342">
        <f t="shared" ca="1" si="735"/>
        <v>0</v>
      </c>
      <c r="CB848" s="147">
        <f t="shared" si="736"/>
        <v>0</v>
      </c>
      <c r="CC848" s="148">
        <f t="shared" si="737"/>
        <v>0</v>
      </c>
      <c r="CD848" s="149">
        <f t="shared" ca="1" si="738"/>
        <v>0</v>
      </c>
      <c r="CE848" s="345">
        <f t="shared" ca="1" si="739"/>
        <v>0</v>
      </c>
      <c r="CF848" s="344">
        <f t="shared" ca="1" si="740"/>
        <v>0</v>
      </c>
      <c r="CG848" s="343">
        <f t="shared" ca="1" si="741"/>
        <v>0.04</v>
      </c>
      <c r="CH848" s="342">
        <f t="shared" ca="1" si="742"/>
        <v>0</v>
      </c>
    </row>
    <row r="849" spans="2:86" s="303" customFormat="1" outlineLevel="1">
      <c r="B849" s="303" t="str">
        <f t="shared" ca="1" si="745"/>
        <v>EP2 LP-D0 LP-S0 LP-M3</v>
      </c>
      <c r="C849" s="346">
        <f t="shared" si="749"/>
        <v>2</v>
      </c>
      <c r="D849" s="346">
        <f t="shared" si="749"/>
        <v>0</v>
      </c>
      <c r="E849" s="346">
        <f t="shared" ca="1" si="749"/>
        <v>0</v>
      </c>
      <c r="F849" s="346">
        <f t="shared" ca="1" si="749"/>
        <v>0</v>
      </c>
      <c r="G849" s="346">
        <f t="shared" ca="1" si="749"/>
        <v>3</v>
      </c>
      <c r="H849" s="346">
        <f t="shared" ca="1" si="749"/>
        <v>3</v>
      </c>
      <c r="I849" s="346">
        <f t="shared" ca="1" si="749"/>
        <v>3</v>
      </c>
      <c r="BM849" s="303">
        <v>187</v>
      </c>
      <c r="BN849" s="147">
        <f t="shared" si="722"/>
        <v>0</v>
      </c>
      <c r="BO849" s="148">
        <f t="shared" si="723"/>
        <v>0</v>
      </c>
      <c r="BP849" s="149">
        <f t="shared" ca="1" si="724"/>
        <v>0</v>
      </c>
      <c r="BQ849" s="345">
        <f t="shared" ca="1" si="725"/>
        <v>0</v>
      </c>
      <c r="BR849" s="344">
        <f t="shared" ca="1" si="726"/>
        <v>0</v>
      </c>
      <c r="BS849" s="343">
        <f t="shared" ca="1" si="727"/>
        <v>0.04</v>
      </c>
      <c r="BT849" s="342">
        <f t="shared" ca="1" si="728"/>
        <v>0.04</v>
      </c>
      <c r="BU849" s="147">
        <f t="shared" si="729"/>
        <v>0</v>
      </c>
      <c r="BV849" s="148">
        <f t="shared" si="730"/>
        <v>0</v>
      </c>
      <c r="BW849" s="149">
        <f t="shared" ca="1" si="731"/>
        <v>0</v>
      </c>
      <c r="BX849" s="345">
        <f t="shared" ca="1" si="732"/>
        <v>0</v>
      </c>
      <c r="BY849" s="344">
        <f t="shared" ca="1" si="733"/>
        <v>0</v>
      </c>
      <c r="BZ849" s="343">
        <f t="shared" ca="1" si="734"/>
        <v>0.04</v>
      </c>
      <c r="CA849" s="342">
        <f t="shared" ca="1" si="735"/>
        <v>0.04</v>
      </c>
      <c r="CB849" s="147">
        <f t="shared" si="736"/>
        <v>0</v>
      </c>
      <c r="CC849" s="148">
        <f t="shared" si="737"/>
        <v>0</v>
      </c>
      <c r="CD849" s="149">
        <f t="shared" ca="1" si="738"/>
        <v>0</v>
      </c>
      <c r="CE849" s="345">
        <f t="shared" ca="1" si="739"/>
        <v>0</v>
      </c>
      <c r="CF849" s="344">
        <f t="shared" ca="1" si="740"/>
        <v>0</v>
      </c>
      <c r="CG849" s="343">
        <f t="shared" ca="1" si="741"/>
        <v>0.04</v>
      </c>
      <c r="CH849" s="342">
        <f t="shared" ca="1" si="742"/>
        <v>0.04</v>
      </c>
    </row>
    <row r="850" spans="2:86" s="303" customFormat="1" outlineLevel="1">
      <c r="B850" s="303" t="str">
        <f t="shared" ca="1" si="745"/>
        <v>EP2 LP-D0 LP-S0 LP-M4</v>
      </c>
      <c r="C850" s="346">
        <f t="shared" si="749"/>
        <v>2</v>
      </c>
      <c r="D850" s="346">
        <f t="shared" si="749"/>
        <v>0</v>
      </c>
      <c r="E850" s="346">
        <f t="shared" ca="1" si="749"/>
        <v>0</v>
      </c>
      <c r="F850" s="346">
        <f t="shared" ca="1" si="749"/>
        <v>0</v>
      </c>
      <c r="G850" s="346">
        <f t="shared" ca="1" si="749"/>
        <v>3</v>
      </c>
      <c r="H850" s="346">
        <f t="shared" ca="1" si="749"/>
        <v>3</v>
      </c>
      <c r="I850" s="346">
        <f t="shared" ca="1" si="749"/>
        <v>4</v>
      </c>
      <c r="BM850" s="303">
        <v>188</v>
      </c>
      <c r="BN850" s="147">
        <f t="shared" si="722"/>
        <v>0</v>
      </c>
      <c r="BO850" s="148">
        <f t="shared" si="723"/>
        <v>0</v>
      </c>
      <c r="BP850" s="149">
        <f t="shared" ca="1" si="724"/>
        <v>0</v>
      </c>
      <c r="BQ850" s="345">
        <f t="shared" ca="1" si="725"/>
        <v>0</v>
      </c>
      <c r="BR850" s="344">
        <f t="shared" ca="1" si="726"/>
        <v>0</v>
      </c>
      <c r="BS850" s="343">
        <f t="shared" ca="1" si="727"/>
        <v>0.04</v>
      </c>
      <c r="BT850" s="342">
        <f t="shared" ca="1" si="728"/>
        <v>0.08</v>
      </c>
      <c r="BU850" s="147">
        <f t="shared" si="729"/>
        <v>0</v>
      </c>
      <c r="BV850" s="148">
        <f t="shared" si="730"/>
        <v>0</v>
      </c>
      <c r="BW850" s="149">
        <f t="shared" ca="1" si="731"/>
        <v>0</v>
      </c>
      <c r="BX850" s="345">
        <f t="shared" ca="1" si="732"/>
        <v>0</v>
      </c>
      <c r="BY850" s="344">
        <f t="shared" ca="1" si="733"/>
        <v>0</v>
      </c>
      <c r="BZ850" s="343">
        <f t="shared" ca="1" si="734"/>
        <v>0.04</v>
      </c>
      <c r="CA850" s="342">
        <f t="shared" ca="1" si="735"/>
        <v>0.08</v>
      </c>
      <c r="CB850" s="147">
        <f t="shared" si="736"/>
        <v>0</v>
      </c>
      <c r="CC850" s="148">
        <f t="shared" si="737"/>
        <v>0</v>
      </c>
      <c r="CD850" s="149">
        <f t="shared" ca="1" si="738"/>
        <v>0</v>
      </c>
      <c r="CE850" s="345">
        <f t="shared" ca="1" si="739"/>
        <v>0</v>
      </c>
      <c r="CF850" s="344">
        <f t="shared" ca="1" si="740"/>
        <v>0</v>
      </c>
      <c r="CG850" s="343">
        <f t="shared" ca="1" si="741"/>
        <v>0.04</v>
      </c>
      <c r="CH850" s="342">
        <f t="shared" ca="1" si="742"/>
        <v>0.08</v>
      </c>
    </row>
    <row r="851" spans="2:86" s="303" customFormat="1" outlineLevel="1">
      <c r="B851" s="303" t="str">
        <f t="shared" ca="1" si="745"/>
        <v>EP2 LP-D0 LP-S0 LP-M1</v>
      </c>
      <c r="C851" s="346">
        <f t="shared" si="749"/>
        <v>2</v>
      </c>
      <c r="D851" s="346">
        <f t="shared" si="749"/>
        <v>0</v>
      </c>
      <c r="E851" s="346">
        <f t="shared" ca="1" si="749"/>
        <v>0</v>
      </c>
      <c r="F851" s="346">
        <f t="shared" ca="1" si="749"/>
        <v>0</v>
      </c>
      <c r="G851" s="346">
        <f t="shared" ca="1" si="749"/>
        <v>3</v>
      </c>
      <c r="H851" s="346">
        <f t="shared" ca="1" si="749"/>
        <v>4</v>
      </c>
      <c r="I851" s="346">
        <f t="shared" ca="1" si="749"/>
        <v>1</v>
      </c>
      <c r="BM851" s="303">
        <v>189</v>
      </c>
      <c r="BN851" s="147">
        <f t="shared" si="722"/>
        <v>0</v>
      </c>
      <c r="BO851" s="148">
        <f t="shared" si="723"/>
        <v>0</v>
      </c>
      <c r="BP851" s="149">
        <f t="shared" ca="1" si="724"/>
        <v>0</v>
      </c>
      <c r="BQ851" s="345">
        <f t="shared" ca="1" si="725"/>
        <v>0</v>
      </c>
      <c r="BR851" s="344">
        <f t="shared" ca="1" si="726"/>
        <v>0</v>
      </c>
      <c r="BS851" s="343">
        <f t="shared" ca="1" si="727"/>
        <v>0.08</v>
      </c>
      <c r="BT851" s="342">
        <f t="shared" ca="1" si="728"/>
        <v>-0.05</v>
      </c>
      <c r="BU851" s="147">
        <f t="shared" si="729"/>
        <v>0</v>
      </c>
      <c r="BV851" s="148">
        <f t="shared" si="730"/>
        <v>0</v>
      </c>
      <c r="BW851" s="149">
        <f t="shared" ca="1" si="731"/>
        <v>0</v>
      </c>
      <c r="BX851" s="345">
        <f t="shared" ca="1" si="732"/>
        <v>0</v>
      </c>
      <c r="BY851" s="344">
        <f t="shared" ca="1" si="733"/>
        <v>0</v>
      </c>
      <c r="BZ851" s="343">
        <f t="shared" ca="1" si="734"/>
        <v>0.08</v>
      </c>
      <c r="CA851" s="342">
        <f t="shared" ca="1" si="735"/>
        <v>-0.05</v>
      </c>
      <c r="CB851" s="147">
        <f t="shared" si="736"/>
        <v>0</v>
      </c>
      <c r="CC851" s="148">
        <f t="shared" si="737"/>
        <v>0</v>
      </c>
      <c r="CD851" s="149">
        <f t="shared" ca="1" si="738"/>
        <v>0</v>
      </c>
      <c r="CE851" s="345">
        <f t="shared" ca="1" si="739"/>
        <v>0</v>
      </c>
      <c r="CF851" s="344">
        <f t="shared" ca="1" si="740"/>
        <v>0</v>
      </c>
      <c r="CG851" s="343">
        <f t="shared" ca="1" si="741"/>
        <v>0.08</v>
      </c>
      <c r="CH851" s="342">
        <f t="shared" ca="1" si="742"/>
        <v>-0.05</v>
      </c>
    </row>
    <row r="852" spans="2:86" s="303" customFormat="1" outlineLevel="1">
      <c r="B852" s="303" t="str">
        <f t="shared" ca="1" si="745"/>
        <v>EP2 LP-D0 LP-S0 LP-M2</v>
      </c>
      <c r="C852" s="346">
        <f t="shared" si="749"/>
        <v>2</v>
      </c>
      <c r="D852" s="346">
        <f t="shared" si="749"/>
        <v>0</v>
      </c>
      <c r="E852" s="346">
        <f t="shared" ca="1" si="749"/>
        <v>0</v>
      </c>
      <c r="F852" s="346">
        <f t="shared" ca="1" si="749"/>
        <v>0</v>
      </c>
      <c r="G852" s="346">
        <f t="shared" ca="1" si="749"/>
        <v>3</v>
      </c>
      <c r="H852" s="346">
        <f t="shared" ca="1" si="749"/>
        <v>4</v>
      </c>
      <c r="I852" s="346">
        <f t="shared" ca="1" si="749"/>
        <v>2</v>
      </c>
      <c r="BM852" s="303">
        <v>190</v>
      </c>
      <c r="BN852" s="147">
        <f t="shared" si="722"/>
        <v>0</v>
      </c>
      <c r="BO852" s="148">
        <f t="shared" si="723"/>
        <v>0</v>
      </c>
      <c r="BP852" s="149">
        <f t="shared" ca="1" si="724"/>
        <v>0</v>
      </c>
      <c r="BQ852" s="345">
        <f t="shared" ca="1" si="725"/>
        <v>0</v>
      </c>
      <c r="BR852" s="344">
        <f t="shared" ca="1" si="726"/>
        <v>0</v>
      </c>
      <c r="BS852" s="343">
        <f t="shared" ca="1" si="727"/>
        <v>0.08</v>
      </c>
      <c r="BT852" s="342">
        <f t="shared" ca="1" si="728"/>
        <v>0</v>
      </c>
      <c r="BU852" s="147">
        <f t="shared" si="729"/>
        <v>0</v>
      </c>
      <c r="BV852" s="148">
        <f t="shared" si="730"/>
        <v>0</v>
      </c>
      <c r="BW852" s="149">
        <f t="shared" ca="1" si="731"/>
        <v>0</v>
      </c>
      <c r="BX852" s="345">
        <f t="shared" ca="1" si="732"/>
        <v>0</v>
      </c>
      <c r="BY852" s="344">
        <f t="shared" ca="1" si="733"/>
        <v>0</v>
      </c>
      <c r="BZ852" s="343">
        <f t="shared" ca="1" si="734"/>
        <v>0.08</v>
      </c>
      <c r="CA852" s="342">
        <f t="shared" ca="1" si="735"/>
        <v>0</v>
      </c>
      <c r="CB852" s="147">
        <f t="shared" si="736"/>
        <v>0</v>
      </c>
      <c r="CC852" s="148">
        <f t="shared" si="737"/>
        <v>0</v>
      </c>
      <c r="CD852" s="149">
        <f t="shared" ca="1" si="738"/>
        <v>0</v>
      </c>
      <c r="CE852" s="345">
        <f t="shared" ca="1" si="739"/>
        <v>0</v>
      </c>
      <c r="CF852" s="344">
        <f t="shared" ca="1" si="740"/>
        <v>0</v>
      </c>
      <c r="CG852" s="343">
        <f t="shared" ca="1" si="741"/>
        <v>0.08</v>
      </c>
      <c r="CH852" s="342">
        <f t="shared" ca="1" si="742"/>
        <v>0</v>
      </c>
    </row>
    <row r="853" spans="2:86" s="303" customFormat="1" outlineLevel="1">
      <c r="B853" s="303" t="str">
        <f t="shared" ca="1" si="745"/>
        <v>EP2 LP-D0 LP-S0 LP-M3</v>
      </c>
      <c r="C853" s="346">
        <f t="shared" ref="C853:I862" si="750">C453</f>
        <v>2</v>
      </c>
      <c r="D853" s="346">
        <f t="shared" si="750"/>
        <v>0</v>
      </c>
      <c r="E853" s="346">
        <f t="shared" ca="1" si="750"/>
        <v>0</v>
      </c>
      <c r="F853" s="346">
        <f t="shared" ca="1" si="750"/>
        <v>0</v>
      </c>
      <c r="G853" s="346">
        <f t="shared" ca="1" si="750"/>
        <v>3</v>
      </c>
      <c r="H853" s="346">
        <f t="shared" ca="1" si="750"/>
        <v>4</v>
      </c>
      <c r="I853" s="346">
        <f t="shared" ca="1" si="750"/>
        <v>3</v>
      </c>
      <c r="BM853" s="303">
        <v>191</v>
      </c>
      <c r="BN853" s="147">
        <f t="shared" si="722"/>
        <v>0</v>
      </c>
      <c r="BO853" s="148">
        <f t="shared" si="723"/>
        <v>0</v>
      </c>
      <c r="BP853" s="149">
        <f t="shared" ca="1" si="724"/>
        <v>0</v>
      </c>
      <c r="BQ853" s="345">
        <f t="shared" ca="1" si="725"/>
        <v>0</v>
      </c>
      <c r="BR853" s="344">
        <f t="shared" ca="1" si="726"/>
        <v>0</v>
      </c>
      <c r="BS853" s="343">
        <f t="shared" ca="1" si="727"/>
        <v>0.08</v>
      </c>
      <c r="BT853" s="342">
        <f t="shared" ca="1" si="728"/>
        <v>0.04</v>
      </c>
      <c r="BU853" s="147">
        <f t="shared" si="729"/>
        <v>0</v>
      </c>
      <c r="BV853" s="148">
        <f t="shared" si="730"/>
        <v>0</v>
      </c>
      <c r="BW853" s="149">
        <f t="shared" ca="1" si="731"/>
        <v>0</v>
      </c>
      <c r="BX853" s="345">
        <f t="shared" ca="1" si="732"/>
        <v>0</v>
      </c>
      <c r="BY853" s="344">
        <f t="shared" ca="1" si="733"/>
        <v>0</v>
      </c>
      <c r="BZ853" s="343">
        <f t="shared" ca="1" si="734"/>
        <v>0.08</v>
      </c>
      <c r="CA853" s="342">
        <f t="shared" ca="1" si="735"/>
        <v>0.04</v>
      </c>
      <c r="CB853" s="147">
        <f t="shared" si="736"/>
        <v>0</v>
      </c>
      <c r="CC853" s="148">
        <f t="shared" si="737"/>
        <v>0</v>
      </c>
      <c r="CD853" s="149">
        <f t="shared" ca="1" si="738"/>
        <v>0</v>
      </c>
      <c r="CE853" s="345">
        <f t="shared" ca="1" si="739"/>
        <v>0</v>
      </c>
      <c r="CF853" s="344">
        <f t="shared" ca="1" si="740"/>
        <v>0</v>
      </c>
      <c r="CG853" s="343">
        <f t="shared" ca="1" si="741"/>
        <v>0.08</v>
      </c>
      <c r="CH853" s="342">
        <f t="shared" ca="1" si="742"/>
        <v>0.04</v>
      </c>
    </row>
    <row r="854" spans="2:86" s="303" customFormat="1" outlineLevel="1">
      <c r="B854" s="303" t="str">
        <f t="shared" ca="1" si="745"/>
        <v>EP2 LP-D0 LP-S0 LP-M4</v>
      </c>
      <c r="C854" s="346">
        <f t="shared" si="750"/>
        <v>2</v>
      </c>
      <c r="D854" s="346">
        <f t="shared" si="750"/>
        <v>0</v>
      </c>
      <c r="E854" s="346">
        <f t="shared" ca="1" si="750"/>
        <v>0</v>
      </c>
      <c r="F854" s="346">
        <f t="shared" ca="1" si="750"/>
        <v>0</v>
      </c>
      <c r="G854" s="346">
        <f t="shared" ca="1" si="750"/>
        <v>3</v>
      </c>
      <c r="H854" s="346">
        <f t="shared" ca="1" si="750"/>
        <v>4</v>
      </c>
      <c r="I854" s="346">
        <f t="shared" ca="1" si="750"/>
        <v>4</v>
      </c>
      <c r="BM854" s="303">
        <v>192</v>
      </c>
      <c r="BN854" s="147">
        <f t="shared" si="722"/>
        <v>0</v>
      </c>
      <c r="BO854" s="148">
        <f t="shared" si="723"/>
        <v>0</v>
      </c>
      <c r="BP854" s="149">
        <f t="shared" ca="1" si="724"/>
        <v>0</v>
      </c>
      <c r="BQ854" s="345">
        <f t="shared" ca="1" si="725"/>
        <v>0</v>
      </c>
      <c r="BR854" s="344">
        <f t="shared" ca="1" si="726"/>
        <v>0</v>
      </c>
      <c r="BS854" s="343">
        <f t="shared" ca="1" si="727"/>
        <v>0.08</v>
      </c>
      <c r="BT854" s="342">
        <f t="shared" ca="1" si="728"/>
        <v>0.08</v>
      </c>
      <c r="BU854" s="147">
        <f t="shared" si="729"/>
        <v>0</v>
      </c>
      <c r="BV854" s="148">
        <f t="shared" si="730"/>
        <v>0</v>
      </c>
      <c r="BW854" s="149">
        <f t="shared" ca="1" si="731"/>
        <v>0</v>
      </c>
      <c r="BX854" s="345">
        <f t="shared" ca="1" si="732"/>
        <v>0</v>
      </c>
      <c r="BY854" s="344">
        <f t="shared" ca="1" si="733"/>
        <v>0</v>
      </c>
      <c r="BZ854" s="343">
        <f t="shared" ca="1" si="734"/>
        <v>0.08</v>
      </c>
      <c r="CA854" s="342">
        <f t="shared" ca="1" si="735"/>
        <v>0.08</v>
      </c>
      <c r="CB854" s="147">
        <f t="shared" si="736"/>
        <v>0</v>
      </c>
      <c r="CC854" s="148">
        <f t="shared" si="737"/>
        <v>0</v>
      </c>
      <c r="CD854" s="149">
        <f t="shared" ca="1" si="738"/>
        <v>0</v>
      </c>
      <c r="CE854" s="345">
        <f t="shared" ca="1" si="739"/>
        <v>0</v>
      </c>
      <c r="CF854" s="344">
        <f t="shared" ca="1" si="740"/>
        <v>0</v>
      </c>
      <c r="CG854" s="343">
        <f t="shared" ca="1" si="741"/>
        <v>0.08</v>
      </c>
      <c r="CH854" s="342">
        <f t="shared" ca="1" si="742"/>
        <v>0.08</v>
      </c>
    </row>
    <row r="855" spans="2:86" s="303" customFormat="1" outlineLevel="1">
      <c r="B855" s="303" t="str">
        <f t="shared" ca="1" si="745"/>
        <v>EP2 LP-D0 LP-S0 LP-M1</v>
      </c>
      <c r="C855" s="346">
        <f t="shared" si="750"/>
        <v>2</v>
      </c>
      <c r="D855" s="346">
        <f t="shared" si="750"/>
        <v>0</v>
      </c>
      <c r="E855" s="346">
        <f t="shared" ca="1" si="750"/>
        <v>0</v>
      </c>
      <c r="F855" s="346">
        <f t="shared" ca="1" si="750"/>
        <v>0</v>
      </c>
      <c r="G855" s="346">
        <f t="shared" ca="1" si="750"/>
        <v>4</v>
      </c>
      <c r="H855" s="346">
        <f t="shared" ca="1" si="750"/>
        <v>1</v>
      </c>
      <c r="I855" s="346">
        <f t="shared" ca="1" si="750"/>
        <v>1</v>
      </c>
      <c r="BM855" s="303">
        <v>193</v>
      </c>
      <c r="BN855" s="147">
        <f t="shared" ref="BN855:BN918" si="751">IF($C855=0,0,INDEX($M$663:$M$666,$C855,1))</f>
        <v>0</v>
      </c>
      <c r="BO855" s="148">
        <f t="shared" ref="BO855:BO918" si="752">IF($D855=0,0,INDEX($N$663:$N$666,$D855,1))</f>
        <v>0</v>
      </c>
      <c r="BP855" s="149">
        <f t="shared" ref="BP855:BP918" ca="1" si="753">IF($E855=0,BO855,INDEX($O$663:$O$666,$E855,1))</f>
        <v>0</v>
      </c>
      <c r="BQ855" s="345">
        <f t="shared" ref="BQ855:BQ918" ca="1" si="754">IF($F855=0,BO855,INDEX($P$663:$P$666,$F855,1))</f>
        <v>0</v>
      </c>
      <c r="BR855" s="344">
        <f t="shared" ref="BR855:BR918" ca="1" si="755">IF($G855=0,BP855,INDEX($O$663:$O$666,$G855,1))</f>
        <v>0.05</v>
      </c>
      <c r="BS855" s="343">
        <f t="shared" ref="BS855:BS918" ca="1" si="756">IF($H855=0,BQ855,INDEX($P$663:$P$666,$H855,1))</f>
        <v>-0.05</v>
      </c>
      <c r="BT855" s="342">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345">
        <f t="shared" ref="BX855:BX918" ca="1" si="761">IF($F855=0,BV855,INDEX($P$663:$P$666,$F855,1))</f>
        <v>0</v>
      </c>
      <c r="BY855" s="344">
        <f t="shared" ref="BY855:BY918" ca="1" si="762">IF($G855=0,BW855,INDEX($O$663:$O$666,$G855,1))</f>
        <v>0.05</v>
      </c>
      <c r="BZ855" s="343">
        <f t="shared" ref="BZ855:BZ918" ca="1" si="763">IF($H855=0,BX855,INDEX($P$663:$P$666,$H855,1))</f>
        <v>-0.05</v>
      </c>
      <c r="CA855" s="342">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345">
        <f t="shared" ref="CE855:CE918" ca="1" si="768">IF($F855=0,CC855,INDEX($P$663:$P$666,$F855,1))</f>
        <v>0</v>
      </c>
      <c r="CF855" s="344">
        <f t="shared" ref="CF855:CF918" ca="1" si="769">IF($G855=0,CD855,INDEX($O$663:$O$666,$G855,1))</f>
        <v>0.05</v>
      </c>
      <c r="CG855" s="343">
        <f t="shared" ref="CG855:CG918" ca="1" si="770">IF($H855=0,CE855,INDEX($P$663:$P$666,$H855,1))</f>
        <v>-0.05</v>
      </c>
      <c r="CH855" s="342">
        <f t="shared" ref="CH855:CH918" ca="1" si="771">IF($I855=0,CE855,INDEX($Q$663:$Q$666,$I855,1))</f>
        <v>-0.05</v>
      </c>
    </row>
    <row r="856" spans="2:86" s="303" customFormat="1" outlineLevel="1">
      <c r="B856" s="303" t="str">
        <f t="shared" ca="1" si="745"/>
        <v>EP2 LP-D0 LP-S0 LP-M2</v>
      </c>
      <c r="C856" s="346">
        <f t="shared" si="750"/>
        <v>2</v>
      </c>
      <c r="D856" s="346">
        <f t="shared" si="750"/>
        <v>0</v>
      </c>
      <c r="E856" s="346">
        <f t="shared" ca="1" si="750"/>
        <v>0</v>
      </c>
      <c r="F856" s="346">
        <f t="shared" ca="1" si="750"/>
        <v>0</v>
      </c>
      <c r="G856" s="346">
        <f t="shared" ca="1" si="750"/>
        <v>4</v>
      </c>
      <c r="H856" s="346">
        <f t="shared" ca="1" si="750"/>
        <v>1</v>
      </c>
      <c r="I856" s="346">
        <f t="shared" ca="1" si="750"/>
        <v>2</v>
      </c>
      <c r="BM856" s="303">
        <v>194</v>
      </c>
      <c r="BN856" s="147">
        <f t="shared" si="751"/>
        <v>0</v>
      </c>
      <c r="BO856" s="148">
        <f t="shared" si="752"/>
        <v>0</v>
      </c>
      <c r="BP856" s="149">
        <f t="shared" ca="1" si="753"/>
        <v>0</v>
      </c>
      <c r="BQ856" s="345">
        <f t="shared" ca="1" si="754"/>
        <v>0</v>
      </c>
      <c r="BR856" s="344">
        <f t="shared" ca="1" si="755"/>
        <v>0.05</v>
      </c>
      <c r="BS856" s="343">
        <f t="shared" ca="1" si="756"/>
        <v>-0.05</v>
      </c>
      <c r="BT856" s="342">
        <f t="shared" ca="1" si="757"/>
        <v>0</v>
      </c>
      <c r="BU856" s="147">
        <f t="shared" si="758"/>
        <v>0</v>
      </c>
      <c r="BV856" s="148">
        <f t="shared" si="759"/>
        <v>0</v>
      </c>
      <c r="BW856" s="149">
        <f t="shared" ca="1" si="760"/>
        <v>0</v>
      </c>
      <c r="BX856" s="345">
        <f t="shared" ca="1" si="761"/>
        <v>0</v>
      </c>
      <c r="BY856" s="344">
        <f t="shared" ca="1" si="762"/>
        <v>0.05</v>
      </c>
      <c r="BZ856" s="343">
        <f t="shared" ca="1" si="763"/>
        <v>-0.05</v>
      </c>
      <c r="CA856" s="342">
        <f t="shared" ca="1" si="764"/>
        <v>0</v>
      </c>
      <c r="CB856" s="147">
        <f t="shared" si="765"/>
        <v>0</v>
      </c>
      <c r="CC856" s="148">
        <f t="shared" si="766"/>
        <v>0</v>
      </c>
      <c r="CD856" s="149">
        <f t="shared" ca="1" si="767"/>
        <v>0</v>
      </c>
      <c r="CE856" s="345">
        <f t="shared" ca="1" si="768"/>
        <v>0</v>
      </c>
      <c r="CF856" s="344">
        <f t="shared" ca="1" si="769"/>
        <v>0.05</v>
      </c>
      <c r="CG856" s="343">
        <f t="shared" ca="1" si="770"/>
        <v>-0.05</v>
      </c>
      <c r="CH856" s="342">
        <f t="shared" ca="1" si="771"/>
        <v>0</v>
      </c>
    </row>
    <row r="857" spans="2:86" s="303" customFormat="1" outlineLevel="1">
      <c r="B857" s="303" t="str">
        <f t="shared" ca="1" si="745"/>
        <v>EP2 LP-D0 LP-S0 LP-M3</v>
      </c>
      <c r="C857" s="346">
        <f t="shared" si="750"/>
        <v>2</v>
      </c>
      <c r="D857" s="346">
        <f t="shared" si="750"/>
        <v>0</v>
      </c>
      <c r="E857" s="346">
        <f t="shared" ca="1" si="750"/>
        <v>0</v>
      </c>
      <c r="F857" s="346">
        <f t="shared" ca="1" si="750"/>
        <v>0</v>
      </c>
      <c r="G857" s="346">
        <f t="shared" ca="1" si="750"/>
        <v>4</v>
      </c>
      <c r="H857" s="346">
        <f t="shared" ca="1" si="750"/>
        <v>1</v>
      </c>
      <c r="I857" s="346">
        <f t="shared" ca="1" si="750"/>
        <v>3</v>
      </c>
      <c r="BM857" s="303">
        <v>195</v>
      </c>
      <c r="BN857" s="147">
        <f t="shared" si="751"/>
        <v>0</v>
      </c>
      <c r="BO857" s="148">
        <f t="shared" si="752"/>
        <v>0</v>
      </c>
      <c r="BP857" s="149">
        <f t="shared" ca="1" si="753"/>
        <v>0</v>
      </c>
      <c r="BQ857" s="345">
        <f t="shared" ca="1" si="754"/>
        <v>0</v>
      </c>
      <c r="BR857" s="344">
        <f t="shared" ca="1" si="755"/>
        <v>0.05</v>
      </c>
      <c r="BS857" s="343">
        <f t="shared" ca="1" si="756"/>
        <v>-0.05</v>
      </c>
      <c r="BT857" s="342">
        <f t="shared" ca="1" si="757"/>
        <v>0.04</v>
      </c>
      <c r="BU857" s="147">
        <f t="shared" si="758"/>
        <v>0</v>
      </c>
      <c r="BV857" s="148">
        <f t="shared" si="759"/>
        <v>0</v>
      </c>
      <c r="BW857" s="149">
        <f t="shared" ca="1" si="760"/>
        <v>0</v>
      </c>
      <c r="BX857" s="345">
        <f t="shared" ca="1" si="761"/>
        <v>0</v>
      </c>
      <c r="BY857" s="344">
        <f t="shared" ca="1" si="762"/>
        <v>0.05</v>
      </c>
      <c r="BZ857" s="343">
        <f t="shared" ca="1" si="763"/>
        <v>-0.05</v>
      </c>
      <c r="CA857" s="342">
        <f t="shared" ca="1" si="764"/>
        <v>0.04</v>
      </c>
      <c r="CB857" s="147">
        <f t="shared" si="765"/>
        <v>0</v>
      </c>
      <c r="CC857" s="148">
        <f t="shared" si="766"/>
        <v>0</v>
      </c>
      <c r="CD857" s="149">
        <f t="shared" ca="1" si="767"/>
        <v>0</v>
      </c>
      <c r="CE857" s="345">
        <f t="shared" ca="1" si="768"/>
        <v>0</v>
      </c>
      <c r="CF857" s="344">
        <f t="shared" ca="1" si="769"/>
        <v>0.05</v>
      </c>
      <c r="CG857" s="343">
        <f t="shared" ca="1" si="770"/>
        <v>-0.05</v>
      </c>
      <c r="CH857" s="342">
        <f t="shared" ca="1" si="771"/>
        <v>0.04</v>
      </c>
    </row>
    <row r="858" spans="2:86" s="303" customFormat="1" outlineLevel="1">
      <c r="B858" s="303" t="str">
        <f t="shared" ca="1" si="745"/>
        <v>EP2 LP-D0 LP-S0 LP-M4</v>
      </c>
      <c r="C858" s="346">
        <f t="shared" si="750"/>
        <v>2</v>
      </c>
      <c r="D858" s="346">
        <f t="shared" si="750"/>
        <v>0</v>
      </c>
      <c r="E858" s="346">
        <f t="shared" ca="1" si="750"/>
        <v>0</v>
      </c>
      <c r="F858" s="346">
        <f t="shared" ca="1" si="750"/>
        <v>0</v>
      </c>
      <c r="G858" s="346">
        <f t="shared" ca="1" si="750"/>
        <v>4</v>
      </c>
      <c r="H858" s="346">
        <f t="shared" ca="1" si="750"/>
        <v>1</v>
      </c>
      <c r="I858" s="346">
        <f t="shared" ca="1" si="750"/>
        <v>4</v>
      </c>
      <c r="BM858" s="303">
        <v>196</v>
      </c>
      <c r="BN858" s="147">
        <f t="shared" si="751"/>
        <v>0</v>
      </c>
      <c r="BO858" s="148">
        <f t="shared" si="752"/>
        <v>0</v>
      </c>
      <c r="BP858" s="149">
        <f t="shared" ca="1" si="753"/>
        <v>0</v>
      </c>
      <c r="BQ858" s="345">
        <f t="shared" ca="1" si="754"/>
        <v>0</v>
      </c>
      <c r="BR858" s="344">
        <f t="shared" ca="1" si="755"/>
        <v>0.05</v>
      </c>
      <c r="BS858" s="343">
        <f t="shared" ca="1" si="756"/>
        <v>-0.05</v>
      </c>
      <c r="BT858" s="342">
        <f t="shared" ca="1" si="757"/>
        <v>0.08</v>
      </c>
      <c r="BU858" s="147">
        <f t="shared" si="758"/>
        <v>0</v>
      </c>
      <c r="BV858" s="148">
        <f t="shared" si="759"/>
        <v>0</v>
      </c>
      <c r="BW858" s="149">
        <f t="shared" ca="1" si="760"/>
        <v>0</v>
      </c>
      <c r="BX858" s="345">
        <f t="shared" ca="1" si="761"/>
        <v>0</v>
      </c>
      <c r="BY858" s="344">
        <f t="shared" ca="1" si="762"/>
        <v>0.05</v>
      </c>
      <c r="BZ858" s="343">
        <f t="shared" ca="1" si="763"/>
        <v>-0.05</v>
      </c>
      <c r="CA858" s="342">
        <f t="shared" ca="1" si="764"/>
        <v>0.08</v>
      </c>
      <c r="CB858" s="147">
        <f t="shared" si="765"/>
        <v>0</v>
      </c>
      <c r="CC858" s="148">
        <f t="shared" si="766"/>
        <v>0</v>
      </c>
      <c r="CD858" s="149">
        <f t="shared" ca="1" si="767"/>
        <v>0</v>
      </c>
      <c r="CE858" s="345">
        <f t="shared" ca="1" si="768"/>
        <v>0</v>
      </c>
      <c r="CF858" s="344">
        <f t="shared" ca="1" si="769"/>
        <v>0.05</v>
      </c>
      <c r="CG858" s="343">
        <f t="shared" ca="1" si="770"/>
        <v>-0.05</v>
      </c>
      <c r="CH858" s="342">
        <f t="shared" ca="1" si="771"/>
        <v>0.08</v>
      </c>
    </row>
    <row r="859" spans="2:86" s="303" customFormat="1" outlineLevel="1">
      <c r="B859" s="303" t="str">
        <f t="shared" ca="1" si="745"/>
        <v>EP2 LP-D0 LP-S0 LP-M1</v>
      </c>
      <c r="C859" s="346">
        <f t="shared" si="750"/>
        <v>2</v>
      </c>
      <c r="D859" s="346">
        <f t="shared" si="750"/>
        <v>0</v>
      </c>
      <c r="E859" s="346">
        <f t="shared" ca="1" si="750"/>
        <v>0</v>
      </c>
      <c r="F859" s="346">
        <f t="shared" ca="1" si="750"/>
        <v>0</v>
      </c>
      <c r="G859" s="346">
        <f t="shared" ca="1" si="750"/>
        <v>4</v>
      </c>
      <c r="H859" s="346">
        <f t="shared" ca="1" si="750"/>
        <v>2</v>
      </c>
      <c r="I859" s="346">
        <f t="shared" ca="1" si="750"/>
        <v>1</v>
      </c>
      <c r="BM859" s="303">
        <v>197</v>
      </c>
      <c r="BN859" s="147">
        <f t="shared" si="751"/>
        <v>0</v>
      </c>
      <c r="BO859" s="148">
        <f t="shared" si="752"/>
        <v>0</v>
      </c>
      <c r="BP859" s="149">
        <f t="shared" ca="1" si="753"/>
        <v>0</v>
      </c>
      <c r="BQ859" s="345">
        <f t="shared" ca="1" si="754"/>
        <v>0</v>
      </c>
      <c r="BR859" s="344">
        <f t="shared" ca="1" si="755"/>
        <v>0.05</v>
      </c>
      <c r="BS859" s="343">
        <f t="shared" ca="1" si="756"/>
        <v>0</v>
      </c>
      <c r="BT859" s="342">
        <f t="shared" ca="1" si="757"/>
        <v>-0.05</v>
      </c>
      <c r="BU859" s="147">
        <f t="shared" si="758"/>
        <v>0</v>
      </c>
      <c r="BV859" s="148">
        <f t="shared" si="759"/>
        <v>0</v>
      </c>
      <c r="BW859" s="149">
        <f t="shared" ca="1" si="760"/>
        <v>0</v>
      </c>
      <c r="BX859" s="345">
        <f t="shared" ca="1" si="761"/>
        <v>0</v>
      </c>
      <c r="BY859" s="344">
        <f t="shared" ca="1" si="762"/>
        <v>0.05</v>
      </c>
      <c r="BZ859" s="343">
        <f t="shared" ca="1" si="763"/>
        <v>0</v>
      </c>
      <c r="CA859" s="342">
        <f t="shared" ca="1" si="764"/>
        <v>-0.05</v>
      </c>
      <c r="CB859" s="147">
        <f t="shared" si="765"/>
        <v>0</v>
      </c>
      <c r="CC859" s="148">
        <f t="shared" si="766"/>
        <v>0</v>
      </c>
      <c r="CD859" s="149">
        <f t="shared" ca="1" si="767"/>
        <v>0</v>
      </c>
      <c r="CE859" s="345">
        <f t="shared" ca="1" si="768"/>
        <v>0</v>
      </c>
      <c r="CF859" s="344">
        <f t="shared" ca="1" si="769"/>
        <v>0.05</v>
      </c>
      <c r="CG859" s="343">
        <f t="shared" ca="1" si="770"/>
        <v>0</v>
      </c>
      <c r="CH859" s="342">
        <f t="shared" ca="1" si="771"/>
        <v>-0.05</v>
      </c>
    </row>
    <row r="860" spans="2:86" s="303" customFormat="1" outlineLevel="1">
      <c r="B860" s="303" t="str">
        <f t="shared" ca="1" si="745"/>
        <v>EP2 LP-D0 LP-S0 LP-M2</v>
      </c>
      <c r="C860" s="346">
        <f t="shared" si="750"/>
        <v>2</v>
      </c>
      <c r="D860" s="346">
        <f t="shared" si="750"/>
        <v>0</v>
      </c>
      <c r="E860" s="346">
        <f t="shared" ca="1" si="750"/>
        <v>0</v>
      </c>
      <c r="F860" s="346">
        <f t="shared" ca="1" si="750"/>
        <v>0</v>
      </c>
      <c r="G860" s="346">
        <f t="shared" ca="1" si="750"/>
        <v>4</v>
      </c>
      <c r="H860" s="346">
        <f t="shared" ca="1" si="750"/>
        <v>2</v>
      </c>
      <c r="I860" s="346">
        <f t="shared" ca="1" si="750"/>
        <v>2</v>
      </c>
      <c r="BM860" s="303">
        <v>198</v>
      </c>
      <c r="BN860" s="147">
        <f t="shared" si="751"/>
        <v>0</v>
      </c>
      <c r="BO860" s="148">
        <f t="shared" si="752"/>
        <v>0</v>
      </c>
      <c r="BP860" s="149">
        <f t="shared" ca="1" si="753"/>
        <v>0</v>
      </c>
      <c r="BQ860" s="345">
        <f t="shared" ca="1" si="754"/>
        <v>0</v>
      </c>
      <c r="BR860" s="344">
        <f t="shared" ca="1" si="755"/>
        <v>0.05</v>
      </c>
      <c r="BS860" s="343">
        <f t="shared" ca="1" si="756"/>
        <v>0</v>
      </c>
      <c r="BT860" s="342">
        <f t="shared" ca="1" si="757"/>
        <v>0</v>
      </c>
      <c r="BU860" s="147">
        <f t="shared" si="758"/>
        <v>0</v>
      </c>
      <c r="BV860" s="148">
        <f t="shared" si="759"/>
        <v>0</v>
      </c>
      <c r="BW860" s="149">
        <f t="shared" ca="1" si="760"/>
        <v>0</v>
      </c>
      <c r="BX860" s="345">
        <f t="shared" ca="1" si="761"/>
        <v>0</v>
      </c>
      <c r="BY860" s="344">
        <f t="shared" ca="1" si="762"/>
        <v>0.05</v>
      </c>
      <c r="BZ860" s="343">
        <f t="shared" ca="1" si="763"/>
        <v>0</v>
      </c>
      <c r="CA860" s="342">
        <f t="shared" ca="1" si="764"/>
        <v>0</v>
      </c>
      <c r="CB860" s="147">
        <f t="shared" si="765"/>
        <v>0</v>
      </c>
      <c r="CC860" s="148">
        <f t="shared" si="766"/>
        <v>0</v>
      </c>
      <c r="CD860" s="149">
        <f t="shared" ca="1" si="767"/>
        <v>0</v>
      </c>
      <c r="CE860" s="345">
        <f t="shared" ca="1" si="768"/>
        <v>0</v>
      </c>
      <c r="CF860" s="344">
        <f t="shared" ca="1" si="769"/>
        <v>0.05</v>
      </c>
      <c r="CG860" s="343">
        <f t="shared" ca="1" si="770"/>
        <v>0</v>
      </c>
      <c r="CH860" s="342">
        <f t="shared" ca="1" si="771"/>
        <v>0</v>
      </c>
    </row>
    <row r="861" spans="2:86" s="303" customFormat="1" outlineLevel="1">
      <c r="B861" s="303" t="str">
        <f t="shared" ca="1" si="745"/>
        <v>EP2 LP-D0 LP-S0 LP-M3</v>
      </c>
      <c r="C861" s="346">
        <f t="shared" si="750"/>
        <v>2</v>
      </c>
      <c r="D861" s="346">
        <f t="shared" si="750"/>
        <v>0</v>
      </c>
      <c r="E861" s="346">
        <f t="shared" ca="1" si="750"/>
        <v>0</v>
      </c>
      <c r="F861" s="346">
        <f t="shared" ca="1" si="750"/>
        <v>0</v>
      </c>
      <c r="G861" s="346">
        <f t="shared" ca="1" si="750"/>
        <v>4</v>
      </c>
      <c r="H861" s="346">
        <f t="shared" ca="1" si="750"/>
        <v>2</v>
      </c>
      <c r="I861" s="346">
        <f t="shared" ca="1" si="750"/>
        <v>3</v>
      </c>
      <c r="BM861" s="303">
        <v>199</v>
      </c>
      <c r="BN861" s="147">
        <f t="shared" si="751"/>
        <v>0</v>
      </c>
      <c r="BO861" s="148">
        <f t="shared" si="752"/>
        <v>0</v>
      </c>
      <c r="BP861" s="149">
        <f t="shared" ca="1" si="753"/>
        <v>0</v>
      </c>
      <c r="BQ861" s="345">
        <f t="shared" ca="1" si="754"/>
        <v>0</v>
      </c>
      <c r="BR861" s="344">
        <f t="shared" ca="1" si="755"/>
        <v>0.05</v>
      </c>
      <c r="BS861" s="343">
        <f t="shared" ca="1" si="756"/>
        <v>0</v>
      </c>
      <c r="BT861" s="342">
        <f t="shared" ca="1" si="757"/>
        <v>0.04</v>
      </c>
      <c r="BU861" s="147">
        <f t="shared" si="758"/>
        <v>0</v>
      </c>
      <c r="BV861" s="148">
        <f t="shared" si="759"/>
        <v>0</v>
      </c>
      <c r="BW861" s="149">
        <f t="shared" ca="1" si="760"/>
        <v>0</v>
      </c>
      <c r="BX861" s="345">
        <f t="shared" ca="1" si="761"/>
        <v>0</v>
      </c>
      <c r="BY861" s="344">
        <f t="shared" ca="1" si="762"/>
        <v>0.05</v>
      </c>
      <c r="BZ861" s="343">
        <f t="shared" ca="1" si="763"/>
        <v>0</v>
      </c>
      <c r="CA861" s="342">
        <f t="shared" ca="1" si="764"/>
        <v>0.04</v>
      </c>
      <c r="CB861" s="147">
        <f t="shared" si="765"/>
        <v>0</v>
      </c>
      <c r="CC861" s="148">
        <f t="shared" si="766"/>
        <v>0</v>
      </c>
      <c r="CD861" s="149">
        <f t="shared" ca="1" si="767"/>
        <v>0</v>
      </c>
      <c r="CE861" s="345">
        <f t="shared" ca="1" si="768"/>
        <v>0</v>
      </c>
      <c r="CF861" s="344">
        <f t="shared" ca="1" si="769"/>
        <v>0.05</v>
      </c>
      <c r="CG861" s="343">
        <f t="shared" ca="1" si="770"/>
        <v>0</v>
      </c>
      <c r="CH861" s="342">
        <f t="shared" ca="1" si="771"/>
        <v>0.04</v>
      </c>
    </row>
    <row r="862" spans="2:86" s="303" customFormat="1" outlineLevel="1">
      <c r="B862" s="303" t="str">
        <f t="shared" ca="1" si="745"/>
        <v>EP2 LP-D0 LP-S0 LP-M4</v>
      </c>
      <c r="C862" s="346">
        <f t="shared" si="750"/>
        <v>2</v>
      </c>
      <c r="D862" s="346">
        <f t="shared" si="750"/>
        <v>0</v>
      </c>
      <c r="E862" s="346">
        <f t="shared" ca="1" si="750"/>
        <v>0</v>
      </c>
      <c r="F862" s="346">
        <f t="shared" ca="1" si="750"/>
        <v>0</v>
      </c>
      <c r="G862" s="346">
        <f t="shared" ca="1" si="750"/>
        <v>4</v>
      </c>
      <c r="H862" s="346">
        <f t="shared" ca="1" si="750"/>
        <v>2</v>
      </c>
      <c r="I862" s="346">
        <f t="shared" ca="1" si="750"/>
        <v>4</v>
      </c>
      <c r="BM862" s="303">
        <v>200</v>
      </c>
      <c r="BN862" s="147">
        <f t="shared" si="751"/>
        <v>0</v>
      </c>
      <c r="BO862" s="148">
        <f t="shared" si="752"/>
        <v>0</v>
      </c>
      <c r="BP862" s="149">
        <f t="shared" ca="1" si="753"/>
        <v>0</v>
      </c>
      <c r="BQ862" s="345">
        <f t="shared" ca="1" si="754"/>
        <v>0</v>
      </c>
      <c r="BR862" s="344">
        <f t="shared" ca="1" si="755"/>
        <v>0.05</v>
      </c>
      <c r="BS862" s="343">
        <f t="shared" ca="1" si="756"/>
        <v>0</v>
      </c>
      <c r="BT862" s="342">
        <f t="shared" ca="1" si="757"/>
        <v>0.08</v>
      </c>
      <c r="BU862" s="147">
        <f t="shared" si="758"/>
        <v>0</v>
      </c>
      <c r="BV862" s="148">
        <f t="shared" si="759"/>
        <v>0</v>
      </c>
      <c r="BW862" s="149">
        <f t="shared" ca="1" si="760"/>
        <v>0</v>
      </c>
      <c r="BX862" s="345">
        <f t="shared" ca="1" si="761"/>
        <v>0</v>
      </c>
      <c r="BY862" s="344">
        <f t="shared" ca="1" si="762"/>
        <v>0.05</v>
      </c>
      <c r="BZ862" s="343">
        <f t="shared" ca="1" si="763"/>
        <v>0</v>
      </c>
      <c r="CA862" s="342">
        <f t="shared" ca="1" si="764"/>
        <v>0.08</v>
      </c>
      <c r="CB862" s="147">
        <f t="shared" si="765"/>
        <v>0</v>
      </c>
      <c r="CC862" s="148">
        <f t="shared" si="766"/>
        <v>0</v>
      </c>
      <c r="CD862" s="149">
        <f t="shared" ca="1" si="767"/>
        <v>0</v>
      </c>
      <c r="CE862" s="345">
        <f t="shared" ca="1" si="768"/>
        <v>0</v>
      </c>
      <c r="CF862" s="344">
        <f t="shared" ca="1" si="769"/>
        <v>0.05</v>
      </c>
      <c r="CG862" s="343">
        <f t="shared" ca="1" si="770"/>
        <v>0</v>
      </c>
      <c r="CH862" s="342">
        <f t="shared" ca="1" si="771"/>
        <v>0.08</v>
      </c>
    </row>
    <row r="863" spans="2:86" s="303" customFormat="1" outlineLevel="1">
      <c r="B863" s="303" t="str">
        <f t="shared" ca="1" si="745"/>
        <v>EP2 LP-D0 LP-S0 LP-M1</v>
      </c>
      <c r="C863" s="346">
        <f t="shared" ref="C863:I872" si="772">C463</f>
        <v>2</v>
      </c>
      <c r="D863" s="346">
        <f t="shared" si="772"/>
        <v>0</v>
      </c>
      <c r="E863" s="346">
        <f t="shared" ca="1" si="772"/>
        <v>0</v>
      </c>
      <c r="F863" s="346">
        <f t="shared" ca="1" si="772"/>
        <v>0</v>
      </c>
      <c r="G863" s="346">
        <f t="shared" ca="1" si="772"/>
        <v>4</v>
      </c>
      <c r="H863" s="346">
        <f t="shared" ca="1" si="772"/>
        <v>3</v>
      </c>
      <c r="I863" s="346">
        <f t="shared" ca="1" si="772"/>
        <v>1</v>
      </c>
      <c r="BM863" s="303">
        <v>201</v>
      </c>
      <c r="BN863" s="147">
        <f t="shared" si="751"/>
        <v>0</v>
      </c>
      <c r="BO863" s="148">
        <f t="shared" si="752"/>
        <v>0</v>
      </c>
      <c r="BP863" s="149">
        <f t="shared" ca="1" si="753"/>
        <v>0</v>
      </c>
      <c r="BQ863" s="345">
        <f t="shared" ca="1" si="754"/>
        <v>0</v>
      </c>
      <c r="BR863" s="344">
        <f t="shared" ca="1" si="755"/>
        <v>0.05</v>
      </c>
      <c r="BS863" s="343">
        <f t="shared" ca="1" si="756"/>
        <v>0.04</v>
      </c>
      <c r="BT863" s="342">
        <f t="shared" ca="1" si="757"/>
        <v>-0.05</v>
      </c>
      <c r="BU863" s="147">
        <f t="shared" si="758"/>
        <v>0</v>
      </c>
      <c r="BV863" s="148">
        <f t="shared" si="759"/>
        <v>0</v>
      </c>
      <c r="BW863" s="149">
        <f t="shared" ca="1" si="760"/>
        <v>0</v>
      </c>
      <c r="BX863" s="345">
        <f t="shared" ca="1" si="761"/>
        <v>0</v>
      </c>
      <c r="BY863" s="344">
        <f t="shared" ca="1" si="762"/>
        <v>0.05</v>
      </c>
      <c r="BZ863" s="343">
        <f t="shared" ca="1" si="763"/>
        <v>0.04</v>
      </c>
      <c r="CA863" s="342">
        <f t="shared" ca="1" si="764"/>
        <v>-0.05</v>
      </c>
      <c r="CB863" s="147">
        <f t="shared" si="765"/>
        <v>0</v>
      </c>
      <c r="CC863" s="148">
        <f t="shared" si="766"/>
        <v>0</v>
      </c>
      <c r="CD863" s="149">
        <f t="shared" ca="1" si="767"/>
        <v>0</v>
      </c>
      <c r="CE863" s="345">
        <f t="shared" ca="1" si="768"/>
        <v>0</v>
      </c>
      <c r="CF863" s="344">
        <f t="shared" ca="1" si="769"/>
        <v>0.05</v>
      </c>
      <c r="CG863" s="343">
        <f t="shared" ca="1" si="770"/>
        <v>0.04</v>
      </c>
      <c r="CH863" s="342">
        <f t="shared" ca="1" si="771"/>
        <v>-0.05</v>
      </c>
    </row>
    <row r="864" spans="2:86" s="303" customFormat="1" outlineLevel="1">
      <c r="B864" s="303" t="str">
        <f t="shared" ca="1" si="745"/>
        <v>EP2 LP-D0 LP-S0 LP-M2</v>
      </c>
      <c r="C864" s="346">
        <f t="shared" si="772"/>
        <v>2</v>
      </c>
      <c r="D864" s="346">
        <f t="shared" si="772"/>
        <v>0</v>
      </c>
      <c r="E864" s="346">
        <f t="shared" ca="1" si="772"/>
        <v>0</v>
      </c>
      <c r="F864" s="346">
        <f t="shared" ca="1" si="772"/>
        <v>0</v>
      </c>
      <c r="G864" s="346">
        <f t="shared" ca="1" si="772"/>
        <v>4</v>
      </c>
      <c r="H864" s="346">
        <f t="shared" ca="1" si="772"/>
        <v>3</v>
      </c>
      <c r="I864" s="346">
        <f t="shared" ca="1" si="772"/>
        <v>2</v>
      </c>
      <c r="BM864" s="303">
        <v>202</v>
      </c>
      <c r="BN864" s="147">
        <f t="shared" si="751"/>
        <v>0</v>
      </c>
      <c r="BO864" s="148">
        <f t="shared" si="752"/>
        <v>0</v>
      </c>
      <c r="BP864" s="149">
        <f t="shared" ca="1" si="753"/>
        <v>0</v>
      </c>
      <c r="BQ864" s="345">
        <f t="shared" ca="1" si="754"/>
        <v>0</v>
      </c>
      <c r="BR864" s="344">
        <f t="shared" ca="1" si="755"/>
        <v>0.05</v>
      </c>
      <c r="BS864" s="343">
        <f t="shared" ca="1" si="756"/>
        <v>0.04</v>
      </c>
      <c r="BT864" s="342">
        <f t="shared" ca="1" si="757"/>
        <v>0</v>
      </c>
      <c r="BU864" s="147">
        <f t="shared" si="758"/>
        <v>0</v>
      </c>
      <c r="BV864" s="148">
        <f t="shared" si="759"/>
        <v>0</v>
      </c>
      <c r="BW864" s="149">
        <f t="shared" ca="1" si="760"/>
        <v>0</v>
      </c>
      <c r="BX864" s="345">
        <f t="shared" ca="1" si="761"/>
        <v>0</v>
      </c>
      <c r="BY864" s="344">
        <f t="shared" ca="1" si="762"/>
        <v>0.05</v>
      </c>
      <c r="BZ864" s="343">
        <f t="shared" ca="1" si="763"/>
        <v>0.04</v>
      </c>
      <c r="CA864" s="342">
        <f t="shared" ca="1" si="764"/>
        <v>0</v>
      </c>
      <c r="CB864" s="147">
        <f t="shared" si="765"/>
        <v>0</v>
      </c>
      <c r="CC864" s="148">
        <f t="shared" si="766"/>
        <v>0</v>
      </c>
      <c r="CD864" s="149">
        <f t="shared" ca="1" si="767"/>
        <v>0</v>
      </c>
      <c r="CE864" s="345">
        <f t="shared" ca="1" si="768"/>
        <v>0</v>
      </c>
      <c r="CF864" s="344">
        <f t="shared" ca="1" si="769"/>
        <v>0.05</v>
      </c>
      <c r="CG864" s="343">
        <f t="shared" ca="1" si="770"/>
        <v>0.04</v>
      </c>
      <c r="CH864" s="342">
        <f t="shared" ca="1" si="771"/>
        <v>0</v>
      </c>
    </row>
    <row r="865" spans="2:86" s="303" customFormat="1" outlineLevel="1">
      <c r="B865" s="303" t="str">
        <f t="shared" ca="1" si="745"/>
        <v>EP2 LP-D0 LP-S0 LP-M3</v>
      </c>
      <c r="C865" s="346">
        <f t="shared" si="772"/>
        <v>2</v>
      </c>
      <c r="D865" s="346">
        <f t="shared" si="772"/>
        <v>0</v>
      </c>
      <c r="E865" s="346">
        <f t="shared" ca="1" si="772"/>
        <v>0</v>
      </c>
      <c r="F865" s="346">
        <f t="shared" ca="1" si="772"/>
        <v>0</v>
      </c>
      <c r="G865" s="346">
        <f t="shared" ca="1" si="772"/>
        <v>4</v>
      </c>
      <c r="H865" s="346">
        <f t="shared" ca="1" si="772"/>
        <v>3</v>
      </c>
      <c r="I865" s="346">
        <f t="shared" ca="1" si="772"/>
        <v>3</v>
      </c>
      <c r="BM865" s="303">
        <v>203</v>
      </c>
      <c r="BN865" s="147">
        <f t="shared" si="751"/>
        <v>0</v>
      </c>
      <c r="BO865" s="148">
        <f t="shared" si="752"/>
        <v>0</v>
      </c>
      <c r="BP865" s="149">
        <f t="shared" ca="1" si="753"/>
        <v>0</v>
      </c>
      <c r="BQ865" s="345">
        <f t="shared" ca="1" si="754"/>
        <v>0</v>
      </c>
      <c r="BR865" s="344">
        <f t="shared" ca="1" si="755"/>
        <v>0.05</v>
      </c>
      <c r="BS865" s="343">
        <f t="shared" ca="1" si="756"/>
        <v>0.04</v>
      </c>
      <c r="BT865" s="342">
        <f t="shared" ca="1" si="757"/>
        <v>0.04</v>
      </c>
      <c r="BU865" s="147">
        <f t="shared" si="758"/>
        <v>0</v>
      </c>
      <c r="BV865" s="148">
        <f t="shared" si="759"/>
        <v>0</v>
      </c>
      <c r="BW865" s="149">
        <f t="shared" ca="1" si="760"/>
        <v>0</v>
      </c>
      <c r="BX865" s="345">
        <f t="shared" ca="1" si="761"/>
        <v>0</v>
      </c>
      <c r="BY865" s="344">
        <f t="shared" ca="1" si="762"/>
        <v>0.05</v>
      </c>
      <c r="BZ865" s="343">
        <f t="shared" ca="1" si="763"/>
        <v>0.04</v>
      </c>
      <c r="CA865" s="342">
        <f t="shared" ca="1" si="764"/>
        <v>0.04</v>
      </c>
      <c r="CB865" s="147">
        <f t="shared" si="765"/>
        <v>0</v>
      </c>
      <c r="CC865" s="148">
        <f t="shared" si="766"/>
        <v>0</v>
      </c>
      <c r="CD865" s="149">
        <f t="shared" ca="1" si="767"/>
        <v>0</v>
      </c>
      <c r="CE865" s="345">
        <f t="shared" ca="1" si="768"/>
        <v>0</v>
      </c>
      <c r="CF865" s="344">
        <f t="shared" ca="1" si="769"/>
        <v>0.05</v>
      </c>
      <c r="CG865" s="343">
        <f t="shared" ca="1" si="770"/>
        <v>0.04</v>
      </c>
      <c r="CH865" s="342">
        <f t="shared" ca="1" si="771"/>
        <v>0.04</v>
      </c>
    </row>
    <row r="866" spans="2:86" s="303" customFormat="1" outlineLevel="1">
      <c r="B866" s="303" t="str">
        <f t="shared" ca="1" si="745"/>
        <v>EP2 LP-D0 LP-S0 LP-M4</v>
      </c>
      <c r="C866" s="346">
        <f t="shared" si="772"/>
        <v>2</v>
      </c>
      <c r="D866" s="346">
        <f t="shared" si="772"/>
        <v>0</v>
      </c>
      <c r="E866" s="346">
        <f t="shared" ca="1" si="772"/>
        <v>0</v>
      </c>
      <c r="F866" s="346">
        <f t="shared" ca="1" si="772"/>
        <v>0</v>
      </c>
      <c r="G866" s="346">
        <f t="shared" ca="1" si="772"/>
        <v>4</v>
      </c>
      <c r="H866" s="346">
        <f t="shared" ca="1" si="772"/>
        <v>3</v>
      </c>
      <c r="I866" s="346">
        <f t="shared" ca="1" si="772"/>
        <v>4</v>
      </c>
      <c r="BM866" s="303">
        <v>204</v>
      </c>
      <c r="BN866" s="147">
        <f t="shared" si="751"/>
        <v>0</v>
      </c>
      <c r="BO866" s="148">
        <f t="shared" si="752"/>
        <v>0</v>
      </c>
      <c r="BP866" s="149">
        <f t="shared" ca="1" si="753"/>
        <v>0</v>
      </c>
      <c r="BQ866" s="345">
        <f t="shared" ca="1" si="754"/>
        <v>0</v>
      </c>
      <c r="BR866" s="344">
        <f t="shared" ca="1" si="755"/>
        <v>0.05</v>
      </c>
      <c r="BS866" s="343">
        <f t="shared" ca="1" si="756"/>
        <v>0.04</v>
      </c>
      <c r="BT866" s="342">
        <f t="shared" ca="1" si="757"/>
        <v>0.08</v>
      </c>
      <c r="BU866" s="147">
        <f t="shared" si="758"/>
        <v>0</v>
      </c>
      <c r="BV866" s="148">
        <f t="shared" si="759"/>
        <v>0</v>
      </c>
      <c r="BW866" s="149">
        <f t="shared" ca="1" si="760"/>
        <v>0</v>
      </c>
      <c r="BX866" s="345">
        <f t="shared" ca="1" si="761"/>
        <v>0</v>
      </c>
      <c r="BY866" s="344">
        <f t="shared" ca="1" si="762"/>
        <v>0.05</v>
      </c>
      <c r="BZ866" s="343">
        <f t="shared" ca="1" si="763"/>
        <v>0.04</v>
      </c>
      <c r="CA866" s="342">
        <f t="shared" ca="1" si="764"/>
        <v>0.08</v>
      </c>
      <c r="CB866" s="147">
        <f t="shared" si="765"/>
        <v>0</v>
      </c>
      <c r="CC866" s="148">
        <f t="shared" si="766"/>
        <v>0</v>
      </c>
      <c r="CD866" s="149">
        <f t="shared" ca="1" si="767"/>
        <v>0</v>
      </c>
      <c r="CE866" s="345">
        <f t="shared" ca="1" si="768"/>
        <v>0</v>
      </c>
      <c r="CF866" s="344">
        <f t="shared" ca="1" si="769"/>
        <v>0.05</v>
      </c>
      <c r="CG866" s="343">
        <f t="shared" ca="1" si="770"/>
        <v>0.04</v>
      </c>
      <c r="CH866" s="342">
        <f t="shared" ca="1" si="771"/>
        <v>0.08</v>
      </c>
    </row>
    <row r="867" spans="2:86" s="303" customFormat="1" outlineLevel="1">
      <c r="B867" s="303" t="str">
        <f t="shared" ca="1" si="745"/>
        <v>EP2 LP-D0 LP-S0 LP-M1</v>
      </c>
      <c r="C867" s="346">
        <f t="shared" si="772"/>
        <v>2</v>
      </c>
      <c r="D867" s="346">
        <f t="shared" si="772"/>
        <v>0</v>
      </c>
      <c r="E867" s="346">
        <f t="shared" ca="1" si="772"/>
        <v>0</v>
      </c>
      <c r="F867" s="346">
        <f t="shared" ca="1" si="772"/>
        <v>0</v>
      </c>
      <c r="G867" s="346">
        <f t="shared" ca="1" si="772"/>
        <v>4</v>
      </c>
      <c r="H867" s="346">
        <f t="shared" ca="1" si="772"/>
        <v>4</v>
      </c>
      <c r="I867" s="346">
        <f t="shared" ca="1" si="772"/>
        <v>1</v>
      </c>
      <c r="BM867" s="303">
        <v>205</v>
      </c>
      <c r="BN867" s="147">
        <f t="shared" si="751"/>
        <v>0</v>
      </c>
      <c r="BO867" s="148">
        <f t="shared" si="752"/>
        <v>0</v>
      </c>
      <c r="BP867" s="149">
        <f t="shared" ca="1" si="753"/>
        <v>0</v>
      </c>
      <c r="BQ867" s="345">
        <f t="shared" ca="1" si="754"/>
        <v>0</v>
      </c>
      <c r="BR867" s="344">
        <f t="shared" ca="1" si="755"/>
        <v>0.05</v>
      </c>
      <c r="BS867" s="343">
        <f t="shared" ca="1" si="756"/>
        <v>0.08</v>
      </c>
      <c r="BT867" s="342">
        <f t="shared" ca="1" si="757"/>
        <v>-0.05</v>
      </c>
      <c r="BU867" s="147">
        <f t="shared" si="758"/>
        <v>0</v>
      </c>
      <c r="BV867" s="148">
        <f t="shared" si="759"/>
        <v>0</v>
      </c>
      <c r="BW867" s="149">
        <f t="shared" ca="1" si="760"/>
        <v>0</v>
      </c>
      <c r="BX867" s="345">
        <f t="shared" ca="1" si="761"/>
        <v>0</v>
      </c>
      <c r="BY867" s="344">
        <f t="shared" ca="1" si="762"/>
        <v>0.05</v>
      </c>
      <c r="BZ867" s="343">
        <f t="shared" ca="1" si="763"/>
        <v>0.08</v>
      </c>
      <c r="CA867" s="342">
        <f t="shared" ca="1" si="764"/>
        <v>-0.05</v>
      </c>
      <c r="CB867" s="147">
        <f t="shared" si="765"/>
        <v>0</v>
      </c>
      <c r="CC867" s="148">
        <f t="shared" si="766"/>
        <v>0</v>
      </c>
      <c r="CD867" s="149">
        <f t="shared" ca="1" si="767"/>
        <v>0</v>
      </c>
      <c r="CE867" s="345">
        <f t="shared" ca="1" si="768"/>
        <v>0</v>
      </c>
      <c r="CF867" s="344">
        <f t="shared" ca="1" si="769"/>
        <v>0.05</v>
      </c>
      <c r="CG867" s="343">
        <f t="shared" ca="1" si="770"/>
        <v>0.08</v>
      </c>
      <c r="CH867" s="342">
        <f t="shared" ca="1" si="771"/>
        <v>-0.05</v>
      </c>
    </row>
    <row r="868" spans="2:86" s="303" customFormat="1" outlineLevel="1">
      <c r="B868" s="303" t="str">
        <f t="shared" ca="1" si="745"/>
        <v>EP2 LP-D0 LP-S0 LP-M2</v>
      </c>
      <c r="C868" s="346">
        <f t="shared" si="772"/>
        <v>2</v>
      </c>
      <c r="D868" s="346">
        <f t="shared" si="772"/>
        <v>0</v>
      </c>
      <c r="E868" s="346">
        <f t="shared" ca="1" si="772"/>
        <v>0</v>
      </c>
      <c r="F868" s="346">
        <f t="shared" ca="1" si="772"/>
        <v>0</v>
      </c>
      <c r="G868" s="346">
        <f t="shared" ca="1" si="772"/>
        <v>4</v>
      </c>
      <c r="H868" s="346">
        <f t="shared" ca="1" si="772"/>
        <v>4</v>
      </c>
      <c r="I868" s="346">
        <f t="shared" ca="1" si="772"/>
        <v>2</v>
      </c>
      <c r="BM868" s="303">
        <v>206</v>
      </c>
      <c r="BN868" s="147">
        <f t="shared" si="751"/>
        <v>0</v>
      </c>
      <c r="BO868" s="148">
        <f t="shared" si="752"/>
        <v>0</v>
      </c>
      <c r="BP868" s="149">
        <f t="shared" ca="1" si="753"/>
        <v>0</v>
      </c>
      <c r="BQ868" s="345">
        <f t="shared" ca="1" si="754"/>
        <v>0</v>
      </c>
      <c r="BR868" s="344">
        <f t="shared" ca="1" si="755"/>
        <v>0.05</v>
      </c>
      <c r="BS868" s="343">
        <f t="shared" ca="1" si="756"/>
        <v>0.08</v>
      </c>
      <c r="BT868" s="342">
        <f t="shared" ca="1" si="757"/>
        <v>0</v>
      </c>
      <c r="BU868" s="147">
        <f t="shared" si="758"/>
        <v>0</v>
      </c>
      <c r="BV868" s="148">
        <f t="shared" si="759"/>
        <v>0</v>
      </c>
      <c r="BW868" s="149">
        <f t="shared" ca="1" si="760"/>
        <v>0</v>
      </c>
      <c r="BX868" s="345">
        <f t="shared" ca="1" si="761"/>
        <v>0</v>
      </c>
      <c r="BY868" s="344">
        <f t="shared" ca="1" si="762"/>
        <v>0.05</v>
      </c>
      <c r="BZ868" s="343">
        <f t="shared" ca="1" si="763"/>
        <v>0.08</v>
      </c>
      <c r="CA868" s="342">
        <f t="shared" ca="1" si="764"/>
        <v>0</v>
      </c>
      <c r="CB868" s="147">
        <f t="shared" si="765"/>
        <v>0</v>
      </c>
      <c r="CC868" s="148">
        <f t="shared" si="766"/>
        <v>0</v>
      </c>
      <c r="CD868" s="149">
        <f t="shared" ca="1" si="767"/>
        <v>0</v>
      </c>
      <c r="CE868" s="345">
        <f t="shared" ca="1" si="768"/>
        <v>0</v>
      </c>
      <c r="CF868" s="344">
        <f t="shared" ca="1" si="769"/>
        <v>0.05</v>
      </c>
      <c r="CG868" s="343">
        <f t="shared" ca="1" si="770"/>
        <v>0.08</v>
      </c>
      <c r="CH868" s="342">
        <f t="shared" ca="1" si="771"/>
        <v>0</v>
      </c>
    </row>
    <row r="869" spans="2:86" s="303" customFormat="1" outlineLevel="1">
      <c r="B869" s="303" t="str">
        <f t="shared" ca="1" si="745"/>
        <v>EP2 LP-D0 LP-S0 LP-M3</v>
      </c>
      <c r="C869" s="346">
        <f t="shared" si="772"/>
        <v>2</v>
      </c>
      <c r="D869" s="346">
        <f t="shared" si="772"/>
        <v>0</v>
      </c>
      <c r="E869" s="346">
        <f t="shared" ca="1" si="772"/>
        <v>0</v>
      </c>
      <c r="F869" s="346">
        <f t="shared" ca="1" si="772"/>
        <v>0</v>
      </c>
      <c r="G869" s="346">
        <f t="shared" ca="1" si="772"/>
        <v>4</v>
      </c>
      <c r="H869" s="346">
        <f t="shared" ca="1" si="772"/>
        <v>4</v>
      </c>
      <c r="I869" s="346">
        <f t="shared" ca="1" si="772"/>
        <v>3</v>
      </c>
      <c r="BM869" s="303">
        <v>207</v>
      </c>
      <c r="BN869" s="147">
        <f t="shared" si="751"/>
        <v>0</v>
      </c>
      <c r="BO869" s="148">
        <f t="shared" si="752"/>
        <v>0</v>
      </c>
      <c r="BP869" s="149">
        <f t="shared" ca="1" si="753"/>
        <v>0</v>
      </c>
      <c r="BQ869" s="345">
        <f t="shared" ca="1" si="754"/>
        <v>0</v>
      </c>
      <c r="BR869" s="344">
        <f t="shared" ca="1" si="755"/>
        <v>0.05</v>
      </c>
      <c r="BS869" s="343">
        <f t="shared" ca="1" si="756"/>
        <v>0.08</v>
      </c>
      <c r="BT869" s="342">
        <f t="shared" ca="1" si="757"/>
        <v>0.04</v>
      </c>
      <c r="BU869" s="147">
        <f t="shared" si="758"/>
        <v>0</v>
      </c>
      <c r="BV869" s="148">
        <f t="shared" si="759"/>
        <v>0</v>
      </c>
      <c r="BW869" s="149">
        <f t="shared" ca="1" si="760"/>
        <v>0</v>
      </c>
      <c r="BX869" s="345">
        <f t="shared" ca="1" si="761"/>
        <v>0</v>
      </c>
      <c r="BY869" s="344">
        <f t="shared" ca="1" si="762"/>
        <v>0.05</v>
      </c>
      <c r="BZ869" s="343">
        <f t="shared" ca="1" si="763"/>
        <v>0.08</v>
      </c>
      <c r="CA869" s="342">
        <f t="shared" ca="1" si="764"/>
        <v>0.04</v>
      </c>
      <c r="CB869" s="147">
        <f t="shared" si="765"/>
        <v>0</v>
      </c>
      <c r="CC869" s="148">
        <f t="shared" si="766"/>
        <v>0</v>
      </c>
      <c r="CD869" s="149">
        <f t="shared" ca="1" si="767"/>
        <v>0</v>
      </c>
      <c r="CE869" s="345">
        <f t="shared" ca="1" si="768"/>
        <v>0</v>
      </c>
      <c r="CF869" s="344">
        <f t="shared" ca="1" si="769"/>
        <v>0.05</v>
      </c>
      <c r="CG869" s="343">
        <f t="shared" ca="1" si="770"/>
        <v>0.08</v>
      </c>
      <c r="CH869" s="342">
        <f t="shared" ca="1" si="771"/>
        <v>0.04</v>
      </c>
    </row>
    <row r="870" spans="2:86" s="303" customFormat="1" outlineLevel="1">
      <c r="B870" s="303" t="str">
        <f t="shared" ca="1" si="745"/>
        <v>EP2 LP-D0 LP-S0 LP-M4</v>
      </c>
      <c r="C870" s="346">
        <f t="shared" si="772"/>
        <v>2</v>
      </c>
      <c r="D870" s="346">
        <f t="shared" si="772"/>
        <v>0</v>
      </c>
      <c r="E870" s="346">
        <f t="shared" ca="1" si="772"/>
        <v>0</v>
      </c>
      <c r="F870" s="346">
        <f t="shared" ca="1" si="772"/>
        <v>0</v>
      </c>
      <c r="G870" s="346">
        <f t="shared" ca="1" si="772"/>
        <v>4</v>
      </c>
      <c r="H870" s="346">
        <f t="shared" ca="1" si="772"/>
        <v>4</v>
      </c>
      <c r="I870" s="346">
        <f t="shared" ca="1" si="772"/>
        <v>4</v>
      </c>
      <c r="BM870" s="303">
        <v>208</v>
      </c>
      <c r="BN870" s="147">
        <f t="shared" si="751"/>
        <v>0</v>
      </c>
      <c r="BO870" s="148">
        <f t="shared" si="752"/>
        <v>0</v>
      </c>
      <c r="BP870" s="149">
        <f t="shared" ca="1" si="753"/>
        <v>0</v>
      </c>
      <c r="BQ870" s="345">
        <f t="shared" ca="1" si="754"/>
        <v>0</v>
      </c>
      <c r="BR870" s="344">
        <f t="shared" ca="1" si="755"/>
        <v>0.05</v>
      </c>
      <c r="BS870" s="343">
        <f t="shared" ca="1" si="756"/>
        <v>0.08</v>
      </c>
      <c r="BT870" s="342">
        <f t="shared" ca="1" si="757"/>
        <v>0.08</v>
      </c>
      <c r="BU870" s="147">
        <f t="shared" si="758"/>
        <v>0</v>
      </c>
      <c r="BV870" s="148">
        <f t="shared" si="759"/>
        <v>0</v>
      </c>
      <c r="BW870" s="149">
        <f t="shared" ca="1" si="760"/>
        <v>0</v>
      </c>
      <c r="BX870" s="345">
        <f t="shared" ca="1" si="761"/>
        <v>0</v>
      </c>
      <c r="BY870" s="344">
        <f t="shared" ca="1" si="762"/>
        <v>0.05</v>
      </c>
      <c r="BZ870" s="343">
        <f t="shared" ca="1" si="763"/>
        <v>0.08</v>
      </c>
      <c r="CA870" s="342">
        <f t="shared" ca="1" si="764"/>
        <v>0.08</v>
      </c>
      <c r="CB870" s="147">
        <f t="shared" si="765"/>
        <v>0</v>
      </c>
      <c r="CC870" s="148">
        <f t="shared" si="766"/>
        <v>0</v>
      </c>
      <c r="CD870" s="149">
        <f t="shared" ca="1" si="767"/>
        <v>0</v>
      </c>
      <c r="CE870" s="345">
        <f t="shared" ca="1" si="768"/>
        <v>0</v>
      </c>
      <c r="CF870" s="344">
        <f t="shared" ca="1" si="769"/>
        <v>0.05</v>
      </c>
      <c r="CG870" s="343">
        <f t="shared" ca="1" si="770"/>
        <v>0.08</v>
      </c>
      <c r="CH870" s="342">
        <f t="shared" ca="1" si="771"/>
        <v>0.08</v>
      </c>
    </row>
    <row r="871" spans="2:86" s="303" customFormat="1" outlineLevel="1">
      <c r="B871" s="303" t="str">
        <f t="shared" ref="B871:B934" ca="1" si="773">"EP"&amp;$C871&amp;" LP-D"&amp;$E871&amp;" LP-S"&amp;$F871&amp;" LP-M"&amp;$I871</f>
        <v>EP3 LP-D0 LP-S0 LP-M1</v>
      </c>
      <c r="C871" s="346">
        <f t="shared" si="772"/>
        <v>3</v>
      </c>
      <c r="D871" s="346">
        <f t="shared" si="772"/>
        <v>0</v>
      </c>
      <c r="E871" s="346">
        <f t="shared" ca="1" si="772"/>
        <v>0</v>
      </c>
      <c r="F871" s="346">
        <f t="shared" ca="1" si="772"/>
        <v>0</v>
      </c>
      <c r="G871" s="346">
        <f t="shared" ca="1" si="772"/>
        <v>1</v>
      </c>
      <c r="H871" s="346">
        <f t="shared" ca="1" si="772"/>
        <v>1</v>
      </c>
      <c r="I871" s="346">
        <f t="shared" ca="1" si="772"/>
        <v>1</v>
      </c>
      <c r="BM871" s="303">
        <v>209</v>
      </c>
      <c r="BN871" s="147">
        <f t="shared" si="751"/>
        <v>0.04</v>
      </c>
      <c r="BO871" s="148">
        <f t="shared" si="752"/>
        <v>0</v>
      </c>
      <c r="BP871" s="149">
        <f t="shared" ca="1" si="753"/>
        <v>0</v>
      </c>
      <c r="BQ871" s="345">
        <f t="shared" ca="1" si="754"/>
        <v>0</v>
      </c>
      <c r="BR871" s="344">
        <f t="shared" ca="1" si="755"/>
        <v>-0.08</v>
      </c>
      <c r="BS871" s="343">
        <f t="shared" ca="1" si="756"/>
        <v>-0.05</v>
      </c>
      <c r="BT871" s="342">
        <f t="shared" ca="1" si="757"/>
        <v>-0.05</v>
      </c>
      <c r="BU871" s="147">
        <f t="shared" si="758"/>
        <v>0.04</v>
      </c>
      <c r="BV871" s="148">
        <f t="shared" si="759"/>
        <v>0</v>
      </c>
      <c r="BW871" s="149">
        <f t="shared" ca="1" si="760"/>
        <v>0</v>
      </c>
      <c r="BX871" s="345">
        <f t="shared" ca="1" si="761"/>
        <v>0</v>
      </c>
      <c r="BY871" s="344">
        <f t="shared" ca="1" si="762"/>
        <v>-0.08</v>
      </c>
      <c r="BZ871" s="343">
        <f t="shared" ca="1" si="763"/>
        <v>-0.05</v>
      </c>
      <c r="CA871" s="342">
        <f t="shared" ca="1" si="764"/>
        <v>-0.05</v>
      </c>
      <c r="CB871" s="147">
        <f t="shared" si="765"/>
        <v>0.04</v>
      </c>
      <c r="CC871" s="148">
        <f t="shared" si="766"/>
        <v>0</v>
      </c>
      <c r="CD871" s="149">
        <f t="shared" ca="1" si="767"/>
        <v>0</v>
      </c>
      <c r="CE871" s="345">
        <f t="shared" ca="1" si="768"/>
        <v>0</v>
      </c>
      <c r="CF871" s="344">
        <f t="shared" ca="1" si="769"/>
        <v>-0.08</v>
      </c>
      <c r="CG871" s="343">
        <f t="shared" ca="1" si="770"/>
        <v>-0.05</v>
      </c>
      <c r="CH871" s="342">
        <f t="shared" ca="1" si="771"/>
        <v>-0.05</v>
      </c>
    </row>
    <row r="872" spans="2:86" s="303" customFormat="1" outlineLevel="1">
      <c r="B872" s="303" t="str">
        <f t="shared" ca="1" si="773"/>
        <v>EP3 LP-D0 LP-S0 LP-M2</v>
      </c>
      <c r="C872" s="346">
        <f t="shared" si="772"/>
        <v>3</v>
      </c>
      <c r="D872" s="346">
        <f t="shared" si="772"/>
        <v>0</v>
      </c>
      <c r="E872" s="346">
        <f t="shared" ca="1" si="772"/>
        <v>0</v>
      </c>
      <c r="F872" s="346">
        <f t="shared" ca="1" si="772"/>
        <v>0</v>
      </c>
      <c r="G872" s="346">
        <f t="shared" ca="1" si="772"/>
        <v>1</v>
      </c>
      <c r="H872" s="346">
        <f t="shared" ca="1" si="772"/>
        <v>1</v>
      </c>
      <c r="I872" s="346">
        <f t="shared" ca="1" si="772"/>
        <v>2</v>
      </c>
      <c r="BM872" s="303">
        <v>210</v>
      </c>
      <c r="BN872" s="147">
        <f t="shared" si="751"/>
        <v>0.04</v>
      </c>
      <c r="BO872" s="148">
        <f t="shared" si="752"/>
        <v>0</v>
      </c>
      <c r="BP872" s="149">
        <f t="shared" ca="1" si="753"/>
        <v>0</v>
      </c>
      <c r="BQ872" s="345">
        <f t="shared" ca="1" si="754"/>
        <v>0</v>
      </c>
      <c r="BR872" s="344">
        <f t="shared" ca="1" si="755"/>
        <v>-0.08</v>
      </c>
      <c r="BS872" s="343">
        <f t="shared" ca="1" si="756"/>
        <v>-0.05</v>
      </c>
      <c r="BT872" s="342">
        <f t="shared" ca="1" si="757"/>
        <v>0</v>
      </c>
      <c r="BU872" s="147">
        <f t="shared" si="758"/>
        <v>0.04</v>
      </c>
      <c r="BV872" s="148">
        <f t="shared" si="759"/>
        <v>0</v>
      </c>
      <c r="BW872" s="149">
        <f t="shared" ca="1" si="760"/>
        <v>0</v>
      </c>
      <c r="BX872" s="345">
        <f t="shared" ca="1" si="761"/>
        <v>0</v>
      </c>
      <c r="BY872" s="344">
        <f t="shared" ca="1" si="762"/>
        <v>-0.08</v>
      </c>
      <c r="BZ872" s="343">
        <f t="shared" ca="1" si="763"/>
        <v>-0.05</v>
      </c>
      <c r="CA872" s="342">
        <f t="shared" ca="1" si="764"/>
        <v>0</v>
      </c>
      <c r="CB872" s="147">
        <f t="shared" si="765"/>
        <v>0.04</v>
      </c>
      <c r="CC872" s="148">
        <f t="shared" si="766"/>
        <v>0</v>
      </c>
      <c r="CD872" s="149">
        <f t="shared" ca="1" si="767"/>
        <v>0</v>
      </c>
      <c r="CE872" s="345">
        <f t="shared" ca="1" si="768"/>
        <v>0</v>
      </c>
      <c r="CF872" s="344">
        <f t="shared" ca="1" si="769"/>
        <v>-0.08</v>
      </c>
      <c r="CG872" s="343">
        <f t="shared" ca="1" si="770"/>
        <v>-0.05</v>
      </c>
      <c r="CH872" s="342">
        <f t="shared" ca="1" si="771"/>
        <v>0</v>
      </c>
    </row>
    <row r="873" spans="2:86" s="303" customFormat="1" outlineLevel="1">
      <c r="B873" s="303" t="str">
        <f t="shared" ca="1" si="773"/>
        <v>EP3 LP-D0 LP-S0 LP-M3</v>
      </c>
      <c r="C873" s="346">
        <f t="shared" ref="C873:I882" si="774">C473</f>
        <v>3</v>
      </c>
      <c r="D873" s="346">
        <f t="shared" si="774"/>
        <v>0</v>
      </c>
      <c r="E873" s="346">
        <f t="shared" ca="1" si="774"/>
        <v>0</v>
      </c>
      <c r="F873" s="346">
        <f t="shared" ca="1" si="774"/>
        <v>0</v>
      </c>
      <c r="G873" s="346">
        <f t="shared" ca="1" si="774"/>
        <v>1</v>
      </c>
      <c r="H873" s="346">
        <f t="shared" ca="1" si="774"/>
        <v>1</v>
      </c>
      <c r="I873" s="346">
        <f t="shared" ca="1" si="774"/>
        <v>3</v>
      </c>
      <c r="BM873" s="303">
        <v>211</v>
      </c>
      <c r="BN873" s="147">
        <f t="shared" si="751"/>
        <v>0.04</v>
      </c>
      <c r="BO873" s="148">
        <f t="shared" si="752"/>
        <v>0</v>
      </c>
      <c r="BP873" s="149">
        <f t="shared" ca="1" si="753"/>
        <v>0</v>
      </c>
      <c r="BQ873" s="345">
        <f t="shared" ca="1" si="754"/>
        <v>0</v>
      </c>
      <c r="BR873" s="344">
        <f t="shared" ca="1" si="755"/>
        <v>-0.08</v>
      </c>
      <c r="BS873" s="343">
        <f t="shared" ca="1" si="756"/>
        <v>-0.05</v>
      </c>
      <c r="BT873" s="342">
        <f t="shared" ca="1" si="757"/>
        <v>0.04</v>
      </c>
      <c r="BU873" s="147">
        <f t="shared" si="758"/>
        <v>0.04</v>
      </c>
      <c r="BV873" s="148">
        <f t="shared" si="759"/>
        <v>0</v>
      </c>
      <c r="BW873" s="149">
        <f t="shared" ca="1" si="760"/>
        <v>0</v>
      </c>
      <c r="BX873" s="345">
        <f t="shared" ca="1" si="761"/>
        <v>0</v>
      </c>
      <c r="BY873" s="344">
        <f t="shared" ca="1" si="762"/>
        <v>-0.08</v>
      </c>
      <c r="BZ873" s="343">
        <f t="shared" ca="1" si="763"/>
        <v>-0.05</v>
      </c>
      <c r="CA873" s="342">
        <f t="shared" ca="1" si="764"/>
        <v>0.04</v>
      </c>
      <c r="CB873" s="147">
        <f t="shared" si="765"/>
        <v>0.04</v>
      </c>
      <c r="CC873" s="148">
        <f t="shared" si="766"/>
        <v>0</v>
      </c>
      <c r="CD873" s="149">
        <f t="shared" ca="1" si="767"/>
        <v>0</v>
      </c>
      <c r="CE873" s="345">
        <f t="shared" ca="1" si="768"/>
        <v>0</v>
      </c>
      <c r="CF873" s="344">
        <f t="shared" ca="1" si="769"/>
        <v>-0.08</v>
      </c>
      <c r="CG873" s="343">
        <f t="shared" ca="1" si="770"/>
        <v>-0.05</v>
      </c>
      <c r="CH873" s="342">
        <f t="shared" ca="1" si="771"/>
        <v>0.04</v>
      </c>
    </row>
    <row r="874" spans="2:86" s="303" customFormat="1" outlineLevel="1">
      <c r="B874" s="303" t="str">
        <f t="shared" ca="1" si="773"/>
        <v>EP3 LP-D0 LP-S0 LP-M4</v>
      </c>
      <c r="C874" s="346">
        <f t="shared" si="774"/>
        <v>3</v>
      </c>
      <c r="D874" s="346">
        <f t="shared" si="774"/>
        <v>0</v>
      </c>
      <c r="E874" s="346">
        <f t="shared" ca="1" si="774"/>
        <v>0</v>
      </c>
      <c r="F874" s="346">
        <f t="shared" ca="1" si="774"/>
        <v>0</v>
      </c>
      <c r="G874" s="346">
        <f t="shared" ca="1" si="774"/>
        <v>1</v>
      </c>
      <c r="H874" s="346">
        <f t="shared" ca="1" si="774"/>
        <v>1</v>
      </c>
      <c r="I874" s="346">
        <f t="shared" ca="1" si="774"/>
        <v>4</v>
      </c>
      <c r="BM874" s="303">
        <v>212</v>
      </c>
      <c r="BN874" s="147">
        <f t="shared" si="751"/>
        <v>0.04</v>
      </c>
      <c r="BO874" s="148">
        <f t="shared" si="752"/>
        <v>0</v>
      </c>
      <c r="BP874" s="149">
        <f t="shared" ca="1" si="753"/>
        <v>0</v>
      </c>
      <c r="BQ874" s="345">
        <f t="shared" ca="1" si="754"/>
        <v>0</v>
      </c>
      <c r="BR874" s="344">
        <f t="shared" ca="1" si="755"/>
        <v>-0.08</v>
      </c>
      <c r="BS874" s="343">
        <f t="shared" ca="1" si="756"/>
        <v>-0.05</v>
      </c>
      <c r="BT874" s="342">
        <f t="shared" ca="1" si="757"/>
        <v>0.08</v>
      </c>
      <c r="BU874" s="147">
        <f t="shared" si="758"/>
        <v>0.04</v>
      </c>
      <c r="BV874" s="148">
        <f t="shared" si="759"/>
        <v>0</v>
      </c>
      <c r="BW874" s="149">
        <f t="shared" ca="1" si="760"/>
        <v>0</v>
      </c>
      <c r="BX874" s="345">
        <f t="shared" ca="1" si="761"/>
        <v>0</v>
      </c>
      <c r="BY874" s="344">
        <f t="shared" ca="1" si="762"/>
        <v>-0.08</v>
      </c>
      <c r="BZ874" s="343">
        <f t="shared" ca="1" si="763"/>
        <v>-0.05</v>
      </c>
      <c r="CA874" s="342">
        <f t="shared" ca="1" si="764"/>
        <v>0.08</v>
      </c>
      <c r="CB874" s="147">
        <f t="shared" si="765"/>
        <v>0.04</v>
      </c>
      <c r="CC874" s="148">
        <f t="shared" si="766"/>
        <v>0</v>
      </c>
      <c r="CD874" s="149">
        <f t="shared" ca="1" si="767"/>
        <v>0</v>
      </c>
      <c r="CE874" s="345">
        <f t="shared" ca="1" si="768"/>
        <v>0</v>
      </c>
      <c r="CF874" s="344">
        <f t="shared" ca="1" si="769"/>
        <v>-0.08</v>
      </c>
      <c r="CG874" s="343">
        <f t="shared" ca="1" si="770"/>
        <v>-0.05</v>
      </c>
      <c r="CH874" s="342">
        <f t="shared" ca="1" si="771"/>
        <v>0.08</v>
      </c>
    </row>
    <row r="875" spans="2:86" s="303" customFormat="1" outlineLevel="1">
      <c r="B875" s="303" t="str">
        <f t="shared" ca="1" si="773"/>
        <v>EP3 LP-D0 LP-S0 LP-M1</v>
      </c>
      <c r="C875" s="346">
        <f t="shared" si="774"/>
        <v>3</v>
      </c>
      <c r="D875" s="346">
        <f t="shared" si="774"/>
        <v>0</v>
      </c>
      <c r="E875" s="346">
        <f t="shared" ca="1" si="774"/>
        <v>0</v>
      </c>
      <c r="F875" s="346">
        <f t="shared" ca="1" si="774"/>
        <v>0</v>
      </c>
      <c r="G875" s="346">
        <f t="shared" ca="1" si="774"/>
        <v>1</v>
      </c>
      <c r="H875" s="346">
        <f t="shared" ca="1" si="774"/>
        <v>2</v>
      </c>
      <c r="I875" s="346">
        <f t="shared" ca="1" si="774"/>
        <v>1</v>
      </c>
      <c r="BM875" s="303">
        <v>213</v>
      </c>
      <c r="BN875" s="147">
        <f t="shared" si="751"/>
        <v>0.04</v>
      </c>
      <c r="BO875" s="148">
        <f t="shared" si="752"/>
        <v>0</v>
      </c>
      <c r="BP875" s="149">
        <f t="shared" ca="1" si="753"/>
        <v>0</v>
      </c>
      <c r="BQ875" s="345">
        <f t="shared" ca="1" si="754"/>
        <v>0</v>
      </c>
      <c r="BR875" s="344">
        <f t="shared" ca="1" si="755"/>
        <v>-0.08</v>
      </c>
      <c r="BS875" s="343">
        <f t="shared" ca="1" si="756"/>
        <v>0</v>
      </c>
      <c r="BT875" s="342">
        <f t="shared" ca="1" si="757"/>
        <v>-0.05</v>
      </c>
      <c r="BU875" s="147">
        <f t="shared" si="758"/>
        <v>0.04</v>
      </c>
      <c r="BV875" s="148">
        <f t="shared" si="759"/>
        <v>0</v>
      </c>
      <c r="BW875" s="149">
        <f t="shared" ca="1" si="760"/>
        <v>0</v>
      </c>
      <c r="BX875" s="345">
        <f t="shared" ca="1" si="761"/>
        <v>0</v>
      </c>
      <c r="BY875" s="344">
        <f t="shared" ca="1" si="762"/>
        <v>-0.08</v>
      </c>
      <c r="BZ875" s="343">
        <f t="shared" ca="1" si="763"/>
        <v>0</v>
      </c>
      <c r="CA875" s="342">
        <f t="shared" ca="1" si="764"/>
        <v>-0.05</v>
      </c>
      <c r="CB875" s="147">
        <f t="shared" si="765"/>
        <v>0.04</v>
      </c>
      <c r="CC875" s="148">
        <f t="shared" si="766"/>
        <v>0</v>
      </c>
      <c r="CD875" s="149">
        <f t="shared" ca="1" si="767"/>
        <v>0</v>
      </c>
      <c r="CE875" s="345">
        <f t="shared" ca="1" si="768"/>
        <v>0</v>
      </c>
      <c r="CF875" s="344">
        <f t="shared" ca="1" si="769"/>
        <v>-0.08</v>
      </c>
      <c r="CG875" s="343">
        <f t="shared" ca="1" si="770"/>
        <v>0</v>
      </c>
      <c r="CH875" s="342">
        <f t="shared" ca="1" si="771"/>
        <v>-0.05</v>
      </c>
    </row>
    <row r="876" spans="2:86" s="303" customFormat="1" outlineLevel="1">
      <c r="B876" s="303" t="str">
        <f t="shared" ca="1" si="773"/>
        <v>EP3 LP-D0 LP-S0 LP-M2</v>
      </c>
      <c r="C876" s="346">
        <f t="shared" si="774"/>
        <v>3</v>
      </c>
      <c r="D876" s="346">
        <f t="shared" si="774"/>
        <v>0</v>
      </c>
      <c r="E876" s="346">
        <f t="shared" ca="1" si="774"/>
        <v>0</v>
      </c>
      <c r="F876" s="346">
        <f t="shared" ca="1" si="774"/>
        <v>0</v>
      </c>
      <c r="G876" s="346">
        <f t="shared" ca="1" si="774"/>
        <v>1</v>
      </c>
      <c r="H876" s="346">
        <f t="shared" ca="1" si="774"/>
        <v>2</v>
      </c>
      <c r="I876" s="346">
        <f t="shared" ca="1" si="774"/>
        <v>2</v>
      </c>
      <c r="BM876" s="303">
        <v>214</v>
      </c>
      <c r="BN876" s="147">
        <f t="shared" si="751"/>
        <v>0.04</v>
      </c>
      <c r="BO876" s="148">
        <f t="shared" si="752"/>
        <v>0</v>
      </c>
      <c r="BP876" s="149">
        <f t="shared" ca="1" si="753"/>
        <v>0</v>
      </c>
      <c r="BQ876" s="345">
        <f t="shared" ca="1" si="754"/>
        <v>0</v>
      </c>
      <c r="BR876" s="344">
        <f t="shared" ca="1" si="755"/>
        <v>-0.08</v>
      </c>
      <c r="BS876" s="343">
        <f t="shared" ca="1" si="756"/>
        <v>0</v>
      </c>
      <c r="BT876" s="342">
        <f t="shared" ca="1" si="757"/>
        <v>0</v>
      </c>
      <c r="BU876" s="147">
        <f t="shared" si="758"/>
        <v>0.04</v>
      </c>
      <c r="BV876" s="148">
        <f t="shared" si="759"/>
        <v>0</v>
      </c>
      <c r="BW876" s="149">
        <f t="shared" ca="1" si="760"/>
        <v>0</v>
      </c>
      <c r="BX876" s="345">
        <f t="shared" ca="1" si="761"/>
        <v>0</v>
      </c>
      <c r="BY876" s="344">
        <f t="shared" ca="1" si="762"/>
        <v>-0.08</v>
      </c>
      <c r="BZ876" s="343">
        <f t="shared" ca="1" si="763"/>
        <v>0</v>
      </c>
      <c r="CA876" s="342">
        <f t="shared" ca="1" si="764"/>
        <v>0</v>
      </c>
      <c r="CB876" s="147">
        <f t="shared" si="765"/>
        <v>0.04</v>
      </c>
      <c r="CC876" s="148">
        <f t="shared" si="766"/>
        <v>0</v>
      </c>
      <c r="CD876" s="149">
        <f t="shared" ca="1" si="767"/>
        <v>0</v>
      </c>
      <c r="CE876" s="345">
        <f t="shared" ca="1" si="768"/>
        <v>0</v>
      </c>
      <c r="CF876" s="344">
        <f t="shared" ca="1" si="769"/>
        <v>-0.08</v>
      </c>
      <c r="CG876" s="343">
        <f t="shared" ca="1" si="770"/>
        <v>0</v>
      </c>
      <c r="CH876" s="342">
        <f t="shared" ca="1" si="771"/>
        <v>0</v>
      </c>
    </row>
    <row r="877" spans="2:86" s="303" customFormat="1" outlineLevel="1">
      <c r="B877" s="303" t="str">
        <f t="shared" ca="1" si="773"/>
        <v>EP3 LP-D0 LP-S0 LP-M3</v>
      </c>
      <c r="C877" s="346">
        <f t="shared" si="774"/>
        <v>3</v>
      </c>
      <c r="D877" s="346">
        <f t="shared" si="774"/>
        <v>0</v>
      </c>
      <c r="E877" s="346">
        <f t="shared" ca="1" si="774"/>
        <v>0</v>
      </c>
      <c r="F877" s="346">
        <f t="shared" ca="1" si="774"/>
        <v>0</v>
      </c>
      <c r="G877" s="346">
        <f t="shared" ca="1" si="774"/>
        <v>1</v>
      </c>
      <c r="H877" s="346">
        <f t="shared" ca="1" si="774"/>
        <v>2</v>
      </c>
      <c r="I877" s="346">
        <f t="shared" ca="1" si="774"/>
        <v>3</v>
      </c>
      <c r="BM877" s="303">
        <v>215</v>
      </c>
      <c r="BN877" s="147">
        <f t="shared" si="751"/>
        <v>0.04</v>
      </c>
      <c r="BO877" s="148">
        <f t="shared" si="752"/>
        <v>0</v>
      </c>
      <c r="BP877" s="149">
        <f t="shared" ca="1" si="753"/>
        <v>0</v>
      </c>
      <c r="BQ877" s="345">
        <f t="shared" ca="1" si="754"/>
        <v>0</v>
      </c>
      <c r="BR877" s="344">
        <f t="shared" ca="1" si="755"/>
        <v>-0.08</v>
      </c>
      <c r="BS877" s="343">
        <f t="shared" ca="1" si="756"/>
        <v>0</v>
      </c>
      <c r="BT877" s="342">
        <f t="shared" ca="1" si="757"/>
        <v>0.04</v>
      </c>
      <c r="BU877" s="147">
        <f t="shared" si="758"/>
        <v>0.04</v>
      </c>
      <c r="BV877" s="148">
        <f t="shared" si="759"/>
        <v>0</v>
      </c>
      <c r="BW877" s="149">
        <f t="shared" ca="1" si="760"/>
        <v>0</v>
      </c>
      <c r="BX877" s="345">
        <f t="shared" ca="1" si="761"/>
        <v>0</v>
      </c>
      <c r="BY877" s="344">
        <f t="shared" ca="1" si="762"/>
        <v>-0.08</v>
      </c>
      <c r="BZ877" s="343">
        <f t="shared" ca="1" si="763"/>
        <v>0</v>
      </c>
      <c r="CA877" s="342">
        <f t="shared" ca="1" si="764"/>
        <v>0.04</v>
      </c>
      <c r="CB877" s="147">
        <f t="shared" si="765"/>
        <v>0.04</v>
      </c>
      <c r="CC877" s="148">
        <f t="shared" si="766"/>
        <v>0</v>
      </c>
      <c r="CD877" s="149">
        <f t="shared" ca="1" si="767"/>
        <v>0</v>
      </c>
      <c r="CE877" s="345">
        <f t="shared" ca="1" si="768"/>
        <v>0</v>
      </c>
      <c r="CF877" s="344">
        <f t="shared" ca="1" si="769"/>
        <v>-0.08</v>
      </c>
      <c r="CG877" s="343">
        <f t="shared" ca="1" si="770"/>
        <v>0</v>
      </c>
      <c r="CH877" s="342">
        <f t="shared" ca="1" si="771"/>
        <v>0.04</v>
      </c>
    </row>
    <row r="878" spans="2:86" s="303" customFormat="1" outlineLevel="1">
      <c r="B878" s="303" t="str">
        <f t="shared" ca="1" si="773"/>
        <v>EP3 LP-D0 LP-S0 LP-M4</v>
      </c>
      <c r="C878" s="346">
        <f t="shared" si="774"/>
        <v>3</v>
      </c>
      <c r="D878" s="346">
        <f t="shared" si="774"/>
        <v>0</v>
      </c>
      <c r="E878" s="346">
        <f t="shared" ca="1" si="774"/>
        <v>0</v>
      </c>
      <c r="F878" s="346">
        <f t="shared" ca="1" si="774"/>
        <v>0</v>
      </c>
      <c r="G878" s="346">
        <f t="shared" ca="1" si="774"/>
        <v>1</v>
      </c>
      <c r="H878" s="346">
        <f t="shared" ca="1" si="774"/>
        <v>2</v>
      </c>
      <c r="I878" s="346">
        <f t="shared" ca="1" si="774"/>
        <v>4</v>
      </c>
      <c r="BM878" s="303">
        <v>216</v>
      </c>
      <c r="BN878" s="147">
        <f t="shared" si="751"/>
        <v>0.04</v>
      </c>
      <c r="BO878" s="148">
        <f t="shared" si="752"/>
        <v>0</v>
      </c>
      <c r="BP878" s="149">
        <f t="shared" ca="1" si="753"/>
        <v>0</v>
      </c>
      <c r="BQ878" s="345">
        <f t="shared" ca="1" si="754"/>
        <v>0</v>
      </c>
      <c r="BR878" s="344">
        <f t="shared" ca="1" si="755"/>
        <v>-0.08</v>
      </c>
      <c r="BS878" s="343">
        <f t="shared" ca="1" si="756"/>
        <v>0</v>
      </c>
      <c r="BT878" s="342">
        <f t="shared" ca="1" si="757"/>
        <v>0.08</v>
      </c>
      <c r="BU878" s="147">
        <f t="shared" si="758"/>
        <v>0.04</v>
      </c>
      <c r="BV878" s="148">
        <f t="shared" si="759"/>
        <v>0</v>
      </c>
      <c r="BW878" s="149">
        <f t="shared" ca="1" si="760"/>
        <v>0</v>
      </c>
      <c r="BX878" s="345">
        <f t="shared" ca="1" si="761"/>
        <v>0</v>
      </c>
      <c r="BY878" s="344">
        <f t="shared" ca="1" si="762"/>
        <v>-0.08</v>
      </c>
      <c r="BZ878" s="343">
        <f t="shared" ca="1" si="763"/>
        <v>0</v>
      </c>
      <c r="CA878" s="342">
        <f t="shared" ca="1" si="764"/>
        <v>0.08</v>
      </c>
      <c r="CB878" s="147">
        <f t="shared" si="765"/>
        <v>0.04</v>
      </c>
      <c r="CC878" s="148">
        <f t="shared" si="766"/>
        <v>0</v>
      </c>
      <c r="CD878" s="149">
        <f t="shared" ca="1" si="767"/>
        <v>0</v>
      </c>
      <c r="CE878" s="345">
        <f t="shared" ca="1" si="768"/>
        <v>0</v>
      </c>
      <c r="CF878" s="344">
        <f t="shared" ca="1" si="769"/>
        <v>-0.08</v>
      </c>
      <c r="CG878" s="343">
        <f t="shared" ca="1" si="770"/>
        <v>0</v>
      </c>
      <c r="CH878" s="342">
        <f t="shared" ca="1" si="771"/>
        <v>0.08</v>
      </c>
    </row>
    <row r="879" spans="2:86" s="303" customFormat="1" outlineLevel="1">
      <c r="B879" s="303" t="str">
        <f t="shared" ca="1" si="773"/>
        <v>EP3 LP-D0 LP-S0 LP-M1</v>
      </c>
      <c r="C879" s="346">
        <f t="shared" si="774"/>
        <v>3</v>
      </c>
      <c r="D879" s="346">
        <f t="shared" si="774"/>
        <v>0</v>
      </c>
      <c r="E879" s="346">
        <f t="shared" ca="1" si="774"/>
        <v>0</v>
      </c>
      <c r="F879" s="346">
        <f t="shared" ca="1" si="774"/>
        <v>0</v>
      </c>
      <c r="G879" s="346">
        <f t="shared" ca="1" si="774"/>
        <v>1</v>
      </c>
      <c r="H879" s="346">
        <f t="shared" ca="1" si="774"/>
        <v>3</v>
      </c>
      <c r="I879" s="346">
        <f t="shared" ca="1" si="774"/>
        <v>1</v>
      </c>
      <c r="BM879" s="303">
        <v>217</v>
      </c>
      <c r="BN879" s="147">
        <f t="shared" si="751"/>
        <v>0.04</v>
      </c>
      <c r="BO879" s="148">
        <f t="shared" si="752"/>
        <v>0</v>
      </c>
      <c r="BP879" s="149">
        <f t="shared" ca="1" si="753"/>
        <v>0</v>
      </c>
      <c r="BQ879" s="345">
        <f t="shared" ca="1" si="754"/>
        <v>0</v>
      </c>
      <c r="BR879" s="344">
        <f t="shared" ca="1" si="755"/>
        <v>-0.08</v>
      </c>
      <c r="BS879" s="343">
        <f t="shared" ca="1" si="756"/>
        <v>0.04</v>
      </c>
      <c r="BT879" s="342">
        <f t="shared" ca="1" si="757"/>
        <v>-0.05</v>
      </c>
      <c r="BU879" s="147">
        <f t="shared" si="758"/>
        <v>0.04</v>
      </c>
      <c r="BV879" s="148">
        <f t="shared" si="759"/>
        <v>0</v>
      </c>
      <c r="BW879" s="149">
        <f t="shared" ca="1" si="760"/>
        <v>0</v>
      </c>
      <c r="BX879" s="345">
        <f t="shared" ca="1" si="761"/>
        <v>0</v>
      </c>
      <c r="BY879" s="344">
        <f t="shared" ca="1" si="762"/>
        <v>-0.08</v>
      </c>
      <c r="BZ879" s="343">
        <f t="shared" ca="1" si="763"/>
        <v>0.04</v>
      </c>
      <c r="CA879" s="342">
        <f t="shared" ca="1" si="764"/>
        <v>-0.05</v>
      </c>
      <c r="CB879" s="147">
        <f t="shared" si="765"/>
        <v>0.04</v>
      </c>
      <c r="CC879" s="148">
        <f t="shared" si="766"/>
        <v>0</v>
      </c>
      <c r="CD879" s="149">
        <f t="shared" ca="1" si="767"/>
        <v>0</v>
      </c>
      <c r="CE879" s="345">
        <f t="shared" ca="1" si="768"/>
        <v>0</v>
      </c>
      <c r="CF879" s="344">
        <f t="shared" ca="1" si="769"/>
        <v>-0.08</v>
      </c>
      <c r="CG879" s="343">
        <f t="shared" ca="1" si="770"/>
        <v>0.04</v>
      </c>
      <c r="CH879" s="342">
        <f t="shared" ca="1" si="771"/>
        <v>-0.05</v>
      </c>
    </row>
    <row r="880" spans="2:86" s="303" customFormat="1" outlineLevel="1">
      <c r="B880" s="303" t="str">
        <f t="shared" ca="1" si="773"/>
        <v>EP3 LP-D0 LP-S0 LP-M2</v>
      </c>
      <c r="C880" s="346">
        <f t="shared" si="774"/>
        <v>3</v>
      </c>
      <c r="D880" s="346">
        <f t="shared" si="774"/>
        <v>0</v>
      </c>
      <c r="E880" s="346">
        <f t="shared" ca="1" si="774"/>
        <v>0</v>
      </c>
      <c r="F880" s="346">
        <f t="shared" ca="1" si="774"/>
        <v>0</v>
      </c>
      <c r="G880" s="346">
        <f t="shared" ca="1" si="774"/>
        <v>1</v>
      </c>
      <c r="H880" s="346">
        <f t="shared" ca="1" si="774"/>
        <v>3</v>
      </c>
      <c r="I880" s="346">
        <f t="shared" ca="1" si="774"/>
        <v>2</v>
      </c>
      <c r="BM880" s="303">
        <v>218</v>
      </c>
      <c r="BN880" s="147">
        <f t="shared" si="751"/>
        <v>0.04</v>
      </c>
      <c r="BO880" s="148">
        <f t="shared" si="752"/>
        <v>0</v>
      </c>
      <c r="BP880" s="149">
        <f t="shared" ca="1" si="753"/>
        <v>0</v>
      </c>
      <c r="BQ880" s="345">
        <f t="shared" ca="1" si="754"/>
        <v>0</v>
      </c>
      <c r="BR880" s="344">
        <f t="shared" ca="1" si="755"/>
        <v>-0.08</v>
      </c>
      <c r="BS880" s="343">
        <f t="shared" ca="1" si="756"/>
        <v>0.04</v>
      </c>
      <c r="BT880" s="342">
        <f t="shared" ca="1" si="757"/>
        <v>0</v>
      </c>
      <c r="BU880" s="147">
        <f t="shared" si="758"/>
        <v>0.04</v>
      </c>
      <c r="BV880" s="148">
        <f t="shared" si="759"/>
        <v>0</v>
      </c>
      <c r="BW880" s="149">
        <f t="shared" ca="1" si="760"/>
        <v>0</v>
      </c>
      <c r="BX880" s="345">
        <f t="shared" ca="1" si="761"/>
        <v>0</v>
      </c>
      <c r="BY880" s="344">
        <f t="shared" ca="1" si="762"/>
        <v>-0.08</v>
      </c>
      <c r="BZ880" s="343">
        <f t="shared" ca="1" si="763"/>
        <v>0.04</v>
      </c>
      <c r="CA880" s="342">
        <f t="shared" ca="1" si="764"/>
        <v>0</v>
      </c>
      <c r="CB880" s="147">
        <f t="shared" si="765"/>
        <v>0.04</v>
      </c>
      <c r="CC880" s="148">
        <f t="shared" si="766"/>
        <v>0</v>
      </c>
      <c r="CD880" s="149">
        <f t="shared" ca="1" si="767"/>
        <v>0</v>
      </c>
      <c r="CE880" s="345">
        <f t="shared" ca="1" si="768"/>
        <v>0</v>
      </c>
      <c r="CF880" s="344">
        <f t="shared" ca="1" si="769"/>
        <v>-0.08</v>
      </c>
      <c r="CG880" s="343">
        <f t="shared" ca="1" si="770"/>
        <v>0.04</v>
      </c>
      <c r="CH880" s="342">
        <f t="shared" ca="1" si="771"/>
        <v>0</v>
      </c>
    </row>
    <row r="881" spans="2:86" s="303" customFormat="1" outlineLevel="1">
      <c r="B881" s="303" t="str">
        <f t="shared" ca="1" si="773"/>
        <v>EP3 LP-D0 LP-S0 LP-M3</v>
      </c>
      <c r="C881" s="346">
        <f t="shared" si="774"/>
        <v>3</v>
      </c>
      <c r="D881" s="346">
        <f t="shared" si="774"/>
        <v>0</v>
      </c>
      <c r="E881" s="346">
        <f t="shared" ca="1" si="774"/>
        <v>0</v>
      </c>
      <c r="F881" s="346">
        <f t="shared" ca="1" si="774"/>
        <v>0</v>
      </c>
      <c r="G881" s="346">
        <f t="shared" ca="1" si="774"/>
        <v>1</v>
      </c>
      <c r="H881" s="346">
        <f t="shared" ca="1" si="774"/>
        <v>3</v>
      </c>
      <c r="I881" s="346">
        <f t="shared" ca="1" si="774"/>
        <v>3</v>
      </c>
      <c r="BM881" s="303">
        <v>219</v>
      </c>
      <c r="BN881" s="147">
        <f t="shared" si="751"/>
        <v>0.04</v>
      </c>
      <c r="BO881" s="148">
        <f t="shared" si="752"/>
        <v>0</v>
      </c>
      <c r="BP881" s="149">
        <f t="shared" ca="1" si="753"/>
        <v>0</v>
      </c>
      <c r="BQ881" s="345">
        <f t="shared" ca="1" si="754"/>
        <v>0</v>
      </c>
      <c r="BR881" s="344">
        <f t="shared" ca="1" si="755"/>
        <v>-0.08</v>
      </c>
      <c r="BS881" s="343">
        <f t="shared" ca="1" si="756"/>
        <v>0.04</v>
      </c>
      <c r="BT881" s="342">
        <f t="shared" ca="1" si="757"/>
        <v>0.04</v>
      </c>
      <c r="BU881" s="147">
        <f t="shared" si="758"/>
        <v>0.04</v>
      </c>
      <c r="BV881" s="148">
        <f t="shared" si="759"/>
        <v>0</v>
      </c>
      <c r="BW881" s="149">
        <f t="shared" ca="1" si="760"/>
        <v>0</v>
      </c>
      <c r="BX881" s="345">
        <f t="shared" ca="1" si="761"/>
        <v>0</v>
      </c>
      <c r="BY881" s="344">
        <f t="shared" ca="1" si="762"/>
        <v>-0.08</v>
      </c>
      <c r="BZ881" s="343">
        <f t="shared" ca="1" si="763"/>
        <v>0.04</v>
      </c>
      <c r="CA881" s="342">
        <f t="shared" ca="1" si="764"/>
        <v>0.04</v>
      </c>
      <c r="CB881" s="147">
        <f t="shared" si="765"/>
        <v>0.04</v>
      </c>
      <c r="CC881" s="148">
        <f t="shared" si="766"/>
        <v>0</v>
      </c>
      <c r="CD881" s="149">
        <f t="shared" ca="1" si="767"/>
        <v>0</v>
      </c>
      <c r="CE881" s="345">
        <f t="shared" ca="1" si="768"/>
        <v>0</v>
      </c>
      <c r="CF881" s="344">
        <f t="shared" ca="1" si="769"/>
        <v>-0.08</v>
      </c>
      <c r="CG881" s="343">
        <f t="shared" ca="1" si="770"/>
        <v>0.04</v>
      </c>
      <c r="CH881" s="342">
        <f t="shared" ca="1" si="771"/>
        <v>0.04</v>
      </c>
    </row>
    <row r="882" spans="2:86" s="303" customFormat="1" outlineLevel="1">
      <c r="B882" s="303" t="str">
        <f t="shared" ca="1" si="773"/>
        <v>EP3 LP-D0 LP-S0 LP-M4</v>
      </c>
      <c r="C882" s="346">
        <f t="shared" si="774"/>
        <v>3</v>
      </c>
      <c r="D882" s="346">
        <f t="shared" si="774"/>
        <v>0</v>
      </c>
      <c r="E882" s="346">
        <f t="shared" ca="1" si="774"/>
        <v>0</v>
      </c>
      <c r="F882" s="346">
        <f t="shared" ca="1" si="774"/>
        <v>0</v>
      </c>
      <c r="G882" s="346">
        <f t="shared" ca="1" si="774"/>
        <v>1</v>
      </c>
      <c r="H882" s="346">
        <f t="shared" ca="1" si="774"/>
        <v>3</v>
      </c>
      <c r="I882" s="346">
        <f t="shared" ca="1" si="774"/>
        <v>4</v>
      </c>
      <c r="BM882" s="303">
        <v>220</v>
      </c>
      <c r="BN882" s="147">
        <f t="shared" si="751"/>
        <v>0.04</v>
      </c>
      <c r="BO882" s="148">
        <f t="shared" si="752"/>
        <v>0</v>
      </c>
      <c r="BP882" s="149">
        <f t="shared" ca="1" si="753"/>
        <v>0</v>
      </c>
      <c r="BQ882" s="345">
        <f t="shared" ca="1" si="754"/>
        <v>0</v>
      </c>
      <c r="BR882" s="344">
        <f t="shared" ca="1" si="755"/>
        <v>-0.08</v>
      </c>
      <c r="BS882" s="343">
        <f t="shared" ca="1" si="756"/>
        <v>0.04</v>
      </c>
      <c r="BT882" s="342">
        <f t="shared" ca="1" si="757"/>
        <v>0.08</v>
      </c>
      <c r="BU882" s="147">
        <f t="shared" si="758"/>
        <v>0.04</v>
      </c>
      <c r="BV882" s="148">
        <f t="shared" si="759"/>
        <v>0</v>
      </c>
      <c r="BW882" s="149">
        <f t="shared" ca="1" si="760"/>
        <v>0</v>
      </c>
      <c r="BX882" s="345">
        <f t="shared" ca="1" si="761"/>
        <v>0</v>
      </c>
      <c r="BY882" s="344">
        <f t="shared" ca="1" si="762"/>
        <v>-0.08</v>
      </c>
      <c r="BZ882" s="343">
        <f t="shared" ca="1" si="763"/>
        <v>0.04</v>
      </c>
      <c r="CA882" s="342">
        <f t="shared" ca="1" si="764"/>
        <v>0.08</v>
      </c>
      <c r="CB882" s="147">
        <f t="shared" si="765"/>
        <v>0.04</v>
      </c>
      <c r="CC882" s="148">
        <f t="shared" si="766"/>
        <v>0</v>
      </c>
      <c r="CD882" s="149">
        <f t="shared" ca="1" si="767"/>
        <v>0</v>
      </c>
      <c r="CE882" s="345">
        <f t="shared" ca="1" si="768"/>
        <v>0</v>
      </c>
      <c r="CF882" s="344">
        <f t="shared" ca="1" si="769"/>
        <v>-0.08</v>
      </c>
      <c r="CG882" s="343">
        <f t="shared" ca="1" si="770"/>
        <v>0.04</v>
      </c>
      <c r="CH882" s="342">
        <f t="shared" ca="1" si="771"/>
        <v>0.08</v>
      </c>
    </row>
    <row r="883" spans="2:86" s="303" customFormat="1" outlineLevel="1">
      <c r="B883" s="303" t="str">
        <f t="shared" ca="1" si="773"/>
        <v>EP3 LP-D0 LP-S0 LP-M1</v>
      </c>
      <c r="C883" s="346">
        <f t="shared" ref="C883:I892" si="775">C483</f>
        <v>3</v>
      </c>
      <c r="D883" s="346">
        <f t="shared" si="775"/>
        <v>0</v>
      </c>
      <c r="E883" s="346">
        <f t="shared" ca="1" si="775"/>
        <v>0</v>
      </c>
      <c r="F883" s="346">
        <f t="shared" ca="1" si="775"/>
        <v>0</v>
      </c>
      <c r="G883" s="346">
        <f t="shared" ca="1" si="775"/>
        <v>1</v>
      </c>
      <c r="H883" s="346">
        <f t="shared" ca="1" si="775"/>
        <v>4</v>
      </c>
      <c r="I883" s="346">
        <f t="shared" ca="1" si="775"/>
        <v>1</v>
      </c>
      <c r="BM883" s="303">
        <v>221</v>
      </c>
      <c r="BN883" s="147">
        <f t="shared" si="751"/>
        <v>0.04</v>
      </c>
      <c r="BO883" s="148">
        <f t="shared" si="752"/>
        <v>0</v>
      </c>
      <c r="BP883" s="149">
        <f t="shared" ca="1" si="753"/>
        <v>0</v>
      </c>
      <c r="BQ883" s="345">
        <f t="shared" ca="1" si="754"/>
        <v>0</v>
      </c>
      <c r="BR883" s="344">
        <f t="shared" ca="1" si="755"/>
        <v>-0.08</v>
      </c>
      <c r="BS883" s="343">
        <f t="shared" ca="1" si="756"/>
        <v>0.08</v>
      </c>
      <c r="BT883" s="342">
        <f t="shared" ca="1" si="757"/>
        <v>-0.05</v>
      </c>
      <c r="BU883" s="147">
        <f t="shared" si="758"/>
        <v>0.04</v>
      </c>
      <c r="BV883" s="148">
        <f t="shared" si="759"/>
        <v>0</v>
      </c>
      <c r="BW883" s="149">
        <f t="shared" ca="1" si="760"/>
        <v>0</v>
      </c>
      <c r="BX883" s="345">
        <f t="shared" ca="1" si="761"/>
        <v>0</v>
      </c>
      <c r="BY883" s="344">
        <f t="shared" ca="1" si="762"/>
        <v>-0.08</v>
      </c>
      <c r="BZ883" s="343">
        <f t="shared" ca="1" si="763"/>
        <v>0.08</v>
      </c>
      <c r="CA883" s="342">
        <f t="shared" ca="1" si="764"/>
        <v>-0.05</v>
      </c>
      <c r="CB883" s="147">
        <f t="shared" si="765"/>
        <v>0.04</v>
      </c>
      <c r="CC883" s="148">
        <f t="shared" si="766"/>
        <v>0</v>
      </c>
      <c r="CD883" s="149">
        <f t="shared" ca="1" si="767"/>
        <v>0</v>
      </c>
      <c r="CE883" s="345">
        <f t="shared" ca="1" si="768"/>
        <v>0</v>
      </c>
      <c r="CF883" s="344">
        <f t="shared" ca="1" si="769"/>
        <v>-0.08</v>
      </c>
      <c r="CG883" s="343">
        <f t="shared" ca="1" si="770"/>
        <v>0.08</v>
      </c>
      <c r="CH883" s="342">
        <f t="shared" ca="1" si="771"/>
        <v>-0.05</v>
      </c>
    </row>
    <row r="884" spans="2:86" s="303" customFormat="1" outlineLevel="1">
      <c r="B884" s="303" t="str">
        <f t="shared" ca="1" si="773"/>
        <v>EP3 LP-D0 LP-S0 LP-M2</v>
      </c>
      <c r="C884" s="346">
        <f t="shared" si="775"/>
        <v>3</v>
      </c>
      <c r="D884" s="346">
        <f t="shared" si="775"/>
        <v>0</v>
      </c>
      <c r="E884" s="346">
        <f t="shared" ca="1" si="775"/>
        <v>0</v>
      </c>
      <c r="F884" s="346">
        <f t="shared" ca="1" si="775"/>
        <v>0</v>
      </c>
      <c r="G884" s="346">
        <f t="shared" ca="1" si="775"/>
        <v>1</v>
      </c>
      <c r="H884" s="346">
        <f t="shared" ca="1" si="775"/>
        <v>4</v>
      </c>
      <c r="I884" s="346">
        <f t="shared" ca="1" si="775"/>
        <v>2</v>
      </c>
      <c r="BM884" s="303">
        <v>222</v>
      </c>
      <c r="BN884" s="147">
        <f t="shared" si="751"/>
        <v>0.04</v>
      </c>
      <c r="BO884" s="148">
        <f t="shared" si="752"/>
        <v>0</v>
      </c>
      <c r="BP884" s="149">
        <f t="shared" ca="1" si="753"/>
        <v>0</v>
      </c>
      <c r="BQ884" s="345">
        <f t="shared" ca="1" si="754"/>
        <v>0</v>
      </c>
      <c r="BR884" s="344">
        <f t="shared" ca="1" si="755"/>
        <v>-0.08</v>
      </c>
      <c r="BS884" s="343">
        <f t="shared" ca="1" si="756"/>
        <v>0.08</v>
      </c>
      <c r="BT884" s="342">
        <f t="shared" ca="1" si="757"/>
        <v>0</v>
      </c>
      <c r="BU884" s="147">
        <f t="shared" si="758"/>
        <v>0.04</v>
      </c>
      <c r="BV884" s="148">
        <f t="shared" si="759"/>
        <v>0</v>
      </c>
      <c r="BW884" s="149">
        <f t="shared" ca="1" si="760"/>
        <v>0</v>
      </c>
      <c r="BX884" s="345">
        <f t="shared" ca="1" si="761"/>
        <v>0</v>
      </c>
      <c r="BY884" s="344">
        <f t="shared" ca="1" si="762"/>
        <v>-0.08</v>
      </c>
      <c r="BZ884" s="343">
        <f t="shared" ca="1" si="763"/>
        <v>0.08</v>
      </c>
      <c r="CA884" s="342">
        <f t="shared" ca="1" si="764"/>
        <v>0</v>
      </c>
      <c r="CB884" s="147">
        <f t="shared" si="765"/>
        <v>0.04</v>
      </c>
      <c r="CC884" s="148">
        <f t="shared" si="766"/>
        <v>0</v>
      </c>
      <c r="CD884" s="149">
        <f t="shared" ca="1" si="767"/>
        <v>0</v>
      </c>
      <c r="CE884" s="345">
        <f t="shared" ca="1" si="768"/>
        <v>0</v>
      </c>
      <c r="CF884" s="344">
        <f t="shared" ca="1" si="769"/>
        <v>-0.08</v>
      </c>
      <c r="CG884" s="343">
        <f t="shared" ca="1" si="770"/>
        <v>0.08</v>
      </c>
      <c r="CH884" s="342">
        <f t="shared" ca="1" si="771"/>
        <v>0</v>
      </c>
    </row>
    <row r="885" spans="2:86" s="303" customFormat="1" outlineLevel="1">
      <c r="B885" s="303" t="str">
        <f t="shared" ca="1" si="773"/>
        <v>EP3 LP-D0 LP-S0 LP-M3</v>
      </c>
      <c r="C885" s="346">
        <f t="shared" si="775"/>
        <v>3</v>
      </c>
      <c r="D885" s="346">
        <f t="shared" si="775"/>
        <v>0</v>
      </c>
      <c r="E885" s="346">
        <f t="shared" ca="1" si="775"/>
        <v>0</v>
      </c>
      <c r="F885" s="346">
        <f t="shared" ca="1" si="775"/>
        <v>0</v>
      </c>
      <c r="G885" s="346">
        <f t="shared" ca="1" si="775"/>
        <v>1</v>
      </c>
      <c r="H885" s="346">
        <f t="shared" ca="1" si="775"/>
        <v>4</v>
      </c>
      <c r="I885" s="346">
        <f t="shared" ca="1" si="775"/>
        <v>3</v>
      </c>
      <c r="BM885" s="303">
        <v>223</v>
      </c>
      <c r="BN885" s="147">
        <f t="shared" si="751"/>
        <v>0.04</v>
      </c>
      <c r="BO885" s="148">
        <f t="shared" si="752"/>
        <v>0</v>
      </c>
      <c r="BP885" s="149">
        <f t="shared" ca="1" si="753"/>
        <v>0</v>
      </c>
      <c r="BQ885" s="345">
        <f t="shared" ca="1" si="754"/>
        <v>0</v>
      </c>
      <c r="BR885" s="344">
        <f t="shared" ca="1" si="755"/>
        <v>-0.08</v>
      </c>
      <c r="BS885" s="343">
        <f t="shared" ca="1" si="756"/>
        <v>0.08</v>
      </c>
      <c r="BT885" s="342">
        <f t="shared" ca="1" si="757"/>
        <v>0.04</v>
      </c>
      <c r="BU885" s="147">
        <f t="shared" si="758"/>
        <v>0.04</v>
      </c>
      <c r="BV885" s="148">
        <f t="shared" si="759"/>
        <v>0</v>
      </c>
      <c r="BW885" s="149">
        <f t="shared" ca="1" si="760"/>
        <v>0</v>
      </c>
      <c r="BX885" s="345">
        <f t="shared" ca="1" si="761"/>
        <v>0</v>
      </c>
      <c r="BY885" s="344">
        <f t="shared" ca="1" si="762"/>
        <v>-0.08</v>
      </c>
      <c r="BZ885" s="343">
        <f t="shared" ca="1" si="763"/>
        <v>0.08</v>
      </c>
      <c r="CA885" s="342">
        <f t="shared" ca="1" si="764"/>
        <v>0.04</v>
      </c>
      <c r="CB885" s="147">
        <f t="shared" si="765"/>
        <v>0.04</v>
      </c>
      <c r="CC885" s="148">
        <f t="shared" si="766"/>
        <v>0</v>
      </c>
      <c r="CD885" s="149">
        <f t="shared" ca="1" si="767"/>
        <v>0</v>
      </c>
      <c r="CE885" s="345">
        <f t="shared" ca="1" si="768"/>
        <v>0</v>
      </c>
      <c r="CF885" s="344">
        <f t="shared" ca="1" si="769"/>
        <v>-0.08</v>
      </c>
      <c r="CG885" s="343">
        <f t="shared" ca="1" si="770"/>
        <v>0.08</v>
      </c>
      <c r="CH885" s="342">
        <f t="shared" ca="1" si="771"/>
        <v>0.04</v>
      </c>
    </row>
    <row r="886" spans="2:86" s="303" customFormat="1" outlineLevel="1">
      <c r="B886" s="303" t="str">
        <f t="shared" ca="1" si="773"/>
        <v>EP3 LP-D0 LP-S0 LP-M4</v>
      </c>
      <c r="C886" s="346">
        <f t="shared" si="775"/>
        <v>3</v>
      </c>
      <c r="D886" s="346">
        <f t="shared" si="775"/>
        <v>0</v>
      </c>
      <c r="E886" s="346">
        <f t="shared" ca="1" si="775"/>
        <v>0</v>
      </c>
      <c r="F886" s="346">
        <f t="shared" ca="1" si="775"/>
        <v>0</v>
      </c>
      <c r="G886" s="346">
        <f t="shared" ca="1" si="775"/>
        <v>1</v>
      </c>
      <c r="H886" s="346">
        <f t="shared" ca="1" si="775"/>
        <v>4</v>
      </c>
      <c r="I886" s="346">
        <f t="shared" ca="1" si="775"/>
        <v>4</v>
      </c>
      <c r="BM886" s="303">
        <v>224</v>
      </c>
      <c r="BN886" s="147">
        <f t="shared" si="751"/>
        <v>0.04</v>
      </c>
      <c r="BO886" s="148">
        <f t="shared" si="752"/>
        <v>0</v>
      </c>
      <c r="BP886" s="149">
        <f t="shared" ca="1" si="753"/>
        <v>0</v>
      </c>
      <c r="BQ886" s="345">
        <f t="shared" ca="1" si="754"/>
        <v>0</v>
      </c>
      <c r="BR886" s="344">
        <f t="shared" ca="1" si="755"/>
        <v>-0.08</v>
      </c>
      <c r="BS886" s="343">
        <f t="shared" ca="1" si="756"/>
        <v>0.08</v>
      </c>
      <c r="BT886" s="342">
        <f t="shared" ca="1" si="757"/>
        <v>0.08</v>
      </c>
      <c r="BU886" s="147">
        <f t="shared" si="758"/>
        <v>0.04</v>
      </c>
      <c r="BV886" s="148">
        <f t="shared" si="759"/>
        <v>0</v>
      </c>
      <c r="BW886" s="149">
        <f t="shared" ca="1" si="760"/>
        <v>0</v>
      </c>
      <c r="BX886" s="345">
        <f t="shared" ca="1" si="761"/>
        <v>0</v>
      </c>
      <c r="BY886" s="344">
        <f t="shared" ca="1" si="762"/>
        <v>-0.08</v>
      </c>
      <c r="BZ886" s="343">
        <f t="shared" ca="1" si="763"/>
        <v>0.08</v>
      </c>
      <c r="CA886" s="342">
        <f t="shared" ca="1" si="764"/>
        <v>0.08</v>
      </c>
      <c r="CB886" s="147">
        <f t="shared" si="765"/>
        <v>0.04</v>
      </c>
      <c r="CC886" s="148">
        <f t="shared" si="766"/>
        <v>0</v>
      </c>
      <c r="CD886" s="149">
        <f t="shared" ca="1" si="767"/>
        <v>0</v>
      </c>
      <c r="CE886" s="345">
        <f t="shared" ca="1" si="768"/>
        <v>0</v>
      </c>
      <c r="CF886" s="344">
        <f t="shared" ca="1" si="769"/>
        <v>-0.08</v>
      </c>
      <c r="CG886" s="343">
        <f t="shared" ca="1" si="770"/>
        <v>0.08</v>
      </c>
      <c r="CH886" s="342">
        <f t="shared" ca="1" si="771"/>
        <v>0.08</v>
      </c>
    </row>
    <row r="887" spans="2:86" s="303" customFormat="1" outlineLevel="1">
      <c r="B887" s="303" t="str">
        <f t="shared" ca="1" si="773"/>
        <v>EP3 LP-D0 LP-S0 LP-M1</v>
      </c>
      <c r="C887" s="346">
        <f t="shared" si="775"/>
        <v>3</v>
      </c>
      <c r="D887" s="346">
        <f t="shared" si="775"/>
        <v>0</v>
      </c>
      <c r="E887" s="346">
        <f t="shared" ca="1" si="775"/>
        <v>0</v>
      </c>
      <c r="F887" s="346">
        <f t="shared" ca="1" si="775"/>
        <v>0</v>
      </c>
      <c r="G887" s="346">
        <f t="shared" ca="1" si="775"/>
        <v>2</v>
      </c>
      <c r="H887" s="346">
        <f t="shared" ca="1" si="775"/>
        <v>1</v>
      </c>
      <c r="I887" s="346">
        <f t="shared" ca="1" si="775"/>
        <v>1</v>
      </c>
      <c r="BM887" s="303">
        <v>225</v>
      </c>
      <c r="BN887" s="147">
        <f t="shared" si="751"/>
        <v>0.04</v>
      </c>
      <c r="BO887" s="148">
        <f t="shared" si="752"/>
        <v>0</v>
      </c>
      <c r="BP887" s="149">
        <f t="shared" ca="1" si="753"/>
        <v>0</v>
      </c>
      <c r="BQ887" s="345">
        <f t="shared" ca="1" si="754"/>
        <v>0</v>
      </c>
      <c r="BR887" s="344">
        <f t="shared" ca="1" si="755"/>
        <v>-0.04</v>
      </c>
      <c r="BS887" s="343">
        <f t="shared" ca="1" si="756"/>
        <v>-0.05</v>
      </c>
      <c r="BT887" s="342">
        <f t="shared" ca="1" si="757"/>
        <v>-0.05</v>
      </c>
      <c r="BU887" s="147">
        <f t="shared" si="758"/>
        <v>0.04</v>
      </c>
      <c r="BV887" s="148">
        <f t="shared" si="759"/>
        <v>0</v>
      </c>
      <c r="BW887" s="149">
        <f t="shared" ca="1" si="760"/>
        <v>0</v>
      </c>
      <c r="BX887" s="345">
        <f t="shared" ca="1" si="761"/>
        <v>0</v>
      </c>
      <c r="BY887" s="344">
        <f t="shared" ca="1" si="762"/>
        <v>-0.04</v>
      </c>
      <c r="BZ887" s="343">
        <f t="shared" ca="1" si="763"/>
        <v>-0.05</v>
      </c>
      <c r="CA887" s="342">
        <f t="shared" ca="1" si="764"/>
        <v>-0.05</v>
      </c>
      <c r="CB887" s="147">
        <f t="shared" si="765"/>
        <v>0.04</v>
      </c>
      <c r="CC887" s="148">
        <f t="shared" si="766"/>
        <v>0</v>
      </c>
      <c r="CD887" s="149">
        <f t="shared" ca="1" si="767"/>
        <v>0</v>
      </c>
      <c r="CE887" s="345">
        <f t="shared" ca="1" si="768"/>
        <v>0</v>
      </c>
      <c r="CF887" s="344">
        <f t="shared" ca="1" si="769"/>
        <v>-0.04</v>
      </c>
      <c r="CG887" s="343">
        <f t="shared" ca="1" si="770"/>
        <v>-0.05</v>
      </c>
      <c r="CH887" s="342">
        <f t="shared" ca="1" si="771"/>
        <v>-0.05</v>
      </c>
    </row>
    <row r="888" spans="2:86" s="303" customFormat="1" outlineLevel="1">
      <c r="B888" s="303" t="str">
        <f t="shared" ca="1" si="773"/>
        <v>EP3 LP-D0 LP-S0 LP-M2</v>
      </c>
      <c r="C888" s="346">
        <f t="shared" si="775"/>
        <v>3</v>
      </c>
      <c r="D888" s="346">
        <f t="shared" si="775"/>
        <v>0</v>
      </c>
      <c r="E888" s="346">
        <f t="shared" ca="1" si="775"/>
        <v>0</v>
      </c>
      <c r="F888" s="346">
        <f t="shared" ca="1" si="775"/>
        <v>0</v>
      </c>
      <c r="G888" s="346">
        <f t="shared" ca="1" si="775"/>
        <v>2</v>
      </c>
      <c r="H888" s="346">
        <f t="shared" ca="1" si="775"/>
        <v>1</v>
      </c>
      <c r="I888" s="346">
        <f t="shared" ca="1" si="775"/>
        <v>2</v>
      </c>
      <c r="BM888" s="303">
        <v>226</v>
      </c>
      <c r="BN888" s="147">
        <f t="shared" si="751"/>
        <v>0.04</v>
      </c>
      <c r="BO888" s="148">
        <f t="shared" si="752"/>
        <v>0</v>
      </c>
      <c r="BP888" s="149">
        <f t="shared" ca="1" si="753"/>
        <v>0</v>
      </c>
      <c r="BQ888" s="345">
        <f t="shared" ca="1" si="754"/>
        <v>0</v>
      </c>
      <c r="BR888" s="344">
        <f t="shared" ca="1" si="755"/>
        <v>-0.04</v>
      </c>
      <c r="BS888" s="343">
        <f t="shared" ca="1" si="756"/>
        <v>-0.05</v>
      </c>
      <c r="BT888" s="342">
        <f t="shared" ca="1" si="757"/>
        <v>0</v>
      </c>
      <c r="BU888" s="147">
        <f t="shared" si="758"/>
        <v>0.04</v>
      </c>
      <c r="BV888" s="148">
        <f t="shared" si="759"/>
        <v>0</v>
      </c>
      <c r="BW888" s="149">
        <f t="shared" ca="1" si="760"/>
        <v>0</v>
      </c>
      <c r="BX888" s="345">
        <f t="shared" ca="1" si="761"/>
        <v>0</v>
      </c>
      <c r="BY888" s="344">
        <f t="shared" ca="1" si="762"/>
        <v>-0.04</v>
      </c>
      <c r="BZ888" s="343">
        <f t="shared" ca="1" si="763"/>
        <v>-0.05</v>
      </c>
      <c r="CA888" s="342">
        <f t="shared" ca="1" si="764"/>
        <v>0</v>
      </c>
      <c r="CB888" s="147">
        <f t="shared" si="765"/>
        <v>0.04</v>
      </c>
      <c r="CC888" s="148">
        <f t="shared" si="766"/>
        <v>0</v>
      </c>
      <c r="CD888" s="149">
        <f t="shared" ca="1" si="767"/>
        <v>0</v>
      </c>
      <c r="CE888" s="345">
        <f t="shared" ca="1" si="768"/>
        <v>0</v>
      </c>
      <c r="CF888" s="344">
        <f t="shared" ca="1" si="769"/>
        <v>-0.04</v>
      </c>
      <c r="CG888" s="343">
        <f t="shared" ca="1" si="770"/>
        <v>-0.05</v>
      </c>
      <c r="CH888" s="342">
        <f t="shared" ca="1" si="771"/>
        <v>0</v>
      </c>
    </row>
    <row r="889" spans="2:86" s="303" customFormat="1" outlineLevel="1">
      <c r="B889" s="303" t="str">
        <f t="shared" ca="1" si="773"/>
        <v>EP3 LP-D0 LP-S0 LP-M3</v>
      </c>
      <c r="C889" s="346">
        <f t="shared" si="775"/>
        <v>3</v>
      </c>
      <c r="D889" s="346">
        <f t="shared" si="775"/>
        <v>0</v>
      </c>
      <c r="E889" s="346">
        <f t="shared" ca="1" si="775"/>
        <v>0</v>
      </c>
      <c r="F889" s="346">
        <f t="shared" ca="1" si="775"/>
        <v>0</v>
      </c>
      <c r="G889" s="346">
        <f t="shared" ca="1" si="775"/>
        <v>2</v>
      </c>
      <c r="H889" s="346">
        <f t="shared" ca="1" si="775"/>
        <v>1</v>
      </c>
      <c r="I889" s="346">
        <f t="shared" ca="1" si="775"/>
        <v>3</v>
      </c>
      <c r="BM889" s="303">
        <v>227</v>
      </c>
      <c r="BN889" s="147">
        <f t="shared" si="751"/>
        <v>0.04</v>
      </c>
      <c r="BO889" s="148">
        <f t="shared" si="752"/>
        <v>0</v>
      </c>
      <c r="BP889" s="149">
        <f t="shared" ca="1" si="753"/>
        <v>0</v>
      </c>
      <c r="BQ889" s="345">
        <f t="shared" ca="1" si="754"/>
        <v>0</v>
      </c>
      <c r="BR889" s="344">
        <f t="shared" ca="1" si="755"/>
        <v>-0.04</v>
      </c>
      <c r="BS889" s="343">
        <f t="shared" ca="1" si="756"/>
        <v>-0.05</v>
      </c>
      <c r="BT889" s="342">
        <f t="shared" ca="1" si="757"/>
        <v>0.04</v>
      </c>
      <c r="BU889" s="147">
        <f t="shared" si="758"/>
        <v>0.04</v>
      </c>
      <c r="BV889" s="148">
        <f t="shared" si="759"/>
        <v>0</v>
      </c>
      <c r="BW889" s="149">
        <f t="shared" ca="1" si="760"/>
        <v>0</v>
      </c>
      <c r="BX889" s="345">
        <f t="shared" ca="1" si="761"/>
        <v>0</v>
      </c>
      <c r="BY889" s="344">
        <f t="shared" ca="1" si="762"/>
        <v>-0.04</v>
      </c>
      <c r="BZ889" s="343">
        <f t="shared" ca="1" si="763"/>
        <v>-0.05</v>
      </c>
      <c r="CA889" s="342">
        <f t="shared" ca="1" si="764"/>
        <v>0.04</v>
      </c>
      <c r="CB889" s="147">
        <f t="shared" si="765"/>
        <v>0.04</v>
      </c>
      <c r="CC889" s="148">
        <f t="shared" si="766"/>
        <v>0</v>
      </c>
      <c r="CD889" s="149">
        <f t="shared" ca="1" si="767"/>
        <v>0</v>
      </c>
      <c r="CE889" s="345">
        <f t="shared" ca="1" si="768"/>
        <v>0</v>
      </c>
      <c r="CF889" s="344">
        <f t="shared" ca="1" si="769"/>
        <v>-0.04</v>
      </c>
      <c r="CG889" s="343">
        <f t="shared" ca="1" si="770"/>
        <v>-0.05</v>
      </c>
      <c r="CH889" s="342">
        <f t="shared" ca="1" si="771"/>
        <v>0.04</v>
      </c>
    </row>
    <row r="890" spans="2:86" s="303" customFormat="1" outlineLevel="1">
      <c r="B890" s="303" t="str">
        <f t="shared" ca="1" si="773"/>
        <v>EP3 LP-D0 LP-S0 LP-M4</v>
      </c>
      <c r="C890" s="346">
        <f t="shared" si="775"/>
        <v>3</v>
      </c>
      <c r="D890" s="346">
        <f t="shared" si="775"/>
        <v>0</v>
      </c>
      <c r="E890" s="346">
        <f t="shared" ca="1" si="775"/>
        <v>0</v>
      </c>
      <c r="F890" s="346">
        <f t="shared" ca="1" si="775"/>
        <v>0</v>
      </c>
      <c r="G890" s="346">
        <f t="shared" ca="1" si="775"/>
        <v>2</v>
      </c>
      <c r="H890" s="346">
        <f t="shared" ca="1" si="775"/>
        <v>1</v>
      </c>
      <c r="I890" s="346">
        <f t="shared" ca="1" si="775"/>
        <v>4</v>
      </c>
      <c r="BM890" s="303">
        <v>228</v>
      </c>
      <c r="BN890" s="147">
        <f t="shared" si="751"/>
        <v>0.04</v>
      </c>
      <c r="BO890" s="148">
        <f t="shared" si="752"/>
        <v>0</v>
      </c>
      <c r="BP890" s="149">
        <f t="shared" ca="1" si="753"/>
        <v>0</v>
      </c>
      <c r="BQ890" s="345">
        <f t="shared" ca="1" si="754"/>
        <v>0</v>
      </c>
      <c r="BR890" s="344">
        <f t="shared" ca="1" si="755"/>
        <v>-0.04</v>
      </c>
      <c r="BS890" s="343">
        <f t="shared" ca="1" si="756"/>
        <v>-0.05</v>
      </c>
      <c r="BT890" s="342">
        <f t="shared" ca="1" si="757"/>
        <v>0.08</v>
      </c>
      <c r="BU890" s="147">
        <f t="shared" si="758"/>
        <v>0.04</v>
      </c>
      <c r="BV890" s="148">
        <f t="shared" si="759"/>
        <v>0</v>
      </c>
      <c r="BW890" s="149">
        <f t="shared" ca="1" si="760"/>
        <v>0</v>
      </c>
      <c r="BX890" s="345">
        <f t="shared" ca="1" si="761"/>
        <v>0</v>
      </c>
      <c r="BY890" s="344">
        <f t="shared" ca="1" si="762"/>
        <v>-0.04</v>
      </c>
      <c r="BZ890" s="343">
        <f t="shared" ca="1" si="763"/>
        <v>-0.05</v>
      </c>
      <c r="CA890" s="342">
        <f t="shared" ca="1" si="764"/>
        <v>0.08</v>
      </c>
      <c r="CB890" s="147">
        <f t="shared" si="765"/>
        <v>0.04</v>
      </c>
      <c r="CC890" s="148">
        <f t="shared" si="766"/>
        <v>0</v>
      </c>
      <c r="CD890" s="149">
        <f t="shared" ca="1" si="767"/>
        <v>0</v>
      </c>
      <c r="CE890" s="345">
        <f t="shared" ca="1" si="768"/>
        <v>0</v>
      </c>
      <c r="CF890" s="344">
        <f t="shared" ca="1" si="769"/>
        <v>-0.04</v>
      </c>
      <c r="CG890" s="343">
        <f t="shared" ca="1" si="770"/>
        <v>-0.05</v>
      </c>
      <c r="CH890" s="342">
        <f t="shared" ca="1" si="771"/>
        <v>0.08</v>
      </c>
    </row>
    <row r="891" spans="2:86" s="303" customFormat="1" outlineLevel="1">
      <c r="B891" s="303" t="str">
        <f t="shared" ca="1" si="773"/>
        <v>EP3 LP-D0 LP-S0 LP-M1</v>
      </c>
      <c r="C891" s="346">
        <f t="shared" si="775"/>
        <v>3</v>
      </c>
      <c r="D891" s="346">
        <f t="shared" si="775"/>
        <v>0</v>
      </c>
      <c r="E891" s="346">
        <f t="shared" ca="1" si="775"/>
        <v>0</v>
      </c>
      <c r="F891" s="346">
        <f t="shared" ca="1" si="775"/>
        <v>0</v>
      </c>
      <c r="G891" s="346">
        <f t="shared" ca="1" si="775"/>
        <v>2</v>
      </c>
      <c r="H891" s="346">
        <f t="shared" ca="1" si="775"/>
        <v>2</v>
      </c>
      <c r="I891" s="346">
        <f t="shared" ca="1" si="775"/>
        <v>1</v>
      </c>
      <c r="BM891" s="303">
        <v>229</v>
      </c>
      <c r="BN891" s="147">
        <f t="shared" si="751"/>
        <v>0.04</v>
      </c>
      <c r="BO891" s="148">
        <f t="shared" si="752"/>
        <v>0</v>
      </c>
      <c r="BP891" s="149">
        <f t="shared" ca="1" si="753"/>
        <v>0</v>
      </c>
      <c r="BQ891" s="345">
        <f t="shared" ca="1" si="754"/>
        <v>0</v>
      </c>
      <c r="BR891" s="344">
        <f t="shared" ca="1" si="755"/>
        <v>-0.04</v>
      </c>
      <c r="BS891" s="343">
        <f t="shared" ca="1" si="756"/>
        <v>0</v>
      </c>
      <c r="BT891" s="342">
        <f t="shared" ca="1" si="757"/>
        <v>-0.05</v>
      </c>
      <c r="BU891" s="147">
        <f t="shared" si="758"/>
        <v>0.04</v>
      </c>
      <c r="BV891" s="148">
        <f t="shared" si="759"/>
        <v>0</v>
      </c>
      <c r="BW891" s="149">
        <f t="shared" ca="1" si="760"/>
        <v>0</v>
      </c>
      <c r="BX891" s="345">
        <f t="shared" ca="1" si="761"/>
        <v>0</v>
      </c>
      <c r="BY891" s="344">
        <f t="shared" ca="1" si="762"/>
        <v>-0.04</v>
      </c>
      <c r="BZ891" s="343">
        <f t="shared" ca="1" si="763"/>
        <v>0</v>
      </c>
      <c r="CA891" s="342">
        <f t="shared" ca="1" si="764"/>
        <v>-0.05</v>
      </c>
      <c r="CB891" s="147">
        <f t="shared" si="765"/>
        <v>0.04</v>
      </c>
      <c r="CC891" s="148">
        <f t="shared" si="766"/>
        <v>0</v>
      </c>
      <c r="CD891" s="149">
        <f t="shared" ca="1" si="767"/>
        <v>0</v>
      </c>
      <c r="CE891" s="345">
        <f t="shared" ca="1" si="768"/>
        <v>0</v>
      </c>
      <c r="CF891" s="344">
        <f t="shared" ca="1" si="769"/>
        <v>-0.04</v>
      </c>
      <c r="CG891" s="343">
        <f t="shared" ca="1" si="770"/>
        <v>0</v>
      </c>
      <c r="CH891" s="342">
        <f t="shared" ca="1" si="771"/>
        <v>-0.05</v>
      </c>
    </row>
    <row r="892" spans="2:86" s="303" customFormat="1" outlineLevel="1">
      <c r="B892" s="303" t="str">
        <f t="shared" ca="1" si="773"/>
        <v>EP3 LP-D0 LP-S0 LP-M2</v>
      </c>
      <c r="C892" s="346">
        <f t="shared" si="775"/>
        <v>3</v>
      </c>
      <c r="D892" s="346">
        <f t="shared" si="775"/>
        <v>0</v>
      </c>
      <c r="E892" s="346">
        <f t="shared" ca="1" si="775"/>
        <v>0</v>
      </c>
      <c r="F892" s="346">
        <f t="shared" ca="1" si="775"/>
        <v>0</v>
      </c>
      <c r="G892" s="346">
        <f t="shared" ca="1" si="775"/>
        <v>2</v>
      </c>
      <c r="H892" s="346">
        <f t="shared" ca="1" si="775"/>
        <v>2</v>
      </c>
      <c r="I892" s="346">
        <f t="shared" ca="1" si="775"/>
        <v>2</v>
      </c>
      <c r="BM892" s="303">
        <v>230</v>
      </c>
      <c r="BN892" s="147">
        <f t="shared" si="751"/>
        <v>0.04</v>
      </c>
      <c r="BO892" s="148">
        <f t="shared" si="752"/>
        <v>0</v>
      </c>
      <c r="BP892" s="149">
        <f t="shared" ca="1" si="753"/>
        <v>0</v>
      </c>
      <c r="BQ892" s="345">
        <f t="shared" ca="1" si="754"/>
        <v>0</v>
      </c>
      <c r="BR892" s="344">
        <f t="shared" ca="1" si="755"/>
        <v>-0.04</v>
      </c>
      <c r="BS892" s="343">
        <f t="shared" ca="1" si="756"/>
        <v>0</v>
      </c>
      <c r="BT892" s="342">
        <f t="shared" ca="1" si="757"/>
        <v>0</v>
      </c>
      <c r="BU892" s="147">
        <f t="shared" si="758"/>
        <v>0.04</v>
      </c>
      <c r="BV892" s="148">
        <f t="shared" si="759"/>
        <v>0</v>
      </c>
      <c r="BW892" s="149">
        <f t="shared" ca="1" si="760"/>
        <v>0</v>
      </c>
      <c r="BX892" s="345">
        <f t="shared" ca="1" si="761"/>
        <v>0</v>
      </c>
      <c r="BY892" s="344">
        <f t="shared" ca="1" si="762"/>
        <v>-0.04</v>
      </c>
      <c r="BZ892" s="343">
        <f t="shared" ca="1" si="763"/>
        <v>0</v>
      </c>
      <c r="CA892" s="342">
        <f t="shared" ca="1" si="764"/>
        <v>0</v>
      </c>
      <c r="CB892" s="147">
        <f t="shared" si="765"/>
        <v>0.04</v>
      </c>
      <c r="CC892" s="148">
        <f t="shared" si="766"/>
        <v>0</v>
      </c>
      <c r="CD892" s="149">
        <f t="shared" ca="1" si="767"/>
        <v>0</v>
      </c>
      <c r="CE892" s="345">
        <f t="shared" ca="1" si="768"/>
        <v>0</v>
      </c>
      <c r="CF892" s="344">
        <f t="shared" ca="1" si="769"/>
        <v>-0.04</v>
      </c>
      <c r="CG892" s="343">
        <f t="shared" ca="1" si="770"/>
        <v>0</v>
      </c>
      <c r="CH892" s="342">
        <f t="shared" ca="1" si="771"/>
        <v>0</v>
      </c>
    </row>
    <row r="893" spans="2:86" s="303" customFormat="1" outlineLevel="1">
      <c r="B893" s="303" t="str">
        <f t="shared" ca="1" si="773"/>
        <v>EP3 LP-D0 LP-S0 LP-M3</v>
      </c>
      <c r="C893" s="346">
        <f t="shared" ref="C893:I902" si="776">C493</f>
        <v>3</v>
      </c>
      <c r="D893" s="346">
        <f t="shared" si="776"/>
        <v>0</v>
      </c>
      <c r="E893" s="346">
        <f t="shared" ca="1" si="776"/>
        <v>0</v>
      </c>
      <c r="F893" s="346">
        <f t="shared" ca="1" si="776"/>
        <v>0</v>
      </c>
      <c r="G893" s="346">
        <f t="shared" ca="1" si="776"/>
        <v>2</v>
      </c>
      <c r="H893" s="346">
        <f t="shared" ca="1" si="776"/>
        <v>2</v>
      </c>
      <c r="I893" s="346">
        <f t="shared" ca="1" si="776"/>
        <v>3</v>
      </c>
      <c r="BM893" s="303">
        <v>231</v>
      </c>
      <c r="BN893" s="147">
        <f t="shared" si="751"/>
        <v>0.04</v>
      </c>
      <c r="BO893" s="148">
        <f t="shared" si="752"/>
        <v>0</v>
      </c>
      <c r="BP893" s="149">
        <f t="shared" ca="1" si="753"/>
        <v>0</v>
      </c>
      <c r="BQ893" s="345">
        <f t="shared" ca="1" si="754"/>
        <v>0</v>
      </c>
      <c r="BR893" s="344">
        <f t="shared" ca="1" si="755"/>
        <v>-0.04</v>
      </c>
      <c r="BS893" s="343">
        <f t="shared" ca="1" si="756"/>
        <v>0</v>
      </c>
      <c r="BT893" s="342">
        <f t="shared" ca="1" si="757"/>
        <v>0.04</v>
      </c>
      <c r="BU893" s="147">
        <f t="shared" si="758"/>
        <v>0.04</v>
      </c>
      <c r="BV893" s="148">
        <f t="shared" si="759"/>
        <v>0</v>
      </c>
      <c r="BW893" s="149">
        <f t="shared" ca="1" si="760"/>
        <v>0</v>
      </c>
      <c r="BX893" s="345">
        <f t="shared" ca="1" si="761"/>
        <v>0</v>
      </c>
      <c r="BY893" s="344">
        <f t="shared" ca="1" si="762"/>
        <v>-0.04</v>
      </c>
      <c r="BZ893" s="343">
        <f t="shared" ca="1" si="763"/>
        <v>0</v>
      </c>
      <c r="CA893" s="342">
        <f t="shared" ca="1" si="764"/>
        <v>0.04</v>
      </c>
      <c r="CB893" s="147">
        <f t="shared" si="765"/>
        <v>0.04</v>
      </c>
      <c r="CC893" s="148">
        <f t="shared" si="766"/>
        <v>0</v>
      </c>
      <c r="CD893" s="149">
        <f t="shared" ca="1" si="767"/>
        <v>0</v>
      </c>
      <c r="CE893" s="345">
        <f t="shared" ca="1" si="768"/>
        <v>0</v>
      </c>
      <c r="CF893" s="344">
        <f t="shared" ca="1" si="769"/>
        <v>-0.04</v>
      </c>
      <c r="CG893" s="343">
        <f t="shared" ca="1" si="770"/>
        <v>0</v>
      </c>
      <c r="CH893" s="342">
        <f t="shared" ca="1" si="771"/>
        <v>0.04</v>
      </c>
    </row>
    <row r="894" spans="2:86" s="303" customFormat="1" outlineLevel="1">
      <c r="B894" s="303" t="str">
        <f t="shared" ca="1" si="773"/>
        <v>EP3 LP-D0 LP-S0 LP-M4</v>
      </c>
      <c r="C894" s="346">
        <f t="shared" si="776"/>
        <v>3</v>
      </c>
      <c r="D894" s="346">
        <f t="shared" si="776"/>
        <v>0</v>
      </c>
      <c r="E894" s="346">
        <f t="shared" ca="1" si="776"/>
        <v>0</v>
      </c>
      <c r="F894" s="346">
        <f t="shared" ca="1" si="776"/>
        <v>0</v>
      </c>
      <c r="G894" s="346">
        <f t="shared" ca="1" si="776"/>
        <v>2</v>
      </c>
      <c r="H894" s="346">
        <f t="shared" ca="1" si="776"/>
        <v>2</v>
      </c>
      <c r="I894" s="346">
        <f t="shared" ca="1" si="776"/>
        <v>4</v>
      </c>
      <c r="BM894" s="303">
        <v>232</v>
      </c>
      <c r="BN894" s="147">
        <f t="shared" si="751"/>
        <v>0.04</v>
      </c>
      <c r="BO894" s="148">
        <f t="shared" si="752"/>
        <v>0</v>
      </c>
      <c r="BP894" s="149">
        <f t="shared" ca="1" si="753"/>
        <v>0</v>
      </c>
      <c r="BQ894" s="345">
        <f t="shared" ca="1" si="754"/>
        <v>0</v>
      </c>
      <c r="BR894" s="344">
        <f t="shared" ca="1" si="755"/>
        <v>-0.04</v>
      </c>
      <c r="BS894" s="343">
        <f t="shared" ca="1" si="756"/>
        <v>0</v>
      </c>
      <c r="BT894" s="342">
        <f t="shared" ca="1" si="757"/>
        <v>0.08</v>
      </c>
      <c r="BU894" s="147">
        <f t="shared" si="758"/>
        <v>0.04</v>
      </c>
      <c r="BV894" s="148">
        <f t="shared" si="759"/>
        <v>0</v>
      </c>
      <c r="BW894" s="149">
        <f t="shared" ca="1" si="760"/>
        <v>0</v>
      </c>
      <c r="BX894" s="345">
        <f t="shared" ca="1" si="761"/>
        <v>0</v>
      </c>
      <c r="BY894" s="344">
        <f t="shared" ca="1" si="762"/>
        <v>-0.04</v>
      </c>
      <c r="BZ894" s="343">
        <f t="shared" ca="1" si="763"/>
        <v>0</v>
      </c>
      <c r="CA894" s="342">
        <f t="shared" ca="1" si="764"/>
        <v>0.08</v>
      </c>
      <c r="CB894" s="147">
        <f t="shared" si="765"/>
        <v>0.04</v>
      </c>
      <c r="CC894" s="148">
        <f t="shared" si="766"/>
        <v>0</v>
      </c>
      <c r="CD894" s="149">
        <f t="shared" ca="1" si="767"/>
        <v>0</v>
      </c>
      <c r="CE894" s="345">
        <f t="shared" ca="1" si="768"/>
        <v>0</v>
      </c>
      <c r="CF894" s="344">
        <f t="shared" ca="1" si="769"/>
        <v>-0.04</v>
      </c>
      <c r="CG894" s="343">
        <f t="shared" ca="1" si="770"/>
        <v>0</v>
      </c>
      <c r="CH894" s="342">
        <f t="shared" ca="1" si="771"/>
        <v>0.08</v>
      </c>
    </row>
    <row r="895" spans="2:86" s="303" customFormat="1" outlineLevel="1">
      <c r="B895" s="303" t="str">
        <f t="shared" ca="1" si="773"/>
        <v>EP3 LP-D0 LP-S0 LP-M1</v>
      </c>
      <c r="C895" s="346">
        <f t="shared" si="776"/>
        <v>3</v>
      </c>
      <c r="D895" s="346">
        <f t="shared" si="776"/>
        <v>0</v>
      </c>
      <c r="E895" s="346">
        <f t="shared" ca="1" si="776"/>
        <v>0</v>
      </c>
      <c r="F895" s="346">
        <f t="shared" ca="1" si="776"/>
        <v>0</v>
      </c>
      <c r="G895" s="346">
        <f t="shared" ca="1" si="776"/>
        <v>2</v>
      </c>
      <c r="H895" s="346">
        <f t="shared" ca="1" si="776"/>
        <v>3</v>
      </c>
      <c r="I895" s="346">
        <f t="shared" ca="1" si="776"/>
        <v>1</v>
      </c>
      <c r="BM895" s="303">
        <v>233</v>
      </c>
      <c r="BN895" s="147">
        <f t="shared" si="751"/>
        <v>0.04</v>
      </c>
      <c r="BO895" s="148">
        <f t="shared" si="752"/>
        <v>0</v>
      </c>
      <c r="BP895" s="149">
        <f t="shared" ca="1" si="753"/>
        <v>0</v>
      </c>
      <c r="BQ895" s="345">
        <f t="shared" ca="1" si="754"/>
        <v>0</v>
      </c>
      <c r="BR895" s="344">
        <f t="shared" ca="1" si="755"/>
        <v>-0.04</v>
      </c>
      <c r="BS895" s="343">
        <f t="shared" ca="1" si="756"/>
        <v>0.04</v>
      </c>
      <c r="BT895" s="342">
        <f t="shared" ca="1" si="757"/>
        <v>-0.05</v>
      </c>
      <c r="BU895" s="147">
        <f t="shared" si="758"/>
        <v>0.04</v>
      </c>
      <c r="BV895" s="148">
        <f t="shared" si="759"/>
        <v>0</v>
      </c>
      <c r="BW895" s="149">
        <f t="shared" ca="1" si="760"/>
        <v>0</v>
      </c>
      <c r="BX895" s="345">
        <f t="shared" ca="1" si="761"/>
        <v>0</v>
      </c>
      <c r="BY895" s="344">
        <f t="shared" ca="1" si="762"/>
        <v>-0.04</v>
      </c>
      <c r="BZ895" s="343">
        <f t="shared" ca="1" si="763"/>
        <v>0.04</v>
      </c>
      <c r="CA895" s="342">
        <f t="shared" ca="1" si="764"/>
        <v>-0.05</v>
      </c>
      <c r="CB895" s="147">
        <f t="shared" si="765"/>
        <v>0.04</v>
      </c>
      <c r="CC895" s="148">
        <f t="shared" si="766"/>
        <v>0</v>
      </c>
      <c r="CD895" s="149">
        <f t="shared" ca="1" si="767"/>
        <v>0</v>
      </c>
      <c r="CE895" s="345">
        <f t="shared" ca="1" si="768"/>
        <v>0</v>
      </c>
      <c r="CF895" s="344">
        <f t="shared" ca="1" si="769"/>
        <v>-0.04</v>
      </c>
      <c r="CG895" s="343">
        <f t="shared" ca="1" si="770"/>
        <v>0.04</v>
      </c>
      <c r="CH895" s="342">
        <f t="shared" ca="1" si="771"/>
        <v>-0.05</v>
      </c>
    </row>
    <row r="896" spans="2:86" s="303" customFormat="1" outlineLevel="1">
      <c r="B896" s="303" t="str">
        <f t="shared" ca="1" si="773"/>
        <v>EP3 LP-D0 LP-S0 LP-M2</v>
      </c>
      <c r="C896" s="346">
        <f t="shared" si="776"/>
        <v>3</v>
      </c>
      <c r="D896" s="346">
        <f t="shared" si="776"/>
        <v>0</v>
      </c>
      <c r="E896" s="346">
        <f t="shared" ca="1" si="776"/>
        <v>0</v>
      </c>
      <c r="F896" s="346">
        <f t="shared" ca="1" si="776"/>
        <v>0</v>
      </c>
      <c r="G896" s="346">
        <f t="shared" ca="1" si="776"/>
        <v>2</v>
      </c>
      <c r="H896" s="346">
        <f t="shared" ca="1" si="776"/>
        <v>3</v>
      </c>
      <c r="I896" s="346">
        <f t="shared" ca="1" si="776"/>
        <v>2</v>
      </c>
      <c r="BM896" s="303">
        <v>234</v>
      </c>
      <c r="BN896" s="147">
        <f t="shared" si="751"/>
        <v>0.04</v>
      </c>
      <c r="BO896" s="148">
        <f t="shared" si="752"/>
        <v>0</v>
      </c>
      <c r="BP896" s="149">
        <f t="shared" ca="1" si="753"/>
        <v>0</v>
      </c>
      <c r="BQ896" s="345">
        <f t="shared" ca="1" si="754"/>
        <v>0</v>
      </c>
      <c r="BR896" s="344">
        <f t="shared" ca="1" si="755"/>
        <v>-0.04</v>
      </c>
      <c r="BS896" s="343">
        <f t="shared" ca="1" si="756"/>
        <v>0.04</v>
      </c>
      <c r="BT896" s="342">
        <f t="shared" ca="1" si="757"/>
        <v>0</v>
      </c>
      <c r="BU896" s="147">
        <f t="shared" si="758"/>
        <v>0.04</v>
      </c>
      <c r="BV896" s="148">
        <f t="shared" si="759"/>
        <v>0</v>
      </c>
      <c r="BW896" s="149">
        <f t="shared" ca="1" si="760"/>
        <v>0</v>
      </c>
      <c r="BX896" s="345">
        <f t="shared" ca="1" si="761"/>
        <v>0</v>
      </c>
      <c r="BY896" s="344">
        <f t="shared" ca="1" si="762"/>
        <v>-0.04</v>
      </c>
      <c r="BZ896" s="343">
        <f t="shared" ca="1" si="763"/>
        <v>0.04</v>
      </c>
      <c r="CA896" s="342">
        <f t="shared" ca="1" si="764"/>
        <v>0</v>
      </c>
      <c r="CB896" s="147">
        <f t="shared" si="765"/>
        <v>0.04</v>
      </c>
      <c r="CC896" s="148">
        <f t="shared" si="766"/>
        <v>0</v>
      </c>
      <c r="CD896" s="149">
        <f t="shared" ca="1" si="767"/>
        <v>0</v>
      </c>
      <c r="CE896" s="345">
        <f t="shared" ca="1" si="768"/>
        <v>0</v>
      </c>
      <c r="CF896" s="344">
        <f t="shared" ca="1" si="769"/>
        <v>-0.04</v>
      </c>
      <c r="CG896" s="343">
        <f t="shared" ca="1" si="770"/>
        <v>0.04</v>
      </c>
      <c r="CH896" s="342">
        <f t="shared" ca="1" si="771"/>
        <v>0</v>
      </c>
    </row>
    <row r="897" spans="2:86" s="303" customFormat="1" outlineLevel="1">
      <c r="B897" s="303" t="str">
        <f t="shared" ca="1" si="773"/>
        <v>EP3 LP-D0 LP-S0 LP-M3</v>
      </c>
      <c r="C897" s="346">
        <f t="shared" si="776"/>
        <v>3</v>
      </c>
      <c r="D897" s="346">
        <f t="shared" si="776"/>
        <v>0</v>
      </c>
      <c r="E897" s="346">
        <f t="shared" ca="1" si="776"/>
        <v>0</v>
      </c>
      <c r="F897" s="346">
        <f t="shared" ca="1" si="776"/>
        <v>0</v>
      </c>
      <c r="G897" s="346">
        <f t="shared" ca="1" si="776"/>
        <v>2</v>
      </c>
      <c r="H897" s="346">
        <f t="shared" ca="1" si="776"/>
        <v>3</v>
      </c>
      <c r="I897" s="346">
        <f t="shared" ca="1" si="776"/>
        <v>3</v>
      </c>
      <c r="BM897" s="303">
        <v>235</v>
      </c>
      <c r="BN897" s="147">
        <f t="shared" si="751"/>
        <v>0.04</v>
      </c>
      <c r="BO897" s="148">
        <f t="shared" si="752"/>
        <v>0</v>
      </c>
      <c r="BP897" s="149">
        <f t="shared" ca="1" si="753"/>
        <v>0</v>
      </c>
      <c r="BQ897" s="345">
        <f t="shared" ca="1" si="754"/>
        <v>0</v>
      </c>
      <c r="BR897" s="344">
        <f t="shared" ca="1" si="755"/>
        <v>-0.04</v>
      </c>
      <c r="BS897" s="343">
        <f t="shared" ca="1" si="756"/>
        <v>0.04</v>
      </c>
      <c r="BT897" s="342">
        <f t="shared" ca="1" si="757"/>
        <v>0.04</v>
      </c>
      <c r="BU897" s="147">
        <f t="shared" si="758"/>
        <v>0.04</v>
      </c>
      <c r="BV897" s="148">
        <f t="shared" si="759"/>
        <v>0</v>
      </c>
      <c r="BW897" s="149">
        <f t="shared" ca="1" si="760"/>
        <v>0</v>
      </c>
      <c r="BX897" s="345">
        <f t="shared" ca="1" si="761"/>
        <v>0</v>
      </c>
      <c r="BY897" s="344">
        <f t="shared" ca="1" si="762"/>
        <v>-0.04</v>
      </c>
      <c r="BZ897" s="343">
        <f t="shared" ca="1" si="763"/>
        <v>0.04</v>
      </c>
      <c r="CA897" s="342">
        <f t="shared" ca="1" si="764"/>
        <v>0.04</v>
      </c>
      <c r="CB897" s="147">
        <f t="shared" si="765"/>
        <v>0.04</v>
      </c>
      <c r="CC897" s="148">
        <f t="shared" si="766"/>
        <v>0</v>
      </c>
      <c r="CD897" s="149">
        <f t="shared" ca="1" si="767"/>
        <v>0</v>
      </c>
      <c r="CE897" s="345">
        <f t="shared" ca="1" si="768"/>
        <v>0</v>
      </c>
      <c r="CF897" s="344">
        <f t="shared" ca="1" si="769"/>
        <v>-0.04</v>
      </c>
      <c r="CG897" s="343">
        <f t="shared" ca="1" si="770"/>
        <v>0.04</v>
      </c>
      <c r="CH897" s="342">
        <f t="shared" ca="1" si="771"/>
        <v>0.04</v>
      </c>
    </row>
    <row r="898" spans="2:86" s="303" customFormat="1" outlineLevel="1">
      <c r="B898" s="303" t="str">
        <f t="shared" ca="1" si="773"/>
        <v>EP3 LP-D0 LP-S0 LP-M4</v>
      </c>
      <c r="C898" s="346">
        <f t="shared" si="776"/>
        <v>3</v>
      </c>
      <c r="D898" s="346">
        <f t="shared" si="776"/>
        <v>0</v>
      </c>
      <c r="E898" s="346">
        <f t="shared" ca="1" si="776"/>
        <v>0</v>
      </c>
      <c r="F898" s="346">
        <f t="shared" ca="1" si="776"/>
        <v>0</v>
      </c>
      <c r="G898" s="346">
        <f t="shared" ca="1" si="776"/>
        <v>2</v>
      </c>
      <c r="H898" s="346">
        <f t="shared" ca="1" si="776"/>
        <v>3</v>
      </c>
      <c r="I898" s="346">
        <f t="shared" ca="1" si="776"/>
        <v>4</v>
      </c>
      <c r="BM898" s="303">
        <v>236</v>
      </c>
      <c r="BN898" s="147">
        <f t="shared" si="751"/>
        <v>0.04</v>
      </c>
      <c r="BO898" s="148">
        <f t="shared" si="752"/>
        <v>0</v>
      </c>
      <c r="BP898" s="149">
        <f t="shared" ca="1" si="753"/>
        <v>0</v>
      </c>
      <c r="BQ898" s="345">
        <f t="shared" ca="1" si="754"/>
        <v>0</v>
      </c>
      <c r="BR898" s="344">
        <f t="shared" ca="1" si="755"/>
        <v>-0.04</v>
      </c>
      <c r="BS898" s="343">
        <f t="shared" ca="1" si="756"/>
        <v>0.04</v>
      </c>
      <c r="BT898" s="342">
        <f t="shared" ca="1" si="757"/>
        <v>0.08</v>
      </c>
      <c r="BU898" s="147">
        <f t="shared" si="758"/>
        <v>0.04</v>
      </c>
      <c r="BV898" s="148">
        <f t="shared" si="759"/>
        <v>0</v>
      </c>
      <c r="BW898" s="149">
        <f t="shared" ca="1" si="760"/>
        <v>0</v>
      </c>
      <c r="BX898" s="345">
        <f t="shared" ca="1" si="761"/>
        <v>0</v>
      </c>
      <c r="BY898" s="344">
        <f t="shared" ca="1" si="762"/>
        <v>-0.04</v>
      </c>
      <c r="BZ898" s="343">
        <f t="shared" ca="1" si="763"/>
        <v>0.04</v>
      </c>
      <c r="CA898" s="342">
        <f t="shared" ca="1" si="764"/>
        <v>0.08</v>
      </c>
      <c r="CB898" s="147">
        <f t="shared" si="765"/>
        <v>0.04</v>
      </c>
      <c r="CC898" s="148">
        <f t="shared" si="766"/>
        <v>0</v>
      </c>
      <c r="CD898" s="149">
        <f t="shared" ca="1" si="767"/>
        <v>0</v>
      </c>
      <c r="CE898" s="345">
        <f t="shared" ca="1" si="768"/>
        <v>0</v>
      </c>
      <c r="CF898" s="344">
        <f t="shared" ca="1" si="769"/>
        <v>-0.04</v>
      </c>
      <c r="CG898" s="343">
        <f t="shared" ca="1" si="770"/>
        <v>0.04</v>
      </c>
      <c r="CH898" s="342">
        <f t="shared" ca="1" si="771"/>
        <v>0.08</v>
      </c>
    </row>
    <row r="899" spans="2:86" s="303" customFormat="1" outlineLevel="1">
      <c r="B899" s="303" t="str">
        <f t="shared" ca="1" si="773"/>
        <v>EP3 LP-D0 LP-S0 LP-M1</v>
      </c>
      <c r="C899" s="346">
        <f t="shared" si="776"/>
        <v>3</v>
      </c>
      <c r="D899" s="346">
        <f t="shared" si="776"/>
        <v>0</v>
      </c>
      <c r="E899" s="346">
        <f t="shared" ca="1" si="776"/>
        <v>0</v>
      </c>
      <c r="F899" s="346">
        <f t="shared" ca="1" si="776"/>
        <v>0</v>
      </c>
      <c r="G899" s="346">
        <f t="shared" ca="1" si="776"/>
        <v>2</v>
      </c>
      <c r="H899" s="346">
        <f t="shared" ca="1" si="776"/>
        <v>4</v>
      </c>
      <c r="I899" s="346">
        <f t="shared" ca="1" si="776"/>
        <v>1</v>
      </c>
      <c r="BM899" s="303">
        <v>237</v>
      </c>
      <c r="BN899" s="147">
        <f t="shared" si="751"/>
        <v>0.04</v>
      </c>
      <c r="BO899" s="148">
        <f t="shared" si="752"/>
        <v>0</v>
      </c>
      <c r="BP899" s="149">
        <f t="shared" ca="1" si="753"/>
        <v>0</v>
      </c>
      <c r="BQ899" s="345">
        <f t="shared" ca="1" si="754"/>
        <v>0</v>
      </c>
      <c r="BR899" s="344">
        <f t="shared" ca="1" si="755"/>
        <v>-0.04</v>
      </c>
      <c r="BS899" s="343">
        <f t="shared" ca="1" si="756"/>
        <v>0.08</v>
      </c>
      <c r="BT899" s="342">
        <f t="shared" ca="1" si="757"/>
        <v>-0.05</v>
      </c>
      <c r="BU899" s="147">
        <f t="shared" si="758"/>
        <v>0.04</v>
      </c>
      <c r="BV899" s="148">
        <f t="shared" si="759"/>
        <v>0</v>
      </c>
      <c r="BW899" s="149">
        <f t="shared" ca="1" si="760"/>
        <v>0</v>
      </c>
      <c r="BX899" s="345">
        <f t="shared" ca="1" si="761"/>
        <v>0</v>
      </c>
      <c r="BY899" s="344">
        <f t="shared" ca="1" si="762"/>
        <v>-0.04</v>
      </c>
      <c r="BZ899" s="343">
        <f t="shared" ca="1" si="763"/>
        <v>0.08</v>
      </c>
      <c r="CA899" s="342">
        <f t="shared" ca="1" si="764"/>
        <v>-0.05</v>
      </c>
      <c r="CB899" s="147">
        <f t="shared" si="765"/>
        <v>0.04</v>
      </c>
      <c r="CC899" s="148">
        <f t="shared" si="766"/>
        <v>0</v>
      </c>
      <c r="CD899" s="149">
        <f t="shared" ca="1" si="767"/>
        <v>0</v>
      </c>
      <c r="CE899" s="345">
        <f t="shared" ca="1" si="768"/>
        <v>0</v>
      </c>
      <c r="CF899" s="344">
        <f t="shared" ca="1" si="769"/>
        <v>-0.04</v>
      </c>
      <c r="CG899" s="343">
        <f t="shared" ca="1" si="770"/>
        <v>0.08</v>
      </c>
      <c r="CH899" s="342">
        <f t="shared" ca="1" si="771"/>
        <v>-0.05</v>
      </c>
    </row>
    <row r="900" spans="2:86" s="303" customFormat="1" outlineLevel="1">
      <c r="B900" s="303" t="str">
        <f t="shared" ca="1" si="773"/>
        <v>EP3 LP-D0 LP-S0 LP-M2</v>
      </c>
      <c r="C900" s="346">
        <f t="shared" si="776"/>
        <v>3</v>
      </c>
      <c r="D900" s="346">
        <f t="shared" si="776"/>
        <v>0</v>
      </c>
      <c r="E900" s="346">
        <f t="shared" ca="1" si="776"/>
        <v>0</v>
      </c>
      <c r="F900" s="346">
        <f t="shared" ca="1" si="776"/>
        <v>0</v>
      </c>
      <c r="G900" s="346">
        <f t="shared" ca="1" si="776"/>
        <v>2</v>
      </c>
      <c r="H900" s="346">
        <f t="shared" ca="1" si="776"/>
        <v>4</v>
      </c>
      <c r="I900" s="346">
        <f t="shared" ca="1" si="776"/>
        <v>2</v>
      </c>
      <c r="BM900" s="303">
        <v>238</v>
      </c>
      <c r="BN900" s="147">
        <f t="shared" si="751"/>
        <v>0.04</v>
      </c>
      <c r="BO900" s="148">
        <f t="shared" si="752"/>
        <v>0</v>
      </c>
      <c r="BP900" s="149">
        <f t="shared" ca="1" si="753"/>
        <v>0</v>
      </c>
      <c r="BQ900" s="345">
        <f t="shared" ca="1" si="754"/>
        <v>0</v>
      </c>
      <c r="BR900" s="344">
        <f t="shared" ca="1" si="755"/>
        <v>-0.04</v>
      </c>
      <c r="BS900" s="343">
        <f t="shared" ca="1" si="756"/>
        <v>0.08</v>
      </c>
      <c r="BT900" s="342">
        <f t="shared" ca="1" si="757"/>
        <v>0</v>
      </c>
      <c r="BU900" s="147">
        <f t="shared" si="758"/>
        <v>0.04</v>
      </c>
      <c r="BV900" s="148">
        <f t="shared" si="759"/>
        <v>0</v>
      </c>
      <c r="BW900" s="149">
        <f t="shared" ca="1" si="760"/>
        <v>0</v>
      </c>
      <c r="BX900" s="345">
        <f t="shared" ca="1" si="761"/>
        <v>0</v>
      </c>
      <c r="BY900" s="344">
        <f t="shared" ca="1" si="762"/>
        <v>-0.04</v>
      </c>
      <c r="BZ900" s="343">
        <f t="shared" ca="1" si="763"/>
        <v>0.08</v>
      </c>
      <c r="CA900" s="342">
        <f t="shared" ca="1" si="764"/>
        <v>0</v>
      </c>
      <c r="CB900" s="147">
        <f t="shared" si="765"/>
        <v>0.04</v>
      </c>
      <c r="CC900" s="148">
        <f t="shared" si="766"/>
        <v>0</v>
      </c>
      <c r="CD900" s="149">
        <f t="shared" ca="1" si="767"/>
        <v>0</v>
      </c>
      <c r="CE900" s="345">
        <f t="shared" ca="1" si="768"/>
        <v>0</v>
      </c>
      <c r="CF900" s="344">
        <f t="shared" ca="1" si="769"/>
        <v>-0.04</v>
      </c>
      <c r="CG900" s="343">
        <f t="shared" ca="1" si="770"/>
        <v>0.08</v>
      </c>
      <c r="CH900" s="342">
        <f t="shared" ca="1" si="771"/>
        <v>0</v>
      </c>
    </row>
    <row r="901" spans="2:86" s="303" customFormat="1" outlineLevel="1">
      <c r="B901" s="303" t="str">
        <f t="shared" ca="1" si="773"/>
        <v>EP3 LP-D0 LP-S0 LP-M3</v>
      </c>
      <c r="C901" s="346">
        <f t="shared" si="776"/>
        <v>3</v>
      </c>
      <c r="D901" s="346">
        <f t="shared" si="776"/>
        <v>0</v>
      </c>
      <c r="E901" s="346">
        <f t="shared" ca="1" si="776"/>
        <v>0</v>
      </c>
      <c r="F901" s="346">
        <f t="shared" ca="1" si="776"/>
        <v>0</v>
      </c>
      <c r="G901" s="346">
        <f t="shared" ca="1" si="776"/>
        <v>2</v>
      </c>
      <c r="H901" s="346">
        <f t="shared" ca="1" si="776"/>
        <v>4</v>
      </c>
      <c r="I901" s="346">
        <f t="shared" ca="1" si="776"/>
        <v>3</v>
      </c>
      <c r="BM901" s="303">
        <v>239</v>
      </c>
      <c r="BN901" s="147">
        <f t="shared" si="751"/>
        <v>0.04</v>
      </c>
      <c r="BO901" s="148">
        <f t="shared" si="752"/>
        <v>0</v>
      </c>
      <c r="BP901" s="149">
        <f t="shared" ca="1" si="753"/>
        <v>0</v>
      </c>
      <c r="BQ901" s="345">
        <f t="shared" ca="1" si="754"/>
        <v>0</v>
      </c>
      <c r="BR901" s="344">
        <f t="shared" ca="1" si="755"/>
        <v>-0.04</v>
      </c>
      <c r="BS901" s="343">
        <f t="shared" ca="1" si="756"/>
        <v>0.08</v>
      </c>
      <c r="BT901" s="342">
        <f t="shared" ca="1" si="757"/>
        <v>0.04</v>
      </c>
      <c r="BU901" s="147">
        <f t="shared" si="758"/>
        <v>0.04</v>
      </c>
      <c r="BV901" s="148">
        <f t="shared" si="759"/>
        <v>0</v>
      </c>
      <c r="BW901" s="149">
        <f t="shared" ca="1" si="760"/>
        <v>0</v>
      </c>
      <c r="BX901" s="345">
        <f t="shared" ca="1" si="761"/>
        <v>0</v>
      </c>
      <c r="BY901" s="344">
        <f t="shared" ca="1" si="762"/>
        <v>-0.04</v>
      </c>
      <c r="BZ901" s="343">
        <f t="shared" ca="1" si="763"/>
        <v>0.08</v>
      </c>
      <c r="CA901" s="342">
        <f t="shared" ca="1" si="764"/>
        <v>0.04</v>
      </c>
      <c r="CB901" s="147">
        <f t="shared" si="765"/>
        <v>0.04</v>
      </c>
      <c r="CC901" s="148">
        <f t="shared" si="766"/>
        <v>0</v>
      </c>
      <c r="CD901" s="149">
        <f t="shared" ca="1" si="767"/>
        <v>0</v>
      </c>
      <c r="CE901" s="345">
        <f t="shared" ca="1" si="768"/>
        <v>0</v>
      </c>
      <c r="CF901" s="344">
        <f t="shared" ca="1" si="769"/>
        <v>-0.04</v>
      </c>
      <c r="CG901" s="343">
        <f t="shared" ca="1" si="770"/>
        <v>0.08</v>
      </c>
      <c r="CH901" s="342">
        <f t="shared" ca="1" si="771"/>
        <v>0.04</v>
      </c>
    </row>
    <row r="902" spans="2:86" s="303" customFormat="1" outlineLevel="1">
      <c r="B902" s="303" t="str">
        <f t="shared" ca="1" si="773"/>
        <v>EP3 LP-D0 LP-S0 LP-M4</v>
      </c>
      <c r="C902" s="346">
        <f t="shared" si="776"/>
        <v>3</v>
      </c>
      <c r="D902" s="346">
        <f t="shared" si="776"/>
        <v>0</v>
      </c>
      <c r="E902" s="346">
        <f t="shared" ca="1" si="776"/>
        <v>0</v>
      </c>
      <c r="F902" s="346">
        <f t="shared" ca="1" si="776"/>
        <v>0</v>
      </c>
      <c r="G902" s="346">
        <f t="shared" ca="1" si="776"/>
        <v>2</v>
      </c>
      <c r="H902" s="346">
        <f t="shared" ca="1" si="776"/>
        <v>4</v>
      </c>
      <c r="I902" s="346">
        <f t="shared" ca="1" si="776"/>
        <v>4</v>
      </c>
      <c r="BM902" s="303">
        <v>240</v>
      </c>
      <c r="BN902" s="147">
        <f t="shared" si="751"/>
        <v>0.04</v>
      </c>
      <c r="BO902" s="148">
        <f t="shared" si="752"/>
        <v>0</v>
      </c>
      <c r="BP902" s="149">
        <f t="shared" ca="1" si="753"/>
        <v>0</v>
      </c>
      <c r="BQ902" s="345">
        <f t="shared" ca="1" si="754"/>
        <v>0</v>
      </c>
      <c r="BR902" s="344">
        <f t="shared" ca="1" si="755"/>
        <v>-0.04</v>
      </c>
      <c r="BS902" s="343">
        <f t="shared" ca="1" si="756"/>
        <v>0.08</v>
      </c>
      <c r="BT902" s="342">
        <f t="shared" ca="1" si="757"/>
        <v>0.08</v>
      </c>
      <c r="BU902" s="147">
        <f t="shared" si="758"/>
        <v>0.04</v>
      </c>
      <c r="BV902" s="148">
        <f t="shared" si="759"/>
        <v>0</v>
      </c>
      <c r="BW902" s="149">
        <f t="shared" ca="1" si="760"/>
        <v>0</v>
      </c>
      <c r="BX902" s="345">
        <f t="shared" ca="1" si="761"/>
        <v>0</v>
      </c>
      <c r="BY902" s="344">
        <f t="shared" ca="1" si="762"/>
        <v>-0.04</v>
      </c>
      <c r="BZ902" s="343">
        <f t="shared" ca="1" si="763"/>
        <v>0.08</v>
      </c>
      <c r="CA902" s="342">
        <f t="shared" ca="1" si="764"/>
        <v>0.08</v>
      </c>
      <c r="CB902" s="147">
        <f t="shared" si="765"/>
        <v>0.04</v>
      </c>
      <c r="CC902" s="148">
        <f t="shared" si="766"/>
        <v>0</v>
      </c>
      <c r="CD902" s="149">
        <f t="shared" ca="1" si="767"/>
        <v>0</v>
      </c>
      <c r="CE902" s="345">
        <f t="shared" ca="1" si="768"/>
        <v>0</v>
      </c>
      <c r="CF902" s="344">
        <f t="shared" ca="1" si="769"/>
        <v>-0.04</v>
      </c>
      <c r="CG902" s="343">
        <f t="shared" ca="1" si="770"/>
        <v>0.08</v>
      </c>
      <c r="CH902" s="342">
        <f t="shared" ca="1" si="771"/>
        <v>0.08</v>
      </c>
    </row>
    <row r="903" spans="2:86" s="303" customFormat="1" outlineLevel="1">
      <c r="B903" s="303" t="str">
        <f t="shared" ca="1" si="773"/>
        <v>EP3 LP-D0 LP-S0 LP-M1</v>
      </c>
      <c r="C903" s="346">
        <f t="shared" ref="C903:I912" si="777">C503</f>
        <v>3</v>
      </c>
      <c r="D903" s="346">
        <f t="shared" si="777"/>
        <v>0</v>
      </c>
      <c r="E903" s="346">
        <f t="shared" ca="1" si="777"/>
        <v>0</v>
      </c>
      <c r="F903" s="346">
        <f t="shared" ca="1" si="777"/>
        <v>0</v>
      </c>
      <c r="G903" s="346">
        <f t="shared" ca="1" si="777"/>
        <v>3</v>
      </c>
      <c r="H903" s="346">
        <f t="shared" ca="1" si="777"/>
        <v>1</v>
      </c>
      <c r="I903" s="346">
        <f t="shared" ca="1" si="777"/>
        <v>1</v>
      </c>
      <c r="BM903" s="303">
        <v>241</v>
      </c>
      <c r="BN903" s="147">
        <f t="shared" si="751"/>
        <v>0.04</v>
      </c>
      <c r="BO903" s="148">
        <f t="shared" si="752"/>
        <v>0</v>
      </c>
      <c r="BP903" s="149">
        <f t="shared" ca="1" si="753"/>
        <v>0</v>
      </c>
      <c r="BQ903" s="345">
        <f t="shared" ca="1" si="754"/>
        <v>0</v>
      </c>
      <c r="BR903" s="344">
        <f t="shared" ca="1" si="755"/>
        <v>0</v>
      </c>
      <c r="BS903" s="343">
        <f t="shared" ca="1" si="756"/>
        <v>-0.05</v>
      </c>
      <c r="BT903" s="342">
        <f t="shared" ca="1" si="757"/>
        <v>-0.05</v>
      </c>
      <c r="BU903" s="147">
        <f t="shared" si="758"/>
        <v>0.04</v>
      </c>
      <c r="BV903" s="148">
        <f t="shared" si="759"/>
        <v>0</v>
      </c>
      <c r="BW903" s="149">
        <f t="shared" ca="1" si="760"/>
        <v>0</v>
      </c>
      <c r="BX903" s="345">
        <f t="shared" ca="1" si="761"/>
        <v>0</v>
      </c>
      <c r="BY903" s="344">
        <f t="shared" ca="1" si="762"/>
        <v>0</v>
      </c>
      <c r="BZ903" s="343">
        <f t="shared" ca="1" si="763"/>
        <v>-0.05</v>
      </c>
      <c r="CA903" s="342">
        <f t="shared" ca="1" si="764"/>
        <v>-0.05</v>
      </c>
      <c r="CB903" s="147">
        <f t="shared" si="765"/>
        <v>0.04</v>
      </c>
      <c r="CC903" s="148">
        <f t="shared" si="766"/>
        <v>0</v>
      </c>
      <c r="CD903" s="149">
        <f t="shared" ca="1" si="767"/>
        <v>0</v>
      </c>
      <c r="CE903" s="345">
        <f t="shared" ca="1" si="768"/>
        <v>0</v>
      </c>
      <c r="CF903" s="344">
        <f t="shared" ca="1" si="769"/>
        <v>0</v>
      </c>
      <c r="CG903" s="343">
        <f t="shared" ca="1" si="770"/>
        <v>-0.05</v>
      </c>
      <c r="CH903" s="342">
        <f t="shared" ca="1" si="771"/>
        <v>-0.05</v>
      </c>
    </row>
    <row r="904" spans="2:86" s="303" customFormat="1" outlineLevel="1">
      <c r="B904" s="303" t="str">
        <f t="shared" ca="1" si="773"/>
        <v>EP3 LP-D0 LP-S0 LP-M2</v>
      </c>
      <c r="C904" s="346">
        <f t="shared" si="777"/>
        <v>3</v>
      </c>
      <c r="D904" s="346">
        <f t="shared" si="777"/>
        <v>0</v>
      </c>
      <c r="E904" s="346">
        <f t="shared" ca="1" si="777"/>
        <v>0</v>
      </c>
      <c r="F904" s="346">
        <f t="shared" ca="1" si="777"/>
        <v>0</v>
      </c>
      <c r="G904" s="346">
        <f t="shared" ca="1" si="777"/>
        <v>3</v>
      </c>
      <c r="H904" s="346">
        <f t="shared" ca="1" si="777"/>
        <v>1</v>
      </c>
      <c r="I904" s="346">
        <f t="shared" ca="1" si="777"/>
        <v>2</v>
      </c>
      <c r="BM904" s="303">
        <v>242</v>
      </c>
      <c r="BN904" s="147">
        <f t="shared" si="751"/>
        <v>0.04</v>
      </c>
      <c r="BO904" s="148">
        <f t="shared" si="752"/>
        <v>0</v>
      </c>
      <c r="BP904" s="149">
        <f t="shared" ca="1" si="753"/>
        <v>0</v>
      </c>
      <c r="BQ904" s="345">
        <f t="shared" ca="1" si="754"/>
        <v>0</v>
      </c>
      <c r="BR904" s="344">
        <f t="shared" ca="1" si="755"/>
        <v>0</v>
      </c>
      <c r="BS904" s="343">
        <f t="shared" ca="1" si="756"/>
        <v>-0.05</v>
      </c>
      <c r="BT904" s="342">
        <f t="shared" ca="1" si="757"/>
        <v>0</v>
      </c>
      <c r="BU904" s="147">
        <f t="shared" si="758"/>
        <v>0.04</v>
      </c>
      <c r="BV904" s="148">
        <f t="shared" si="759"/>
        <v>0</v>
      </c>
      <c r="BW904" s="149">
        <f t="shared" ca="1" si="760"/>
        <v>0</v>
      </c>
      <c r="BX904" s="345">
        <f t="shared" ca="1" si="761"/>
        <v>0</v>
      </c>
      <c r="BY904" s="344">
        <f t="shared" ca="1" si="762"/>
        <v>0</v>
      </c>
      <c r="BZ904" s="343">
        <f t="shared" ca="1" si="763"/>
        <v>-0.05</v>
      </c>
      <c r="CA904" s="342">
        <f t="shared" ca="1" si="764"/>
        <v>0</v>
      </c>
      <c r="CB904" s="147">
        <f t="shared" si="765"/>
        <v>0.04</v>
      </c>
      <c r="CC904" s="148">
        <f t="shared" si="766"/>
        <v>0</v>
      </c>
      <c r="CD904" s="149">
        <f t="shared" ca="1" si="767"/>
        <v>0</v>
      </c>
      <c r="CE904" s="345">
        <f t="shared" ca="1" si="768"/>
        <v>0</v>
      </c>
      <c r="CF904" s="344">
        <f t="shared" ca="1" si="769"/>
        <v>0</v>
      </c>
      <c r="CG904" s="343">
        <f t="shared" ca="1" si="770"/>
        <v>-0.05</v>
      </c>
      <c r="CH904" s="342">
        <f t="shared" ca="1" si="771"/>
        <v>0</v>
      </c>
    </row>
    <row r="905" spans="2:86" s="303" customFormat="1" outlineLevel="1">
      <c r="B905" s="303" t="str">
        <f t="shared" ca="1" si="773"/>
        <v>EP3 LP-D0 LP-S0 LP-M3</v>
      </c>
      <c r="C905" s="346">
        <f t="shared" si="777"/>
        <v>3</v>
      </c>
      <c r="D905" s="346">
        <f t="shared" si="777"/>
        <v>0</v>
      </c>
      <c r="E905" s="346">
        <f t="shared" ca="1" si="777"/>
        <v>0</v>
      </c>
      <c r="F905" s="346">
        <f t="shared" ca="1" si="777"/>
        <v>0</v>
      </c>
      <c r="G905" s="346">
        <f t="shared" ca="1" si="777"/>
        <v>3</v>
      </c>
      <c r="H905" s="346">
        <f t="shared" ca="1" si="777"/>
        <v>1</v>
      </c>
      <c r="I905" s="346">
        <f t="shared" ca="1" si="777"/>
        <v>3</v>
      </c>
      <c r="BM905" s="303">
        <v>243</v>
      </c>
      <c r="BN905" s="147">
        <f t="shared" si="751"/>
        <v>0.04</v>
      </c>
      <c r="BO905" s="148">
        <f t="shared" si="752"/>
        <v>0</v>
      </c>
      <c r="BP905" s="149">
        <f t="shared" ca="1" si="753"/>
        <v>0</v>
      </c>
      <c r="BQ905" s="345">
        <f t="shared" ca="1" si="754"/>
        <v>0</v>
      </c>
      <c r="BR905" s="344">
        <f t="shared" ca="1" si="755"/>
        <v>0</v>
      </c>
      <c r="BS905" s="343">
        <f t="shared" ca="1" si="756"/>
        <v>-0.05</v>
      </c>
      <c r="BT905" s="342">
        <f t="shared" ca="1" si="757"/>
        <v>0.04</v>
      </c>
      <c r="BU905" s="147">
        <f t="shared" si="758"/>
        <v>0.04</v>
      </c>
      <c r="BV905" s="148">
        <f t="shared" si="759"/>
        <v>0</v>
      </c>
      <c r="BW905" s="149">
        <f t="shared" ca="1" si="760"/>
        <v>0</v>
      </c>
      <c r="BX905" s="345">
        <f t="shared" ca="1" si="761"/>
        <v>0</v>
      </c>
      <c r="BY905" s="344">
        <f t="shared" ca="1" si="762"/>
        <v>0</v>
      </c>
      <c r="BZ905" s="343">
        <f t="shared" ca="1" si="763"/>
        <v>-0.05</v>
      </c>
      <c r="CA905" s="342">
        <f t="shared" ca="1" si="764"/>
        <v>0.04</v>
      </c>
      <c r="CB905" s="147">
        <f t="shared" si="765"/>
        <v>0.04</v>
      </c>
      <c r="CC905" s="148">
        <f t="shared" si="766"/>
        <v>0</v>
      </c>
      <c r="CD905" s="149">
        <f t="shared" ca="1" si="767"/>
        <v>0</v>
      </c>
      <c r="CE905" s="345">
        <f t="shared" ca="1" si="768"/>
        <v>0</v>
      </c>
      <c r="CF905" s="344">
        <f t="shared" ca="1" si="769"/>
        <v>0</v>
      </c>
      <c r="CG905" s="343">
        <f t="shared" ca="1" si="770"/>
        <v>-0.05</v>
      </c>
      <c r="CH905" s="342">
        <f t="shared" ca="1" si="771"/>
        <v>0.04</v>
      </c>
    </row>
    <row r="906" spans="2:86" s="303" customFormat="1" outlineLevel="1">
      <c r="B906" s="303" t="str">
        <f t="shared" ca="1" si="773"/>
        <v>EP3 LP-D0 LP-S0 LP-M4</v>
      </c>
      <c r="C906" s="346">
        <f t="shared" si="777"/>
        <v>3</v>
      </c>
      <c r="D906" s="346">
        <f t="shared" si="777"/>
        <v>0</v>
      </c>
      <c r="E906" s="346">
        <f t="shared" ca="1" si="777"/>
        <v>0</v>
      </c>
      <c r="F906" s="346">
        <f t="shared" ca="1" si="777"/>
        <v>0</v>
      </c>
      <c r="G906" s="346">
        <f t="shared" ca="1" si="777"/>
        <v>3</v>
      </c>
      <c r="H906" s="346">
        <f t="shared" ca="1" si="777"/>
        <v>1</v>
      </c>
      <c r="I906" s="346">
        <f t="shared" ca="1" si="777"/>
        <v>4</v>
      </c>
      <c r="BM906" s="303">
        <v>244</v>
      </c>
      <c r="BN906" s="147">
        <f t="shared" si="751"/>
        <v>0.04</v>
      </c>
      <c r="BO906" s="148">
        <f t="shared" si="752"/>
        <v>0</v>
      </c>
      <c r="BP906" s="149">
        <f t="shared" ca="1" si="753"/>
        <v>0</v>
      </c>
      <c r="BQ906" s="345">
        <f t="shared" ca="1" si="754"/>
        <v>0</v>
      </c>
      <c r="BR906" s="344">
        <f t="shared" ca="1" si="755"/>
        <v>0</v>
      </c>
      <c r="BS906" s="343">
        <f t="shared" ca="1" si="756"/>
        <v>-0.05</v>
      </c>
      <c r="BT906" s="342">
        <f t="shared" ca="1" si="757"/>
        <v>0.08</v>
      </c>
      <c r="BU906" s="147">
        <f t="shared" si="758"/>
        <v>0.04</v>
      </c>
      <c r="BV906" s="148">
        <f t="shared" si="759"/>
        <v>0</v>
      </c>
      <c r="BW906" s="149">
        <f t="shared" ca="1" si="760"/>
        <v>0</v>
      </c>
      <c r="BX906" s="345">
        <f t="shared" ca="1" si="761"/>
        <v>0</v>
      </c>
      <c r="BY906" s="344">
        <f t="shared" ca="1" si="762"/>
        <v>0</v>
      </c>
      <c r="BZ906" s="343">
        <f t="shared" ca="1" si="763"/>
        <v>-0.05</v>
      </c>
      <c r="CA906" s="342">
        <f t="shared" ca="1" si="764"/>
        <v>0.08</v>
      </c>
      <c r="CB906" s="147">
        <f t="shared" si="765"/>
        <v>0.04</v>
      </c>
      <c r="CC906" s="148">
        <f t="shared" si="766"/>
        <v>0</v>
      </c>
      <c r="CD906" s="149">
        <f t="shared" ca="1" si="767"/>
        <v>0</v>
      </c>
      <c r="CE906" s="345">
        <f t="shared" ca="1" si="768"/>
        <v>0</v>
      </c>
      <c r="CF906" s="344">
        <f t="shared" ca="1" si="769"/>
        <v>0</v>
      </c>
      <c r="CG906" s="343">
        <f t="shared" ca="1" si="770"/>
        <v>-0.05</v>
      </c>
      <c r="CH906" s="342">
        <f t="shared" ca="1" si="771"/>
        <v>0.08</v>
      </c>
    </row>
    <row r="907" spans="2:86" s="303" customFormat="1" outlineLevel="1">
      <c r="B907" s="303" t="str">
        <f t="shared" ca="1" si="773"/>
        <v>EP3 LP-D0 LP-S0 LP-M1</v>
      </c>
      <c r="C907" s="346">
        <f t="shared" si="777"/>
        <v>3</v>
      </c>
      <c r="D907" s="346">
        <f t="shared" si="777"/>
        <v>0</v>
      </c>
      <c r="E907" s="346">
        <f t="shared" ca="1" si="777"/>
        <v>0</v>
      </c>
      <c r="F907" s="346">
        <f t="shared" ca="1" si="777"/>
        <v>0</v>
      </c>
      <c r="G907" s="346">
        <f t="shared" ca="1" si="777"/>
        <v>3</v>
      </c>
      <c r="H907" s="346">
        <f t="shared" ca="1" si="777"/>
        <v>2</v>
      </c>
      <c r="I907" s="346">
        <f t="shared" ca="1" si="777"/>
        <v>1</v>
      </c>
      <c r="BM907" s="303">
        <v>245</v>
      </c>
      <c r="BN907" s="147">
        <f t="shared" si="751"/>
        <v>0.04</v>
      </c>
      <c r="BO907" s="148">
        <f t="shared" si="752"/>
        <v>0</v>
      </c>
      <c r="BP907" s="149">
        <f t="shared" ca="1" si="753"/>
        <v>0</v>
      </c>
      <c r="BQ907" s="345">
        <f t="shared" ca="1" si="754"/>
        <v>0</v>
      </c>
      <c r="BR907" s="344">
        <f t="shared" ca="1" si="755"/>
        <v>0</v>
      </c>
      <c r="BS907" s="343">
        <f t="shared" ca="1" si="756"/>
        <v>0</v>
      </c>
      <c r="BT907" s="342">
        <f t="shared" ca="1" si="757"/>
        <v>-0.05</v>
      </c>
      <c r="BU907" s="147">
        <f t="shared" si="758"/>
        <v>0.04</v>
      </c>
      <c r="BV907" s="148">
        <f t="shared" si="759"/>
        <v>0</v>
      </c>
      <c r="BW907" s="149">
        <f t="shared" ca="1" si="760"/>
        <v>0</v>
      </c>
      <c r="BX907" s="345">
        <f t="shared" ca="1" si="761"/>
        <v>0</v>
      </c>
      <c r="BY907" s="344">
        <f t="shared" ca="1" si="762"/>
        <v>0</v>
      </c>
      <c r="BZ907" s="343">
        <f t="shared" ca="1" si="763"/>
        <v>0</v>
      </c>
      <c r="CA907" s="342">
        <f t="shared" ca="1" si="764"/>
        <v>-0.05</v>
      </c>
      <c r="CB907" s="147">
        <f t="shared" si="765"/>
        <v>0.04</v>
      </c>
      <c r="CC907" s="148">
        <f t="shared" si="766"/>
        <v>0</v>
      </c>
      <c r="CD907" s="149">
        <f t="shared" ca="1" si="767"/>
        <v>0</v>
      </c>
      <c r="CE907" s="345">
        <f t="shared" ca="1" si="768"/>
        <v>0</v>
      </c>
      <c r="CF907" s="344">
        <f t="shared" ca="1" si="769"/>
        <v>0</v>
      </c>
      <c r="CG907" s="343">
        <f t="shared" ca="1" si="770"/>
        <v>0</v>
      </c>
      <c r="CH907" s="342">
        <f t="shared" ca="1" si="771"/>
        <v>-0.05</v>
      </c>
    </row>
    <row r="908" spans="2:86" s="303" customFormat="1" outlineLevel="1">
      <c r="B908" s="303" t="str">
        <f t="shared" ca="1" si="773"/>
        <v>EP3 LP-D0 LP-S0 LP-M2</v>
      </c>
      <c r="C908" s="346">
        <f t="shared" si="777"/>
        <v>3</v>
      </c>
      <c r="D908" s="346">
        <f t="shared" si="777"/>
        <v>0</v>
      </c>
      <c r="E908" s="346">
        <f t="shared" ca="1" si="777"/>
        <v>0</v>
      </c>
      <c r="F908" s="346">
        <f t="shared" ca="1" si="777"/>
        <v>0</v>
      </c>
      <c r="G908" s="346">
        <f t="shared" ca="1" si="777"/>
        <v>3</v>
      </c>
      <c r="H908" s="346">
        <f t="shared" ca="1" si="777"/>
        <v>2</v>
      </c>
      <c r="I908" s="346">
        <f t="shared" ca="1" si="777"/>
        <v>2</v>
      </c>
      <c r="BM908" s="303">
        <v>246</v>
      </c>
      <c r="BN908" s="147">
        <f t="shared" si="751"/>
        <v>0.04</v>
      </c>
      <c r="BO908" s="148">
        <f t="shared" si="752"/>
        <v>0</v>
      </c>
      <c r="BP908" s="149">
        <f t="shared" ca="1" si="753"/>
        <v>0</v>
      </c>
      <c r="BQ908" s="345">
        <f t="shared" ca="1" si="754"/>
        <v>0</v>
      </c>
      <c r="BR908" s="344">
        <f t="shared" ca="1" si="755"/>
        <v>0</v>
      </c>
      <c r="BS908" s="343">
        <f t="shared" ca="1" si="756"/>
        <v>0</v>
      </c>
      <c r="BT908" s="342">
        <f t="shared" ca="1" si="757"/>
        <v>0</v>
      </c>
      <c r="BU908" s="147">
        <f t="shared" si="758"/>
        <v>0.04</v>
      </c>
      <c r="BV908" s="148">
        <f t="shared" si="759"/>
        <v>0</v>
      </c>
      <c r="BW908" s="149">
        <f t="shared" ca="1" si="760"/>
        <v>0</v>
      </c>
      <c r="BX908" s="345">
        <f t="shared" ca="1" si="761"/>
        <v>0</v>
      </c>
      <c r="BY908" s="344">
        <f t="shared" ca="1" si="762"/>
        <v>0</v>
      </c>
      <c r="BZ908" s="343">
        <f t="shared" ca="1" si="763"/>
        <v>0</v>
      </c>
      <c r="CA908" s="342">
        <f t="shared" ca="1" si="764"/>
        <v>0</v>
      </c>
      <c r="CB908" s="147">
        <f t="shared" si="765"/>
        <v>0.04</v>
      </c>
      <c r="CC908" s="148">
        <f t="shared" si="766"/>
        <v>0</v>
      </c>
      <c r="CD908" s="149">
        <f t="shared" ca="1" si="767"/>
        <v>0</v>
      </c>
      <c r="CE908" s="345">
        <f t="shared" ca="1" si="768"/>
        <v>0</v>
      </c>
      <c r="CF908" s="344">
        <f t="shared" ca="1" si="769"/>
        <v>0</v>
      </c>
      <c r="CG908" s="343">
        <f t="shared" ca="1" si="770"/>
        <v>0</v>
      </c>
      <c r="CH908" s="342">
        <f t="shared" ca="1" si="771"/>
        <v>0</v>
      </c>
    </row>
    <row r="909" spans="2:86" s="303" customFormat="1" outlineLevel="1">
      <c r="B909" s="303" t="str">
        <f t="shared" ca="1" si="773"/>
        <v>EP3 LP-D0 LP-S0 LP-M3</v>
      </c>
      <c r="C909" s="346">
        <f t="shared" si="777"/>
        <v>3</v>
      </c>
      <c r="D909" s="346">
        <f t="shared" si="777"/>
        <v>0</v>
      </c>
      <c r="E909" s="346">
        <f t="shared" ca="1" si="777"/>
        <v>0</v>
      </c>
      <c r="F909" s="346">
        <f t="shared" ca="1" si="777"/>
        <v>0</v>
      </c>
      <c r="G909" s="346">
        <f t="shared" ca="1" si="777"/>
        <v>3</v>
      </c>
      <c r="H909" s="346">
        <f t="shared" ca="1" si="777"/>
        <v>2</v>
      </c>
      <c r="I909" s="346">
        <f t="shared" ca="1" si="777"/>
        <v>3</v>
      </c>
      <c r="BM909" s="303">
        <v>247</v>
      </c>
      <c r="BN909" s="147">
        <f t="shared" si="751"/>
        <v>0.04</v>
      </c>
      <c r="BO909" s="148">
        <f t="shared" si="752"/>
        <v>0</v>
      </c>
      <c r="BP909" s="149">
        <f t="shared" ca="1" si="753"/>
        <v>0</v>
      </c>
      <c r="BQ909" s="345">
        <f t="shared" ca="1" si="754"/>
        <v>0</v>
      </c>
      <c r="BR909" s="344">
        <f t="shared" ca="1" si="755"/>
        <v>0</v>
      </c>
      <c r="BS909" s="343">
        <f t="shared" ca="1" si="756"/>
        <v>0</v>
      </c>
      <c r="BT909" s="342">
        <f t="shared" ca="1" si="757"/>
        <v>0.04</v>
      </c>
      <c r="BU909" s="147">
        <f t="shared" si="758"/>
        <v>0.04</v>
      </c>
      <c r="BV909" s="148">
        <f t="shared" si="759"/>
        <v>0</v>
      </c>
      <c r="BW909" s="149">
        <f t="shared" ca="1" si="760"/>
        <v>0</v>
      </c>
      <c r="BX909" s="345">
        <f t="shared" ca="1" si="761"/>
        <v>0</v>
      </c>
      <c r="BY909" s="344">
        <f t="shared" ca="1" si="762"/>
        <v>0</v>
      </c>
      <c r="BZ909" s="343">
        <f t="shared" ca="1" si="763"/>
        <v>0</v>
      </c>
      <c r="CA909" s="342">
        <f t="shared" ca="1" si="764"/>
        <v>0.04</v>
      </c>
      <c r="CB909" s="147">
        <f t="shared" si="765"/>
        <v>0.04</v>
      </c>
      <c r="CC909" s="148">
        <f t="shared" si="766"/>
        <v>0</v>
      </c>
      <c r="CD909" s="149">
        <f t="shared" ca="1" si="767"/>
        <v>0</v>
      </c>
      <c r="CE909" s="345">
        <f t="shared" ca="1" si="768"/>
        <v>0</v>
      </c>
      <c r="CF909" s="344">
        <f t="shared" ca="1" si="769"/>
        <v>0</v>
      </c>
      <c r="CG909" s="343">
        <f t="shared" ca="1" si="770"/>
        <v>0</v>
      </c>
      <c r="CH909" s="342">
        <f t="shared" ca="1" si="771"/>
        <v>0.04</v>
      </c>
    </row>
    <row r="910" spans="2:86" s="303" customFormat="1" outlineLevel="1">
      <c r="B910" s="303" t="str">
        <f t="shared" ca="1" si="773"/>
        <v>EP3 LP-D0 LP-S0 LP-M4</v>
      </c>
      <c r="C910" s="346">
        <f t="shared" si="777"/>
        <v>3</v>
      </c>
      <c r="D910" s="346">
        <f t="shared" si="777"/>
        <v>0</v>
      </c>
      <c r="E910" s="346">
        <f t="shared" ca="1" si="777"/>
        <v>0</v>
      </c>
      <c r="F910" s="346">
        <f t="shared" ca="1" si="777"/>
        <v>0</v>
      </c>
      <c r="G910" s="346">
        <f t="shared" ca="1" si="777"/>
        <v>3</v>
      </c>
      <c r="H910" s="346">
        <f t="shared" ca="1" si="777"/>
        <v>2</v>
      </c>
      <c r="I910" s="346">
        <f t="shared" ca="1" si="777"/>
        <v>4</v>
      </c>
      <c r="BM910" s="303">
        <v>248</v>
      </c>
      <c r="BN910" s="147">
        <f t="shared" si="751"/>
        <v>0.04</v>
      </c>
      <c r="BO910" s="148">
        <f t="shared" si="752"/>
        <v>0</v>
      </c>
      <c r="BP910" s="149">
        <f t="shared" ca="1" si="753"/>
        <v>0</v>
      </c>
      <c r="BQ910" s="345">
        <f t="shared" ca="1" si="754"/>
        <v>0</v>
      </c>
      <c r="BR910" s="344">
        <f t="shared" ca="1" si="755"/>
        <v>0</v>
      </c>
      <c r="BS910" s="343">
        <f t="shared" ca="1" si="756"/>
        <v>0</v>
      </c>
      <c r="BT910" s="342">
        <f t="shared" ca="1" si="757"/>
        <v>0.08</v>
      </c>
      <c r="BU910" s="147">
        <f t="shared" si="758"/>
        <v>0.04</v>
      </c>
      <c r="BV910" s="148">
        <f t="shared" si="759"/>
        <v>0</v>
      </c>
      <c r="BW910" s="149">
        <f t="shared" ca="1" si="760"/>
        <v>0</v>
      </c>
      <c r="BX910" s="345">
        <f t="shared" ca="1" si="761"/>
        <v>0</v>
      </c>
      <c r="BY910" s="344">
        <f t="shared" ca="1" si="762"/>
        <v>0</v>
      </c>
      <c r="BZ910" s="343">
        <f t="shared" ca="1" si="763"/>
        <v>0</v>
      </c>
      <c r="CA910" s="342">
        <f t="shared" ca="1" si="764"/>
        <v>0.08</v>
      </c>
      <c r="CB910" s="147">
        <f t="shared" si="765"/>
        <v>0.04</v>
      </c>
      <c r="CC910" s="148">
        <f t="shared" si="766"/>
        <v>0</v>
      </c>
      <c r="CD910" s="149">
        <f t="shared" ca="1" si="767"/>
        <v>0</v>
      </c>
      <c r="CE910" s="345">
        <f t="shared" ca="1" si="768"/>
        <v>0</v>
      </c>
      <c r="CF910" s="344">
        <f t="shared" ca="1" si="769"/>
        <v>0</v>
      </c>
      <c r="CG910" s="343">
        <f t="shared" ca="1" si="770"/>
        <v>0</v>
      </c>
      <c r="CH910" s="342">
        <f t="shared" ca="1" si="771"/>
        <v>0.08</v>
      </c>
    </row>
    <row r="911" spans="2:86" s="303" customFormat="1" outlineLevel="1">
      <c r="B911" s="303" t="str">
        <f t="shared" ca="1" si="773"/>
        <v>EP3 LP-D0 LP-S0 LP-M1</v>
      </c>
      <c r="C911" s="346">
        <f t="shared" si="777"/>
        <v>3</v>
      </c>
      <c r="D911" s="346">
        <f t="shared" si="777"/>
        <v>0</v>
      </c>
      <c r="E911" s="346">
        <f t="shared" ca="1" si="777"/>
        <v>0</v>
      </c>
      <c r="F911" s="346">
        <f t="shared" ca="1" si="777"/>
        <v>0</v>
      </c>
      <c r="G911" s="346">
        <f t="shared" ca="1" si="777"/>
        <v>3</v>
      </c>
      <c r="H911" s="346">
        <f t="shared" ca="1" si="777"/>
        <v>3</v>
      </c>
      <c r="I911" s="346">
        <f t="shared" ca="1" si="777"/>
        <v>1</v>
      </c>
      <c r="BM911" s="303">
        <v>249</v>
      </c>
      <c r="BN911" s="147">
        <f t="shared" si="751"/>
        <v>0.04</v>
      </c>
      <c r="BO911" s="148">
        <f t="shared" si="752"/>
        <v>0</v>
      </c>
      <c r="BP911" s="149">
        <f t="shared" ca="1" si="753"/>
        <v>0</v>
      </c>
      <c r="BQ911" s="345">
        <f t="shared" ca="1" si="754"/>
        <v>0</v>
      </c>
      <c r="BR911" s="344">
        <f t="shared" ca="1" si="755"/>
        <v>0</v>
      </c>
      <c r="BS911" s="343">
        <f t="shared" ca="1" si="756"/>
        <v>0.04</v>
      </c>
      <c r="BT911" s="342">
        <f t="shared" ca="1" si="757"/>
        <v>-0.05</v>
      </c>
      <c r="BU911" s="147">
        <f t="shared" si="758"/>
        <v>0.04</v>
      </c>
      <c r="BV911" s="148">
        <f t="shared" si="759"/>
        <v>0</v>
      </c>
      <c r="BW911" s="149">
        <f t="shared" ca="1" si="760"/>
        <v>0</v>
      </c>
      <c r="BX911" s="345">
        <f t="shared" ca="1" si="761"/>
        <v>0</v>
      </c>
      <c r="BY911" s="344">
        <f t="shared" ca="1" si="762"/>
        <v>0</v>
      </c>
      <c r="BZ911" s="343">
        <f t="shared" ca="1" si="763"/>
        <v>0.04</v>
      </c>
      <c r="CA911" s="342">
        <f t="shared" ca="1" si="764"/>
        <v>-0.05</v>
      </c>
      <c r="CB911" s="147">
        <f t="shared" si="765"/>
        <v>0.04</v>
      </c>
      <c r="CC911" s="148">
        <f t="shared" si="766"/>
        <v>0</v>
      </c>
      <c r="CD911" s="149">
        <f t="shared" ca="1" si="767"/>
        <v>0</v>
      </c>
      <c r="CE911" s="345">
        <f t="shared" ca="1" si="768"/>
        <v>0</v>
      </c>
      <c r="CF911" s="344">
        <f t="shared" ca="1" si="769"/>
        <v>0</v>
      </c>
      <c r="CG911" s="343">
        <f t="shared" ca="1" si="770"/>
        <v>0.04</v>
      </c>
      <c r="CH911" s="342">
        <f t="shared" ca="1" si="771"/>
        <v>-0.05</v>
      </c>
    </row>
    <row r="912" spans="2:86" s="303" customFormat="1" outlineLevel="1">
      <c r="B912" s="303" t="str">
        <f t="shared" ca="1" si="773"/>
        <v>EP3 LP-D0 LP-S0 LP-M2</v>
      </c>
      <c r="C912" s="346">
        <f t="shared" si="777"/>
        <v>3</v>
      </c>
      <c r="D912" s="346">
        <f t="shared" si="777"/>
        <v>0</v>
      </c>
      <c r="E912" s="346">
        <f t="shared" ca="1" si="777"/>
        <v>0</v>
      </c>
      <c r="F912" s="346">
        <f t="shared" ca="1" si="777"/>
        <v>0</v>
      </c>
      <c r="G912" s="346">
        <f t="shared" ca="1" si="777"/>
        <v>3</v>
      </c>
      <c r="H912" s="346">
        <f t="shared" ca="1" si="777"/>
        <v>3</v>
      </c>
      <c r="I912" s="346">
        <f t="shared" ca="1" si="777"/>
        <v>2</v>
      </c>
      <c r="BM912" s="303">
        <v>250</v>
      </c>
      <c r="BN912" s="147">
        <f t="shared" si="751"/>
        <v>0.04</v>
      </c>
      <c r="BO912" s="148">
        <f t="shared" si="752"/>
        <v>0</v>
      </c>
      <c r="BP912" s="149">
        <f t="shared" ca="1" si="753"/>
        <v>0</v>
      </c>
      <c r="BQ912" s="345">
        <f t="shared" ca="1" si="754"/>
        <v>0</v>
      </c>
      <c r="BR912" s="344">
        <f t="shared" ca="1" si="755"/>
        <v>0</v>
      </c>
      <c r="BS912" s="343">
        <f t="shared" ca="1" si="756"/>
        <v>0.04</v>
      </c>
      <c r="BT912" s="342">
        <f t="shared" ca="1" si="757"/>
        <v>0</v>
      </c>
      <c r="BU912" s="147">
        <f t="shared" si="758"/>
        <v>0.04</v>
      </c>
      <c r="BV912" s="148">
        <f t="shared" si="759"/>
        <v>0</v>
      </c>
      <c r="BW912" s="149">
        <f t="shared" ca="1" si="760"/>
        <v>0</v>
      </c>
      <c r="BX912" s="345">
        <f t="shared" ca="1" si="761"/>
        <v>0</v>
      </c>
      <c r="BY912" s="344">
        <f t="shared" ca="1" si="762"/>
        <v>0</v>
      </c>
      <c r="BZ912" s="343">
        <f t="shared" ca="1" si="763"/>
        <v>0.04</v>
      </c>
      <c r="CA912" s="342">
        <f t="shared" ca="1" si="764"/>
        <v>0</v>
      </c>
      <c r="CB912" s="147">
        <f t="shared" si="765"/>
        <v>0.04</v>
      </c>
      <c r="CC912" s="148">
        <f t="shared" si="766"/>
        <v>0</v>
      </c>
      <c r="CD912" s="149">
        <f t="shared" ca="1" si="767"/>
        <v>0</v>
      </c>
      <c r="CE912" s="345">
        <f t="shared" ca="1" si="768"/>
        <v>0</v>
      </c>
      <c r="CF912" s="344">
        <f t="shared" ca="1" si="769"/>
        <v>0</v>
      </c>
      <c r="CG912" s="343">
        <f t="shared" ca="1" si="770"/>
        <v>0.04</v>
      </c>
      <c r="CH912" s="342">
        <f t="shared" ca="1" si="771"/>
        <v>0</v>
      </c>
    </row>
    <row r="913" spans="2:86" s="303" customFormat="1" outlineLevel="1">
      <c r="B913" s="303" t="str">
        <f t="shared" ca="1" si="773"/>
        <v>EP3 LP-D0 LP-S0 LP-M3</v>
      </c>
      <c r="C913" s="346">
        <f t="shared" ref="C913:I922" si="778">C513</f>
        <v>3</v>
      </c>
      <c r="D913" s="346">
        <f t="shared" si="778"/>
        <v>0</v>
      </c>
      <c r="E913" s="346">
        <f t="shared" ca="1" si="778"/>
        <v>0</v>
      </c>
      <c r="F913" s="346">
        <f t="shared" ca="1" si="778"/>
        <v>0</v>
      </c>
      <c r="G913" s="346">
        <f t="shared" ca="1" si="778"/>
        <v>3</v>
      </c>
      <c r="H913" s="346">
        <f t="shared" ca="1" si="778"/>
        <v>3</v>
      </c>
      <c r="I913" s="346">
        <f t="shared" ca="1" si="778"/>
        <v>3</v>
      </c>
      <c r="BM913" s="303">
        <v>251</v>
      </c>
      <c r="BN913" s="147">
        <f t="shared" si="751"/>
        <v>0.04</v>
      </c>
      <c r="BO913" s="148">
        <f t="shared" si="752"/>
        <v>0</v>
      </c>
      <c r="BP913" s="149">
        <f t="shared" ca="1" si="753"/>
        <v>0</v>
      </c>
      <c r="BQ913" s="345">
        <f t="shared" ca="1" si="754"/>
        <v>0</v>
      </c>
      <c r="BR913" s="344">
        <f t="shared" ca="1" si="755"/>
        <v>0</v>
      </c>
      <c r="BS913" s="343">
        <f t="shared" ca="1" si="756"/>
        <v>0.04</v>
      </c>
      <c r="BT913" s="342">
        <f t="shared" ca="1" si="757"/>
        <v>0.04</v>
      </c>
      <c r="BU913" s="147">
        <f t="shared" si="758"/>
        <v>0.04</v>
      </c>
      <c r="BV913" s="148">
        <f t="shared" si="759"/>
        <v>0</v>
      </c>
      <c r="BW913" s="149">
        <f t="shared" ca="1" si="760"/>
        <v>0</v>
      </c>
      <c r="BX913" s="345">
        <f t="shared" ca="1" si="761"/>
        <v>0</v>
      </c>
      <c r="BY913" s="344">
        <f t="shared" ca="1" si="762"/>
        <v>0</v>
      </c>
      <c r="BZ913" s="343">
        <f t="shared" ca="1" si="763"/>
        <v>0.04</v>
      </c>
      <c r="CA913" s="342">
        <f t="shared" ca="1" si="764"/>
        <v>0.04</v>
      </c>
      <c r="CB913" s="147">
        <f t="shared" si="765"/>
        <v>0.04</v>
      </c>
      <c r="CC913" s="148">
        <f t="shared" si="766"/>
        <v>0</v>
      </c>
      <c r="CD913" s="149">
        <f t="shared" ca="1" si="767"/>
        <v>0</v>
      </c>
      <c r="CE913" s="345">
        <f t="shared" ca="1" si="768"/>
        <v>0</v>
      </c>
      <c r="CF913" s="344">
        <f t="shared" ca="1" si="769"/>
        <v>0</v>
      </c>
      <c r="CG913" s="343">
        <f t="shared" ca="1" si="770"/>
        <v>0.04</v>
      </c>
      <c r="CH913" s="342">
        <f t="shared" ca="1" si="771"/>
        <v>0.04</v>
      </c>
    </row>
    <row r="914" spans="2:86" s="303" customFormat="1" outlineLevel="1">
      <c r="B914" s="303" t="str">
        <f t="shared" ca="1" si="773"/>
        <v>EP3 LP-D0 LP-S0 LP-M4</v>
      </c>
      <c r="C914" s="346">
        <f t="shared" si="778"/>
        <v>3</v>
      </c>
      <c r="D914" s="346">
        <f t="shared" si="778"/>
        <v>0</v>
      </c>
      <c r="E914" s="346">
        <f t="shared" ca="1" si="778"/>
        <v>0</v>
      </c>
      <c r="F914" s="346">
        <f t="shared" ca="1" si="778"/>
        <v>0</v>
      </c>
      <c r="G914" s="346">
        <f t="shared" ca="1" si="778"/>
        <v>3</v>
      </c>
      <c r="H914" s="346">
        <f t="shared" ca="1" si="778"/>
        <v>3</v>
      </c>
      <c r="I914" s="346">
        <f t="shared" ca="1" si="778"/>
        <v>4</v>
      </c>
      <c r="BM914" s="303">
        <v>252</v>
      </c>
      <c r="BN914" s="147">
        <f t="shared" si="751"/>
        <v>0.04</v>
      </c>
      <c r="BO914" s="148">
        <f t="shared" si="752"/>
        <v>0</v>
      </c>
      <c r="BP914" s="149">
        <f t="shared" ca="1" si="753"/>
        <v>0</v>
      </c>
      <c r="BQ914" s="345">
        <f t="shared" ca="1" si="754"/>
        <v>0</v>
      </c>
      <c r="BR914" s="344">
        <f t="shared" ca="1" si="755"/>
        <v>0</v>
      </c>
      <c r="BS914" s="343">
        <f t="shared" ca="1" si="756"/>
        <v>0.04</v>
      </c>
      <c r="BT914" s="342">
        <f t="shared" ca="1" si="757"/>
        <v>0.08</v>
      </c>
      <c r="BU914" s="147">
        <f t="shared" si="758"/>
        <v>0.04</v>
      </c>
      <c r="BV914" s="148">
        <f t="shared" si="759"/>
        <v>0</v>
      </c>
      <c r="BW914" s="149">
        <f t="shared" ca="1" si="760"/>
        <v>0</v>
      </c>
      <c r="BX914" s="345">
        <f t="shared" ca="1" si="761"/>
        <v>0</v>
      </c>
      <c r="BY914" s="344">
        <f t="shared" ca="1" si="762"/>
        <v>0</v>
      </c>
      <c r="BZ914" s="343">
        <f t="shared" ca="1" si="763"/>
        <v>0.04</v>
      </c>
      <c r="CA914" s="342">
        <f t="shared" ca="1" si="764"/>
        <v>0.08</v>
      </c>
      <c r="CB914" s="147">
        <f t="shared" si="765"/>
        <v>0.04</v>
      </c>
      <c r="CC914" s="148">
        <f t="shared" si="766"/>
        <v>0</v>
      </c>
      <c r="CD914" s="149">
        <f t="shared" ca="1" si="767"/>
        <v>0</v>
      </c>
      <c r="CE914" s="345">
        <f t="shared" ca="1" si="768"/>
        <v>0</v>
      </c>
      <c r="CF914" s="344">
        <f t="shared" ca="1" si="769"/>
        <v>0</v>
      </c>
      <c r="CG914" s="343">
        <f t="shared" ca="1" si="770"/>
        <v>0.04</v>
      </c>
      <c r="CH914" s="342">
        <f t="shared" ca="1" si="771"/>
        <v>0.08</v>
      </c>
    </row>
    <row r="915" spans="2:86" s="303" customFormat="1" outlineLevel="1">
      <c r="B915" s="303" t="str">
        <f t="shared" ca="1" si="773"/>
        <v>EP3 LP-D0 LP-S0 LP-M1</v>
      </c>
      <c r="C915" s="346">
        <f t="shared" si="778"/>
        <v>3</v>
      </c>
      <c r="D915" s="346">
        <f t="shared" si="778"/>
        <v>0</v>
      </c>
      <c r="E915" s="346">
        <f t="shared" ca="1" si="778"/>
        <v>0</v>
      </c>
      <c r="F915" s="346">
        <f t="shared" ca="1" si="778"/>
        <v>0</v>
      </c>
      <c r="G915" s="346">
        <f t="shared" ca="1" si="778"/>
        <v>3</v>
      </c>
      <c r="H915" s="346">
        <f t="shared" ca="1" si="778"/>
        <v>4</v>
      </c>
      <c r="I915" s="346">
        <f t="shared" ca="1" si="778"/>
        <v>1</v>
      </c>
      <c r="BM915" s="303">
        <v>253</v>
      </c>
      <c r="BN915" s="147">
        <f t="shared" si="751"/>
        <v>0.04</v>
      </c>
      <c r="BO915" s="148">
        <f t="shared" si="752"/>
        <v>0</v>
      </c>
      <c r="BP915" s="149">
        <f t="shared" ca="1" si="753"/>
        <v>0</v>
      </c>
      <c r="BQ915" s="345">
        <f t="shared" ca="1" si="754"/>
        <v>0</v>
      </c>
      <c r="BR915" s="344">
        <f t="shared" ca="1" si="755"/>
        <v>0</v>
      </c>
      <c r="BS915" s="343">
        <f t="shared" ca="1" si="756"/>
        <v>0.08</v>
      </c>
      <c r="BT915" s="342">
        <f t="shared" ca="1" si="757"/>
        <v>-0.05</v>
      </c>
      <c r="BU915" s="147">
        <f t="shared" si="758"/>
        <v>0.04</v>
      </c>
      <c r="BV915" s="148">
        <f t="shared" si="759"/>
        <v>0</v>
      </c>
      <c r="BW915" s="149">
        <f t="shared" ca="1" si="760"/>
        <v>0</v>
      </c>
      <c r="BX915" s="345">
        <f t="shared" ca="1" si="761"/>
        <v>0</v>
      </c>
      <c r="BY915" s="344">
        <f t="shared" ca="1" si="762"/>
        <v>0</v>
      </c>
      <c r="BZ915" s="343">
        <f t="shared" ca="1" si="763"/>
        <v>0.08</v>
      </c>
      <c r="CA915" s="342">
        <f t="shared" ca="1" si="764"/>
        <v>-0.05</v>
      </c>
      <c r="CB915" s="147">
        <f t="shared" si="765"/>
        <v>0.04</v>
      </c>
      <c r="CC915" s="148">
        <f t="shared" si="766"/>
        <v>0</v>
      </c>
      <c r="CD915" s="149">
        <f t="shared" ca="1" si="767"/>
        <v>0</v>
      </c>
      <c r="CE915" s="345">
        <f t="shared" ca="1" si="768"/>
        <v>0</v>
      </c>
      <c r="CF915" s="344">
        <f t="shared" ca="1" si="769"/>
        <v>0</v>
      </c>
      <c r="CG915" s="343">
        <f t="shared" ca="1" si="770"/>
        <v>0.08</v>
      </c>
      <c r="CH915" s="342">
        <f t="shared" ca="1" si="771"/>
        <v>-0.05</v>
      </c>
    </row>
    <row r="916" spans="2:86" s="303" customFormat="1" outlineLevel="1">
      <c r="B916" s="303" t="str">
        <f t="shared" ca="1" si="773"/>
        <v>EP3 LP-D0 LP-S0 LP-M2</v>
      </c>
      <c r="C916" s="346">
        <f t="shared" si="778"/>
        <v>3</v>
      </c>
      <c r="D916" s="346">
        <f t="shared" si="778"/>
        <v>0</v>
      </c>
      <c r="E916" s="346">
        <f t="shared" ca="1" si="778"/>
        <v>0</v>
      </c>
      <c r="F916" s="346">
        <f t="shared" ca="1" si="778"/>
        <v>0</v>
      </c>
      <c r="G916" s="346">
        <f t="shared" ca="1" si="778"/>
        <v>3</v>
      </c>
      <c r="H916" s="346">
        <f t="shared" ca="1" si="778"/>
        <v>4</v>
      </c>
      <c r="I916" s="346">
        <f t="shared" ca="1" si="778"/>
        <v>2</v>
      </c>
      <c r="BM916" s="303">
        <v>254</v>
      </c>
      <c r="BN916" s="147">
        <f t="shared" si="751"/>
        <v>0.04</v>
      </c>
      <c r="BO916" s="148">
        <f t="shared" si="752"/>
        <v>0</v>
      </c>
      <c r="BP916" s="149">
        <f t="shared" ca="1" si="753"/>
        <v>0</v>
      </c>
      <c r="BQ916" s="345">
        <f t="shared" ca="1" si="754"/>
        <v>0</v>
      </c>
      <c r="BR916" s="344">
        <f t="shared" ca="1" si="755"/>
        <v>0</v>
      </c>
      <c r="BS916" s="343">
        <f t="shared" ca="1" si="756"/>
        <v>0.08</v>
      </c>
      <c r="BT916" s="342">
        <f t="shared" ca="1" si="757"/>
        <v>0</v>
      </c>
      <c r="BU916" s="147">
        <f t="shared" si="758"/>
        <v>0.04</v>
      </c>
      <c r="BV916" s="148">
        <f t="shared" si="759"/>
        <v>0</v>
      </c>
      <c r="BW916" s="149">
        <f t="shared" ca="1" si="760"/>
        <v>0</v>
      </c>
      <c r="BX916" s="345">
        <f t="shared" ca="1" si="761"/>
        <v>0</v>
      </c>
      <c r="BY916" s="344">
        <f t="shared" ca="1" si="762"/>
        <v>0</v>
      </c>
      <c r="BZ916" s="343">
        <f t="shared" ca="1" si="763"/>
        <v>0.08</v>
      </c>
      <c r="CA916" s="342">
        <f t="shared" ca="1" si="764"/>
        <v>0</v>
      </c>
      <c r="CB916" s="147">
        <f t="shared" si="765"/>
        <v>0.04</v>
      </c>
      <c r="CC916" s="148">
        <f t="shared" si="766"/>
        <v>0</v>
      </c>
      <c r="CD916" s="149">
        <f t="shared" ca="1" si="767"/>
        <v>0</v>
      </c>
      <c r="CE916" s="345">
        <f t="shared" ca="1" si="768"/>
        <v>0</v>
      </c>
      <c r="CF916" s="344">
        <f t="shared" ca="1" si="769"/>
        <v>0</v>
      </c>
      <c r="CG916" s="343">
        <f t="shared" ca="1" si="770"/>
        <v>0.08</v>
      </c>
      <c r="CH916" s="342">
        <f t="shared" ca="1" si="771"/>
        <v>0</v>
      </c>
    </row>
    <row r="917" spans="2:86" s="303" customFormat="1" outlineLevel="1">
      <c r="B917" s="303" t="str">
        <f t="shared" ca="1" si="773"/>
        <v>EP3 LP-D0 LP-S0 LP-M3</v>
      </c>
      <c r="C917" s="346">
        <f t="shared" si="778"/>
        <v>3</v>
      </c>
      <c r="D917" s="346">
        <f t="shared" si="778"/>
        <v>0</v>
      </c>
      <c r="E917" s="346">
        <f t="shared" ca="1" si="778"/>
        <v>0</v>
      </c>
      <c r="F917" s="346">
        <f t="shared" ca="1" si="778"/>
        <v>0</v>
      </c>
      <c r="G917" s="346">
        <f t="shared" ca="1" si="778"/>
        <v>3</v>
      </c>
      <c r="H917" s="346">
        <f t="shared" ca="1" si="778"/>
        <v>4</v>
      </c>
      <c r="I917" s="346">
        <f t="shared" ca="1" si="778"/>
        <v>3</v>
      </c>
      <c r="BM917" s="303">
        <v>255</v>
      </c>
      <c r="BN917" s="147">
        <f t="shared" si="751"/>
        <v>0.04</v>
      </c>
      <c r="BO917" s="148">
        <f t="shared" si="752"/>
        <v>0</v>
      </c>
      <c r="BP917" s="149">
        <f t="shared" ca="1" si="753"/>
        <v>0</v>
      </c>
      <c r="BQ917" s="345">
        <f t="shared" ca="1" si="754"/>
        <v>0</v>
      </c>
      <c r="BR917" s="344">
        <f t="shared" ca="1" si="755"/>
        <v>0</v>
      </c>
      <c r="BS917" s="343">
        <f t="shared" ca="1" si="756"/>
        <v>0.08</v>
      </c>
      <c r="BT917" s="342">
        <f t="shared" ca="1" si="757"/>
        <v>0.04</v>
      </c>
      <c r="BU917" s="147">
        <f t="shared" si="758"/>
        <v>0.04</v>
      </c>
      <c r="BV917" s="148">
        <f t="shared" si="759"/>
        <v>0</v>
      </c>
      <c r="BW917" s="149">
        <f t="shared" ca="1" si="760"/>
        <v>0</v>
      </c>
      <c r="BX917" s="345">
        <f t="shared" ca="1" si="761"/>
        <v>0</v>
      </c>
      <c r="BY917" s="344">
        <f t="shared" ca="1" si="762"/>
        <v>0</v>
      </c>
      <c r="BZ917" s="343">
        <f t="shared" ca="1" si="763"/>
        <v>0.08</v>
      </c>
      <c r="CA917" s="342">
        <f t="shared" ca="1" si="764"/>
        <v>0.04</v>
      </c>
      <c r="CB917" s="147">
        <f t="shared" si="765"/>
        <v>0.04</v>
      </c>
      <c r="CC917" s="148">
        <f t="shared" si="766"/>
        <v>0</v>
      </c>
      <c r="CD917" s="149">
        <f t="shared" ca="1" si="767"/>
        <v>0</v>
      </c>
      <c r="CE917" s="345">
        <f t="shared" ca="1" si="768"/>
        <v>0</v>
      </c>
      <c r="CF917" s="344">
        <f t="shared" ca="1" si="769"/>
        <v>0</v>
      </c>
      <c r="CG917" s="343">
        <f t="shared" ca="1" si="770"/>
        <v>0.08</v>
      </c>
      <c r="CH917" s="342">
        <f t="shared" ca="1" si="771"/>
        <v>0.04</v>
      </c>
    </row>
    <row r="918" spans="2:86" s="303" customFormat="1" outlineLevel="1">
      <c r="B918" s="303" t="str">
        <f t="shared" ca="1" si="773"/>
        <v>EP3 LP-D0 LP-S0 LP-M4</v>
      </c>
      <c r="C918" s="346">
        <f t="shared" si="778"/>
        <v>3</v>
      </c>
      <c r="D918" s="346">
        <f t="shared" si="778"/>
        <v>0</v>
      </c>
      <c r="E918" s="346">
        <f t="shared" ca="1" si="778"/>
        <v>0</v>
      </c>
      <c r="F918" s="346">
        <f t="shared" ca="1" si="778"/>
        <v>0</v>
      </c>
      <c r="G918" s="346">
        <f t="shared" ca="1" si="778"/>
        <v>3</v>
      </c>
      <c r="H918" s="346">
        <f t="shared" ca="1" si="778"/>
        <v>4</v>
      </c>
      <c r="I918" s="346">
        <f t="shared" ca="1" si="778"/>
        <v>4</v>
      </c>
      <c r="BM918" s="303">
        <v>256</v>
      </c>
      <c r="BN918" s="147">
        <f t="shared" si="751"/>
        <v>0.04</v>
      </c>
      <c r="BO918" s="148">
        <f t="shared" si="752"/>
        <v>0</v>
      </c>
      <c r="BP918" s="149">
        <f t="shared" ca="1" si="753"/>
        <v>0</v>
      </c>
      <c r="BQ918" s="345">
        <f t="shared" ca="1" si="754"/>
        <v>0</v>
      </c>
      <c r="BR918" s="344">
        <f t="shared" ca="1" si="755"/>
        <v>0</v>
      </c>
      <c r="BS918" s="343">
        <f t="shared" ca="1" si="756"/>
        <v>0.08</v>
      </c>
      <c r="BT918" s="342">
        <f t="shared" ca="1" si="757"/>
        <v>0.08</v>
      </c>
      <c r="BU918" s="147">
        <f t="shared" si="758"/>
        <v>0.04</v>
      </c>
      <c r="BV918" s="148">
        <f t="shared" si="759"/>
        <v>0</v>
      </c>
      <c r="BW918" s="149">
        <f t="shared" ca="1" si="760"/>
        <v>0</v>
      </c>
      <c r="BX918" s="345">
        <f t="shared" ca="1" si="761"/>
        <v>0</v>
      </c>
      <c r="BY918" s="344">
        <f t="shared" ca="1" si="762"/>
        <v>0</v>
      </c>
      <c r="BZ918" s="343">
        <f t="shared" ca="1" si="763"/>
        <v>0.08</v>
      </c>
      <c r="CA918" s="342">
        <f t="shared" ca="1" si="764"/>
        <v>0.08</v>
      </c>
      <c r="CB918" s="147">
        <f t="shared" si="765"/>
        <v>0.04</v>
      </c>
      <c r="CC918" s="148">
        <f t="shared" si="766"/>
        <v>0</v>
      </c>
      <c r="CD918" s="149">
        <f t="shared" ca="1" si="767"/>
        <v>0</v>
      </c>
      <c r="CE918" s="345">
        <f t="shared" ca="1" si="768"/>
        <v>0</v>
      </c>
      <c r="CF918" s="344">
        <f t="shared" ca="1" si="769"/>
        <v>0</v>
      </c>
      <c r="CG918" s="343">
        <f t="shared" ca="1" si="770"/>
        <v>0.08</v>
      </c>
      <c r="CH918" s="342">
        <f t="shared" ca="1" si="771"/>
        <v>0.08</v>
      </c>
    </row>
    <row r="919" spans="2:86" s="303" customFormat="1" outlineLevel="1">
      <c r="B919" s="303" t="str">
        <f t="shared" ca="1" si="773"/>
        <v>EP3 LP-D0 LP-S0 LP-M1</v>
      </c>
      <c r="C919" s="346">
        <f t="shared" si="778"/>
        <v>3</v>
      </c>
      <c r="D919" s="346">
        <f t="shared" si="778"/>
        <v>0</v>
      </c>
      <c r="E919" s="346">
        <f t="shared" ca="1" si="778"/>
        <v>0</v>
      </c>
      <c r="F919" s="346">
        <f t="shared" ca="1" si="778"/>
        <v>0</v>
      </c>
      <c r="G919" s="346">
        <f t="shared" ca="1" si="778"/>
        <v>4</v>
      </c>
      <c r="H919" s="346">
        <f t="shared" ca="1" si="778"/>
        <v>1</v>
      </c>
      <c r="I919" s="346">
        <f t="shared" ca="1" si="778"/>
        <v>1</v>
      </c>
      <c r="BM919" s="303">
        <v>257</v>
      </c>
      <c r="BN919" s="147">
        <f t="shared" ref="BN919:BN982" si="779">IF($C919=0,0,INDEX($M$663:$M$666,$C919,1))</f>
        <v>0.04</v>
      </c>
      <c r="BO919" s="148">
        <f t="shared" ref="BO919:BO982" si="780">IF($D919=0,0,INDEX($N$663:$N$666,$D919,1))</f>
        <v>0</v>
      </c>
      <c r="BP919" s="149">
        <f t="shared" ref="BP919:BP982" ca="1" si="781">IF($E919=0,BO919,INDEX($O$663:$O$666,$E919,1))</f>
        <v>0</v>
      </c>
      <c r="BQ919" s="345">
        <f t="shared" ref="BQ919:BQ982" ca="1" si="782">IF($F919=0,BO919,INDEX($P$663:$P$666,$F919,1))</f>
        <v>0</v>
      </c>
      <c r="BR919" s="344">
        <f t="shared" ref="BR919:BR982" ca="1" si="783">IF($G919=0,BP919,INDEX($O$663:$O$666,$G919,1))</f>
        <v>0.05</v>
      </c>
      <c r="BS919" s="343">
        <f t="shared" ref="BS919:BS982" ca="1" si="784">IF($H919=0,BQ919,INDEX($P$663:$P$666,$H919,1))</f>
        <v>-0.05</v>
      </c>
      <c r="BT919" s="342">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345">
        <f t="shared" ref="BX919:BX982" ca="1" si="789">IF($F919=0,BV919,INDEX($P$663:$P$666,$F919,1))</f>
        <v>0</v>
      </c>
      <c r="BY919" s="344">
        <f t="shared" ref="BY919:BY982" ca="1" si="790">IF($G919=0,BW919,INDEX($O$663:$O$666,$G919,1))</f>
        <v>0.05</v>
      </c>
      <c r="BZ919" s="343">
        <f t="shared" ref="BZ919:BZ982" ca="1" si="791">IF($H919=0,BX919,INDEX($P$663:$P$666,$H919,1))</f>
        <v>-0.05</v>
      </c>
      <c r="CA919" s="342">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345">
        <f t="shared" ref="CE919:CE982" ca="1" si="796">IF($F919=0,CC919,INDEX($P$663:$P$666,$F919,1))</f>
        <v>0</v>
      </c>
      <c r="CF919" s="344">
        <f t="shared" ref="CF919:CF982" ca="1" si="797">IF($G919=0,CD919,INDEX($O$663:$O$666,$G919,1))</f>
        <v>0.05</v>
      </c>
      <c r="CG919" s="343">
        <f t="shared" ref="CG919:CG982" ca="1" si="798">IF($H919=0,CE919,INDEX($P$663:$P$666,$H919,1))</f>
        <v>-0.05</v>
      </c>
      <c r="CH919" s="342">
        <f t="shared" ref="CH919:CH982" ca="1" si="799">IF($I919=0,CE919,INDEX($Q$663:$Q$666,$I919,1))</f>
        <v>-0.05</v>
      </c>
    </row>
    <row r="920" spans="2:86" s="303" customFormat="1" outlineLevel="1">
      <c r="B920" s="303" t="str">
        <f t="shared" ca="1" si="773"/>
        <v>EP3 LP-D0 LP-S0 LP-M2</v>
      </c>
      <c r="C920" s="346">
        <f t="shared" si="778"/>
        <v>3</v>
      </c>
      <c r="D920" s="346">
        <f t="shared" si="778"/>
        <v>0</v>
      </c>
      <c r="E920" s="346">
        <f t="shared" ca="1" si="778"/>
        <v>0</v>
      </c>
      <c r="F920" s="346">
        <f t="shared" ca="1" si="778"/>
        <v>0</v>
      </c>
      <c r="G920" s="346">
        <f t="shared" ca="1" si="778"/>
        <v>4</v>
      </c>
      <c r="H920" s="346">
        <f t="shared" ca="1" si="778"/>
        <v>1</v>
      </c>
      <c r="I920" s="346">
        <f t="shared" ca="1" si="778"/>
        <v>2</v>
      </c>
      <c r="BM920" s="303">
        <v>258</v>
      </c>
      <c r="BN920" s="147">
        <f t="shared" si="779"/>
        <v>0.04</v>
      </c>
      <c r="BO920" s="148">
        <f t="shared" si="780"/>
        <v>0</v>
      </c>
      <c r="BP920" s="149">
        <f t="shared" ca="1" si="781"/>
        <v>0</v>
      </c>
      <c r="BQ920" s="345">
        <f t="shared" ca="1" si="782"/>
        <v>0</v>
      </c>
      <c r="BR920" s="344">
        <f t="shared" ca="1" si="783"/>
        <v>0.05</v>
      </c>
      <c r="BS920" s="343">
        <f t="shared" ca="1" si="784"/>
        <v>-0.05</v>
      </c>
      <c r="BT920" s="342">
        <f t="shared" ca="1" si="785"/>
        <v>0</v>
      </c>
      <c r="BU920" s="147">
        <f t="shared" si="786"/>
        <v>0.04</v>
      </c>
      <c r="BV920" s="148">
        <f t="shared" si="787"/>
        <v>0</v>
      </c>
      <c r="BW920" s="149">
        <f t="shared" ca="1" si="788"/>
        <v>0</v>
      </c>
      <c r="BX920" s="345">
        <f t="shared" ca="1" si="789"/>
        <v>0</v>
      </c>
      <c r="BY920" s="344">
        <f t="shared" ca="1" si="790"/>
        <v>0.05</v>
      </c>
      <c r="BZ920" s="343">
        <f t="shared" ca="1" si="791"/>
        <v>-0.05</v>
      </c>
      <c r="CA920" s="342">
        <f t="shared" ca="1" si="792"/>
        <v>0</v>
      </c>
      <c r="CB920" s="147">
        <f t="shared" si="793"/>
        <v>0.04</v>
      </c>
      <c r="CC920" s="148">
        <f t="shared" si="794"/>
        <v>0</v>
      </c>
      <c r="CD920" s="149">
        <f t="shared" ca="1" si="795"/>
        <v>0</v>
      </c>
      <c r="CE920" s="345">
        <f t="shared" ca="1" si="796"/>
        <v>0</v>
      </c>
      <c r="CF920" s="344">
        <f t="shared" ca="1" si="797"/>
        <v>0.05</v>
      </c>
      <c r="CG920" s="343">
        <f t="shared" ca="1" si="798"/>
        <v>-0.05</v>
      </c>
      <c r="CH920" s="342">
        <f t="shared" ca="1" si="799"/>
        <v>0</v>
      </c>
    </row>
    <row r="921" spans="2:86" s="303" customFormat="1" outlineLevel="1">
      <c r="B921" s="303" t="str">
        <f t="shared" ca="1" si="773"/>
        <v>EP3 LP-D0 LP-S0 LP-M3</v>
      </c>
      <c r="C921" s="346">
        <f t="shared" si="778"/>
        <v>3</v>
      </c>
      <c r="D921" s="346">
        <f t="shared" si="778"/>
        <v>0</v>
      </c>
      <c r="E921" s="346">
        <f t="shared" ca="1" si="778"/>
        <v>0</v>
      </c>
      <c r="F921" s="346">
        <f t="shared" ca="1" si="778"/>
        <v>0</v>
      </c>
      <c r="G921" s="346">
        <f t="shared" ca="1" si="778"/>
        <v>4</v>
      </c>
      <c r="H921" s="346">
        <f t="shared" ca="1" si="778"/>
        <v>1</v>
      </c>
      <c r="I921" s="346">
        <f t="shared" ca="1" si="778"/>
        <v>3</v>
      </c>
      <c r="BM921" s="303">
        <v>259</v>
      </c>
      <c r="BN921" s="147">
        <f t="shared" si="779"/>
        <v>0.04</v>
      </c>
      <c r="BO921" s="148">
        <f t="shared" si="780"/>
        <v>0</v>
      </c>
      <c r="BP921" s="149">
        <f t="shared" ca="1" si="781"/>
        <v>0</v>
      </c>
      <c r="BQ921" s="345">
        <f t="shared" ca="1" si="782"/>
        <v>0</v>
      </c>
      <c r="BR921" s="344">
        <f t="shared" ca="1" si="783"/>
        <v>0.05</v>
      </c>
      <c r="BS921" s="343">
        <f t="shared" ca="1" si="784"/>
        <v>-0.05</v>
      </c>
      <c r="BT921" s="342">
        <f t="shared" ca="1" si="785"/>
        <v>0.04</v>
      </c>
      <c r="BU921" s="147">
        <f t="shared" si="786"/>
        <v>0.04</v>
      </c>
      <c r="BV921" s="148">
        <f t="shared" si="787"/>
        <v>0</v>
      </c>
      <c r="BW921" s="149">
        <f t="shared" ca="1" si="788"/>
        <v>0</v>
      </c>
      <c r="BX921" s="345">
        <f t="shared" ca="1" si="789"/>
        <v>0</v>
      </c>
      <c r="BY921" s="344">
        <f t="shared" ca="1" si="790"/>
        <v>0.05</v>
      </c>
      <c r="BZ921" s="343">
        <f t="shared" ca="1" si="791"/>
        <v>-0.05</v>
      </c>
      <c r="CA921" s="342">
        <f t="shared" ca="1" si="792"/>
        <v>0.04</v>
      </c>
      <c r="CB921" s="147">
        <f t="shared" si="793"/>
        <v>0.04</v>
      </c>
      <c r="CC921" s="148">
        <f t="shared" si="794"/>
        <v>0</v>
      </c>
      <c r="CD921" s="149">
        <f t="shared" ca="1" si="795"/>
        <v>0</v>
      </c>
      <c r="CE921" s="345">
        <f t="shared" ca="1" si="796"/>
        <v>0</v>
      </c>
      <c r="CF921" s="344">
        <f t="shared" ca="1" si="797"/>
        <v>0.05</v>
      </c>
      <c r="CG921" s="343">
        <f t="shared" ca="1" si="798"/>
        <v>-0.05</v>
      </c>
      <c r="CH921" s="342">
        <f t="shared" ca="1" si="799"/>
        <v>0.04</v>
      </c>
    </row>
    <row r="922" spans="2:86" s="303" customFormat="1" outlineLevel="1">
      <c r="B922" s="303" t="str">
        <f t="shared" ca="1" si="773"/>
        <v>EP3 LP-D0 LP-S0 LP-M4</v>
      </c>
      <c r="C922" s="346">
        <f t="shared" si="778"/>
        <v>3</v>
      </c>
      <c r="D922" s="346">
        <f t="shared" si="778"/>
        <v>0</v>
      </c>
      <c r="E922" s="346">
        <f t="shared" ca="1" si="778"/>
        <v>0</v>
      </c>
      <c r="F922" s="346">
        <f t="shared" ca="1" si="778"/>
        <v>0</v>
      </c>
      <c r="G922" s="346">
        <f t="shared" ca="1" si="778"/>
        <v>4</v>
      </c>
      <c r="H922" s="346">
        <f t="shared" ca="1" si="778"/>
        <v>1</v>
      </c>
      <c r="I922" s="346">
        <f t="shared" ca="1" si="778"/>
        <v>4</v>
      </c>
      <c r="BM922" s="303">
        <v>260</v>
      </c>
      <c r="BN922" s="147">
        <f t="shared" si="779"/>
        <v>0.04</v>
      </c>
      <c r="BO922" s="148">
        <f t="shared" si="780"/>
        <v>0</v>
      </c>
      <c r="BP922" s="149">
        <f t="shared" ca="1" si="781"/>
        <v>0</v>
      </c>
      <c r="BQ922" s="345">
        <f t="shared" ca="1" si="782"/>
        <v>0</v>
      </c>
      <c r="BR922" s="344">
        <f t="shared" ca="1" si="783"/>
        <v>0.05</v>
      </c>
      <c r="BS922" s="343">
        <f t="shared" ca="1" si="784"/>
        <v>-0.05</v>
      </c>
      <c r="BT922" s="342">
        <f t="shared" ca="1" si="785"/>
        <v>0.08</v>
      </c>
      <c r="BU922" s="147">
        <f t="shared" si="786"/>
        <v>0.04</v>
      </c>
      <c r="BV922" s="148">
        <f t="shared" si="787"/>
        <v>0</v>
      </c>
      <c r="BW922" s="149">
        <f t="shared" ca="1" si="788"/>
        <v>0</v>
      </c>
      <c r="BX922" s="345">
        <f t="shared" ca="1" si="789"/>
        <v>0</v>
      </c>
      <c r="BY922" s="344">
        <f t="shared" ca="1" si="790"/>
        <v>0.05</v>
      </c>
      <c r="BZ922" s="343">
        <f t="shared" ca="1" si="791"/>
        <v>-0.05</v>
      </c>
      <c r="CA922" s="342">
        <f t="shared" ca="1" si="792"/>
        <v>0.08</v>
      </c>
      <c r="CB922" s="147">
        <f t="shared" si="793"/>
        <v>0.04</v>
      </c>
      <c r="CC922" s="148">
        <f t="shared" si="794"/>
        <v>0</v>
      </c>
      <c r="CD922" s="149">
        <f t="shared" ca="1" si="795"/>
        <v>0</v>
      </c>
      <c r="CE922" s="345">
        <f t="shared" ca="1" si="796"/>
        <v>0</v>
      </c>
      <c r="CF922" s="344">
        <f t="shared" ca="1" si="797"/>
        <v>0.05</v>
      </c>
      <c r="CG922" s="343">
        <f t="shared" ca="1" si="798"/>
        <v>-0.05</v>
      </c>
      <c r="CH922" s="342">
        <f t="shared" ca="1" si="799"/>
        <v>0.08</v>
      </c>
    </row>
    <row r="923" spans="2:86" s="303" customFormat="1" outlineLevel="1">
      <c r="B923" s="303" t="str">
        <f t="shared" ca="1" si="773"/>
        <v>EP3 LP-D0 LP-S0 LP-M1</v>
      </c>
      <c r="C923" s="346">
        <f t="shared" ref="C923:I932" si="800">C523</f>
        <v>3</v>
      </c>
      <c r="D923" s="346">
        <f t="shared" si="800"/>
        <v>0</v>
      </c>
      <c r="E923" s="346">
        <f t="shared" ca="1" si="800"/>
        <v>0</v>
      </c>
      <c r="F923" s="346">
        <f t="shared" ca="1" si="800"/>
        <v>0</v>
      </c>
      <c r="G923" s="346">
        <f t="shared" ca="1" si="800"/>
        <v>4</v>
      </c>
      <c r="H923" s="346">
        <f t="shared" ca="1" si="800"/>
        <v>2</v>
      </c>
      <c r="I923" s="346">
        <f t="shared" ca="1" si="800"/>
        <v>1</v>
      </c>
      <c r="BM923" s="303">
        <v>261</v>
      </c>
      <c r="BN923" s="147">
        <f t="shared" si="779"/>
        <v>0.04</v>
      </c>
      <c r="BO923" s="148">
        <f t="shared" si="780"/>
        <v>0</v>
      </c>
      <c r="BP923" s="149">
        <f t="shared" ca="1" si="781"/>
        <v>0</v>
      </c>
      <c r="BQ923" s="345">
        <f t="shared" ca="1" si="782"/>
        <v>0</v>
      </c>
      <c r="BR923" s="344">
        <f t="shared" ca="1" si="783"/>
        <v>0.05</v>
      </c>
      <c r="BS923" s="343">
        <f t="shared" ca="1" si="784"/>
        <v>0</v>
      </c>
      <c r="BT923" s="342">
        <f t="shared" ca="1" si="785"/>
        <v>-0.05</v>
      </c>
      <c r="BU923" s="147">
        <f t="shared" si="786"/>
        <v>0.04</v>
      </c>
      <c r="BV923" s="148">
        <f t="shared" si="787"/>
        <v>0</v>
      </c>
      <c r="BW923" s="149">
        <f t="shared" ca="1" si="788"/>
        <v>0</v>
      </c>
      <c r="BX923" s="345">
        <f t="shared" ca="1" si="789"/>
        <v>0</v>
      </c>
      <c r="BY923" s="344">
        <f t="shared" ca="1" si="790"/>
        <v>0.05</v>
      </c>
      <c r="BZ923" s="343">
        <f t="shared" ca="1" si="791"/>
        <v>0</v>
      </c>
      <c r="CA923" s="342">
        <f t="shared" ca="1" si="792"/>
        <v>-0.05</v>
      </c>
      <c r="CB923" s="147">
        <f t="shared" si="793"/>
        <v>0.04</v>
      </c>
      <c r="CC923" s="148">
        <f t="shared" si="794"/>
        <v>0</v>
      </c>
      <c r="CD923" s="149">
        <f t="shared" ca="1" si="795"/>
        <v>0</v>
      </c>
      <c r="CE923" s="345">
        <f t="shared" ca="1" si="796"/>
        <v>0</v>
      </c>
      <c r="CF923" s="344">
        <f t="shared" ca="1" si="797"/>
        <v>0.05</v>
      </c>
      <c r="CG923" s="343">
        <f t="shared" ca="1" si="798"/>
        <v>0</v>
      </c>
      <c r="CH923" s="342">
        <f t="shared" ca="1" si="799"/>
        <v>-0.05</v>
      </c>
    </row>
    <row r="924" spans="2:86" s="303" customFormat="1" outlineLevel="1">
      <c r="B924" s="303" t="str">
        <f t="shared" ca="1" si="773"/>
        <v>EP3 LP-D0 LP-S0 LP-M2</v>
      </c>
      <c r="C924" s="346">
        <f t="shared" si="800"/>
        <v>3</v>
      </c>
      <c r="D924" s="346">
        <f t="shared" si="800"/>
        <v>0</v>
      </c>
      <c r="E924" s="346">
        <f t="shared" ca="1" si="800"/>
        <v>0</v>
      </c>
      <c r="F924" s="346">
        <f t="shared" ca="1" si="800"/>
        <v>0</v>
      </c>
      <c r="G924" s="346">
        <f t="shared" ca="1" si="800"/>
        <v>4</v>
      </c>
      <c r="H924" s="346">
        <f t="shared" ca="1" si="800"/>
        <v>2</v>
      </c>
      <c r="I924" s="346">
        <f t="shared" ca="1" si="800"/>
        <v>2</v>
      </c>
      <c r="BM924" s="303">
        <v>262</v>
      </c>
      <c r="BN924" s="147">
        <f t="shared" si="779"/>
        <v>0.04</v>
      </c>
      <c r="BO924" s="148">
        <f t="shared" si="780"/>
        <v>0</v>
      </c>
      <c r="BP924" s="149">
        <f t="shared" ca="1" si="781"/>
        <v>0</v>
      </c>
      <c r="BQ924" s="345">
        <f t="shared" ca="1" si="782"/>
        <v>0</v>
      </c>
      <c r="BR924" s="344">
        <f t="shared" ca="1" si="783"/>
        <v>0.05</v>
      </c>
      <c r="BS924" s="343">
        <f t="shared" ca="1" si="784"/>
        <v>0</v>
      </c>
      <c r="BT924" s="342">
        <f t="shared" ca="1" si="785"/>
        <v>0</v>
      </c>
      <c r="BU924" s="147">
        <f t="shared" si="786"/>
        <v>0.04</v>
      </c>
      <c r="BV924" s="148">
        <f t="shared" si="787"/>
        <v>0</v>
      </c>
      <c r="BW924" s="149">
        <f t="shared" ca="1" si="788"/>
        <v>0</v>
      </c>
      <c r="BX924" s="345">
        <f t="shared" ca="1" si="789"/>
        <v>0</v>
      </c>
      <c r="BY924" s="344">
        <f t="shared" ca="1" si="790"/>
        <v>0.05</v>
      </c>
      <c r="BZ924" s="343">
        <f t="shared" ca="1" si="791"/>
        <v>0</v>
      </c>
      <c r="CA924" s="342">
        <f t="shared" ca="1" si="792"/>
        <v>0</v>
      </c>
      <c r="CB924" s="147">
        <f t="shared" si="793"/>
        <v>0.04</v>
      </c>
      <c r="CC924" s="148">
        <f t="shared" si="794"/>
        <v>0</v>
      </c>
      <c r="CD924" s="149">
        <f t="shared" ca="1" si="795"/>
        <v>0</v>
      </c>
      <c r="CE924" s="345">
        <f t="shared" ca="1" si="796"/>
        <v>0</v>
      </c>
      <c r="CF924" s="344">
        <f t="shared" ca="1" si="797"/>
        <v>0.05</v>
      </c>
      <c r="CG924" s="343">
        <f t="shared" ca="1" si="798"/>
        <v>0</v>
      </c>
      <c r="CH924" s="342">
        <f t="shared" ca="1" si="799"/>
        <v>0</v>
      </c>
    </row>
    <row r="925" spans="2:86" s="303" customFormat="1" outlineLevel="1">
      <c r="B925" s="303" t="str">
        <f t="shared" ca="1" si="773"/>
        <v>EP3 LP-D0 LP-S0 LP-M3</v>
      </c>
      <c r="C925" s="346">
        <f t="shared" si="800"/>
        <v>3</v>
      </c>
      <c r="D925" s="346">
        <f t="shared" si="800"/>
        <v>0</v>
      </c>
      <c r="E925" s="346">
        <f t="shared" ca="1" si="800"/>
        <v>0</v>
      </c>
      <c r="F925" s="346">
        <f t="shared" ca="1" si="800"/>
        <v>0</v>
      </c>
      <c r="G925" s="346">
        <f t="shared" ca="1" si="800"/>
        <v>4</v>
      </c>
      <c r="H925" s="346">
        <f t="shared" ca="1" si="800"/>
        <v>2</v>
      </c>
      <c r="I925" s="346">
        <f t="shared" ca="1" si="800"/>
        <v>3</v>
      </c>
      <c r="BM925" s="303">
        <v>263</v>
      </c>
      <c r="BN925" s="147">
        <f t="shared" si="779"/>
        <v>0.04</v>
      </c>
      <c r="BO925" s="148">
        <f t="shared" si="780"/>
        <v>0</v>
      </c>
      <c r="BP925" s="149">
        <f t="shared" ca="1" si="781"/>
        <v>0</v>
      </c>
      <c r="BQ925" s="345">
        <f t="shared" ca="1" si="782"/>
        <v>0</v>
      </c>
      <c r="BR925" s="344">
        <f t="shared" ca="1" si="783"/>
        <v>0.05</v>
      </c>
      <c r="BS925" s="343">
        <f t="shared" ca="1" si="784"/>
        <v>0</v>
      </c>
      <c r="BT925" s="342">
        <f t="shared" ca="1" si="785"/>
        <v>0.04</v>
      </c>
      <c r="BU925" s="147">
        <f t="shared" si="786"/>
        <v>0.04</v>
      </c>
      <c r="BV925" s="148">
        <f t="shared" si="787"/>
        <v>0</v>
      </c>
      <c r="BW925" s="149">
        <f t="shared" ca="1" si="788"/>
        <v>0</v>
      </c>
      <c r="BX925" s="345">
        <f t="shared" ca="1" si="789"/>
        <v>0</v>
      </c>
      <c r="BY925" s="344">
        <f t="shared" ca="1" si="790"/>
        <v>0.05</v>
      </c>
      <c r="BZ925" s="343">
        <f t="shared" ca="1" si="791"/>
        <v>0</v>
      </c>
      <c r="CA925" s="342">
        <f t="shared" ca="1" si="792"/>
        <v>0.04</v>
      </c>
      <c r="CB925" s="147">
        <f t="shared" si="793"/>
        <v>0.04</v>
      </c>
      <c r="CC925" s="148">
        <f t="shared" si="794"/>
        <v>0</v>
      </c>
      <c r="CD925" s="149">
        <f t="shared" ca="1" si="795"/>
        <v>0</v>
      </c>
      <c r="CE925" s="345">
        <f t="shared" ca="1" si="796"/>
        <v>0</v>
      </c>
      <c r="CF925" s="344">
        <f t="shared" ca="1" si="797"/>
        <v>0.05</v>
      </c>
      <c r="CG925" s="343">
        <f t="shared" ca="1" si="798"/>
        <v>0</v>
      </c>
      <c r="CH925" s="342">
        <f t="shared" ca="1" si="799"/>
        <v>0.04</v>
      </c>
    </row>
    <row r="926" spans="2:86" s="303" customFormat="1" outlineLevel="1">
      <c r="B926" s="303" t="str">
        <f t="shared" ca="1" si="773"/>
        <v>EP3 LP-D0 LP-S0 LP-M4</v>
      </c>
      <c r="C926" s="346">
        <f t="shared" si="800"/>
        <v>3</v>
      </c>
      <c r="D926" s="346">
        <f t="shared" si="800"/>
        <v>0</v>
      </c>
      <c r="E926" s="346">
        <f t="shared" ca="1" si="800"/>
        <v>0</v>
      </c>
      <c r="F926" s="346">
        <f t="shared" ca="1" si="800"/>
        <v>0</v>
      </c>
      <c r="G926" s="346">
        <f t="shared" ca="1" si="800"/>
        <v>4</v>
      </c>
      <c r="H926" s="346">
        <f t="shared" ca="1" si="800"/>
        <v>2</v>
      </c>
      <c r="I926" s="346">
        <f t="shared" ca="1" si="800"/>
        <v>4</v>
      </c>
      <c r="BM926" s="303">
        <v>264</v>
      </c>
      <c r="BN926" s="147">
        <f t="shared" si="779"/>
        <v>0.04</v>
      </c>
      <c r="BO926" s="148">
        <f t="shared" si="780"/>
        <v>0</v>
      </c>
      <c r="BP926" s="149">
        <f t="shared" ca="1" si="781"/>
        <v>0</v>
      </c>
      <c r="BQ926" s="345">
        <f t="shared" ca="1" si="782"/>
        <v>0</v>
      </c>
      <c r="BR926" s="344">
        <f t="shared" ca="1" si="783"/>
        <v>0.05</v>
      </c>
      <c r="BS926" s="343">
        <f t="shared" ca="1" si="784"/>
        <v>0</v>
      </c>
      <c r="BT926" s="342">
        <f t="shared" ca="1" si="785"/>
        <v>0.08</v>
      </c>
      <c r="BU926" s="147">
        <f t="shared" si="786"/>
        <v>0.04</v>
      </c>
      <c r="BV926" s="148">
        <f t="shared" si="787"/>
        <v>0</v>
      </c>
      <c r="BW926" s="149">
        <f t="shared" ca="1" si="788"/>
        <v>0</v>
      </c>
      <c r="BX926" s="345">
        <f t="shared" ca="1" si="789"/>
        <v>0</v>
      </c>
      <c r="BY926" s="344">
        <f t="shared" ca="1" si="790"/>
        <v>0.05</v>
      </c>
      <c r="BZ926" s="343">
        <f t="shared" ca="1" si="791"/>
        <v>0</v>
      </c>
      <c r="CA926" s="342">
        <f t="shared" ca="1" si="792"/>
        <v>0.08</v>
      </c>
      <c r="CB926" s="147">
        <f t="shared" si="793"/>
        <v>0.04</v>
      </c>
      <c r="CC926" s="148">
        <f t="shared" si="794"/>
        <v>0</v>
      </c>
      <c r="CD926" s="149">
        <f t="shared" ca="1" si="795"/>
        <v>0</v>
      </c>
      <c r="CE926" s="345">
        <f t="shared" ca="1" si="796"/>
        <v>0</v>
      </c>
      <c r="CF926" s="344">
        <f t="shared" ca="1" si="797"/>
        <v>0.05</v>
      </c>
      <c r="CG926" s="343">
        <f t="shared" ca="1" si="798"/>
        <v>0</v>
      </c>
      <c r="CH926" s="342">
        <f t="shared" ca="1" si="799"/>
        <v>0.08</v>
      </c>
    </row>
    <row r="927" spans="2:86" s="303" customFormat="1" outlineLevel="1">
      <c r="B927" s="303" t="str">
        <f t="shared" ca="1" si="773"/>
        <v>EP3 LP-D0 LP-S0 LP-M1</v>
      </c>
      <c r="C927" s="346">
        <f t="shared" si="800"/>
        <v>3</v>
      </c>
      <c r="D927" s="346">
        <f t="shared" si="800"/>
        <v>0</v>
      </c>
      <c r="E927" s="346">
        <f t="shared" ca="1" si="800"/>
        <v>0</v>
      </c>
      <c r="F927" s="346">
        <f t="shared" ca="1" si="800"/>
        <v>0</v>
      </c>
      <c r="G927" s="346">
        <f t="shared" ca="1" si="800"/>
        <v>4</v>
      </c>
      <c r="H927" s="346">
        <f t="shared" ca="1" si="800"/>
        <v>3</v>
      </c>
      <c r="I927" s="346">
        <f t="shared" ca="1" si="800"/>
        <v>1</v>
      </c>
      <c r="BM927" s="303">
        <v>265</v>
      </c>
      <c r="BN927" s="147">
        <f t="shared" si="779"/>
        <v>0.04</v>
      </c>
      <c r="BO927" s="148">
        <f t="shared" si="780"/>
        <v>0</v>
      </c>
      <c r="BP927" s="149">
        <f t="shared" ca="1" si="781"/>
        <v>0</v>
      </c>
      <c r="BQ927" s="345">
        <f t="shared" ca="1" si="782"/>
        <v>0</v>
      </c>
      <c r="BR927" s="344">
        <f t="shared" ca="1" si="783"/>
        <v>0.05</v>
      </c>
      <c r="BS927" s="343">
        <f t="shared" ca="1" si="784"/>
        <v>0.04</v>
      </c>
      <c r="BT927" s="342">
        <f t="shared" ca="1" si="785"/>
        <v>-0.05</v>
      </c>
      <c r="BU927" s="147">
        <f t="shared" si="786"/>
        <v>0.04</v>
      </c>
      <c r="BV927" s="148">
        <f t="shared" si="787"/>
        <v>0</v>
      </c>
      <c r="BW927" s="149">
        <f t="shared" ca="1" si="788"/>
        <v>0</v>
      </c>
      <c r="BX927" s="345">
        <f t="shared" ca="1" si="789"/>
        <v>0</v>
      </c>
      <c r="BY927" s="344">
        <f t="shared" ca="1" si="790"/>
        <v>0.05</v>
      </c>
      <c r="BZ927" s="343">
        <f t="shared" ca="1" si="791"/>
        <v>0.04</v>
      </c>
      <c r="CA927" s="342">
        <f t="shared" ca="1" si="792"/>
        <v>-0.05</v>
      </c>
      <c r="CB927" s="147">
        <f t="shared" si="793"/>
        <v>0.04</v>
      </c>
      <c r="CC927" s="148">
        <f t="shared" si="794"/>
        <v>0</v>
      </c>
      <c r="CD927" s="149">
        <f t="shared" ca="1" si="795"/>
        <v>0</v>
      </c>
      <c r="CE927" s="345">
        <f t="shared" ca="1" si="796"/>
        <v>0</v>
      </c>
      <c r="CF927" s="344">
        <f t="shared" ca="1" si="797"/>
        <v>0.05</v>
      </c>
      <c r="CG927" s="343">
        <f t="shared" ca="1" si="798"/>
        <v>0.04</v>
      </c>
      <c r="CH927" s="342">
        <f t="shared" ca="1" si="799"/>
        <v>-0.05</v>
      </c>
    </row>
    <row r="928" spans="2:86" s="303" customFormat="1" outlineLevel="1">
      <c r="B928" s="303" t="str">
        <f t="shared" ca="1" si="773"/>
        <v>EP3 LP-D0 LP-S0 LP-M2</v>
      </c>
      <c r="C928" s="346">
        <f t="shared" si="800"/>
        <v>3</v>
      </c>
      <c r="D928" s="346">
        <f t="shared" si="800"/>
        <v>0</v>
      </c>
      <c r="E928" s="346">
        <f t="shared" ca="1" si="800"/>
        <v>0</v>
      </c>
      <c r="F928" s="346">
        <f t="shared" ca="1" si="800"/>
        <v>0</v>
      </c>
      <c r="G928" s="346">
        <f t="shared" ca="1" si="800"/>
        <v>4</v>
      </c>
      <c r="H928" s="346">
        <f t="shared" ca="1" si="800"/>
        <v>3</v>
      </c>
      <c r="I928" s="346">
        <f t="shared" ca="1" si="800"/>
        <v>2</v>
      </c>
      <c r="BM928" s="303">
        <v>266</v>
      </c>
      <c r="BN928" s="147">
        <f t="shared" si="779"/>
        <v>0.04</v>
      </c>
      <c r="BO928" s="148">
        <f t="shared" si="780"/>
        <v>0</v>
      </c>
      <c r="BP928" s="149">
        <f t="shared" ca="1" si="781"/>
        <v>0</v>
      </c>
      <c r="BQ928" s="345">
        <f t="shared" ca="1" si="782"/>
        <v>0</v>
      </c>
      <c r="BR928" s="344">
        <f t="shared" ca="1" si="783"/>
        <v>0.05</v>
      </c>
      <c r="BS928" s="343">
        <f t="shared" ca="1" si="784"/>
        <v>0.04</v>
      </c>
      <c r="BT928" s="342">
        <f t="shared" ca="1" si="785"/>
        <v>0</v>
      </c>
      <c r="BU928" s="147">
        <f t="shared" si="786"/>
        <v>0.04</v>
      </c>
      <c r="BV928" s="148">
        <f t="shared" si="787"/>
        <v>0</v>
      </c>
      <c r="BW928" s="149">
        <f t="shared" ca="1" si="788"/>
        <v>0</v>
      </c>
      <c r="BX928" s="345">
        <f t="shared" ca="1" si="789"/>
        <v>0</v>
      </c>
      <c r="BY928" s="344">
        <f t="shared" ca="1" si="790"/>
        <v>0.05</v>
      </c>
      <c r="BZ928" s="343">
        <f t="shared" ca="1" si="791"/>
        <v>0.04</v>
      </c>
      <c r="CA928" s="342">
        <f t="shared" ca="1" si="792"/>
        <v>0</v>
      </c>
      <c r="CB928" s="147">
        <f t="shared" si="793"/>
        <v>0.04</v>
      </c>
      <c r="CC928" s="148">
        <f t="shared" si="794"/>
        <v>0</v>
      </c>
      <c r="CD928" s="149">
        <f t="shared" ca="1" si="795"/>
        <v>0</v>
      </c>
      <c r="CE928" s="345">
        <f t="shared" ca="1" si="796"/>
        <v>0</v>
      </c>
      <c r="CF928" s="344">
        <f t="shared" ca="1" si="797"/>
        <v>0.05</v>
      </c>
      <c r="CG928" s="343">
        <f t="shared" ca="1" si="798"/>
        <v>0.04</v>
      </c>
      <c r="CH928" s="342">
        <f t="shared" ca="1" si="799"/>
        <v>0</v>
      </c>
    </row>
    <row r="929" spans="2:86" s="303" customFormat="1" outlineLevel="1">
      <c r="B929" s="303" t="str">
        <f t="shared" ca="1" si="773"/>
        <v>EP3 LP-D0 LP-S0 LP-M3</v>
      </c>
      <c r="C929" s="346">
        <f t="shared" si="800"/>
        <v>3</v>
      </c>
      <c r="D929" s="346">
        <f t="shared" si="800"/>
        <v>0</v>
      </c>
      <c r="E929" s="346">
        <f t="shared" ca="1" si="800"/>
        <v>0</v>
      </c>
      <c r="F929" s="346">
        <f t="shared" ca="1" si="800"/>
        <v>0</v>
      </c>
      <c r="G929" s="346">
        <f t="shared" ca="1" si="800"/>
        <v>4</v>
      </c>
      <c r="H929" s="346">
        <f t="shared" ca="1" si="800"/>
        <v>3</v>
      </c>
      <c r="I929" s="346">
        <f t="shared" ca="1" si="800"/>
        <v>3</v>
      </c>
      <c r="BM929" s="303">
        <v>267</v>
      </c>
      <c r="BN929" s="147">
        <f t="shared" si="779"/>
        <v>0.04</v>
      </c>
      <c r="BO929" s="148">
        <f t="shared" si="780"/>
        <v>0</v>
      </c>
      <c r="BP929" s="149">
        <f t="shared" ca="1" si="781"/>
        <v>0</v>
      </c>
      <c r="BQ929" s="345">
        <f t="shared" ca="1" si="782"/>
        <v>0</v>
      </c>
      <c r="BR929" s="344">
        <f t="shared" ca="1" si="783"/>
        <v>0.05</v>
      </c>
      <c r="BS929" s="343">
        <f t="shared" ca="1" si="784"/>
        <v>0.04</v>
      </c>
      <c r="BT929" s="342">
        <f t="shared" ca="1" si="785"/>
        <v>0.04</v>
      </c>
      <c r="BU929" s="147">
        <f t="shared" si="786"/>
        <v>0.04</v>
      </c>
      <c r="BV929" s="148">
        <f t="shared" si="787"/>
        <v>0</v>
      </c>
      <c r="BW929" s="149">
        <f t="shared" ca="1" si="788"/>
        <v>0</v>
      </c>
      <c r="BX929" s="345">
        <f t="shared" ca="1" si="789"/>
        <v>0</v>
      </c>
      <c r="BY929" s="344">
        <f t="shared" ca="1" si="790"/>
        <v>0.05</v>
      </c>
      <c r="BZ929" s="343">
        <f t="shared" ca="1" si="791"/>
        <v>0.04</v>
      </c>
      <c r="CA929" s="342">
        <f t="shared" ca="1" si="792"/>
        <v>0.04</v>
      </c>
      <c r="CB929" s="147">
        <f t="shared" si="793"/>
        <v>0.04</v>
      </c>
      <c r="CC929" s="148">
        <f t="shared" si="794"/>
        <v>0</v>
      </c>
      <c r="CD929" s="149">
        <f t="shared" ca="1" si="795"/>
        <v>0</v>
      </c>
      <c r="CE929" s="345">
        <f t="shared" ca="1" si="796"/>
        <v>0</v>
      </c>
      <c r="CF929" s="344">
        <f t="shared" ca="1" si="797"/>
        <v>0.05</v>
      </c>
      <c r="CG929" s="343">
        <f t="shared" ca="1" si="798"/>
        <v>0.04</v>
      </c>
      <c r="CH929" s="342">
        <f t="shared" ca="1" si="799"/>
        <v>0.04</v>
      </c>
    </row>
    <row r="930" spans="2:86" s="303" customFormat="1" outlineLevel="1">
      <c r="B930" s="303" t="str">
        <f t="shared" ca="1" si="773"/>
        <v>EP3 LP-D0 LP-S0 LP-M4</v>
      </c>
      <c r="C930" s="346">
        <f t="shared" si="800"/>
        <v>3</v>
      </c>
      <c r="D930" s="346">
        <f t="shared" si="800"/>
        <v>0</v>
      </c>
      <c r="E930" s="346">
        <f t="shared" ca="1" si="800"/>
        <v>0</v>
      </c>
      <c r="F930" s="346">
        <f t="shared" ca="1" si="800"/>
        <v>0</v>
      </c>
      <c r="G930" s="346">
        <f t="shared" ca="1" si="800"/>
        <v>4</v>
      </c>
      <c r="H930" s="346">
        <f t="shared" ca="1" si="800"/>
        <v>3</v>
      </c>
      <c r="I930" s="346">
        <f t="shared" ca="1" si="800"/>
        <v>4</v>
      </c>
      <c r="BM930" s="303">
        <v>268</v>
      </c>
      <c r="BN930" s="147">
        <f t="shared" si="779"/>
        <v>0.04</v>
      </c>
      <c r="BO930" s="148">
        <f t="shared" si="780"/>
        <v>0</v>
      </c>
      <c r="BP930" s="149">
        <f t="shared" ca="1" si="781"/>
        <v>0</v>
      </c>
      <c r="BQ930" s="345">
        <f t="shared" ca="1" si="782"/>
        <v>0</v>
      </c>
      <c r="BR930" s="344">
        <f t="shared" ca="1" si="783"/>
        <v>0.05</v>
      </c>
      <c r="BS930" s="343">
        <f t="shared" ca="1" si="784"/>
        <v>0.04</v>
      </c>
      <c r="BT930" s="342">
        <f t="shared" ca="1" si="785"/>
        <v>0.08</v>
      </c>
      <c r="BU930" s="147">
        <f t="shared" si="786"/>
        <v>0.04</v>
      </c>
      <c r="BV930" s="148">
        <f t="shared" si="787"/>
        <v>0</v>
      </c>
      <c r="BW930" s="149">
        <f t="shared" ca="1" si="788"/>
        <v>0</v>
      </c>
      <c r="BX930" s="345">
        <f t="shared" ca="1" si="789"/>
        <v>0</v>
      </c>
      <c r="BY930" s="344">
        <f t="shared" ca="1" si="790"/>
        <v>0.05</v>
      </c>
      <c r="BZ930" s="343">
        <f t="shared" ca="1" si="791"/>
        <v>0.04</v>
      </c>
      <c r="CA930" s="342">
        <f t="shared" ca="1" si="792"/>
        <v>0.08</v>
      </c>
      <c r="CB930" s="147">
        <f t="shared" si="793"/>
        <v>0.04</v>
      </c>
      <c r="CC930" s="148">
        <f t="shared" si="794"/>
        <v>0</v>
      </c>
      <c r="CD930" s="149">
        <f t="shared" ca="1" si="795"/>
        <v>0</v>
      </c>
      <c r="CE930" s="345">
        <f t="shared" ca="1" si="796"/>
        <v>0</v>
      </c>
      <c r="CF930" s="344">
        <f t="shared" ca="1" si="797"/>
        <v>0.05</v>
      </c>
      <c r="CG930" s="343">
        <f t="shared" ca="1" si="798"/>
        <v>0.04</v>
      </c>
      <c r="CH930" s="342">
        <f t="shared" ca="1" si="799"/>
        <v>0.08</v>
      </c>
    </row>
    <row r="931" spans="2:86" s="303" customFormat="1" outlineLevel="1">
      <c r="B931" s="303" t="str">
        <f t="shared" ca="1" si="773"/>
        <v>EP3 LP-D0 LP-S0 LP-M1</v>
      </c>
      <c r="C931" s="346">
        <f t="shared" si="800"/>
        <v>3</v>
      </c>
      <c r="D931" s="346">
        <f t="shared" si="800"/>
        <v>0</v>
      </c>
      <c r="E931" s="346">
        <f t="shared" ca="1" si="800"/>
        <v>0</v>
      </c>
      <c r="F931" s="346">
        <f t="shared" ca="1" si="800"/>
        <v>0</v>
      </c>
      <c r="G931" s="346">
        <f t="shared" ca="1" si="800"/>
        <v>4</v>
      </c>
      <c r="H931" s="346">
        <f t="shared" ca="1" si="800"/>
        <v>4</v>
      </c>
      <c r="I931" s="346">
        <f t="shared" ca="1" si="800"/>
        <v>1</v>
      </c>
      <c r="BM931" s="303">
        <v>269</v>
      </c>
      <c r="BN931" s="147">
        <f t="shared" si="779"/>
        <v>0.04</v>
      </c>
      <c r="BO931" s="148">
        <f t="shared" si="780"/>
        <v>0</v>
      </c>
      <c r="BP931" s="149">
        <f t="shared" ca="1" si="781"/>
        <v>0</v>
      </c>
      <c r="BQ931" s="345">
        <f t="shared" ca="1" si="782"/>
        <v>0</v>
      </c>
      <c r="BR931" s="344">
        <f t="shared" ca="1" si="783"/>
        <v>0.05</v>
      </c>
      <c r="BS931" s="343">
        <f t="shared" ca="1" si="784"/>
        <v>0.08</v>
      </c>
      <c r="BT931" s="342">
        <f t="shared" ca="1" si="785"/>
        <v>-0.05</v>
      </c>
      <c r="BU931" s="147">
        <f t="shared" si="786"/>
        <v>0.04</v>
      </c>
      <c r="BV931" s="148">
        <f t="shared" si="787"/>
        <v>0</v>
      </c>
      <c r="BW931" s="149">
        <f t="shared" ca="1" si="788"/>
        <v>0</v>
      </c>
      <c r="BX931" s="345">
        <f t="shared" ca="1" si="789"/>
        <v>0</v>
      </c>
      <c r="BY931" s="344">
        <f t="shared" ca="1" si="790"/>
        <v>0.05</v>
      </c>
      <c r="BZ931" s="343">
        <f t="shared" ca="1" si="791"/>
        <v>0.08</v>
      </c>
      <c r="CA931" s="342">
        <f t="shared" ca="1" si="792"/>
        <v>-0.05</v>
      </c>
      <c r="CB931" s="147">
        <f t="shared" si="793"/>
        <v>0.04</v>
      </c>
      <c r="CC931" s="148">
        <f t="shared" si="794"/>
        <v>0</v>
      </c>
      <c r="CD931" s="149">
        <f t="shared" ca="1" si="795"/>
        <v>0</v>
      </c>
      <c r="CE931" s="345">
        <f t="shared" ca="1" si="796"/>
        <v>0</v>
      </c>
      <c r="CF931" s="344">
        <f t="shared" ca="1" si="797"/>
        <v>0.05</v>
      </c>
      <c r="CG931" s="343">
        <f t="shared" ca="1" si="798"/>
        <v>0.08</v>
      </c>
      <c r="CH931" s="342">
        <f t="shared" ca="1" si="799"/>
        <v>-0.05</v>
      </c>
    </row>
    <row r="932" spans="2:86" s="303" customFormat="1" outlineLevel="1">
      <c r="B932" s="303" t="str">
        <f t="shared" ca="1" si="773"/>
        <v>EP3 LP-D0 LP-S0 LP-M2</v>
      </c>
      <c r="C932" s="346">
        <f t="shared" si="800"/>
        <v>3</v>
      </c>
      <c r="D932" s="346">
        <f t="shared" si="800"/>
        <v>0</v>
      </c>
      <c r="E932" s="346">
        <f t="shared" ca="1" si="800"/>
        <v>0</v>
      </c>
      <c r="F932" s="346">
        <f t="shared" ca="1" si="800"/>
        <v>0</v>
      </c>
      <c r="G932" s="346">
        <f t="shared" ca="1" si="800"/>
        <v>4</v>
      </c>
      <c r="H932" s="346">
        <f t="shared" ca="1" si="800"/>
        <v>4</v>
      </c>
      <c r="I932" s="346">
        <f t="shared" ca="1" si="800"/>
        <v>2</v>
      </c>
      <c r="BM932" s="303">
        <v>270</v>
      </c>
      <c r="BN932" s="147">
        <f t="shared" si="779"/>
        <v>0.04</v>
      </c>
      <c r="BO932" s="148">
        <f t="shared" si="780"/>
        <v>0</v>
      </c>
      <c r="BP932" s="149">
        <f t="shared" ca="1" si="781"/>
        <v>0</v>
      </c>
      <c r="BQ932" s="345">
        <f t="shared" ca="1" si="782"/>
        <v>0</v>
      </c>
      <c r="BR932" s="344">
        <f t="shared" ca="1" si="783"/>
        <v>0.05</v>
      </c>
      <c r="BS932" s="343">
        <f t="shared" ca="1" si="784"/>
        <v>0.08</v>
      </c>
      <c r="BT932" s="342">
        <f t="shared" ca="1" si="785"/>
        <v>0</v>
      </c>
      <c r="BU932" s="147">
        <f t="shared" si="786"/>
        <v>0.04</v>
      </c>
      <c r="BV932" s="148">
        <f t="shared" si="787"/>
        <v>0</v>
      </c>
      <c r="BW932" s="149">
        <f t="shared" ca="1" si="788"/>
        <v>0</v>
      </c>
      <c r="BX932" s="345">
        <f t="shared" ca="1" si="789"/>
        <v>0</v>
      </c>
      <c r="BY932" s="344">
        <f t="shared" ca="1" si="790"/>
        <v>0.05</v>
      </c>
      <c r="BZ932" s="343">
        <f t="shared" ca="1" si="791"/>
        <v>0.08</v>
      </c>
      <c r="CA932" s="342">
        <f t="shared" ca="1" si="792"/>
        <v>0</v>
      </c>
      <c r="CB932" s="147">
        <f t="shared" si="793"/>
        <v>0.04</v>
      </c>
      <c r="CC932" s="148">
        <f t="shared" si="794"/>
        <v>0</v>
      </c>
      <c r="CD932" s="149">
        <f t="shared" ca="1" si="795"/>
        <v>0</v>
      </c>
      <c r="CE932" s="345">
        <f t="shared" ca="1" si="796"/>
        <v>0</v>
      </c>
      <c r="CF932" s="344">
        <f t="shared" ca="1" si="797"/>
        <v>0.05</v>
      </c>
      <c r="CG932" s="343">
        <f t="shared" ca="1" si="798"/>
        <v>0.08</v>
      </c>
      <c r="CH932" s="342">
        <f t="shared" ca="1" si="799"/>
        <v>0</v>
      </c>
    </row>
    <row r="933" spans="2:86" s="303" customFormat="1" outlineLevel="1">
      <c r="B933" s="303" t="str">
        <f t="shared" ca="1" si="773"/>
        <v>EP3 LP-D0 LP-S0 LP-M3</v>
      </c>
      <c r="C933" s="346">
        <f t="shared" ref="C933:I942" si="801">C533</f>
        <v>3</v>
      </c>
      <c r="D933" s="346">
        <f t="shared" si="801"/>
        <v>0</v>
      </c>
      <c r="E933" s="346">
        <f t="shared" ca="1" si="801"/>
        <v>0</v>
      </c>
      <c r="F933" s="346">
        <f t="shared" ca="1" si="801"/>
        <v>0</v>
      </c>
      <c r="G933" s="346">
        <f t="shared" ca="1" si="801"/>
        <v>4</v>
      </c>
      <c r="H933" s="346">
        <f t="shared" ca="1" si="801"/>
        <v>4</v>
      </c>
      <c r="I933" s="346">
        <f t="shared" ca="1" si="801"/>
        <v>3</v>
      </c>
      <c r="BM933" s="303">
        <v>271</v>
      </c>
      <c r="BN933" s="147">
        <f t="shared" si="779"/>
        <v>0.04</v>
      </c>
      <c r="BO933" s="148">
        <f t="shared" si="780"/>
        <v>0</v>
      </c>
      <c r="BP933" s="149">
        <f t="shared" ca="1" si="781"/>
        <v>0</v>
      </c>
      <c r="BQ933" s="345">
        <f t="shared" ca="1" si="782"/>
        <v>0</v>
      </c>
      <c r="BR933" s="344">
        <f t="shared" ca="1" si="783"/>
        <v>0.05</v>
      </c>
      <c r="BS933" s="343">
        <f t="shared" ca="1" si="784"/>
        <v>0.08</v>
      </c>
      <c r="BT933" s="342">
        <f t="shared" ca="1" si="785"/>
        <v>0.04</v>
      </c>
      <c r="BU933" s="147">
        <f t="shared" si="786"/>
        <v>0.04</v>
      </c>
      <c r="BV933" s="148">
        <f t="shared" si="787"/>
        <v>0</v>
      </c>
      <c r="BW933" s="149">
        <f t="shared" ca="1" si="788"/>
        <v>0</v>
      </c>
      <c r="BX933" s="345">
        <f t="shared" ca="1" si="789"/>
        <v>0</v>
      </c>
      <c r="BY933" s="344">
        <f t="shared" ca="1" si="790"/>
        <v>0.05</v>
      </c>
      <c r="BZ933" s="343">
        <f t="shared" ca="1" si="791"/>
        <v>0.08</v>
      </c>
      <c r="CA933" s="342">
        <f t="shared" ca="1" si="792"/>
        <v>0.04</v>
      </c>
      <c r="CB933" s="147">
        <f t="shared" si="793"/>
        <v>0.04</v>
      </c>
      <c r="CC933" s="148">
        <f t="shared" si="794"/>
        <v>0</v>
      </c>
      <c r="CD933" s="149">
        <f t="shared" ca="1" si="795"/>
        <v>0</v>
      </c>
      <c r="CE933" s="345">
        <f t="shared" ca="1" si="796"/>
        <v>0</v>
      </c>
      <c r="CF933" s="344">
        <f t="shared" ca="1" si="797"/>
        <v>0.05</v>
      </c>
      <c r="CG933" s="343">
        <f t="shared" ca="1" si="798"/>
        <v>0.08</v>
      </c>
      <c r="CH933" s="342">
        <f t="shared" ca="1" si="799"/>
        <v>0.04</v>
      </c>
    </row>
    <row r="934" spans="2:86" s="303" customFormat="1" outlineLevel="1">
      <c r="B934" s="303" t="str">
        <f t="shared" ca="1" si="773"/>
        <v>EP3 LP-D0 LP-S0 LP-M4</v>
      </c>
      <c r="C934" s="346">
        <f t="shared" si="801"/>
        <v>3</v>
      </c>
      <c r="D934" s="346">
        <f t="shared" si="801"/>
        <v>0</v>
      </c>
      <c r="E934" s="346">
        <f t="shared" ca="1" si="801"/>
        <v>0</v>
      </c>
      <c r="F934" s="346">
        <f t="shared" ca="1" si="801"/>
        <v>0</v>
      </c>
      <c r="G934" s="346">
        <f t="shared" ca="1" si="801"/>
        <v>4</v>
      </c>
      <c r="H934" s="346">
        <f t="shared" ca="1" si="801"/>
        <v>4</v>
      </c>
      <c r="I934" s="346">
        <f t="shared" ca="1" si="801"/>
        <v>4</v>
      </c>
      <c r="BM934" s="303">
        <v>272</v>
      </c>
      <c r="BN934" s="147">
        <f t="shared" si="779"/>
        <v>0.04</v>
      </c>
      <c r="BO934" s="148">
        <f t="shared" si="780"/>
        <v>0</v>
      </c>
      <c r="BP934" s="149">
        <f t="shared" ca="1" si="781"/>
        <v>0</v>
      </c>
      <c r="BQ934" s="345">
        <f t="shared" ca="1" si="782"/>
        <v>0</v>
      </c>
      <c r="BR934" s="344">
        <f t="shared" ca="1" si="783"/>
        <v>0.05</v>
      </c>
      <c r="BS934" s="343">
        <f t="shared" ca="1" si="784"/>
        <v>0.08</v>
      </c>
      <c r="BT934" s="342">
        <f t="shared" ca="1" si="785"/>
        <v>0.08</v>
      </c>
      <c r="BU934" s="147">
        <f t="shared" si="786"/>
        <v>0.04</v>
      </c>
      <c r="BV934" s="148">
        <f t="shared" si="787"/>
        <v>0</v>
      </c>
      <c r="BW934" s="149">
        <f t="shared" ca="1" si="788"/>
        <v>0</v>
      </c>
      <c r="BX934" s="345">
        <f t="shared" ca="1" si="789"/>
        <v>0</v>
      </c>
      <c r="BY934" s="344">
        <f t="shared" ca="1" si="790"/>
        <v>0.05</v>
      </c>
      <c r="BZ934" s="343">
        <f t="shared" ca="1" si="791"/>
        <v>0.08</v>
      </c>
      <c r="CA934" s="342">
        <f t="shared" ca="1" si="792"/>
        <v>0.08</v>
      </c>
      <c r="CB934" s="147">
        <f t="shared" si="793"/>
        <v>0.04</v>
      </c>
      <c r="CC934" s="148">
        <f t="shared" si="794"/>
        <v>0</v>
      </c>
      <c r="CD934" s="149">
        <f t="shared" ca="1" si="795"/>
        <v>0</v>
      </c>
      <c r="CE934" s="345">
        <f t="shared" ca="1" si="796"/>
        <v>0</v>
      </c>
      <c r="CF934" s="344">
        <f t="shared" ca="1" si="797"/>
        <v>0.05</v>
      </c>
      <c r="CG934" s="343">
        <f t="shared" ca="1" si="798"/>
        <v>0.08</v>
      </c>
      <c r="CH934" s="342">
        <f t="shared" ca="1" si="799"/>
        <v>0.08</v>
      </c>
    </row>
    <row r="935" spans="2:86" s="303" customFormat="1" outlineLevel="1">
      <c r="B935" s="303" t="str">
        <f t="shared" ref="B935:B998" ca="1" si="802">"EP"&amp;$C935&amp;" LP-D"&amp;$E935&amp;" LP-S"&amp;$F935&amp;" LP-M"&amp;$I935</f>
        <v>EP4 LP-D0 LP-S0 LP-M1</v>
      </c>
      <c r="C935" s="346">
        <f t="shared" si="801"/>
        <v>4</v>
      </c>
      <c r="D935" s="346">
        <f t="shared" si="801"/>
        <v>0</v>
      </c>
      <c r="E935" s="346">
        <f t="shared" ca="1" si="801"/>
        <v>0</v>
      </c>
      <c r="F935" s="346">
        <f t="shared" ca="1" si="801"/>
        <v>0</v>
      </c>
      <c r="G935" s="346">
        <f t="shared" ca="1" si="801"/>
        <v>1</v>
      </c>
      <c r="H935" s="346">
        <f t="shared" ca="1" si="801"/>
        <v>1</v>
      </c>
      <c r="I935" s="346">
        <f t="shared" ca="1" si="801"/>
        <v>1</v>
      </c>
      <c r="BM935" s="303">
        <v>273</v>
      </c>
      <c r="BN935" s="147">
        <f t="shared" si="779"/>
        <v>0.08</v>
      </c>
      <c r="BO935" s="148">
        <f t="shared" si="780"/>
        <v>0</v>
      </c>
      <c r="BP935" s="149">
        <f t="shared" ca="1" si="781"/>
        <v>0</v>
      </c>
      <c r="BQ935" s="345">
        <f t="shared" ca="1" si="782"/>
        <v>0</v>
      </c>
      <c r="BR935" s="344">
        <f t="shared" ca="1" si="783"/>
        <v>-0.08</v>
      </c>
      <c r="BS935" s="343">
        <f t="shared" ca="1" si="784"/>
        <v>-0.05</v>
      </c>
      <c r="BT935" s="342">
        <f t="shared" ca="1" si="785"/>
        <v>-0.05</v>
      </c>
      <c r="BU935" s="147">
        <f t="shared" si="786"/>
        <v>0.08</v>
      </c>
      <c r="BV935" s="148">
        <f t="shared" si="787"/>
        <v>0</v>
      </c>
      <c r="BW935" s="149">
        <f t="shared" ca="1" si="788"/>
        <v>0</v>
      </c>
      <c r="BX935" s="345">
        <f t="shared" ca="1" si="789"/>
        <v>0</v>
      </c>
      <c r="BY935" s="344">
        <f t="shared" ca="1" si="790"/>
        <v>-0.08</v>
      </c>
      <c r="BZ935" s="343">
        <f t="shared" ca="1" si="791"/>
        <v>-0.05</v>
      </c>
      <c r="CA935" s="342">
        <f t="shared" ca="1" si="792"/>
        <v>-0.05</v>
      </c>
      <c r="CB935" s="147">
        <f t="shared" si="793"/>
        <v>0.08</v>
      </c>
      <c r="CC935" s="148">
        <f t="shared" si="794"/>
        <v>0</v>
      </c>
      <c r="CD935" s="149">
        <f t="shared" ca="1" si="795"/>
        <v>0</v>
      </c>
      <c r="CE935" s="345">
        <f t="shared" ca="1" si="796"/>
        <v>0</v>
      </c>
      <c r="CF935" s="344">
        <f t="shared" ca="1" si="797"/>
        <v>-0.08</v>
      </c>
      <c r="CG935" s="343">
        <f t="shared" ca="1" si="798"/>
        <v>-0.05</v>
      </c>
      <c r="CH935" s="342">
        <f t="shared" ca="1" si="799"/>
        <v>-0.05</v>
      </c>
    </row>
    <row r="936" spans="2:86" s="303" customFormat="1" outlineLevel="1">
      <c r="B936" s="303" t="str">
        <f t="shared" ca="1" si="802"/>
        <v>EP4 LP-D0 LP-S0 LP-M2</v>
      </c>
      <c r="C936" s="346">
        <f t="shared" si="801"/>
        <v>4</v>
      </c>
      <c r="D936" s="346">
        <f t="shared" si="801"/>
        <v>0</v>
      </c>
      <c r="E936" s="346">
        <f t="shared" ca="1" si="801"/>
        <v>0</v>
      </c>
      <c r="F936" s="346">
        <f t="shared" ca="1" si="801"/>
        <v>0</v>
      </c>
      <c r="G936" s="346">
        <f t="shared" ca="1" si="801"/>
        <v>1</v>
      </c>
      <c r="H936" s="346">
        <f t="shared" ca="1" si="801"/>
        <v>1</v>
      </c>
      <c r="I936" s="346">
        <f t="shared" ca="1" si="801"/>
        <v>2</v>
      </c>
      <c r="BM936" s="303">
        <v>274</v>
      </c>
      <c r="BN936" s="147">
        <f t="shared" si="779"/>
        <v>0.08</v>
      </c>
      <c r="BO936" s="148">
        <f t="shared" si="780"/>
        <v>0</v>
      </c>
      <c r="BP936" s="149">
        <f t="shared" ca="1" si="781"/>
        <v>0</v>
      </c>
      <c r="BQ936" s="345">
        <f t="shared" ca="1" si="782"/>
        <v>0</v>
      </c>
      <c r="BR936" s="344">
        <f t="shared" ca="1" si="783"/>
        <v>-0.08</v>
      </c>
      <c r="BS936" s="343">
        <f t="shared" ca="1" si="784"/>
        <v>-0.05</v>
      </c>
      <c r="BT936" s="342">
        <f t="shared" ca="1" si="785"/>
        <v>0</v>
      </c>
      <c r="BU936" s="147">
        <f t="shared" si="786"/>
        <v>0.08</v>
      </c>
      <c r="BV936" s="148">
        <f t="shared" si="787"/>
        <v>0</v>
      </c>
      <c r="BW936" s="149">
        <f t="shared" ca="1" si="788"/>
        <v>0</v>
      </c>
      <c r="BX936" s="345">
        <f t="shared" ca="1" si="789"/>
        <v>0</v>
      </c>
      <c r="BY936" s="344">
        <f t="shared" ca="1" si="790"/>
        <v>-0.08</v>
      </c>
      <c r="BZ936" s="343">
        <f t="shared" ca="1" si="791"/>
        <v>-0.05</v>
      </c>
      <c r="CA936" s="342">
        <f t="shared" ca="1" si="792"/>
        <v>0</v>
      </c>
      <c r="CB936" s="147">
        <f t="shared" si="793"/>
        <v>0.08</v>
      </c>
      <c r="CC936" s="148">
        <f t="shared" si="794"/>
        <v>0</v>
      </c>
      <c r="CD936" s="149">
        <f t="shared" ca="1" si="795"/>
        <v>0</v>
      </c>
      <c r="CE936" s="345">
        <f t="shared" ca="1" si="796"/>
        <v>0</v>
      </c>
      <c r="CF936" s="344">
        <f t="shared" ca="1" si="797"/>
        <v>-0.08</v>
      </c>
      <c r="CG936" s="343">
        <f t="shared" ca="1" si="798"/>
        <v>-0.05</v>
      </c>
      <c r="CH936" s="342">
        <f t="shared" ca="1" si="799"/>
        <v>0</v>
      </c>
    </row>
    <row r="937" spans="2:86" s="303" customFormat="1" outlineLevel="1">
      <c r="B937" s="303" t="str">
        <f t="shared" ca="1" si="802"/>
        <v>EP4 LP-D0 LP-S0 LP-M3</v>
      </c>
      <c r="C937" s="346">
        <f t="shared" si="801"/>
        <v>4</v>
      </c>
      <c r="D937" s="346">
        <f t="shared" si="801"/>
        <v>0</v>
      </c>
      <c r="E937" s="346">
        <f t="shared" ca="1" si="801"/>
        <v>0</v>
      </c>
      <c r="F937" s="346">
        <f t="shared" ca="1" si="801"/>
        <v>0</v>
      </c>
      <c r="G937" s="346">
        <f t="shared" ca="1" si="801"/>
        <v>1</v>
      </c>
      <c r="H937" s="346">
        <f t="shared" ca="1" si="801"/>
        <v>1</v>
      </c>
      <c r="I937" s="346">
        <f t="shared" ca="1" si="801"/>
        <v>3</v>
      </c>
      <c r="BM937" s="303">
        <v>275</v>
      </c>
      <c r="BN937" s="147">
        <f t="shared" si="779"/>
        <v>0.08</v>
      </c>
      <c r="BO937" s="148">
        <f t="shared" si="780"/>
        <v>0</v>
      </c>
      <c r="BP937" s="149">
        <f t="shared" ca="1" si="781"/>
        <v>0</v>
      </c>
      <c r="BQ937" s="345">
        <f t="shared" ca="1" si="782"/>
        <v>0</v>
      </c>
      <c r="BR937" s="344">
        <f t="shared" ca="1" si="783"/>
        <v>-0.08</v>
      </c>
      <c r="BS937" s="343">
        <f t="shared" ca="1" si="784"/>
        <v>-0.05</v>
      </c>
      <c r="BT937" s="342">
        <f t="shared" ca="1" si="785"/>
        <v>0.04</v>
      </c>
      <c r="BU937" s="147">
        <f t="shared" si="786"/>
        <v>0.08</v>
      </c>
      <c r="BV937" s="148">
        <f t="shared" si="787"/>
        <v>0</v>
      </c>
      <c r="BW937" s="149">
        <f t="shared" ca="1" si="788"/>
        <v>0</v>
      </c>
      <c r="BX937" s="345">
        <f t="shared" ca="1" si="789"/>
        <v>0</v>
      </c>
      <c r="BY937" s="344">
        <f t="shared" ca="1" si="790"/>
        <v>-0.08</v>
      </c>
      <c r="BZ937" s="343">
        <f t="shared" ca="1" si="791"/>
        <v>-0.05</v>
      </c>
      <c r="CA937" s="342">
        <f t="shared" ca="1" si="792"/>
        <v>0.04</v>
      </c>
      <c r="CB937" s="147">
        <f t="shared" si="793"/>
        <v>0.08</v>
      </c>
      <c r="CC937" s="148">
        <f t="shared" si="794"/>
        <v>0</v>
      </c>
      <c r="CD937" s="149">
        <f t="shared" ca="1" si="795"/>
        <v>0</v>
      </c>
      <c r="CE937" s="345">
        <f t="shared" ca="1" si="796"/>
        <v>0</v>
      </c>
      <c r="CF937" s="344">
        <f t="shared" ca="1" si="797"/>
        <v>-0.08</v>
      </c>
      <c r="CG937" s="343">
        <f t="shared" ca="1" si="798"/>
        <v>-0.05</v>
      </c>
      <c r="CH937" s="342">
        <f t="shared" ca="1" si="799"/>
        <v>0.04</v>
      </c>
    </row>
    <row r="938" spans="2:86" s="303" customFormat="1" outlineLevel="1">
      <c r="B938" s="303" t="str">
        <f t="shared" ca="1" si="802"/>
        <v>EP4 LP-D0 LP-S0 LP-M4</v>
      </c>
      <c r="C938" s="346">
        <f t="shared" si="801"/>
        <v>4</v>
      </c>
      <c r="D938" s="346">
        <f t="shared" si="801"/>
        <v>0</v>
      </c>
      <c r="E938" s="346">
        <f t="shared" ca="1" si="801"/>
        <v>0</v>
      </c>
      <c r="F938" s="346">
        <f t="shared" ca="1" si="801"/>
        <v>0</v>
      </c>
      <c r="G938" s="346">
        <f t="shared" ca="1" si="801"/>
        <v>1</v>
      </c>
      <c r="H938" s="346">
        <f t="shared" ca="1" si="801"/>
        <v>1</v>
      </c>
      <c r="I938" s="346">
        <f t="shared" ca="1" si="801"/>
        <v>4</v>
      </c>
      <c r="BM938" s="303">
        <v>276</v>
      </c>
      <c r="BN938" s="147">
        <f t="shared" si="779"/>
        <v>0.08</v>
      </c>
      <c r="BO938" s="148">
        <f t="shared" si="780"/>
        <v>0</v>
      </c>
      <c r="BP938" s="149">
        <f t="shared" ca="1" si="781"/>
        <v>0</v>
      </c>
      <c r="BQ938" s="345">
        <f t="shared" ca="1" si="782"/>
        <v>0</v>
      </c>
      <c r="BR938" s="344">
        <f t="shared" ca="1" si="783"/>
        <v>-0.08</v>
      </c>
      <c r="BS938" s="343">
        <f t="shared" ca="1" si="784"/>
        <v>-0.05</v>
      </c>
      <c r="BT938" s="342">
        <f t="shared" ca="1" si="785"/>
        <v>0.08</v>
      </c>
      <c r="BU938" s="147">
        <f t="shared" si="786"/>
        <v>0.08</v>
      </c>
      <c r="BV938" s="148">
        <f t="shared" si="787"/>
        <v>0</v>
      </c>
      <c r="BW938" s="149">
        <f t="shared" ca="1" si="788"/>
        <v>0</v>
      </c>
      <c r="BX938" s="345">
        <f t="shared" ca="1" si="789"/>
        <v>0</v>
      </c>
      <c r="BY938" s="344">
        <f t="shared" ca="1" si="790"/>
        <v>-0.08</v>
      </c>
      <c r="BZ938" s="343">
        <f t="shared" ca="1" si="791"/>
        <v>-0.05</v>
      </c>
      <c r="CA938" s="342">
        <f t="shared" ca="1" si="792"/>
        <v>0.08</v>
      </c>
      <c r="CB938" s="147">
        <f t="shared" si="793"/>
        <v>0.08</v>
      </c>
      <c r="CC938" s="148">
        <f t="shared" si="794"/>
        <v>0</v>
      </c>
      <c r="CD938" s="149">
        <f t="shared" ca="1" si="795"/>
        <v>0</v>
      </c>
      <c r="CE938" s="345">
        <f t="shared" ca="1" si="796"/>
        <v>0</v>
      </c>
      <c r="CF938" s="344">
        <f t="shared" ca="1" si="797"/>
        <v>-0.08</v>
      </c>
      <c r="CG938" s="343">
        <f t="shared" ca="1" si="798"/>
        <v>-0.05</v>
      </c>
      <c r="CH938" s="342">
        <f t="shared" ca="1" si="799"/>
        <v>0.08</v>
      </c>
    </row>
    <row r="939" spans="2:86" s="303" customFormat="1" outlineLevel="1">
      <c r="B939" s="303" t="str">
        <f t="shared" ca="1" si="802"/>
        <v>EP4 LP-D0 LP-S0 LP-M1</v>
      </c>
      <c r="C939" s="346">
        <f t="shared" si="801"/>
        <v>4</v>
      </c>
      <c r="D939" s="346">
        <f t="shared" si="801"/>
        <v>0</v>
      </c>
      <c r="E939" s="346">
        <f t="shared" ca="1" si="801"/>
        <v>0</v>
      </c>
      <c r="F939" s="346">
        <f t="shared" ca="1" si="801"/>
        <v>0</v>
      </c>
      <c r="G939" s="346">
        <f t="shared" ca="1" si="801"/>
        <v>1</v>
      </c>
      <c r="H939" s="346">
        <f t="shared" ca="1" si="801"/>
        <v>2</v>
      </c>
      <c r="I939" s="346">
        <f t="shared" ca="1" si="801"/>
        <v>1</v>
      </c>
      <c r="BM939" s="303">
        <v>277</v>
      </c>
      <c r="BN939" s="147">
        <f t="shared" si="779"/>
        <v>0.08</v>
      </c>
      <c r="BO939" s="148">
        <f t="shared" si="780"/>
        <v>0</v>
      </c>
      <c r="BP939" s="149">
        <f t="shared" ca="1" si="781"/>
        <v>0</v>
      </c>
      <c r="BQ939" s="345">
        <f t="shared" ca="1" si="782"/>
        <v>0</v>
      </c>
      <c r="BR939" s="344">
        <f t="shared" ca="1" si="783"/>
        <v>-0.08</v>
      </c>
      <c r="BS939" s="343">
        <f t="shared" ca="1" si="784"/>
        <v>0</v>
      </c>
      <c r="BT939" s="342">
        <f t="shared" ca="1" si="785"/>
        <v>-0.05</v>
      </c>
      <c r="BU939" s="147">
        <f t="shared" si="786"/>
        <v>0.08</v>
      </c>
      <c r="BV939" s="148">
        <f t="shared" si="787"/>
        <v>0</v>
      </c>
      <c r="BW939" s="149">
        <f t="shared" ca="1" si="788"/>
        <v>0</v>
      </c>
      <c r="BX939" s="345">
        <f t="shared" ca="1" si="789"/>
        <v>0</v>
      </c>
      <c r="BY939" s="344">
        <f t="shared" ca="1" si="790"/>
        <v>-0.08</v>
      </c>
      <c r="BZ939" s="343">
        <f t="shared" ca="1" si="791"/>
        <v>0</v>
      </c>
      <c r="CA939" s="342">
        <f t="shared" ca="1" si="792"/>
        <v>-0.05</v>
      </c>
      <c r="CB939" s="147">
        <f t="shared" si="793"/>
        <v>0.08</v>
      </c>
      <c r="CC939" s="148">
        <f t="shared" si="794"/>
        <v>0</v>
      </c>
      <c r="CD939" s="149">
        <f t="shared" ca="1" si="795"/>
        <v>0</v>
      </c>
      <c r="CE939" s="345">
        <f t="shared" ca="1" si="796"/>
        <v>0</v>
      </c>
      <c r="CF939" s="344">
        <f t="shared" ca="1" si="797"/>
        <v>-0.08</v>
      </c>
      <c r="CG939" s="343">
        <f t="shared" ca="1" si="798"/>
        <v>0</v>
      </c>
      <c r="CH939" s="342">
        <f t="shared" ca="1" si="799"/>
        <v>-0.05</v>
      </c>
    </row>
    <row r="940" spans="2:86" s="303" customFormat="1" outlineLevel="1">
      <c r="B940" s="303" t="str">
        <f t="shared" ca="1" si="802"/>
        <v>EP4 LP-D0 LP-S0 LP-M2</v>
      </c>
      <c r="C940" s="346">
        <f t="shared" si="801"/>
        <v>4</v>
      </c>
      <c r="D940" s="346">
        <f t="shared" si="801"/>
        <v>0</v>
      </c>
      <c r="E940" s="346">
        <f t="shared" ca="1" si="801"/>
        <v>0</v>
      </c>
      <c r="F940" s="346">
        <f t="shared" ca="1" si="801"/>
        <v>0</v>
      </c>
      <c r="G940" s="346">
        <f t="shared" ca="1" si="801"/>
        <v>1</v>
      </c>
      <c r="H940" s="346">
        <f t="shared" ca="1" si="801"/>
        <v>2</v>
      </c>
      <c r="I940" s="346">
        <f t="shared" ca="1" si="801"/>
        <v>2</v>
      </c>
      <c r="BM940" s="303">
        <v>278</v>
      </c>
      <c r="BN940" s="147">
        <f t="shared" si="779"/>
        <v>0.08</v>
      </c>
      <c r="BO940" s="148">
        <f t="shared" si="780"/>
        <v>0</v>
      </c>
      <c r="BP940" s="149">
        <f t="shared" ca="1" si="781"/>
        <v>0</v>
      </c>
      <c r="BQ940" s="345">
        <f t="shared" ca="1" si="782"/>
        <v>0</v>
      </c>
      <c r="BR940" s="344">
        <f t="shared" ca="1" si="783"/>
        <v>-0.08</v>
      </c>
      <c r="BS940" s="343">
        <f t="shared" ca="1" si="784"/>
        <v>0</v>
      </c>
      <c r="BT940" s="342">
        <f t="shared" ca="1" si="785"/>
        <v>0</v>
      </c>
      <c r="BU940" s="147">
        <f t="shared" si="786"/>
        <v>0.08</v>
      </c>
      <c r="BV940" s="148">
        <f t="shared" si="787"/>
        <v>0</v>
      </c>
      <c r="BW940" s="149">
        <f t="shared" ca="1" si="788"/>
        <v>0</v>
      </c>
      <c r="BX940" s="345">
        <f t="shared" ca="1" si="789"/>
        <v>0</v>
      </c>
      <c r="BY940" s="344">
        <f t="shared" ca="1" si="790"/>
        <v>-0.08</v>
      </c>
      <c r="BZ940" s="343">
        <f t="shared" ca="1" si="791"/>
        <v>0</v>
      </c>
      <c r="CA940" s="342">
        <f t="shared" ca="1" si="792"/>
        <v>0</v>
      </c>
      <c r="CB940" s="147">
        <f t="shared" si="793"/>
        <v>0.08</v>
      </c>
      <c r="CC940" s="148">
        <f t="shared" si="794"/>
        <v>0</v>
      </c>
      <c r="CD940" s="149">
        <f t="shared" ca="1" si="795"/>
        <v>0</v>
      </c>
      <c r="CE940" s="345">
        <f t="shared" ca="1" si="796"/>
        <v>0</v>
      </c>
      <c r="CF940" s="344">
        <f t="shared" ca="1" si="797"/>
        <v>-0.08</v>
      </c>
      <c r="CG940" s="343">
        <f t="shared" ca="1" si="798"/>
        <v>0</v>
      </c>
      <c r="CH940" s="342">
        <f t="shared" ca="1" si="799"/>
        <v>0</v>
      </c>
    </row>
    <row r="941" spans="2:86" s="303" customFormat="1" outlineLevel="1">
      <c r="B941" s="303" t="str">
        <f t="shared" ca="1" si="802"/>
        <v>EP4 LP-D0 LP-S0 LP-M3</v>
      </c>
      <c r="C941" s="346">
        <f t="shared" si="801"/>
        <v>4</v>
      </c>
      <c r="D941" s="346">
        <f t="shared" si="801"/>
        <v>0</v>
      </c>
      <c r="E941" s="346">
        <f t="shared" ca="1" si="801"/>
        <v>0</v>
      </c>
      <c r="F941" s="346">
        <f t="shared" ca="1" si="801"/>
        <v>0</v>
      </c>
      <c r="G941" s="346">
        <f t="shared" ca="1" si="801"/>
        <v>1</v>
      </c>
      <c r="H941" s="346">
        <f t="shared" ca="1" si="801"/>
        <v>2</v>
      </c>
      <c r="I941" s="346">
        <f t="shared" ca="1" si="801"/>
        <v>3</v>
      </c>
      <c r="BM941" s="303">
        <v>279</v>
      </c>
      <c r="BN941" s="147">
        <f t="shared" si="779"/>
        <v>0.08</v>
      </c>
      <c r="BO941" s="148">
        <f t="shared" si="780"/>
        <v>0</v>
      </c>
      <c r="BP941" s="149">
        <f t="shared" ca="1" si="781"/>
        <v>0</v>
      </c>
      <c r="BQ941" s="345">
        <f t="shared" ca="1" si="782"/>
        <v>0</v>
      </c>
      <c r="BR941" s="344">
        <f t="shared" ca="1" si="783"/>
        <v>-0.08</v>
      </c>
      <c r="BS941" s="343">
        <f t="shared" ca="1" si="784"/>
        <v>0</v>
      </c>
      <c r="BT941" s="342">
        <f t="shared" ca="1" si="785"/>
        <v>0.04</v>
      </c>
      <c r="BU941" s="147">
        <f t="shared" si="786"/>
        <v>0.08</v>
      </c>
      <c r="BV941" s="148">
        <f t="shared" si="787"/>
        <v>0</v>
      </c>
      <c r="BW941" s="149">
        <f t="shared" ca="1" si="788"/>
        <v>0</v>
      </c>
      <c r="BX941" s="345">
        <f t="shared" ca="1" si="789"/>
        <v>0</v>
      </c>
      <c r="BY941" s="344">
        <f t="shared" ca="1" si="790"/>
        <v>-0.08</v>
      </c>
      <c r="BZ941" s="343">
        <f t="shared" ca="1" si="791"/>
        <v>0</v>
      </c>
      <c r="CA941" s="342">
        <f t="shared" ca="1" si="792"/>
        <v>0.04</v>
      </c>
      <c r="CB941" s="147">
        <f t="shared" si="793"/>
        <v>0.08</v>
      </c>
      <c r="CC941" s="148">
        <f t="shared" si="794"/>
        <v>0</v>
      </c>
      <c r="CD941" s="149">
        <f t="shared" ca="1" si="795"/>
        <v>0</v>
      </c>
      <c r="CE941" s="345">
        <f t="shared" ca="1" si="796"/>
        <v>0</v>
      </c>
      <c r="CF941" s="344">
        <f t="shared" ca="1" si="797"/>
        <v>-0.08</v>
      </c>
      <c r="CG941" s="343">
        <f t="shared" ca="1" si="798"/>
        <v>0</v>
      </c>
      <c r="CH941" s="342">
        <f t="shared" ca="1" si="799"/>
        <v>0.04</v>
      </c>
    </row>
    <row r="942" spans="2:86" s="303" customFormat="1" outlineLevel="1">
      <c r="B942" s="303" t="str">
        <f t="shared" ca="1" si="802"/>
        <v>EP4 LP-D0 LP-S0 LP-M4</v>
      </c>
      <c r="C942" s="346">
        <f t="shared" si="801"/>
        <v>4</v>
      </c>
      <c r="D942" s="346">
        <f t="shared" si="801"/>
        <v>0</v>
      </c>
      <c r="E942" s="346">
        <f t="shared" ca="1" si="801"/>
        <v>0</v>
      </c>
      <c r="F942" s="346">
        <f t="shared" ca="1" si="801"/>
        <v>0</v>
      </c>
      <c r="G942" s="346">
        <f t="shared" ca="1" si="801"/>
        <v>1</v>
      </c>
      <c r="H942" s="346">
        <f t="shared" ca="1" si="801"/>
        <v>2</v>
      </c>
      <c r="I942" s="346">
        <f t="shared" ca="1" si="801"/>
        <v>4</v>
      </c>
      <c r="BM942" s="303">
        <v>280</v>
      </c>
      <c r="BN942" s="147">
        <f t="shared" si="779"/>
        <v>0.08</v>
      </c>
      <c r="BO942" s="148">
        <f t="shared" si="780"/>
        <v>0</v>
      </c>
      <c r="BP942" s="149">
        <f t="shared" ca="1" si="781"/>
        <v>0</v>
      </c>
      <c r="BQ942" s="345">
        <f t="shared" ca="1" si="782"/>
        <v>0</v>
      </c>
      <c r="BR942" s="344">
        <f t="shared" ca="1" si="783"/>
        <v>-0.08</v>
      </c>
      <c r="BS942" s="343">
        <f t="shared" ca="1" si="784"/>
        <v>0</v>
      </c>
      <c r="BT942" s="342">
        <f t="shared" ca="1" si="785"/>
        <v>0.08</v>
      </c>
      <c r="BU942" s="147">
        <f t="shared" si="786"/>
        <v>0.08</v>
      </c>
      <c r="BV942" s="148">
        <f t="shared" si="787"/>
        <v>0</v>
      </c>
      <c r="BW942" s="149">
        <f t="shared" ca="1" si="788"/>
        <v>0</v>
      </c>
      <c r="BX942" s="345">
        <f t="shared" ca="1" si="789"/>
        <v>0</v>
      </c>
      <c r="BY942" s="344">
        <f t="shared" ca="1" si="790"/>
        <v>-0.08</v>
      </c>
      <c r="BZ942" s="343">
        <f t="shared" ca="1" si="791"/>
        <v>0</v>
      </c>
      <c r="CA942" s="342">
        <f t="shared" ca="1" si="792"/>
        <v>0.08</v>
      </c>
      <c r="CB942" s="147">
        <f t="shared" si="793"/>
        <v>0.08</v>
      </c>
      <c r="CC942" s="148">
        <f t="shared" si="794"/>
        <v>0</v>
      </c>
      <c r="CD942" s="149">
        <f t="shared" ca="1" si="795"/>
        <v>0</v>
      </c>
      <c r="CE942" s="345">
        <f t="shared" ca="1" si="796"/>
        <v>0</v>
      </c>
      <c r="CF942" s="344">
        <f t="shared" ca="1" si="797"/>
        <v>-0.08</v>
      </c>
      <c r="CG942" s="343">
        <f t="shared" ca="1" si="798"/>
        <v>0</v>
      </c>
      <c r="CH942" s="342">
        <f t="shared" ca="1" si="799"/>
        <v>0.08</v>
      </c>
    </row>
    <row r="943" spans="2:86" s="303" customFormat="1" outlineLevel="1">
      <c r="B943" s="303" t="str">
        <f t="shared" ca="1" si="802"/>
        <v>EP4 LP-D0 LP-S0 LP-M1</v>
      </c>
      <c r="C943" s="346">
        <f t="shared" ref="C943:I952" si="803">C543</f>
        <v>4</v>
      </c>
      <c r="D943" s="346">
        <f t="shared" si="803"/>
        <v>0</v>
      </c>
      <c r="E943" s="346">
        <f t="shared" ca="1" si="803"/>
        <v>0</v>
      </c>
      <c r="F943" s="346">
        <f t="shared" ca="1" si="803"/>
        <v>0</v>
      </c>
      <c r="G943" s="346">
        <f t="shared" ca="1" si="803"/>
        <v>1</v>
      </c>
      <c r="H943" s="346">
        <f t="shared" ca="1" si="803"/>
        <v>3</v>
      </c>
      <c r="I943" s="346">
        <f t="shared" ca="1" si="803"/>
        <v>1</v>
      </c>
      <c r="BM943" s="303">
        <v>281</v>
      </c>
      <c r="BN943" s="147">
        <f t="shared" si="779"/>
        <v>0.08</v>
      </c>
      <c r="BO943" s="148">
        <f t="shared" si="780"/>
        <v>0</v>
      </c>
      <c r="BP943" s="149">
        <f t="shared" ca="1" si="781"/>
        <v>0</v>
      </c>
      <c r="BQ943" s="345">
        <f t="shared" ca="1" si="782"/>
        <v>0</v>
      </c>
      <c r="BR943" s="344">
        <f t="shared" ca="1" si="783"/>
        <v>-0.08</v>
      </c>
      <c r="BS943" s="343">
        <f t="shared" ca="1" si="784"/>
        <v>0.04</v>
      </c>
      <c r="BT943" s="342">
        <f t="shared" ca="1" si="785"/>
        <v>-0.05</v>
      </c>
      <c r="BU943" s="147">
        <f t="shared" si="786"/>
        <v>0.08</v>
      </c>
      <c r="BV943" s="148">
        <f t="shared" si="787"/>
        <v>0</v>
      </c>
      <c r="BW943" s="149">
        <f t="shared" ca="1" si="788"/>
        <v>0</v>
      </c>
      <c r="BX943" s="345">
        <f t="shared" ca="1" si="789"/>
        <v>0</v>
      </c>
      <c r="BY943" s="344">
        <f t="shared" ca="1" si="790"/>
        <v>-0.08</v>
      </c>
      <c r="BZ943" s="343">
        <f t="shared" ca="1" si="791"/>
        <v>0.04</v>
      </c>
      <c r="CA943" s="342">
        <f t="shared" ca="1" si="792"/>
        <v>-0.05</v>
      </c>
      <c r="CB943" s="147">
        <f t="shared" si="793"/>
        <v>0.08</v>
      </c>
      <c r="CC943" s="148">
        <f t="shared" si="794"/>
        <v>0</v>
      </c>
      <c r="CD943" s="149">
        <f t="shared" ca="1" si="795"/>
        <v>0</v>
      </c>
      <c r="CE943" s="345">
        <f t="shared" ca="1" si="796"/>
        <v>0</v>
      </c>
      <c r="CF943" s="344">
        <f t="shared" ca="1" si="797"/>
        <v>-0.08</v>
      </c>
      <c r="CG943" s="343">
        <f t="shared" ca="1" si="798"/>
        <v>0.04</v>
      </c>
      <c r="CH943" s="342">
        <f t="shared" ca="1" si="799"/>
        <v>-0.05</v>
      </c>
    </row>
    <row r="944" spans="2:86" s="303" customFormat="1" outlineLevel="1">
      <c r="B944" s="303" t="str">
        <f t="shared" ca="1" si="802"/>
        <v>EP4 LP-D0 LP-S0 LP-M2</v>
      </c>
      <c r="C944" s="346">
        <f t="shared" si="803"/>
        <v>4</v>
      </c>
      <c r="D944" s="346">
        <f t="shared" si="803"/>
        <v>0</v>
      </c>
      <c r="E944" s="346">
        <f t="shared" ca="1" si="803"/>
        <v>0</v>
      </c>
      <c r="F944" s="346">
        <f t="shared" ca="1" si="803"/>
        <v>0</v>
      </c>
      <c r="G944" s="346">
        <f t="shared" ca="1" si="803"/>
        <v>1</v>
      </c>
      <c r="H944" s="346">
        <f t="shared" ca="1" si="803"/>
        <v>3</v>
      </c>
      <c r="I944" s="346">
        <f t="shared" ca="1" si="803"/>
        <v>2</v>
      </c>
      <c r="BM944" s="303">
        <v>282</v>
      </c>
      <c r="BN944" s="147">
        <f t="shared" si="779"/>
        <v>0.08</v>
      </c>
      <c r="BO944" s="148">
        <f t="shared" si="780"/>
        <v>0</v>
      </c>
      <c r="BP944" s="149">
        <f t="shared" ca="1" si="781"/>
        <v>0</v>
      </c>
      <c r="BQ944" s="345">
        <f t="shared" ca="1" si="782"/>
        <v>0</v>
      </c>
      <c r="BR944" s="344">
        <f t="shared" ca="1" si="783"/>
        <v>-0.08</v>
      </c>
      <c r="BS944" s="343">
        <f t="shared" ca="1" si="784"/>
        <v>0.04</v>
      </c>
      <c r="BT944" s="342">
        <f t="shared" ca="1" si="785"/>
        <v>0</v>
      </c>
      <c r="BU944" s="147">
        <f t="shared" si="786"/>
        <v>0.08</v>
      </c>
      <c r="BV944" s="148">
        <f t="shared" si="787"/>
        <v>0</v>
      </c>
      <c r="BW944" s="149">
        <f t="shared" ca="1" si="788"/>
        <v>0</v>
      </c>
      <c r="BX944" s="345">
        <f t="shared" ca="1" si="789"/>
        <v>0</v>
      </c>
      <c r="BY944" s="344">
        <f t="shared" ca="1" si="790"/>
        <v>-0.08</v>
      </c>
      <c r="BZ944" s="343">
        <f t="shared" ca="1" si="791"/>
        <v>0.04</v>
      </c>
      <c r="CA944" s="342">
        <f t="shared" ca="1" si="792"/>
        <v>0</v>
      </c>
      <c r="CB944" s="147">
        <f t="shared" si="793"/>
        <v>0.08</v>
      </c>
      <c r="CC944" s="148">
        <f t="shared" si="794"/>
        <v>0</v>
      </c>
      <c r="CD944" s="149">
        <f t="shared" ca="1" si="795"/>
        <v>0</v>
      </c>
      <c r="CE944" s="345">
        <f t="shared" ca="1" si="796"/>
        <v>0</v>
      </c>
      <c r="CF944" s="344">
        <f t="shared" ca="1" si="797"/>
        <v>-0.08</v>
      </c>
      <c r="CG944" s="343">
        <f t="shared" ca="1" si="798"/>
        <v>0.04</v>
      </c>
      <c r="CH944" s="342">
        <f t="shared" ca="1" si="799"/>
        <v>0</v>
      </c>
    </row>
    <row r="945" spans="2:86" s="303" customFormat="1" outlineLevel="1">
      <c r="B945" s="303" t="str">
        <f t="shared" ca="1" si="802"/>
        <v>EP4 LP-D0 LP-S0 LP-M3</v>
      </c>
      <c r="C945" s="346">
        <f t="shared" si="803"/>
        <v>4</v>
      </c>
      <c r="D945" s="346">
        <f t="shared" si="803"/>
        <v>0</v>
      </c>
      <c r="E945" s="346">
        <f t="shared" ca="1" si="803"/>
        <v>0</v>
      </c>
      <c r="F945" s="346">
        <f t="shared" ca="1" si="803"/>
        <v>0</v>
      </c>
      <c r="G945" s="346">
        <f t="shared" ca="1" si="803"/>
        <v>1</v>
      </c>
      <c r="H945" s="346">
        <f t="shared" ca="1" si="803"/>
        <v>3</v>
      </c>
      <c r="I945" s="346">
        <f t="shared" ca="1" si="803"/>
        <v>3</v>
      </c>
      <c r="BM945" s="303">
        <v>283</v>
      </c>
      <c r="BN945" s="147">
        <f t="shared" si="779"/>
        <v>0.08</v>
      </c>
      <c r="BO945" s="148">
        <f t="shared" si="780"/>
        <v>0</v>
      </c>
      <c r="BP945" s="149">
        <f t="shared" ca="1" si="781"/>
        <v>0</v>
      </c>
      <c r="BQ945" s="345">
        <f t="shared" ca="1" si="782"/>
        <v>0</v>
      </c>
      <c r="BR945" s="344">
        <f t="shared" ca="1" si="783"/>
        <v>-0.08</v>
      </c>
      <c r="BS945" s="343">
        <f t="shared" ca="1" si="784"/>
        <v>0.04</v>
      </c>
      <c r="BT945" s="342">
        <f t="shared" ca="1" si="785"/>
        <v>0.04</v>
      </c>
      <c r="BU945" s="147">
        <f t="shared" si="786"/>
        <v>0.08</v>
      </c>
      <c r="BV945" s="148">
        <f t="shared" si="787"/>
        <v>0</v>
      </c>
      <c r="BW945" s="149">
        <f t="shared" ca="1" si="788"/>
        <v>0</v>
      </c>
      <c r="BX945" s="345">
        <f t="shared" ca="1" si="789"/>
        <v>0</v>
      </c>
      <c r="BY945" s="344">
        <f t="shared" ca="1" si="790"/>
        <v>-0.08</v>
      </c>
      <c r="BZ945" s="343">
        <f t="shared" ca="1" si="791"/>
        <v>0.04</v>
      </c>
      <c r="CA945" s="342">
        <f t="shared" ca="1" si="792"/>
        <v>0.04</v>
      </c>
      <c r="CB945" s="147">
        <f t="shared" si="793"/>
        <v>0.08</v>
      </c>
      <c r="CC945" s="148">
        <f t="shared" si="794"/>
        <v>0</v>
      </c>
      <c r="CD945" s="149">
        <f t="shared" ca="1" si="795"/>
        <v>0</v>
      </c>
      <c r="CE945" s="345">
        <f t="shared" ca="1" si="796"/>
        <v>0</v>
      </c>
      <c r="CF945" s="344">
        <f t="shared" ca="1" si="797"/>
        <v>-0.08</v>
      </c>
      <c r="CG945" s="343">
        <f t="shared" ca="1" si="798"/>
        <v>0.04</v>
      </c>
      <c r="CH945" s="342">
        <f t="shared" ca="1" si="799"/>
        <v>0.04</v>
      </c>
    </row>
    <row r="946" spans="2:86" s="303" customFormat="1" outlineLevel="1">
      <c r="B946" s="303" t="str">
        <f t="shared" ca="1" si="802"/>
        <v>EP4 LP-D0 LP-S0 LP-M4</v>
      </c>
      <c r="C946" s="346">
        <f t="shared" si="803"/>
        <v>4</v>
      </c>
      <c r="D946" s="346">
        <f t="shared" si="803"/>
        <v>0</v>
      </c>
      <c r="E946" s="346">
        <f t="shared" ca="1" si="803"/>
        <v>0</v>
      </c>
      <c r="F946" s="346">
        <f t="shared" ca="1" si="803"/>
        <v>0</v>
      </c>
      <c r="G946" s="346">
        <f t="shared" ca="1" si="803"/>
        <v>1</v>
      </c>
      <c r="H946" s="346">
        <f t="shared" ca="1" si="803"/>
        <v>3</v>
      </c>
      <c r="I946" s="346">
        <f t="shared" ca="1" si="803"/>
        <v>4</v>
      </c>
      <c r="BM946" s="303">
        <v>284</v>
      </c>
      <c r="BN946" s="147">
        <f t="shared" si="779"/>
        <v>0.08</v>
      </c>
      <c r="BO946" s="148">
        <f t="shared" si="780"/>
        <v>0</v>
      </c>
      <c r="BP946" s="149">
        <f t="shared" ca="1" si="781"/>
        <v>0</v>
      </c>
      <c r="BQ946" s="345">
        <f t="shared" ca="1" si="782"/>
        <v>0</v>
      </c>
      <c r="BR946" s="344">
        <f t="shared" ca="1" si="783"/>
        <v>-0.08</v>
      </c>
      <c r="BS946" s="343">
        <f t="shared" ca="1" si="784"/>
        <v>0.04</v>
      </c>
      <c r="BT946" s="342">
        <f t="shared" ca="1" si="785"/>
        <v>0.08</v>
      </c>
      <c r="BU946" s="147">
        <f t="shared" si="786"/>
        <v>0.08</v>
      </c>
      <c r="BV946" s="148">
        <f t="shared" si="787"/>
        <v>0</v>
      </c>
      <c r="BW946" s="149">
        <f t="shared" ca="1" si="788"/>
        <v>0</v>
      </c>
      <c r="BX946" s="345">
        <f t="shared" ca="1" si="789"/>
        <v>0</v>
      </c>
      <c r="BY946" s="344">
        <f t="shared" ca="1" si="790"/>
        <v>-0.08</v>
      </c>
      <c r="BZ946" s="343">
        <f t="shared" ca="1" si="791"/>
        <v>0.04</v>
      </c>
      <c r="CA946" s="342">
        <f t="shared" ca="1" si="792"/>
        <v>0.08</v>
      </c>
      <c r="CB946" s="147">
        <f t="shared" si="793"/>
        <v>0.08</v>
      </c>
      <c r="CC946" s="148">
        <f t="shared" si="794"/>
        <v>0</v>
      </c>
      <c r="CD946" s="149">
        <f t="shared" ca="1" si="795"/>
        <v>0</v>
      </c>
      <c r="CE946" s="345">
        <f t="shared" ca="1" si="796"/>
        <v>0</v>
      </c>
      <c r="CF946" s="344">
        <f t="shared" ca="1" si="797"/>
        <v>-0.08</v>
      </c>
      <c r="CG946" s="343">
        <f t="shared" ca="1" si="798"/>
        <v>0.04</v>
      </c>
      <c r="CH946" s="342">
        <f t="shared" ca="1" si="799"/>
        <v>0.08</v>
      </c>
    </row>
    <row r="947" spans="2:86" s="303" customFormat="1" outlineLevel="1">
      <c r="B947" s="303" t="str">
        <f t="shared" ca="1" si="802"/>
        <v>EP4 LP-D0 LP-S0 LP-M1</v>
      </c>
      <c r="C947" s="346">
        <f t="shared" si="803"/>
        <v>4</v>
      </c>
      <c r="D947" s="346">
        <f t="shared" si="803"/>
        <v>0</v>
      </c>
      <c r="E947" s="346">
        <f t="shared" ca="1" si="803"/>
        <v>0</v>
      </c>
      <c r="F947" s="346">
        <f t="shared" ca="1" si="803"/>
        <v>0</v>
      </c>
      <c r="G947" s="346">
        <f t="shared" ca="1" si="803"/>
        <v>1</v>
      </c>
      <c r="H947" s="346">
        <f t="shared" ca="1" si="803"/>
        <v>4</v>
      </c>
      <c r="I947" s="346">
        <f t="shared" ca="1" si="803"/>
        <v>1</v>
      </c>
      <c r="BM947" s="303">
        <v>285</v>
      </c>
      <c r="BN947" s="147">
        <f t="shared" si="779"/>
        <v>0.08</v>
      </c>
      <c r="BO947" s="148">
        <f t="shared" si="780"/>
        <v>0</v>
      </c>
      <c r="BP947" s="149">
        <f t="shared" ca="1" si="781"/>
        <v>0</v>
      </c>
      <c r="BQ947" s="345">
        <f t="shared" ca="1" si="782"/>
        <v>0</v>
      </c>
      <c r="BR947" s="344">
        <f t="shared" ca="1" si="783"/>
        <v>-0.08</v>
      </c>
      <c r="BS947" s="343">
        <f t="shared" ca="1" si="784"/>
        <v>0.08</v>
      </c>
      <c r="BT947" s="342">
        <f t="shared" ca="1" si="785"/>
        <v>-0.05</v>
      </c>
      <c r="BU947" s="147">
        <f t="shared" si="786"/>
        <v>0.08</v>
      </c>
      <c r="BV947" s="148">
        <f t="shared" si="787"/>
        <v>0</v>
      </c>
      <c r="BW947" s="149">
        <f t="shared" ca="1" si="788"/>
        <v>0</v>
      </c>
      <c r="BX947" s="345">
        <f t="shared" ca="1" si="789"/>
        <v>0</v>
      </c>
      <c r="BY947" s="344">
        <f t="shared" ca="1" si="790"/>
        <v>-0.08</v>
      </c>
      <c r="BZ947" s="343">
        <f t="shared" ca="1" si="791"/>
        <v>0.08</v>
      </c>
      <c r="CA947" s="342">
        <f t="shared" ca="1" si="792"/>
        <v>-0.05</v>
      </c>
      <c r="CB947" s="147">
        <f t="shared" si="793"/>
        <v>0.08</v>
      </c>
      <c r="CC947" s="148">
        <f t="shared" si="794"/>
        <v>0</v>
      </c>
      <c r="CD947" s="149">
        <f t="shared" ca="1" si="795"/>
        <v>0</v>
      </c>
      <c r="CE947" s="345">
        <f t="shared" ca="1" si="796"/>
        <v>0</v>
      </c>
      <c r="CF947" s="344">
        <f t="shared" ca="1" si="797"/>
        <v>-0.08</v>
      </c>
      <c r="CG947" s="343">
        <f t="shared" ca="1" si="798"/>
        <v>0.08</v>
      </c>
      <c r="CH947" s="342">
        <f t="shared" ca="1" si="799"/>
        <v>-0.05</v>
      </c>
    </row>
    <row r="948" spans="2:86" s="303" customFormat="1" outlineLevel="1">
      <c r="B948" s="303" t="str">
        <f t="shared" ca="1" si="802"/>
        <v>EP4 LP-D0 LP-S0 LP-M2</v>
      </c>
      <c r="C948" s="346">
        <f t="shared" si="803"/>
        <v>4</v>
      </c>
      <c r="D948" s="346">
        <f t="shared" si="803"/>
        <v>0</v>
      </c>
      <c r="E948" s="346">
        <f t="shared" ca="1" si="803"/>
        <v>0</v>
      </c>
      <c r="F948" s="346">
        <f t="shared" ca="1" si="803"/>
        <v>0</v>
      </c>
      <c r="G948" s="346">
        <f t="shared" ca="1" si="803"/>
        <v>1</v>
      </c>
      <c r="H948" s="346">
        <f t="shared" ca="1" si="803"/>
        <v>4</v>
      </c>
      <c r="I948" s="346">
        <f t="shared" ca="1" si="803"/>
        <v>2</v>
      </c>
      <c r="BM948" s="303">
        <v>286</v>
      </c>
      <c r="BN948" s="147">
        <f t="shared" si="779"/>
        <v>0.08</v>
      </c>
      <c r="BO948" s="148">
        <f t="shared" si="780"/>
        <v>0</v>
      </c>
      <c r="BP948" s="149">
        <f t="shared" ca="1" si="781"/>
        <v>0</v>
      </c>
      <c r="BQ948" s="345">
        <f t="shared" ca="1" si="782"/>
        <v>0</v>
      </c>
      <c r="BR948" s="344">
        <f t="shared" ca="1" si="783"/>
        <v>-0.08</v>
      </c>
      <c r="BS948" s="343">
        <f t="shared" ca="1" si="784"/>
        <v>0.08</v>
      </c>
      <c r="BT948" s="342">
        <f t="shared" ca="1" si="785"/>
        <v>0</v>
      </c>
      <c r="BU948" s="147">
        <f t="shared" si="786"/>
        <v>0.08</v>
      </c>
      <c r="BV948" s="148">
        <f t="shared" si="787"/>
        <v>0</v>
      </c>
      <c r="BW948" s="149">
        <f t="shared" ca="1" si="788"/>
        <v>0</v>
      </c>
      <c r="BX948" s="345">
        <f t="shared" ca="1" si="789"/>
        <v>0</v>
      </c>
      <c r="BY948" s="344">
        <f t="shared" ca="1" si="790"/>
        <v>-0.08</v>
      </c>
      <c r="BZ948" s="343">
        <f t="shared" ca="1" si="791"/>
        <v>0.08</v>
      </c>
      <c r="CA948" s="342">
        <f t="shared" ca="1" si="792"/>
        <v>0</v>
      </c>
      <c r="CB948" s="147">
        <f t="shared" si="793"/>
        <v>0.08</v>
      </c>
      <c r="CC948" s="148">
        <f t="shared" si="794"/>
        <v>0</v>
      </c>
      <c r="CD948" s="149">
        <f t="shared" ca="1" si="795"/>
        <v>0</v>
      </c>
      <c r="CE948" s="345">
        <f t="shared" ca="1" si="796"/>
        <v>0</v>
      </c>
      <c r="CF948" s="344">
        <f t="shared" ca="1" si="797"/>
        <v>-0.08</v>
      </c>
      <c r="CG948" s="343">
        <f t="shared" ca="1" si="798"/>
        <v>0.08</v>
      </c>
      <c r="CH948" s="342">
        <f t="shared" ca="1" si="799"/>
        <v>0</v>
      </c>
    </row>
    <row r="949" spans="2:86" s="303" customFormat="1" outlineLevel="1">
      <c r="B949" s="303" t="str">
        <f t="shared" ca="1" si="802"/>
        <v>EP4 LP-D0 LP-S0 LP-M3</v>
      </c>
      <c r="C949" s="346">
        <f t="shared" si="803"/>
        <v>4</v>
      </c>
      <c r="D949" s="346">
        <f t="shared" si="803"/>
        <v>0</v>
      </c>
      <c r="E949" s="346">
        <f t="shared" ca="1" si="803"/>
        <v>0</v>
      </c>
      <c r="F949" s="346">
        <f t="shared" ca="1" si="803"/>
        <v>0</v>
      </c>
      <c r="G949" s="346">
        <f t="shared" ca="1" si="803"/>
        <v>1</v>
      </c>
      <c r="H949" s="346">
        <f t="shared" ca="1" si="803"/>
        <v>4</v>
      </c>
      <c r="I949" s="346">
        <f t="shared" ca="1" si="803"/>
        <v>3</v>
      </c>
      <c r="BM949" s="303">
        <v>287</v>
      </c>
      <c r="BN949" s="147">
        <f t="shared" si="779"/>
        <v>0.08</v>
      </c>
      <c r="BO949" s="148">
        <f t="shared" si="780"/>
        <v>0</v>
      </c>
      <c r="BP949" s="149">
        <f t="shared" ca="1" si="781"/>
        <v>0</v>
      </c>
      <c r="BQ949" s="345">
        <f t="shared" ca="1" si="782"/>
        <v>0</v>
      </c>
      <c r="BR949" s="344">
        <f t="shared" ca="1" si="783"/>
        <v>-0.08</v>
      </c>
      <c r="BS949" s="343">
        <f t="shared" ca="1" si="784"/>
        <v>0.08</v>
      </c>
      <c r="BT949" s="342">
        <f t="shared" ca="1" si="785"/>
        <v>0.04</v>
      </c>
      <c r="BU949" s="147">
        <f t="shared" si="786"/>
        <v>0.08</v>
      </c>
      <c r="BV949" s="148">
        <f t="shared" si="787"/>
        <v>0</v>
      </c>
      <c r="BW949" s="149">
        <f t="shared" ca="1" si="788"/>
        <v>0</v>
      </c>
      <c r="BX949" s="345">
        <f t="shared" ca="1" si="789"/>
        <v>0</v>
      </c>
      <c r="BY949" s="344">
        <f t="shared" ca="1" si="790"/>
        <v>-0.08</v>
      </c>
      <c r="BZ949" s="343">
        <f t="shared" ca="1" si="791"/>
        <v>0.08</v>
      </c>
      <c r="CA949" s="342">
        <f t="shared" ca="1" si="792"/>
        <v>0.04</v>
      </c>
      <c r="CB949" s="147">
        <f t="shared" si="793"/>
        <v>0.08</v>
      </c>
      <c r="CC949" s="148">
        <f t="shared" si="794"/>
        <v>0</v>
      </c>
      <c r="CD949" s="149">
        <f t="shared" ca="1" si="795"/>
        <v>0</v>
      </c>
      <c r="CE949" s="345">
        <f t="shared" ca="1" si="796"/>
        <v>0</v>
      </c>
      <c r="CF949" s="344">
        <f t="shared" ca="1" si="797"/>
        <v>-0.08</v>
      </c>
      <c r="CG949" s="343">
        <f t="shared" ca="1" si="798"/>
        <v>0.08</v>
      </c>
      <c r="CH949" s="342">
        <f t="shared" ca="1" si="799"/>
        <v>0.04</v>
      </c>
    </row>
    <row r="950" spans="2:86" s="303" customFormat="1" outlineLevel="1">
      <c r="B950" s="303" t="str">
        <f t="shared" ca="1" si="802"/>
        <v>EP4 LP-D0 LP-S0 LP-M4</v>
      </c>
      <c r="C950" s="346">
        <f t="shared" si="803"/>
        <v>4</v>
      </c>
      <c r="D950" s="346">
        <f t="shared" si="803"/>
        <v>0</v>
      </c>
      <c r="E950" s="346">
        <f t="shared" ca="1" si="803"/>
        <v>0</v>
      </c>
      <c r="F950" s="346">
        <f t="shared" ca="1" si="803"/>
        <v>0</v>
      </c>
      <c r="G950" s="346">
        <f t="shared" ca="1" si="803"/>
        <v>1</v>
      </c>
      <c r="H950" s="346">
        <f t="shared" ca="1" si="803"/>
        <v>4</v>
      </c>
      <c r="I950" s="346">
        <f t="shared" ca="1" si="803"/>
        <v>4</v>
      </c>
      <c r="BM950" s="303">
        <v>288</v>
      </c>
      <c r="BN950" s="147">
        <f t="shared" si="779"/>
        <v>0.08</v>
      </c>
      <c r="BO950" s="148">
        <f t="shared" si="780"/>
        <v>0</v>
      </c>
      <c r="BP950" s="149">
        <f t="shared" ca="1" si="781"/>
        <v>0</v>
      </c>
      <c r="BQ950" s="345">
        <f t="shared" ca="1" si="782"/>
        <v>0</v>
      </c>
      <c r="BR950" s="344">
        <f t="shared" ca="1" si="783"/>
        <v>-0.08</v>
      </c>
      <c r="BS950" s="343">
        <f t="shared" ca="1" si="784"/>
        <v>0.08</v>
      </c>
      <c r="BT950" s="342">
        <f t="shared" ca="1" si="785"/>
        <v>0.08</v>
      </c>
      <c r="BU950" s="147">
        <f t="shared" si="786"/>
        <v>0.08</v>
      </c>
      <c r="BV950" s="148">
        <f t="shared" si="787"/>
        <v>0</v>
      </c>
      <c r="BW950" s="149">
        <f t="shared" ca="1" si="788"/>
        <v>0</v>
      </c>
      <c r="BX950" s="345">
        <f t="shared" ca="1" si="789"/>
        <v>0</v>
      </c>
      <c r="BY950" s="344">
        <f t="shared" ca="1" si="790"/>
        <v>-0.08</v>
      </c>
      <c r="BZ950" s="343">
        <f t="shared" ca="1" si="791"/>
        <v>0.08</v>
      </c>
      <c r="CA950" s="342">
        <f t="shared" ca="1" si="792"/>
        <v>0.08</v>
      </c>
      <c r="CB950" s="147">
        <f t="shared" si="793"/>
        <v>0.08</v>
      </c>
      <c r="CC950" s="148">
        <f t="shared" si="794"/>
        <v>0</v>
      </c>
      <c r="CD950" s="149">
        <f t="shared" ca="1" si="795"/>
        <v>0</v>
      </c>
      <c r="CE950" s="345">
        <f t="shared" ca="1" si="796"/>
        <v>0</v>
      </c>
      <c r="CF950" s="344">
        <f t="shared" ca="1" si="797"/>
        <v>-0.08</v>
      </c>
      <c r="CG950" s="343">
        <f t="shared" ca="1" si="798"/>
        <v>0.08</v>
      </c>
      <c r="CH950" s="342">
        <f t="shared" ca="1" si="799"/>
        <v>0.08</v>
      </c>
    </row>
    <row r="951" spans="2:86" s="303" customFormat="1" outlineLevel="1">
      <c r="B951" s="303" t="str">
        <f t="shared" ca="1" si="802"/>
        <v>EP4 LP-D0 LP-S0 LP-M1</v>
      </c>
      <c r="C951" s="346">
        <f t="shared" si="803"/>
        <v>4</v>
      </c>
      <c r="D951" s="346">
        <f t="shared" si="803"/>
        <v>0</v>
      </c>
      <c r="E951" s="346">
        <f t="shared" ca="1" si="803"/>
        <v>0</v>
      </c>
      <c r="F951" s="346">
        <f t="shared" ca="1" si="803"/>
        <v>0</v>
      </c>
      <c r="G951" s="346">
        <f t="shared" ca="1" si="803"/>
        <v>2</v>
      </c>
      <c r="H951" s="346">
        <f t="shared" ca="1" si="803"/>
        <v>1</v>
      </c>
      <c r="I951" s="346">
        <f t="shared" ca="1" si="803"/>
        <v>1</v>
      </c>
      <c r="BM951" s="303">
        <v>289</v>
      </c>
      <c r="BN951" s="147">
        <f t="shared" si="779"/>
        <v>0.08</v>
      </c>
      <c r="BO951" s="148">
        <f t="shared" si="780"/>
        <v>0</v>
      </c>
      <c r="BP951" s="149">
        <f t="shared" ca="1" si="781"/>
        <v>0</v>
      </c>
      <c r="BQ951" s="345">
        <f t="shared" ca="1" si="782"/>
        <v>0</v>
      </c>
      <c r="BR951" s="344">
        <f t="shared" ca="1" si="783"/>
        <v>-0.04</v>
      </c>
      <c r="BS951" s="343">
        <f t="shared" ca="1" si="784"/>
        <v>-0.05</v>
      </c>
      <c r="BT951" s="342">
        <f t="shared" ca="1" si="785"/>
        <v>-0.05</v>
      </c>
      <c r="BU951" s="147">
        <f t="shared" si="786"/>
        <v>0.08</v>
      </c>
      <c r="BV951" s="148">
        <f t="shared" si="787"/>
        <v>0</v>
      </c>
      <c r="BW951" s="149">
        <f t="shared" ca="1" si="788"/>
        <v>0</v>
      </c>
      <c r="BX951" s="345">
        <f t="shared" ca="1" si="789"/>
        <v>0</v>
      </c>
      <c r="BY951" s="344">
        <f t="shared" ca="1" si="790"/>
        <v>-0.04</v>
      </c>
      <c r="BZ951" s="343">
        <f t="shared" ca="1" si="791"/>
        <v>-0.05</v>
      </c>
      <c r="CA951" s="342">
        <f t="shared" ca="1" si="792"/>
        <v>-0.05</v>
      </c>
      <c r="CB951" s="147">
        <f t="shared" si="793"/>
        <v>0.08</v>
      </c>
      <c r="CC951" s="148">
        <f t="shared" si="794"/>
        <v>0</v>
      </c>
      <c r="CD951" s="149">
        <f t="shared" ca="1" si="795"/>
        <v>0</v>
      </c>
      <c r="CE951" s="345">
        <f t="shared" ca="1" si="796"/>
        <v>0</v>
      </c>
      <c r="CF951" s="344">
        <f t="shared" ca="1" si="797"/>
        <v>-0.04</v>
      </c>
      <c r="CG951" s="343">
        <f t="shared" ca="1" si="798"/>
        <v>-0.05</v>
      </c>
      <c r="CH951" s="342">
        <f t="shared" ca="1" si="799"/>
        <v>-0.05</v>
      </c>
    </row>
    <row r="952" spans="2:86" s="303" customFormat="1" outlineLevel="1">
      <c r="B952" s="303" t="str">
        <f t="shared" ca="1" si="802"/>
        <v>EP4 LP-D0 LP-S0 LP-M2</v>
      </c>
      <c r="C952" s="346">
        <f t="shared" si="803"/>
        <v>4</v>
      </c>
      <c r="D952" s="346">
        <f t="shared" si="803"/>
        <v>0</v>
      </c>
      <c r="E952" s="346">
        <f t="shared" ca="1" si="803"/>
        <v>0</v>
      </c>
      <c r="F952" s="346">
        <f t="shared" ca="1" si="803"/>
        <v>0</v>
      </c>
      <c r="G952" s="346">
        <f t="shared" ca="1" si="803"/>
        <v>2</v>
      </c>
      <c r="H952" s="346">
        <f t="shared" ca="1" si="803"/>
        <v>1</v>
      </c>
      <c r="I952" s="346">
        <f t="shared" ca="1" si="803"/>
        <v>2</v>
      </c>
      <c r="BM952" s="303">
        <v>290</v>
      </c>
      <c r="BN952" s="147">
        <f t="shared" si="779"/>
        <v>0.08</v>
      </c>
      <c r="BO952" s="148">
        <f t="shared" si="780"/>
        <v>0</v>
      </c>
      <c r="BP952" s="149">
        <f t="shared" ca="1" si="781"/>
        <v>0</v>
      </c>
      <c r="BQ952" s="345">
        <f t="shared" ca="1" si="782"/>
        <v>0</v>
      </c>
      <c r="BR952" s="344">
        <f t="shared" ca="1" si="783"/>
        <v>-0.04</v>
      </c>
      <c r="BS952" s="343">
        <f t="shared" ca="1" si="784"/>
        <v>-0.05</v>
      </c>
      <c r="BT952" s="342">
        <f t="shared" ca="1" si="785"/>
        <v>0</v>
      </c>
      <c r="BU952" s="147">
        <f t="shared" si="786"/>
        <v>0.08</v>
      </c>
      <c r="BV952" s="148">
        <f t="shared" si="787"/>
        <v>0</v>
      </c>
      <c r="BW952" s="149">
        <f t="shared" ca="1" si="788"/>
        <v>0</v>
      </c>
      <c r="BX952" s="345">
        <f t="shared" ca="1" si="789"/>
        <v>0</v>
      </c>
      <c r="BY952" s="344">
        <f t="shared" ca="1" si="790"/>
        <v>-0.04</v>
      </c>
      <c r="BZ952" s="343">
        <f t="shared" ca="1" si="791"/>
        <v>-0.05</v>
      </c>
      <c r="CA952" s="342">
        <f t="shared" ca="1" si="792"/>
        <v>0</v>
      </c>
      <c r="CB952" s="147">
        <f t="shared" si="793"/>
        <v>0.08</v>
      </c>
      <c r="CC952" s="148">
        <f t="shared" si="794"/>
        <v>0</v>
      </c>
      <c r="CD952" s="149">
        <f t="shared" ca="1" si="795"/>
        <v>0</v>
      </c>
      <c r="CE952" s="345">
        <f t="shared" ca="1" si="796"/>
        <v>0</v>
      </c>
      <c r="CF952" s="344">
        <f t="shared" ca="1" si="797"/>
        <v>-0.04</v>
      </c>
      <c r="CG952" s="343">
        <f t="shared" ca="1" si="798"/>
        <v>-0.05</v>
      </c>
      <c r="CH952" s="342">
        <f t="shared" ca="1" si="799"/>
        <v>0</v>
      </c>
    </row>
    <row r="953" spans="2:86" s="303" customFormat="1" outlineLevel="1">
      <c r="B953" s="303" t="str">
        <f t="shared" ca="1" si="802"/>
        <v>EP4 LP-D0 LP-S0 LP-M3</v>
      </c>
      <c r="C953" s="346">
        <f t="shared" ref="C953:I962" si="804">C553</f>
        <v>4</v>
      </c>
      <c r="D953" s="346">
        <f t="shared" si="804"/>
        <v>0</v>
      </c>
      <c r="E953" s="346">
        <f t="shared" ca="1" si="804"/>
        <v>0</v>
      </c>
      <c r="F953" s="346">
        <f t="shared" ca="1" si="804"/>
        <v>0</v>
      </c>
      <c r="G953" s="346">
        <f t="shared" ca="1" si="804"/>
        <v>2</v>
      </c>
      <c r="H953" s="346">
        <f t="shared" ca="1" si="804"/>
        <v>1</v>
      </c>
      <c r="I953" s="346">
        <f t="shared" ca="1" si="804"/>
        <v>3</v>
      </c>
      <c r="BM953" s="303">
        <v>291</v>
      </c>
      <c r="BN953" s="147">
        <f t="shared" si="779"/>
        <v>0.08</v>
      </c>
      <c r="BO953" s="148">
        <f t="shared" si="780"/>
        <v>0</v>
      </c>
      <c r="BP953" s="149">
        <f t="shared" ca="1" si="781"/>
        <v>0</v>
      </c>
      <c r="BQ953" s="345">
        <f t="shared" ca="1" si="782"/>
        <v>0</v>
      </c>
      <c r="BR953" s="344">
        <f t="shared" ca="1" si="783"/>
        <v>-0.04</v>
      </c>
      <c r="BS953" s="343">
        <f t="shared" ca="1" si="784"/>
        <v>-0.05</v>
      </c>
      <c r="BT953" s="342">
        <f t="shared" ca="1" si="785"/>
        <v>0.04</v>
      </c>
      <c r="BU953" s="147">
        <f t="shared" si="786"/>
        <v>0.08</v>
      </c>
      <c r="BV953" s="148">
        <f t="shared" si="787"/>
        <v>0</v>
      </c>
      <c r="BW953" s="149">
        <f t="shared" ca="1" si="788"/>
        <v>0</v>
      </c>
      <c r="BX953" s="345">
        <f t="shared" ca="1" si="789"/>
        <v>0</v>
      </c>
      <c r="BY953" s="344">
        <f t="shared" ca="1" si="790"/>
        <v>-0.04</v>
      </c>
      <c r="BZ953" s="343">
        <f t="shared" ca="1" si="791"/>
        <v>-0.05</v>
      </c>
      <c r="CA953" s="342">
        <f t="shared" ca="1" si="792"/>
        <v>0.04</v>
      </c>
      <c r="CB953" s="147">
        <f t="shared" si="793"/>
        <v>0.08</v>
      </c>
      <c r="CC953" s="148">
        <f t="shared" si="794"/>
        <v>0</v>
      </c>
      <c r="CD953" s="149">
        <f t="shared" ca="1" si="795"/>
        <v>0</v>
      </c>
      <c r="CE953" s="345">
        <f t="shared" ca="1" si="796"/>
        <v>0</v>
      </c>
      <c r="CF953" s="344">
        <f t="shared" ca="1" si="797"/>
        <v>-0.04</v>
      </c>
      <c r="CG953" s="343">
        <f t="shared" ca="1" si="798"/>
        <v>-0.05</v>
      </c>
      <c r="CH953" s="342">
        <f t="shared" ca="1" si="799"/>
        <v>0.04</v>
      </c>
    </row>
    <row r="954" spans="2:86" s="303" customFormat="1" outlineLevel="1">
      <c r="B954" s="303" t="str">
        <f t="shared" ca="1" si="802"/>
        <v>EP4 LP-D0 LP-S0 LP-M4</v>
      </c>
      <c r="C954" s="346">
        <f t="shared" si="804"/>
        <v>4</v>
      </c>
      <c r="D954" s="346">
        <f t="shared" si="804"/>
        <v>0</v>
      </c>
      <c r="E954" s="346">
        <f t="shared" ca="1" si="804"/>
        <v>0</v>
      </c>
      <c r="F954" s="346">
        <f t="shared" ca="1" si="804"/>
        <v>0</v>
      </c>
      <c r="G954" s="346">
        <f t="shared" ca="1" si="804"/>
        <v>2</v>
      </c>
      <c r="H954" s="346">
        <f t="shared" ca="1" si="804"/>
        <v>1</v>
      </c>
      <c r="I954" s="346">
        <f t="shared" ca="1" si="804"/>
        <v>4</v>
      </c>
      <c r="BM954" s="303">
        <v>292</v>
      </c>
      <c r="BN954" s="147">
        <f t="shared" si="779"/>
        <v>0.08</v>
      </c>
      <c r="BO954" s="148">
        <f t="shared" si="780"/>
        <v>0</v>
      </c>
      <c r="BP954" s="149">
        <f t="shared" ca="1" si="781"/>
        <v>0</v>
      </c>
      <c r="BQ954" s="345">
        <f t="shared" ca="1" si="782"/>
        <v>0</v>
      </c>
      <c r="BR954" s="344">
        <f t="shared" ca="1" si="783"/>
        <v>-0.04</v>
      </c>
      <c r="BS954" s="343">
        <f t="shared" ca="1" si="784"/>
        <v>-0.05</v>
      </c>
      <c r="BT954" s="342">
        <f t="shared" ca="1" si="785"/>
        <v>0.08</v>
      </c>
      <c r="BU954" s="147">
        <f t="shared" si="786"/>
        <v>0.08</v>
      </c>
      <c r="BV954" s="148">
        <f t="shared" si="787"/>
        <v>0</v>
      </c>
      <c r="BW954" s="149">
        <f t="shared" ca="1" si="788"/>
        <v>0</v>
      </c>
      <c r="BX954" s="345">
        <f t="shared" ca="1" si="789"/>
        <v>0</v>
      </c>
      <c r="BY954" s="344">
        <f t="shared" ca="1" si="790"/>
        <v>-0.04</v>
      </c>
      <c r="BZ954" s="343">
        <f t="shared" ca="1" si="791"/>
        <v>-0.05</v>
      </c>
      <c r="CA954" s="342">
        <f t="shared" ca="1" si="792"/>
        <v>0.08</v>
      </c>
      <c r="CB954" s="147">
        <f t="shared" si="793"/>
        <v>0.08</v>
      </c>
      <c r="CC954" s="148">
        <f t="shared" si="794"/>
        <v>0</v>
      </c>
      <c r="CD954" s="149">
        <f t="shared" ca="1" si="795"/>
        <v>0</v>
      </c>
      <c r="CE954" s="345">
        <f t="shared" ca="1" si="796"/>
        <v>0</v>
      </c>
      <c r="CF954" s="344">
        <f t="shared" ca="1" si="797"/>
        <v>-0.04</v>
      </c>
      <c r="CG954" s="343">
        <f t="shared" ca="1" si="798"/>
        <v>-0.05</v>
      </c>
      <c r="CH954" s="342">
        <f t="shared" ca="1" si="799"/>
        <v>0.08</v>
      </c>
    </row>
    <row r="955" spans="2:86" s="303" customFormat="1" outlineLevel="1">
      <c r="B955" s="303" t="str">
        <f t="shared" ca="1" si="802"/>
        <v>EP4 LP-D0 LP-S0 LP-M1</v>
      </c>
      <c r="C955" s="346">
        <f t="shared" si="804"/>
        <v>4</v>
      </c>
      <c r="D955" s="346">
        <f t="shared" si="804"/>
        <v>0</v>
      </c>
      <c r="E955" s="346">
        <f t="shared" ca="1" si="804"/>
        <v>0</v>
      </c>
      <c r="F955" s="346">
        <f t="shared" ca="1" si="804"/>
        <v>0</v>
      </c>
      <c r="G955" s="346">
        <f t="shared" ca="1" si="804"/>
        <v>2</v>
      </c>
      <c r="H955" s="346">
        <f t="shared" ca="1" si="804"/>
        <v>2</v>
      </c>
      <c r="I955" s="346">
        <f t="shared" ca="1" si="804"/>
        <v>1</v>
      </c>
      <c r="BM955" s="303">
        <v>293</v>
      </c>
      <c r="BN955" s="147">
        <f t="shared" si="779"/>
        <v>0.08</v>
      </c>
      <c r="BO955" s="148">
        <f t="shared" si="780"/>
        <v>0</v>
      </c>
      <c r="BP955" s="149">
        <f t="shared" ca="1" si="781"/>
        <v>0</v>
      </c>
      <c r="BQ955" s="345">
        <f t="shared" ca="1" si="782"/>
        <v>0</v>
      </c>
      <c r="BR955" s="344">
        <f t="shared" ca="1" si="783"/>
        <v>-0.04</v>
      </c>
      <c r="BS955" s="343">
        <f t="shared" ca="1" si="784"/>
        <v>0</v>
      </c>
      <c r="BT955" s="342">
        <f t="shared" ca="1" si="785"/>
        <v>-0.05</v>
      </c>
      <c r="BU955" s="147">
        <f t="shared" si="786"/>
        <v>0.08</v>
      </c>
      <c r="BV955" s="148">
        <f t="shared" si="787"/>
        <v>0</v>
      </c>
      <c r="BW955" s="149">
        <f t="shared" ca="1" si="788"/>
        <v>0</v>
      </c>
      <c r="BX955" s="345">
        <f t="shared" ca="1" si="789"/>
        <v>0</v>
      </c>
      <c r="BY955" s="344">
        <f t="shared" ca="1" si="790"/>
        <v>-0.04</v>
      </c>
      <c r="BZ955" s="343">
        <f t="shared" ca="1" si="791"/>
        <v>0</v>
      </c>
      <c r="CA955" s="342">
        <f t="shared" ca="1" si="792"/>
        <v>-0.05</v>
      </c>
      <c r="CB955" s="147">
        <f t="shared" si="793"/>
        <v>0.08</v>
      </c>
      <c r="CC955" s="148">
        <f t="shared" si="794"/>
        <v>0</v>
      </c>
      <c r="CD955" s="149">
        <f t="shared" ca="1" si="795"/>
        <v>0</v>
      </c>
      <c r="CE955" s="345">
        <f t="shared" ca="1" si="796"/>
        <v>0</v>
      </c>
      <c r="CF955" s="344">
        <f t="shared" ca="1" si="797"/>
        <v>-0.04</v>
      </c>
      <c r="CG955" s="343">
        <f t="shared" ca="1" si="798"/>
        <v>0</v>
      </c>
      <c r="CH955" s="342">
        <f t="shared" ca="1" si="799"/>
        <v>-0.05</v>
      </c>
    </row>
    <row r="956" spans="2:86" s="303" customFormat="1" outlineLevel="1">
      <c r="B956" s="303" t="str">
        <f t="shared" ca="1" si="802"/>
        <v>EP4 LP-D0 LP-S0 LP-M2</v>
      </c>
      <c r="C956" s="346">
        <f t="shared" si="804"/>
        <v>4</v>
      </c>
      <c r="D956" s="346">
        <f t="shared" si="804"/>
        <v>0</v>
      </c>
      <c r="E956" s="346">
        <f t="shared" ca="1" si="804"/>
        <v>0</v>
      </c>
      <c r="F956" s="346">
        <f t="shared" ca="1" si="804"/>
        <v>0</v>
      </c>
      <c r="G956" s="346">
        <f t="shared" ca="1" si="804"/>
        <v>2</v>
      </c>
      <c r="H956" s="346">
        <f t="shared" ca="1" si="804"/>
        <v>2</v>
      </c>
      <c r="I956" s="346">
        <f t="shared" ca="1" si="804"/>
        <v>2</v>
      </c>
      <c r="BM956" s="303">
        <v>294</v>
      </c>
      <c r="BN956" s="147">
        <f t="shared" si="779"/>
        <v>0.08</v>
      </c>
      <c r="BO956" s="148">
        <f t="shared" si="780"/>
        <v>0</v>
      </c>
      <c r="BP956" s="149">
        <f t="shared" ca="1" si="781"/>
        <v>0</v>
      </c>
      <c r="BQ956" s="345">
        <f t="shared" ca="1" si="782"/>
        <v>0</v>
      </c>
      <c r="BR956" s="344">
        <f t="shared" ca="1" si="783"/>
        <v>-0.04</v>
      </c>
      <c r="BS956" s="343">
        <f t="shared" ca="1" si="784"/>
        <v>0</v>
      </c>
      <c r="BT956" s="342">
        <f t="shared" ca="1" si="785"/>
        <v>0</v>
      </c>
      <c r="BU956" s="147">
        <f t="shared" si="786"/>
        <v>0.08</v>
      </c>
      <c r="BV956" s="148">
        <f t="shared" si="787"/>
        <v>0</v>
      </c>
      <c r="BW956" s="149">
        <f t="shared" ca="1" si="788"/>
        <v>0</v>
      </c>
      <c r="BX956" s="345">
        <f t="shared" ca="1" si="789"/>
        <v>0</v>
      </c>
      <c r="BY956" s="344">
        <f t="shared" ca="1" si="790"/>
        <v>-0.04</v>
      </c>
      <c r="BZ956" s="343">
        <f t="shared" ca="1" si="791"/>
        <v>0</v>
      </c>
      <c r="CA956" s="342">
        <f t="shared" ca="1" si="792"/>
        <v>0</v>
      </c>
      <c r="CB956" s="147">
        <f t="shared" si="793"/>
        <v>0.08</v>
      </c>
      <c r="CC956" s="148">
        <f t="shared" si="794"/>
        <v>0</v>
      </c>
      <c r="CD956" s="149">
        <f t="shared" ca="1" si="795"/>
        <v>0</v>
      </c>
      <c r="CE956" s="345">
        <f t="shared" ca="1" si="796"/>
        <v>0</v>
      </c>
      <c r="CF956" s="344">
        <f t="shared" ca="1" si="797"/>
        <v>-0.04</v>
      </c>
      <c r="CG956" s="343">
        <f t="shared" ca="1" si="798"/>
        <v>0</v>
      </c>
      <c r="CH956" s="342">
        <f t="shared" ca="1" si="799"/>
        <v>0</v>
      </c>
    </row>
    <row r="957" spans="2:86" s="303" customFormat="1" outlineLevel="1">
      <c r="B957" s="303" t="str">
        <f t="shared" ca="1" si="802"/>
        <v>EP4 LP-D0 LP-S0 LP-M3</v>
      </c>
      <c r="C957" s="346">
        <f t="shared" si="804"/>
        <v>4</v>
      </c>
      <c r="D957" s="346">
        <f t="shared" si="804"/>
        <v>0</v>
      </c>
      <c r="E957" s="346">
        <f t="shared" ca="1" si="804"/>
        <v>0</v>
      </c>
      <c r="F957" s="346">
        <f t="shared" ca="1" si="804"/>
        <v>0</v>
      </c>
      <c r="G957" s="346">
        <f t="shared" ca="1" si="804"/>
        <v>2</v>
      </c>
      <c r="H957" s="346">
        <f t="shared" ca="1" si="804"/>
        <v>2</v>
      </c>
      <c r="I957" s="346">
        <f t="shared" ca="1" si="804"/>
        <v>3</v>
      </c>
      <c r="BM957" s="303">
        <v>295</v>
      </c>
      <c r="BN957" s="147">
        <f t="shared" si="779"/>
        <v>0.08</v>
      </c>
      <c r="BO957" s="148">
        <f t="shared" si="780"/>
        <v>0</v>
      </c>
      <c r="BP957" s="149">
        <f t="shared" ca="1" si="781"/>
        <v>0</v>
      </c>
      <c r="BQ957" s="345">
        <f t="shared" ca="1" si="782"/>
        <v>0</v>
      </c>
      <c r="BR957" s="344">
        <f t="shared" ca="1" si="783"/>
        <v>-0.04</v>
      </c>
      <c r="BS957" s="343">
        <f t="shared" ca="1" si="784"/>
        <v>0</v>
      </c>
      <c r="BT957" s="342">
        <f t="shared" ca="1" si="785"/>
        <v>0.04</v>
      </c>
      <c r="BU957" s="147">
        <f t="shared" si="786"/>
        <v>0.08</v>
      </c>
      <c r="BV957" s="148">
        <f t="shared" si="787"/>
        <v>0</v>
      </c>
      <c r="BW957" s="149">
        <f t="shared" ca="1" si="788"/>
        <v>0</v>
      </c>
      <c r="BX957" s="345">
        <f t="shared" ca="1" si="789"/>
        <v>0</v>
      </c>
      <c r="BY957" s="344">
        <f t="shared" ca="1" si="790"/>
        <v>-0.04</v>
      </c>
      <c r="BZ957" s="343">
        <f t="shared" ca="1" si="791"/>
        <v>0</v>
      </c>
      <c r="CA957" s="342">
        <f t="shared" ca="1" si="792"/>
        <v>0.04</v>
      </c>
      <c r="CB957" s="147">
        <f t="shared" si="793"/>
        <v>0.08</v>
      </c>
      <c r="CC957" s="148">
        <f t="shared" si="794"/>
        <v>0</v>
      </c>
      <c r="CD957" s="149">
        <f t="shared" ca="1" si="795"/>
        <v>0</v>
      </c>
      <c r="CE957" s="345">
        <f t="shared" ca="1" si="796"/>
        <v>0</v>
      </c>
      <c r="CF957" s="344">
        <f t="shared" ca="1" si="797"/>
        <v>-0.04</v>
      </c>
      <c r="CG957" s="343">
        <f t="shared" ca="1" si="798"/>
        <v>0</v>
      </c>
      <c r="CH957" s="342">
        <f t="shared" ca="1" si="799"/>
        <v>0.04</v>
      </c>
    </row>
    <row r="958" spans="2:86" s="303" customFormat="1" outlineLevel="1">
      <c r="B958" s="303" t="str">
        <f t="shared" ca="1" si="802"/>
        <v>EP4 LP-D0 LP-S0 LP-M4</v>
      </c>
      <c r="C958" s="346">
        <f t="shared" si="804"/>
        <v>4</v>
      </c>
      <c r="D958" s="346">
        <f t="shared" si="804"/>
        <v>0</v>
      </c>
      <c r="E958" s="346">
        <f t="shared" ca="1" si="804"/>
        <v>0</v>
      </c>
      <c r="F958" s="346">
        <f t="shared" ca="1" si="804"/>
        <v>0</v>
      </c>
      <c r="G958" s="346">
        <f t="shared" ca="1" si="804"/>
        <v>2</v>
      </c>
      <c r="H958" s="346">
        <f t="shared" ca="1" si="804"/>
        <v>2</v>
      </c>
      <c r="I958" s="346">
        <f t="shared" ca="1" si="804"/>
        <v>4</v>
      </c>
      <c r="BM958" s="303">
        <v>296</v>
      </c>
      <c r="BN958" s="147">
        <f t="shared" si="779"/>
        <v>0.08</v>
      </c>
      <c r="BO958" s="148">
        <f t="shared" si="780"/>
        <v>0</v>
      </c>
      <c r="BP958" s="149">
        <f t="shared" ca="1" si="781"/>
        <v>0</v>
      </c>
      <c r="BQ958" s="345">
        <f t="shared" ca="1" si="782"/>
        <v>0</v>
      </c>
      <c r="BR958" s="344">
        <f t="shared" ca="1" si="783"/>
        <v>-0.04</v>
      </c>
      <c r="BS958" s="343">
        <f t="shared" ca="1" si="784"/>
        <v>0</v>
      </c>
      <c r="BT958" s="342">
        <f t="shared" ca="1" si="785"/>
        <v>0.08</v>
      </c>
      <c r="BU958" s="147">
        <f t="shared" si="786"/>
        <v>0.08</v>
      </c>
      <c r="BV958" s="148">
        <f t="shared" si="787"/>
        <v>0</v>
      </c>
      <c r="BW958" s="149">
        <f t="shared" ca="1" si="788"/>
        <v>0</v>
      </c>
      <c r="BX958" s="345">
        <f t="shared" ca="1" si="789"/>
        <v>0</v>
      </c>
      <c r="BY958" s="344">
        <f t="shared" ca="1" si="790"/>
        <v>-0.04</v>
      </c>
      <c r="BZ958" s="343">
        <f t="shared" ca="1" si="791"/>
        <v>0</v>
      </c>
      <c r="CA958" s="342">
        <f t="shared" ca="1" si="792"/>
        <v>0.08</v>
      </c>
      <c r="CB958" s="147">
        <f t="shared" si="793"/>
        <v>0.08</v>
      </c>
      <c r="CC958" s="148">
        <f t="shared" si="794"/>
        <v>0</v>
      </c>
      <c r="CD958" s="149">
        <f t="shared" ca="1" si="795"/>
        <v>0</v>
      </c>
      <c r="CE958" s="345">
        <f t="shared" ca="1" si="796"/>
        <v>0</v>
      </c>
      <c r="CF958" s="344">
        <f t="shared" ca="1" si="797"/>
        <v>-0.04</v>
      </c>
      <c r="CG958" s="343">
        <f t="shared" ca="1" si="798"/>
        <v>0</v>
      </c>
      <c r="CH958" s="342">
        <f t="shared" ca="1" si="799"/>
        <v>0.08</v>
      </c>
    </row>
    <row r="959" spans="2:86" s="303" customFormat="1" outlineLevel="1">
      <c r="B959" s="303" t="str">
        <f t="shared" ca="1" si="802"/>
        <v>EP4 LP-D0 LP-S0 LP-M1</v>
      </c>
      <c r="C959" s="346">
        <f t="shared" si="804"/>
        <v>4</v>
      </c>
      <c r="D959" s="346">
        <f t="shared" si="804"/>
        <v>0</v>
      </c>
      <c r="E959" s="346">
        <f t="shared" ca="1" si="804"/>
        <v>0</v>
      </c>
      <c r="F959" s="346">
        <f t="shared" ca="1" si="804"/>
        <v>0</v>
      </c>
      <c r="G959" s="346">
        <f t="shared" ca="1" si="804"/>
        <v>2</v>
      </c>
      <c r="H959" s="346">
        <f t="shared" ca="1" si="804"/>
        <v>3</v>
      </c>
      <c r="I959" s="346">
        <f t="shared" ca="1" si="804"/>
        <v>1</v>
      </c>
      <c r="BM959" s="303">
        <v>297</v>
      </c>
      <c r="BN959" s="147">
        <f t="shared" si="779"/>
        <v>0.08</v>
      </c>
      <c r="BO959" s="148">
        <f t="shared" si="780"/>
        <v>0</v>
      </c>
      <c r="BP959" s="149">
        <f t="shared" ca="1" si="781"/>
        <v>0</v>
      </c>
      <c r="BQ959" s="345">
        <f t="shared" ca="1" si="782"/>
        <v>0</v>
      </c>
      <c r="BR959" s="344">
        <f t="shared" ca="1" si="783"/>
        <v>-0.04</v>
      </c>
      <c r="BS959" s="343">
        <f t="shared" ca="1" si="784"/>
        <v>0.04</v>
      </c>
      <c r="BT959" s="342">
        <f t="shared" ca="1" si="785"/>
        <v>-0.05</v>
      </c>
      <c r="BU959" s="147">
        <f t="shared" si="786"/>
        <v>0.08</v>
      </c>
      <c r="BV959" s="148">
        <f t="shared" si="787"/>
        <v>0</v>
      </c>
      <c r="BW959" s="149">
        <f t="shared" ca="1" si="788"/>
        <v>0</v>
      </c>
      <c r="BX959" s="345">
        <f t="shared" ca="1" si="789"/>
        <v>0</v>
      </c>
      <c r="BY959" s="344">
        <f t="shared" ca="1" si="790"/>
        <v>-0.04</v>
      </c>
      <c r="BZ959" s="343">
        <f t="shared" ca="1" si="791"/>
        <v>0.04</v>
      </c>
      <c r="CA959" s="342">
        <f t="shared" ca="1" si="792"/>
        <v>-0.05</v>
      </c>
      <c r="CB959" s="147">
        <f t="shared" si="793"/>
        <v>0.08</v>
      </c>
      <c r="CC959" s="148">
        <f t="shared" si="794"/>
        <v>0</v>
      </c>
      <c r="CD959" s="149">
        <f t="shared" ca="1" si="795"/>
        <v>0</v>
      </c>
      <c r="CE959" s="345">
        <f t="shared" ca="1" si="796"/>
        <v>0</v>
      </c>
      <c r="CF959" s="344">
        <f t="shared" ca="1" si="797"/>
        <v>-0.04</v>
      </c>
      <c r="CG959" s="343">
        <f t="shared" ca="1" si="798"/>
        <v>0.04</v>
      </c>
      <c r="CH959" s="342">
        <f t="shared" ca="1" si="799"/>
        <v>-0.05</v>
      </c>
    </row>
    <row r="960" spans="2:86" s="303" customFormat="1" outlineLevel="1">
      <c r="B960" s="303" t="str">
        <f t="shared" ca="1" si="802"/>
        <v>EP4 LP-D0 LP-S0 LP-M2</v>
      </c>
      <c r="C960" s="346">
        <f t="shared" si="804"/>
        <v>4</v>
      </c>
      <c r="D960" s="346">
        <f t="shared" si="804"/>
        <v>0</v>
      </c>
      <c r="E960" s="346">
        <f t="shared" ca="1" si="804"/>
        <v>0</v>
      </c>
      <c r="F960" s="346">
        <f t="shared" ca="1" si="804"/>
        <v>0</v>
      </c>
      <c r="G960" s="346">
        <f t="shared" ca="1" si="804"/>
        <v>2</v>
      </c>
      <c r="H960" s="346">
        <f t="shared" ca="1" si="804"/>
        <v>3</v>
      </c>
      <c r="I960" s="346">
        <f t="shared" ca="1" si="804"/>
        <v>2</v>
      </c>
      <c r="BM960" s="303">
        <v>298</v>
      </c>
      <c r="BN960" s="147">
        <f t="shared" si="779"/>
        <v>0.08</v>
      </c>
      <c r="BO960" s="148">
        <f t="shared" si="780"/>
        <v>0</v>
      </c>
      <c r="BP960" s="149">
        <f t="shared" ca="1" si="781"/>
        <v>0</v>
      </c>
      <c r="BQ960" s="345">
        <f t="shared" ca="1" si="782"/>
        <v>0</v>
      </c>
      <c r="BR960" s="344">
        <f t="shared" ca="1" si="783"/>
        <v>-0.04</v>
      </c>
      <c r="BS960" s="343">
        <f t="shared" ca="1" si="784"/>
        <v>0.04</v>
      </c>
      <c r="BT960" s="342">
        <f t="shared" ca="1" si="785"/>
        <v>0</v>
      </c>
      <c r="BU960" s="147">
        <f t="shared" si="786"/>
        <v>0.08</v>
      </c>
      <c r="BV960" s="148">
        <f t="shared" si="787"/>
        <v>0</v>
      </c>
      <c r="BW960" s="149">
        <f t="shared" ca="1" si="788"/>
        <v>0</v>
      </c>
      <c r="BX960" s="345">
        <f t="shared" ca="1" si="789"/>
        <v>0</v>
      </c>
      <c r="BY960" s="344">
        <f t="shared" ca="1" si="790"/>
        <v>-0.04</v>
      </c>
      <c r="BZ960" s="343">
        <f t="shared" ca="1" si="791"/>
        <v>0.04</v>
      </c>
      <c r="CA960" s="342">
        <f t="shared" ca="1" si="792"/>
        <v>0</v>
      </c>
      <c r="CB960" s="147">
        <f t="shared" si="793"/>
        <v>0.08</v>
      </c>
      <c r="CC960" s="148">
        <f t="shared" si="794"/>
        <v>0</v>
      </c>
      <c r="CD960" s="149">
        <f t="shared" ca="1" si="795"/>
        <v>0</v>
      </c>
      <c r="CE960" s="345">
        <f t="shared" ca="1" si="796"/>
        <v>0</v>
      </c>
      <c r="CF960" s="344">
        <f t="shared" ca="1" si="797"/>
        <v>-0.04</v>
      </c>
      <c r="CG960" s="343">
        <f t="shared" ca="1" si="798"/>
        <v>0.04</v>
      </c>
      <c r="CH960" s="342">
        <f t="shared" ca="1" si="799"/>
        <v>0</v>
      </c>
    </row>
    <row r="961" spans="2:86" s="303" customFormat="1" outlineLevel="1">
      <c r="B961" s="303" t="str">
        <f t="shared" ca="1" si="802"/>
        <v>EP4 LP-D0 LP-S0 LP-M3</v>
      </c>
      <c r="C961" s="346">
        <f t="shared" si="804"/>
        <v>4</v>
      </c>
      <c r="D961" s="346">
        <f t="shared" si="804"/>
        <v>0</v>
      </c>
      <c r="E961" s="346">
        <f t="shared" ca="1" si="804"/>
        <v>0</v>
      </c>
      <c r="F961" s="346">
        <f t="shared" ca="1" si="804"/>
        <v>0</v>
      </c>
      <c r="G961" s="346">
        <f t="shared" ca="1" si="804"/>
        <v>2</v>
      </c>
      <c r="H961" s="346">
        <f t="shared" ca="1" si="804"/>
        <v>3</v>
      </c>
      <c r="I961" s="346">
        <f t="shared" ca="1" si="804"/>
        <v>3</v>
      </c>
      <c r="BM961" s="303">
        <v>299</v>
      </c>
      <c r="BN961" s="147">
        <f t="shared" si="779"/>
        <v>0.08</v>
      </c>
      <c r="BO961" s="148">
        <f t="shared" si="780"/>
        <v>0</v>
      </c>
      <c r="BP961" s="149">
        <f t="shared" ca="1" si="781"/>
        <v>0</v>
      </c>
      <c r="BQ961" s="345">
        <f t="shared" ca="1" si="782"/>
        <v>0</v>
      </c>
      <c r="BR961" s="344">
        <f t="shared" ca="1" si="783"/>
        <v>-0.04</v>
      </c>
      <c r="BS961" s="343">
        <f t="shared" ca="1" si="784"/>
        <v>0.04</v>
      </c>
      <c r="BT961" s="342">
        <f t="shared" ca="1" si="785"/>
        <v>0.04</v>
      </c>
      <c r="BU961" s="147">
        <f t="shared" si="786"/>
        <v>0.08</v>
      </c>
      <c r="BV961" s="148">
        <f t="shared" si="787"/>
        <v>0</v>
      </c>
      <c r="BW961" s="149">
        <f t="shared" ca="1" si="788"/>
        <v>0</v>
      </c>
      <c r="BX961" s="345">
        <f t="shared" ca="1" si="789"/>
        <v>0</v>
      </c>
      <c r="BY961" s="344">
        <f t="shared" ca="1" si="790"/>
        <v>-0.04</v>
      </c>
      <c r="BZ961" s="343">
        <f t="shared" ca="1" si="791"/>
        <v>0.04</v>
      </c>
      <c r="CA961" s="342">
        <f t="shared" ca="1" si="792"/>
        <v>0.04</v>
      </c>
      <c r="CB961" s="147">
        <f t="shared" si="793"/>
        <v>0.08</v>
      </c>
      <c r="CC961" s="148">
        <f t="shared" si="794"/>
        <v>0</v>
      </c>
      <c r="CD961" s="149">
        <f t="shared" ca="1" si="795"/>
        <v>0</v>
      </c>
      <c r="CE961" s="345">
        <f t="shared" ca="1" si="796"/>
        <v>0</v>
      </c>
      <c r="CF961" s="344">
        <f t="shared" ca="1" si="797"/>
        <v>-0.04</v>
      </c>
      <c r="CG961" s="343">
        <f t="shared" ca="1" si="798"/>
        <v>0.04</v>
      </c>
      <c r="CH961" s="342">
        <f t="shared" ca="1" si="799"/>
        <v>0.04</v>
      </c>
    </row>
    <row r="962" spans="2:86" s="303" customFormat="1" outlineLevel="1">
      <c r="B962" s="303" t="str">
        <f t="shared" ca="1" si="802"/>
        <v>EP4 LP-D0 LP-S0 LP-M4</v>
      </c>
      <c r="C962" s="346">
        <f t="shared" si="804"/>
        <v>4</v>
      </c>
      <c r="D962" s="346">
        <f t="shared" si="804"/>
        <v>0</v>
      </c>
      <c r="E962" s="346">
        <f t="shared" ca="1" si="804"/>
        <v>0</v>
      </c>
      <c r="F962" s="346">
        <f t="shared" ca="1" si="804"/>
        <v>0</v>
      </c>
      <c r="G962" s="346">
        <f t="shared" ca="1" si="804"/>
        <v>2</v>
      </c>
      <c r="H962" s="346">
        <f t="shared" ca="1" si="804"/>
        <v>3</v>
      </c>
      <c r="I962" s="346">
        <f t="shared" ca="1" si="804"/>
        <v>4</v>
      </c>
      <c r="BM962" s="303">
        <v>300</v>
      </c>
      <c r="BN962" s="147">
        <f t="shared" si="779"/>
        <v>0.08</v>
      </c>
      <c r="BO962" s="148">
        <f t="shared" si="780"/>
        <v>0</v>
      </c>
      <c r="BP962" s="149">
        <f t="shared" ca="1" si="781"/>
        <v>0</v>
      </c>
      <c r="BQ962" s="345">
        <f t="shared" ca="1" si="782"/>
        <v>0</v>
      </c>
      <c r="BR962" s="344">
        <f t="shared" ca="1" si="783"/>
        <v>-0.04</v>
      </c>
      <c r="BS962" s="343">
        <f t="shared" ca="1" si="784"/>
        <v>0.04</v>
      </c>
      <c r="BT962" s="342">
        <f t="shared" ca="1" si="785"/>
        <v>0.08</v>
      </c>
      <c r="BU962" s="147">
        <f t="shared" si="786"/>
        <v>0.08</v>
      </c>
      <c r="BV962" s="148">
        <f t="shared" si="787"/>
        <v>0</v>
      </c>
      <c r="BW962" s="149">
        <f t="shared" ca="1" si="788"/>
        <v>0</v>
      </c>
      <c r="BX962" s="345">
        <f t="shared" ca="1" si="789"/>
        <v>0</v>
      </c>
      <c r="BY962" s="344">
        <f t="shared" ca="1" si="790"/>
        <v>-0.04</v>
      </c>
      <c r="BZ962" s="343">
        <f t="shared" ca="1" si="791"/>
        <v>0.04</v>
      </c>
      <c r="CA962" s="342">
        <f t="shared" ca="1" si="792"/>
        <v>0.08</v>
      </c>
      <c r="CB962" s="147">
        <f t="shared" si="793"/>
        <v>0.08</v>
      </c>
      <c r="CC962" s="148">
        <f t="shared" si="794"/>
        <v>0</v>
      </c>
      <c r="CD962" s="149">
        <f t="shared" ca="1" si="795"/>
        <v>0</v>
      </c>
      <c r="CE962" s="345">
        <f t="shared" ca="1" si="796"/>
        <v>0</v>
      </c>
      <c r="CF962" s="344">
        <f t="shared" ca="1" si="797"/>
        <v>-0.04</v>
      </c>
      <c r="CG962" s="343">
        <f t="shared" ca="1" si="798"/>
        <v>0.04</v>
      </c>
      <c r="CH962" s="342">
        <f t="shared" ca="1" si="799"/>
        <v>0.08</v>
      </c>
    </row>
    <row r="963" spans="2:86" s="303" customFormat="1" outlineLevel="1">
      <c r="B963" s="303" t="str">
        <f t="shared" ca="1" si="802"/>
        <v>EP4 LP-D0 LP-S0 LP-M1</v>
      </c>
      <c r="C963" s="346">
        <f t="shared" ref="C963:I972" si="805">C563</f>
        <v>4</v>
      </c>
      <c r="D963" s="346">
        <f t="shared" si="805"/>
        <v>0</v>
      </c>
      <c r="E963" s="346">
        <f t="shared" ca="1" si="805"/>
        <v>0</v>
      </c>
      <c r="F963" s="346">
        <f t="shared" ca="1" si="805"/>
        <v>0</v>
      </c>
      <c r="G963" s="346">
        <f t="shared" ca="1" si="805"/>
        <v>2</v>
      </c>
      <c r="H963" s="346">
        <f t="shared" ca="1" si="805"/>
        <v>4</v>
      </c>
      <c r="I963" s="346">
        <f t="shared" ca="1" si="805"/>
        <v>1</v>
      </c>
      <c r="BM963" s="303">
        <v>301</v>
      </c>
      <c r="BN963" s="147">
        <f t="shared" si="779"/>
        <v>0.08</v>
      </c>
      <c r="BO963" s="148">
        <f t="shared" si="780"/>
        <v>0</v>
      </c>
      <c r="BP963" s="149">
        <f t="shared" ca="1" si="781"/>
        <v>0</v>
      </c>
      <c r="BQ963" s="345">
        <f t="shared" ca="1" si="782"/>
        <v>0</v>
      </c>
      <c r="BR963" s="344">
        <f t="shared" ca="1" si="783"/>
        <v>-0.04</v>
      </c>
      <c r="BS963" s="343">
        <f t="shared" ca="1" si="784"/>
        <v>0.08</v>
      </c>
      <c r="BT963" s="342">
        <f t="shared" ca="1" si="785"/>
        <v>-0.05</v>
      </c>
      <c r="BU963" s="147">
        <f t="shared" si="786"/>
        <v>0.08</v>
      </c>
      <c r="BV963" s="148">
        <f t="shared" si="787"/>
        <v>0</v>
      </c>
      <c r="BW963" s="149">
        <f t="shared" ca="1" si="788"/>
        <v>0</v>
      </c>
      <c r="BX963" s="345">
        <f t="shared" ca="1" si="789"/>
        <v>0</v>
      </c>
      <c r="BY963" s="344">
        <f t="shared" ca="1" si="790"/>
        <v>-0.04</v>
      </c>
      <c r="BZ963" s="343">
        <f t="shared" ca="1" si="791"/>
        <v>0.08</v>
      </c>
      <c r="CA963" s="342">
        <f t="shared" ca="1" si="792"/>
        <v>-0.05</v>
      </c>
      <c r="CB963" s="147">
        <f t="shared" si="793"/>
        <v>0.08</v>
      </c>
      <c r="CC963" s="148">
        <f t="shared" si="794"/>
        <v>0</v>
      </c>
      <c r="CD963" s="149">
        <f t="shared" ca="1" si="795"/>
        <v>0</v>
      </c>
      <c r="CE963" s="345">
        <f t="shared" ca="1" si="796"/>
        <v>0</v>
      </c>
      <c r="CF963" s="344">
        <f t="shared" ca="1" si="797"/>
        <v>-0.04</v>
      </c>
      <c r="CG963" s="343">
        <f t="shared" ca="1" si="798"/>
        <v>0.08</v>
      </c>
      <c r="CH963" s="342">
        <f t="shared" ca="1" si="799"/>
        <v>-0.05</v>
      </c>
    </row>
    <row r="964" spans="2:86" s="303" customFormat="1" outlineLevel="1">
      <c r="B964" s="303" t="str">
        <f t="shared" ca="1" si="802"/>
        <v>EP4 LP-D0 LP-S0 LP-M2</v>
      </c>
      <c r="C964" s="346">
        <f t="shared" si="805"/>
        <v>4</v>
      </c>
      <c r="D964" s="346">
        <f t="shared" si="805"/>
        <v>0</v>
      </c>
      <c r="E964" s="346">
        <f t="shared" ca="1" si="805"/>
        <v>0</v>
      </c>
      <c r="F964" s="346">
        <f t="shared" ca="1" si="805"/>
        <v>0</v>
      </c>
      <c r="G964" s="346">
        <f t="shared" ca="1" si="805"/>
        <v>2</v>
      </c>
      <c r="H964" s="346">
        <f t="shared" ca="1" si="805"/>
        <v>4</v>
      </c>
      <c r="I964" s="346">
        <f t="shared" ca="1" si="805"/>
        <v>2</v>
      </c>
      <c r="BM964" s="303">
        <v>302</v>
      </c>
      <c r="BN964" s="147">
        <f t="shared" si="779"/>
        <v>0.08</v>
      </c>
      <c r="BO964" s="148">
        <f t="shared" si="780"/>
        <v>0</v>
      </c>
      <c r="BP964" s="149">
        <f t="shared" ca="1" si="781"/>
        <v>0</v>
      </c>
      <c r="BQ964" s="345">
        <f t="shared" ca="1" si="782"/>
        <v>0</v>
      </c>
      <c r="BR964" s="344">
        <f t="shared" ca="1" si="783"/>
        <v>-0.04</v>
      </c>
      <c r="BS964" s="343">
        <f t="shared" ca="1" si="784"/>
        <v>0.08</v>
      </c>
      <c r="BT964" s="342">
        <f t="shared" ca="1" si="785"/>
        <v>0</v>
      </c>
      <c r="BU964" s="147">
        <f t="shared" si="786"/>
        <v>0.08</v>
      </c>
      <c r="BV964" s="148">
        <f t="shared" si="787"/>
        <v>0</v>
      </c>
      <c r="BW964" s="149">
        <f t="shared" ca="1" si="788"/>
        <v>0</v>
      </c>
      <c r="BX964" s="345">
        <f t="shared" ca="1" si="789"/>
        <v>0</v>
      </c>
      <c r="BY964" s="344">
        <f t="shared" ca="1" si="790"/>
        <v>-0.04</v>
      </c>
      <c r="BZ964" s="343">
        <f t="shared" ca="1" si="791"/>
        <v>0.08</v>
      </c>
      <c r="CA964" s="342">
        <f t="shared" ca="1" si="792"/>
        <v>0</v>
      </c>
      <c r="CB964" s="147">
        <f t="shared" si="793"/>
        <v>0.08</v>
      </c>
      <c r="CC964" s="148">
        <f t="shared" si="794"/>
        <v>0</v>
      </c>
      <c r="CD964" s="149">
        <f t="shared" ca="1" si="795"/>
        <v>0</v>
      </c>
      <c r="CE964" s="345">
        <f t="shared" ca="1" si="796"/>
        <v>0</v>
      </c>
      <c r="CF964" s="344">
        <f t="shared" ca="1" si="797"/>
        <v>-0.04</v>
      </c>
      <c r="CG964" s="343">
        <f t="shared" ca="1" si="798"/>
        <v>0.08</v>
      </c>
      <c r="CH964" s="342">
        <f t="shared" ca="1" si="799"/>
        <v>0</v>
      </c>
    </row>
    <row r="965" spans="2:86" s="303" customFormat="1" outlineLevel="1">
      <c r="B965" s="303" t="str">
        <f t="shared" ca="1" si="802"/>
        <v>EP4 LP-D0 LP-S0 LP-M3</v>
      </c>
      <c r="C965" s="346">
        <f t="shared" si="805"/>
        <v>4</v>
      </c>
      <c r="D965" s="346">
        <f t="shared" si="805"/>
        <v>0</v>
      </c>
      <c r="E965" s="346">
        <f t="shared" ca="1" si="805"/>
        <v>0</v>
      </c>
      <c r="F965" s="346">
        <f t="shared" ca="1" si="805"/>
        <v>0</v>
      </c>
      <c r="G965" s="346">
        <f t="shared" ca="1" si="805"/>
        <v>2</v>
      </c>
      <c r="H965" s="346">
        <f t="shared" ca="1" si="805"/>
        <v>4</v>
      </c>
      <c r="I965" s="346">
        <f t="shared" ca="1" si="805"/>
        <v>3</v>
      </c>
      <c r="BM965" s="303">
        <v>303</v>
      </c>
      <c r="BN965" s="147">
        <f t="shared" si="779"/>
        <v>0.08</v>
      </c>
      <c r="BO965" s="148">
        <f t="shared" si="780"/>
        <v>0</v>
      </c>
      <c r="BP965" s="149">
        <f t="shared" ca="1" si="781"/>
        <v>0</v>
      </c>
      <c r="BQ965" s="345">
        <f t="shared" ca="1" si="782"/>
        <v>0</v>
      </c>
      <c r="BR965" s="344">
        <f t="shared" ca="1" si="783"/>
        <v>-0.04</v>
      </c>
      <c r="BS965" s="343">
        <f t="shared" ca="1" si="784"/>
        <v>0.08</v>
      </c>
      <c r="BT965" s="342">
        <f t="shared" ca="1" si="785"/>
        <v>0.04</v>
      </c>
      <c r="BU965" s="147">
        <f t="shared" si="786"/>
        <v>0.08</v>
      </c>
      <c r="BV965" s="148">
        <f t="shared" si="787"/>
        <v>0</v>
      </c>
      <c r="BW965" s="149">
        <f t="shared" ca="1" si="788"/>
        <v>0</v>
      </c>
      <c r="BX965" s="345">
        <f t="shared" ca="1" si="789"/>
        <v>0</v>
      </c>
      <c r="BY965" s="344">
        <f t="shared" ca="1" si="790"/>
        <v>-0.04</v>
      </c>
      <c r="BZ965" s="343">
        <f t="shared" ca="1" si="791"/>
        <v>0.08</v>
      </c>
      <c r="CA965" s="342">
        <f t="shared" ca="1" si="792"/>
        <v>0.04</v>
      </c>
      <c r="CB965" s="147">
        <f t="shared" si="793"/>
        <v>0.08</v>
      </c>
      <c r="CC965" s="148">
        <f t="shared" si="794"/>
        <v>0</v>
      </c>
      <c r="CD965" s="149">
        <f t="shared" ca="1" si="795"/>
        <v>0</v>
      </c>
      <c r="CE965" s="345">
        <f t="shared" ca="1" si="796"/>
        <v>0</v>
      </c>
      <c r="CF965" s="344">
        <f t="shared" ca="1" si="797"/>
        <v>-0.04</v>
      </c>
      <c r="CG965" s="343">
        <f t="shared" ca="1" si="798"/>
        <v>0.08</v>
      </c>
      <c r="CH965" s="342">
        <f t="shared" ca="1" si="799"/>
        <v>0.04</v>
      </c>
    </row>
    <row r="966" spans="2:86" s="303" customFormat="1" outlineLevel="1">
      <c r="B966" s="303" t="str">
        <f t="shared" ca="1" si="802"/>
        <v>EP4 LP-D0 LP-S0 LP-M4</v>
      </c>
      <c r="C966" s="346">
        <f t="shared" si="805"/>
        <v>4</v>
      </c>
      <c r="D966" s="346">
        <f t="shared" si="805"/>
        <v>0</v>
      </c>
      <c r="E966" s="346">
        <f t="shared" ca="1" si="805"/>
        <v>0</v>
      </c>
      <c r="F966" s="346">
        <f t="shared" ca="1" si="805"/>
        <v>0</v>
      </c>
      <c r="G966" s="346">
        <f t="shared" ca="1" si="805"/>
        <v>2</v>
      </c>
      <c r="H966" s="346">
        <f t="shared" ca="1" si="805"/>
        <v>4</v>
      </c>
      <c r="I966" s="346">
        <f t="shared" ca="1" si="805"/>
        <v>4</v>
      </c>
      <c r="BM966" s="303">
        <v>304</v>
      </c>
      <c r="BN966" s="147">
        <f t="shared" si="779"/>
        <v>0.08</v>
      </c>
      <c r="BO966" s="148">
        <f t="shared" si="780"/>
        <v>0</v>
      </c>
      <c r="BP966" s="149">
        <f t="shared" ca="1" si="781"/>
        <v>0</v>
      </c>
      <c r="BQ966" s="345">
        <f t="shared" ca="1" si="782"/>
        <v>0</v>
      </c>
      <c r="BR966" s="344">
        <f t="shared" ca="1" si="783"/>
        <v>-0.04</v>
      </c>
      <c r="BS966" s="343">
        <f t="shared" ca="1" si="784"/>
        <v>0.08</v>
      </c>
      <c r="BT966" s="342">
        <f t="shared" ca="1" si="785"/>
        <v>0.08</v>
      </c>
      <c r="BU966" s="147">
        <f t="shared" si="786"/>
        <v>0.08</v>
      </c>
      <c r="BV966" s="148">
        <f t="shared" si="787"/>
        <v>0</v>
      </c>
      <c r="BW966" s="149">
        <f t="shared" ca="1" si="788"/>
        <v>0</v>
      </c>
      <c r="BX966" s="345">
        <f t="shared" ca="1" si="789"/>
        <v>0</v>
      </c>
      <c r="BY966" s="344">
        <f t="shared" ca="1" si="790"/>
        <v>-0.04</v>
      </c>
      <c r="BZ966" s="343">
        <f t="shared" ca="1" si="791"/>
        <v>0.08</v>
      </c>
      <c r="CA966" s="342">
        <f t="shared" ca="1" si="792"/>
        <v>0.08</v>
      </c>
      <c r="CB966" s="147">
        <f t="shared" si="793"/>
        <v>0.08</v>
      </c>
      <c r="CC966" s="148">
        <f t="shared" si="794"/>
        <v>0</v>
      </c>
      <c r="CD966" s="149">
        <f t="shared" ca="1" si="795"/>
        <v>0</v>
      </c>
      <c r="CE966" s="345">
        <f t="shared" ca="1" si="796"/>
        <v>0</v>
      </c>
      <c r="CF966" s="344">
        <f t="shared" ca="1" si="797"/>
        <v>-0.04</v>
      </c>
      <c r="CG966" s="343">
        <f t="shared" ca="1" si="798"/>
        <v>0.08</v>
      </c>
      <c r="CH966" s="342">
        <f t="shared" ca="1" si="799"/>
        <v>0.08</v>
      </c>
    </row>
    <row r="967" spans="2:86" s="303" customFormat="1" outlineLevel="1">
      <c r="B967" s="303" t="str">
        <f t="shared" ca="1" si="802"/>
        <v>EP4 LP-D0 LP-S0 LP-M1</v>
      </c>
      <c r="C967" s="346">
        <f t="shared" si="805"/>
        <v>4</v>
      </c>
      <c r="D967" s="346">
        <f t="shared" si="805"/>
        <v>0</v>
      </c>
      <c r="E967" s="346">
        <f t="shared" ca="1" si="805"/>
        <v>0</v>
      </c>
      <c r="F967" s="346">
        <f t="shared" ca="1" si="805"/>
        <v>0</v>
      </c>
      <c r="G967" s="346">
        <f t="shared" ca="1" si="805"/>
        <v>3</v>
      </c>
      <c r="H967" s="346">
        <f t="shared" ca="1" si="805"/>
        <v>1</v>
      </c>
      <c r="I967" s="346">
        <f t="shared" ca="1" si="805"/>
        <v>1</v>
      </c>
      <c r="BM967" s="303">
        <v>305</v>
      </c>
      <c r="BN967" s="147">
        <f t="shared" si="779"/>
        <v>0.08</v>
      </c>
      <c r="BO967" s="148">
        <f t="shared" si="780"/>
        <v>0</v>
      </c>
      <c r="BP967" s="149">
        <f t="shared" ca="1" si="781"/>
        <v>0</v>
      </c>
      <c r="BQ967" s="345">
        <f t="shared" ca="1" si="782"/>
        <v>0</v>
      </c>
      <c r="BR967" s="344">
        <f t="shared" ca="1" si="783"/>
        <v>0</v>
      </c>
      <c r="BS967" s="343">
        <f t="shared" ca="1" si="784"/>
        <v>-0.05</v>
      </c>
      <c r="BT967" s="342">
        <f t="shared" ca="1" si="785"/>
        <v>-0.05</v>
      </c>
      <c r="BU967" s="147">
        <f t="shared" si="786"/>
        <v>0.08</v>
      </c>
      <c r="BV967" s="148">
        <f t="shared" si="787"/>
        <v>0</v>
      </c>
      <c r="BW967" s="149">
        <f t="shared" ca="1" si="788"/>
        <v>0</v>
      </c>
      <c r="BX967" s="345">
        <f t="shared" ca="1" si="789"/>
        <v>0</v>
      </c>
      <c r="BY967" s="344">
        <f t="shared" ca="1" si="790"/>
        <v>0</v>
      </c>
      <c r="BZ967" s="343">
        <f t="shared" ca="1" si="791"/>
        <v>-0.05</v>
      </c>
      <c r="CA967" s="342">
        <f t="shared" ca="1" si="792"/>
        <v>-0.05</v>
      </c>
      <c r="CB967" s="147">
        <f t="shared" si="793"/>
        <v>0.08</v>
      </c>
      <c r="CC967" s="148">
        <f t="shared" si="794"/>
        <v>0</v>
      </c>
      <c r="CD967" s="149">
        <f t="shared" ca="1" si="795"/>
        <v>0</v>
      </c>
      <c r="CE967" s="345">
        <f t="shared" ca="1" si="796"/>
        <v>0</v>
      </c>
      <c r="CF967" s="344">
        <f t="shared" ca="1" si="797"/>
        <v>0</v>
      </c>
      <c r="CG967" s="343">
        <f t="shared" ca="1" si="798"/>
        <v>-0.05</v>
      </c>
      <c r="CH967" s="342">
        <f t="shared" ca="1" si="799"/>
        <v>-0.05</v>
      </c>
    </row>
    <row r="968" spans="2:86" s="303" customFormat="1" outlineLevel="1">
      <c r="B968" s="303" t="str">
        <f t="shared" ca="1" si="802"/>
        <v>EP4 LP-D0 LP-S0 LP-M2</v>
      </c>
      <c r="C968" s="346">
        <f t="shared" si="805"/>
        <v>4</v>
      </c>
      <c r="D968" s="346">
        <f t="shared" si="805"/>
        <v>0</v>
      </c>
      <c r="E968" s="346">
        <f t="shared" ca="1" si="805"/>
        <v>0</v>
      </c>
      <c r="F968" s="346">
        <f t="shared" ca="1" si="805"/>
        <v>0</v>
      </c>
      <c r="G968" s="346">
        <f t="shared" ca="1" si="805"/>
        <v>3</v>
      </c>
      <c r="H968" s="346">
        <f t="shared" ca="1" si="805"/>
        <v>1</v>
      </c>
      <c r="I968" s="346">
        <f t="shared" ca="1" si="805"/>
        <v>2</v>
      </c>
      <c r="BM968" s="303">
        <v>306</v>
      </c>
      <c r="BN968" s="147">
        <f t="shared" si="779"/>
        <v>0.08</v>
      </c>
      <c r="BO968" s="148">
        <f t="shared" si="780"/>
        <v>0</v>
      </c>
      <c r="BP968" s="149">
        <f t="shared" ca="1" si="781"/>
        <v>0</v>
      </c>
      <c r="BQ968" s="345">
        <f t="shared" ca="1" si="782"/>
        <v>0</v>
      </c>
      <c r="BR968" s="344">
        <f t="shared" ca="1" si="783"/>
        <v>0</v>
      </c>
      <c r="BS968" s="343">
        <f t="shared" ca="1" si="784"/>
        <v>-0.05</v>
      </c>
      <c r="BT968" s="342">
        <f t="shared" ca="1" si="785"/>
        <v>0</v>
      </c>
      <c r="BU968" s="147">
        <f t="shared" si="786"/>
        <v>0.08</v>
      </c>
      <c r="BV968" s="148">
        <f t="shared" si="787"/>
        <v>0</v>
      </c>
      <c r="BW968" s="149">
        <f t="shared" ca="1" si="788"/>
        <v>0</v>
      </c>
      <c r="BX968" s="345">
        <f t="shared" ca="1" si="789"/>
        <v>0</v>
      </c>
      <c r="BY968" s="344">
        <f t="shared" ca="1" si="790"/>
        <v>0</v>
      </c>
      <c r="BZ968" s="343">
        <f t="shared" ca="1" si="791"/>
        <v>-0.05</v>
      </c>
      <c r="CA968" s="342">
        <f t="shared" ca="1" si="792"/>
        <v>0</v>
      </c>
      <c r="CB968" s="147">
        <f t="shared" si="793"/>
        <v>0.08</v>
      </c>
      <c r="CC968" s="148">
        <f t="shared" si="794"/>
        <v>0</v>
      </c>
      <c r="CD968" s="149">
        <f t="shared" ca="1" si="795"/>
        <v>0</v>
      </c>
      <c r="CE968" s="345">
        <f t="shared" ca="1" si="796"/>
        <v>0</v>
      </c>
      <c r="CF968" s="344">
        <f t="shared" ca="1" si="797"/>
        <v>0</v>
      </c>
      <c r="CG968" s="343">
        <f t="shared" ca="1" si="798"/>
        <v>-0.05</v>
      </c>
      <c r="CH968" s="342">
        <f t="shared" ca="1" si="799"/>
        <v>0</v>
      </c>
    </row>
    <row r="969" spans="2:86" s="303" customFormat="1" outlineLevel="1">
      <c r="B969" s="303" t="str">
        <f t="shared" ca="1" si="802"/>
        <v>EP4 LP-D0 LP-S0 LP-M3</v>
      </c>
      <c r="C969" s="346">
        <f t="shared" si="805"/>
        <v>4</v>
      </c>
      <c r="D969" s="346">
        <f t="shared" si="805"/>
        <v>0</v>
      </c>
      <c r="E969" s="346">
        <f t="shared" ca="1" si="805"/>
        <v>0</v>
      </c>
      <c r="F969" s="346">
        <f t="shared" ca="1" si="805"/>
        <v>0</v>
      </c>
      <c r="G969" s="346">
        <f t="shared" ca="1" si="805"/>
        <v>3</v>
      </c>
      <c r="H969" s="346">
        <f t="shared" ca="1" si="805"/>
        <v>1</v>
      </c>
      <c r="I969" s="346">
        <f t="shared" ca="1" si="805"/>
        <v>3</v>
      </c>
      <c r="BM969" s="303">
        <v>307</v>
      </c>
      <c r="BN969" s="147">
        <f t="shared" si="779"/>
        <v>0.08</v>
      </c>
      <c r="BO969" s="148">
        <f t="shared" si="780"/>
        <v>0</v>
      </c>
      <c r="BP969" s="149">
        <f t="shared" ca="1" si="781"/>
        <v>0</v>
      </c>
      <c r="BQ969" s="345">
        <f t="shared" ca="1" si="782"/>
        <v>0</v>
      </c>
      <c r="BR969" s="344">
        <f t="shared" ca="1" si="783"/>
        <v>0</v>
      </c>
      <c r="BS969" s="343">
        <f t="shared" ca="1" si="784"/>
        <v>-0.05</v>
      </c>
      <c r="BT969" s="342">
        <f t="shared" ca="1" si="785"/>
        <v>0.04</v>
      </c>
      <c r="BU969" s="147">
        <f t="shared" si="786"/>
        <v>0.08</v>
      </c>
      <c r="BV969" s="148">
        <f t="shared" si="787"/>
        <v>0</v>
      </c>
      <c r="BW969" s="149">
        <f t="shared" ca="1" si="788"/>
        <v>0</v>
      </c>
      <c r="BX969" s="345">
        <f t="shared" ca="1" si="789"/>
        <v>0</v>
      </c>
      <c r="BY969" s="344">
        <f t="shared" ca="1" si="790"/>
        <v>0</v>
      </c>
      <c r="BZ969" s="343">
        <f t="shared" ca="1" si="791"/>
        <v>-0.05</v>
      </c>
      <c r="CA969" s="342">
        <f t="shared" ca="1" si="792"/>
        <v>0.04</v>
      </c>
      <c r="CB969" s="147">
        <f t="shared" si="793"/>
        <v>0.08</v>
      </c>
      <c r="CC969" s="148">
        <f t="shared" si="794"/>
        <v>0</v>
      </c>
      <c r="CD969" s="149">
        <f t="shared" ca="1" si="795"/>
        <v>0</v>
      </c>
      <c r="CE969" s="345">
        <f t="shared" ca="1" si="796"/>
        <v>0</v>
      </c>
      <c r="CF969" s="344">
        <f t="shared" ca="1" si="797"/>
        <v>0</v>
      </c>
      <c r="CG969" s="343">
        <f t="shared" ca="1" si="798"/>
        <v>-0.05</v>
      </c>
      <c r="CH969" s="342">
        <f t="shared" ca="1" si="799"/>
        <v>0.04</v>
      </c>
    </row>
    <row r="970" spans="2:86" s="303" customFormat="1" outlineLevel="1">
      <c r="B970" s="303" t="str">
        <f t="shared" ca="1" si="802"/>
        <v>EP4 LP-D0 LP-S0 LP-M4</v>
      </c>
      <c r="C970" s="346">
        <f t="shared" si="805"/>
        <v>4</v>
      </c>
      <c r="D970" s="346">
        <f t="shared" si="805"/>
        <v>0</v>
      </c>
      <c r="E970" s="346">
        <f t="shared" ca="1" si="805"/>
        <v>0</v>
      </c>
      <c r="F970" s="346">
        <f t="shared" ca="1" si="805"/>
        <v>0</v>
      </c>
      <c r="G970" s="346">
        <f t="shared" ca="1" si="805"/>
        <v>3</v>
      </c>
      <c r="H970" s="346">
        <f t="shared" ca="1" si="805"/>
        <v>1</v>
      </c>
      <c r="I970" s="346">
        <f t="shared" ca="1" si="805"/>
        <v>4</v>
      </c>
      <c r="BM970" s="303">
        <v>308</v>
      </c>
      <c r="BN970" s="147">
        <f t="shared" si="779"/>
        <v>0.08</v>
      </c>
      <c r="BO970" s="148">
        <f t="shared" si="780"/>
        <v>0</v>
      </c>
      <c r="BP970" s="149">
        <f t="shared" ca="1" si="781"/>
        <v>0</v>
      </c>
      <c r="BQ970" s="345">
        <f t="shared" ca="1" si="782"/>
        <v>0</v>
      </c>
      <c r="BR970" s="344">
        <f t="shared" ca="1" si="783"/>
        <v>0</v>
      </c>
      <c r="BS970" s="343">
        <f t="shared" ca="1" si="784"/>
        <v>-0.05</v>
      </c>
      <c r="BT970" s="342">
        <f t="shared" ca="1" si="785"/>
        <v>0.08</v>
      </c>
      <c r="BU970" s="147">
        <f t="shared" si="786"/>
        <v>0.08</v>
      </c>
      <c r="BV970" s="148">
        <f t="shared" si="787"/>
        <v>0</v>
      </c>
      <c r="BW970" s="149">
        <f t="shared" ca="1" si="788"/>
        <v>0</v>
      </c>
      <c r="BX970" s="345">
        <f t="shared" ca="1" si="789"/>
        <v>0</v>
      </c>
      <c r="BY970" s="344">
        <f t="shared" ca="1" si="790"/>
        <v>0</v>
      </c>
      <c r="BZ970" s="343">
        <f t="shared" ca="1" si="791"/>
        <v>-0.05</v>
      </c>
      <c r="CA970" s="342">
        <f t="shared" ca="1" si="792"/>
        <v>0.08</v>
      </c>
      <c r="CB970" s="147">
        <f t="shared" si="793"/>
        <v>0.08</v>
      </c>
      <c r="CC970" s="148">
        <f t="shared" si="794"/>
        <v>0</v>
      </c>
      <c r="CD970" s="149">
        <f t="shared" ca="1" si="795"/>
        <v>0</v>
      </c>
      <c r="CE970" s="345">
        <f t="shared" ca="1" si="796"/>
        <v>0</v>
      </c>
      <c r="CF970" s="344">
        <f t="shared" ca="1" si="797"/>
        <v>0</v>
      </c>
      <c r="CG970" s="343">
        <f t="shared" ca="1" si="798"/>
        <v>-0.05</v>
      </c>
      <c r="CH970" s="342">
        <f t="shared" ca="1" si="799"/>
        <v>0.08</v>
      </c>
    </row>
    <row r="971" spans="2:86" s="303" customFormat="1" outlineLevel="1">
      <c r="B971" s="303" t="str">
        <f t="shared" ca="1" si="802"/>
        <v>EP4 LP-D0 LP-S0 LP-M1</v>
      </c>
      <c r="C971" s="346">
        <f t="shared" si="805"/>
        <v>4</v>
      </c>
      <c r="D971" s="346">
        <f t="shared" si="805"/>
        <v>0</v>
      </c>
      <c r="E971" s="346">
        <f t="shared" ca="1" si="805"/>
        <v>0</v>
      </c>
      <c r="F971" s="346">
        <f t="shared" ca="1" si="805"/>
        <v>0</v>
      </c>
      <c r="G971" s="346">
        <f t="shared" ca="1" si="805"/>
        <v>3</v>
      </c>
      <c r="H971" s="346">
        <f t="shared" ca="1" si="805"/>
        <v>2</v>
      </c>
      <c r="I971" s="346">
        <f t="shared" ca="1" si="805"/>
        <v>1</v>
      </c>
      <c r="BM971" s="303">
        <v>309</v>
      </c>
      <c r="BN971" s="147">
        <f t="shared" si="779"/>
        <v>0.08</v>
      </c>
      <c r="BO971" s="148">
        <f t="shared" si="780"/>
        <v>0</v>
      </c>
      <c r="BP971" s="149">
        <f t="shared" ca="1" si="781"/>
        <v>0</v>
      </c>
      <c r="BQ971" s="345">
        <f t="shared" ca="1" si="782"/>
        <v>0</v>
      </c>
      <c r="BR971" s="344">
        <f t="shared" ca="1" si="783"/>
        <v>0</v>
      </c>
      <c r="BS971" s="343">
        <f t="shared" ca="1" si="784"/>
        <v>0</v>
      </c>
      <c r="BT971" s="342">
        <f t="shared" ca="1" si="785"/>
        <v>-0.05</v>
      </c>
      <c r="BU971" s="147">
        <f t="shared" si="786"/>
        <v>0.08</v>
      </c>
      <c r="BV971" s="148">
        <f t="shared" si="787"/>
        <v>0</v>
      </c>
      <c r="BW971" s="149">
        <f t="shared" ca="1" si="788"/>
        <v>0</v>
      </c>
      <c r="BX971" s="345">
        <f t="shared" ca="1" si="789"/>
        <v>0</v>
      </c>
      <c r="BY971" s="344">
        <f t="shared" ca="1" si="790"/>
        <v>0</v>
      </c>
      <c r="BZ971" s="343">
        <f t="shared" ca="1" si="791"/>
        <v>0</v>
      </c>
      <c r="CA971" s="342">
        <f t="shared" ca="1" si="792"/>
        <v>-0.05</v>
      </c>
      <c r="CB971" s="147">
        <f t="shared" si="793"/>
        <v>0.08</v>
      </c>
      <c r="CC971" s="148">
        <f t="shared" si="794"/>
        <v>0</v>
      </c>
      <c r="CD971" s="149">
        <f t="shared" ca="1" si="795"/>
        <v>0</v>
      </c>
      <c r="CE971" s="345">
        <f t="shared" ca="1" si="796"/>
        <v>0</v>
      </c>
      <c r="CF971" s="344">
        <f t="shared" ca="1" si="797"/>
        <v>0</v>
      </c>
      <c r="CG971" s="343">
        <f t="shared" ca="1" si="798"/>
        <v>0</v>
      </c>
      <c r="CH971" s="342">
        <f t="shared" ca="1" si="799"/>
        <v>-0.05</v>
      </c>
    </row>
    <row r="972" spans="2:86" s="303" customFormat="1" outlineLevel="1">
      <c r="B972" s="303" t="str">
        <f t="shared" ca="1" si="802"/>
        <v>EP4 LP-D0 LP-S0 LP-M2</v>
      </c>
      <c r="C972" s="346">
        <f t="shared" si="805"/>
        <v>4</v>
      </c>
      <c r="D972" s="346">
        <f t="shared" si="805"/>
        <v>0</v>
      </c>
      <c r="E972" s="346">
        <f t="shared" ca="1" si="805"/>
        <v>0</v>
      </c>
      <c r="F972" s="346">
        <f t="shared" ca="1" si="805"/>
        <v>0</v>
      </c>
      <c r="G972" s="346">
        <f t="shared" ca="1" si="805"/>
        <v>3</v>
      </c>
      <c r="H972" s="346">
        <f t="shared" ca="1" si="805"/>
        <v>2</v>
      </c>
      <c r="I972" s="346">
        <f t="shared" ca="1" si="805"/>
        <v>2</v>
      </c>
      <c r="BM972" s="303">
        <v>310</v>
      </c>
      <c r="BN972" s="147">
        <f t="shared" si="779"/>
        <v>0.08</v>
      </c>
      <c r="BO972" s="148">
        <f t="shared" si="780"/>
        <v>0</v>
      </c>
      <c r="BP972" s="149">
        <f t="shared" ca="1" si="781"/>
        <v>0</v>
      </c>
      <c r="BQ972" s="345">
        <f t="shared" ca="1" si="782"/>
        <v>0</v>
      </c>
      <c r="BR972" s="344">
        <f t="shared" ca="1" si="783"/>
        <v>0</v>
      </c>
      <c r="BS972" s="343">
        <f t="shared" ca="1" si="784"/>
        <v>0</v>
      </c>
      <c r="BT972" s="342">
        <f t="shared" ca="1" si="785"/>
        <v>0</v>
      </c>
      <c r="BU972" s="147">
        <f t="shared" si="786"/>
        <v>0.08</v>
      </c>
      <c r="BV972" s="148">
        <f t="shared" si="787"/>
        <v>0</v>
      </c>
      <c r="BW972" s="149">
        <f t="shared" ca="1" si="788"/>
        <v>0</v>
      </c>
      <c r="BX972" s="345">
        <f t="shared" ca="1" si="789"/>
        <v>0</v>
      </c>
      <c r="BY972" s="344">
        <f t="shared" ca="1" si="790"/>
        <v>0</v>
      </c>
      <c r="BZ972" s="343">
        <f t="shared" ca="1" si="791"/>
        <v>0</v>
      </c>
      <c r="CA972" s="342">
        <f t="shared" ca="1" si="792"/>
        <v>0</v>
      </c>
      <c r="CB972" s="147">
        <f t="shared" si="793"/>
        <v>0.08</v>
      </c>
      <c r="CC972" s="148">
        <f t="shared" si="794"/>
        <v>0</v>
      </c>
      <c r="CD972" s="149">
        <f t="shared" ca="1" si="795"/>
        <v>0</v>
      </c>
      <c r="CE972" s="345">
        <f t="shared" ca="1" si="796"/>
        <v>0</v>
      </c>
      <c r="CF972" s="344">
        <f t="shared" ca="1" si="797"/>
        <v>0</v>
      </c>
      <c r="CG972" s="343">
        <f t="shared" ca="1" si="798"/>
        <v>0</v>
      </c>
      <c r="CH972" s="342">
        <f t="shared" ca="1" si="799"/>
        <v>0</v>
      </c>
    </row>
    <row r="973" spans="2:86" s="303" customFormat="1" outlineLevel="1">
      <c r="B973" s="303" t="str">
        <f t="shared" ca="1" si="802"/>
        <v>EP4 LP-D0 LP-S0 LP-M3</v>
      </c>
      <c r="C973" s="346">
        <f t="shared" ref="C973:I982" si="806">C573</f>
        <v>4</v>
      </c>
      <c r="D973" s="346">
        <f t="shared" si="806"/>
        <v>0</v>
      </c>
      <c r="E973" s="346">
        <f t="shared" ca="1" si="806"/>
        <v>0</v>
      </c>
      <c r="F973" s="346">
        <f t="shared" ca="1" si="806"/>
        <v>0</v>
      </c>
      <c r="G973" s="346">
        <f t="shared" ca="1" si="806"/>
        <v>3</v>
      </c>
      <c r="H973" s="346">
        <f t="shared" ca="1" si="806"/>
        <v>2</v>
      </c>
      <c r="I973" s="346">
        <f t="shared" ca="1" si="806"/>
        <v>3</v>
      </c>
      <c r="BM973" s="303">
        <v>311</v>
      </c>
      <c r="BN973" s="147">
        <f t="shared" si="779"/>
        <v>0.08</v>
      </c>
      <c r="BO973" s="148">
        <f t="shared" si="780"/>
        <v>0</v>
      </c>
      <c r="BP973" s="149">
        <f t="shared" ca="1" si="781"/>
        <v>0</v>
      </c>
      <c r="BQ973" s="345">
        <f t="shared" ca="1" si="782"/>
        <v>0</v>
      </c>
      <c r="BR973" s="344">
        <f t="shared" ca="1" si="783"/>
        <v>0</v>
      </c>
      <c r="BS973" s="343">
        <f t="shared" ca="1" si="784"/>
        <v>0</v>
      </c>
      <c r="BT973" s="342">
        <f t="shared" ca="1" si="785"/>
        <v>0.04</v>
      </c>
      <c r="BU973" s="147">
        <f t="shared" si="786"/>
        <v>0.08</v>
      </c>
      <c r="BV973" s="148">
        <f t="shared" si="787"/>
        <v>0</v>
      </c>
      <c r="BW973" s="149">
        <f t="shared" ca="1" si="788"/>
        <v>0</v>
      </c>
      <c r="BX973" s="345">
        <f t="shared" ca="1" si="789"/>
        <v>0</v>
      </c>
      <c r="BY973" s="344">
        <f t="shared" ca="1" si="790"/>
        <v>0</v>
      </c>
      <c r="BZ973" s="343">
        <f t="shared" ca="1" si="791"/>
        <v>0</v>
      </c>
      <c r="CA973" s="342">
        <f t="shared" ca="1" si="792"/>
        <v>0.04</v>
      </c>
      <c r="CB973" s="147">
        <f t="shared" si="793"/>
        <v>0.08</v>
      </c>
      <c r="CC973" s="148">
        <f t="shared" si="794"/>
        <v>0</v>
      </c>
      <c r="CD973" s="149">
        <f t="shared" ca="1" si="795"/>
        <v>0</v>
      </c>
      <c r="CE973" s="345">
        <f t="shared" ca="1" si="796"/>
        <v>0</v>
      </c>
      <c r="CF973" s="344">
        <f t="shared" ca="1" si="797"/>
        <v>0</v>
      </c>
      <c r="CG973" s="343">
        <f t="shared" ca="1" si="798"/>
        <v>0</v>
      </c>
      <c r="CH973" s="342">
        <f t="shared" ca="1" si="799"/>
        <v>0.04</v>
      </c>
    </row>
    <row r="974" spans="2:86" s="303" customFormat="1" outlineLevel="1">
      <c r="B974" s="303" t="str">
        <f t="shared" ca="1" si="802"/>
        <v>EP4 LP-D0 LP-S0 LP-M4</v>
      </c>
      <c r="C974" s="346">
        <f t="shared" si="806"/>
        <v>4</v>
      </c>
      <c r="D974" s="346">
        <f t="shared" si="806"/>
        <v>0</v>
      </c>
      <c r="E974" s="346">
        <f t="shared" ca="1" si="806"/>
        <v>0</v>
      </c>
      <c r="F974" s="346">
        <f t="shared" ca="1" si="806"/>
        <v>0</v>
      </c>
      <c r="G974" s="346">
        <f t="shared" ca="1" si="806"/>
        <v>3</v>
      </c>
      <c r="H974" s="346">
        <f t="shared" ca="1" si="806"/>
        <v>2</v>
      </c>
      <c r="I974" s="346">
        <f t="shared" ca="1" si="806"/>
        <v>4</v>
      </c>
      <c r="BM974" s="303">
        <v>312</v>
      </c>
      <c r="BN974" s="147">
        <f t="shared" si="779"/>
        <v>0.08</v>
      </c>
      <c r="BO974" s="148">
        <f t="shared" si="780"/>
        <v>0</v>
      </c>
      <c r="BP974" s="149">
        <f t="shared" ca="1" si="781"/>
        <v>0</v>
      </c>
      <c r="BQ974" s="345">
        <f t="shared" ca="1" si="782"/>
        <v>0</v>
      </c>
      <c r="BR974" s="344">
        <f t="shared" ca="1" si="783"/>
        <v>0</v>
      </c>
      <c r="BS974" s="343">
        <f t="shared" ca="1" si="784"/>
        <v>0</v>
      </c>
      <c r="BT974" s="342">
        <f t="shared" ca="1" si="785"/>
        <v>0.08</v>
      </c>
      <c r="BU974" s="147">
        <f t="shared" si="786"/>
        <v>0.08</v>
      </c>
      <c r="BV974" s="148">
        <f t="shared" si="787"/>
        <v>0</v>
      </c>
      <c r="BW974" s="149">
        <f t="shared" ca="1" si="788"/>
        <v>0</v>
      </c>
      <c r="BX974" s="345">
        <f t="shared" ca="1" si="789"/>
        <v>0</v>
      </c>
      <c r="BY974" s="344">
        <f t="shared" ca="1" si="790"/>
        <v>0</v>
      </c>
      <c r="BZ974" s="343">
        <f t="shared" ca="1" si="791"/>
        <v>0</v>
      </c>
      <c r="CA974" s="342">
        <f t="shared" ca="1" si="792"/>
        <v>0.08</v>
      </c>
      <c r="CB974" s="147">
        <f t="shared" si="793"/>
        <v>0.08</v>
      </c>
      <c r="CC974" s="148">
        <f t="shared" si="794"/>
        <v>0</v>
      </c>
      <c r="CD974" s="149">
        <f t="shared" ca="1" si="795"/>
        <v>0</v>
      </c>
      <c r="CE974" s="345">
        <f t="shared" ca="1" si="796"/>
        <v>0</v>
      </c>
      <c r="CF974" s="344">
        <f t="shared" ca="1" si="797"/>
        <v>0</v>
      </c>
      <c r="CG974" s="343">
        <f t="shared" ca="1" si="798"/>
        <v>0</v>
      </c>
      <c r="CH974" s="342">
        <f t="shared" ca="1" si="799"/>
        <v>0.08</v>
      </c>
    </row>
    <row r="975" spans="2:86" s="303" customFormat="1" outlineLevel="1">
      <c r="B975" s="303" t="str">
        <f t="shared" ca="1" si="802"/>
        <v>EP4 LP-D0 LP-S0 LP-M1</v>
      </c>
      <c r="C975" s="346">
        <f t="shared" si="806"/>
        <v>4</v>
      </c>
      <c r="D975" s="346">
        <f t="shared" si="806"/>
        <v>0</v>
      </c>
      <c r="E975" s="346">
        <f t="shared" ca="1" si="806"/>
        <v>0</v>
      </c>
      <c r="F975" s="346">
        <f t="shared" ca="1" si="806"/>
        <v>0</v>
      </c>
      <c r="G975" s="346">
        <f t="shared" ca="1" si="806"/>
        <v>3</v>
      </c>
      <c r="H975" s="346">
        <f t="shared" ca="1" si="806"/>
        <v>3</v>
      </c>
      <c r="I975" s="346">
        <f t="shared" ca="1" si="806"/>
        <v>1</v>
      </c>
      <c r="BM975" s="303">
        <v>313</v>
      </c>
      <c r="BN975" s="147">
        <f t="shared" si="779"/>
        <v>0.08</v>
      </c>
      <c r="BO975" s="148">
        <f t="shared" si="780"/>
        <v>0</v>
      </c>
      <c r="BP975" s="149">
        <f t="shared" ca="1" si="781"/>
        <v>0</v>
      </c>
      <c r="BQ975" s="345">
        <f t="shared" ca="1" si="782"/>
        <v>0</v>
      </c>
      <c r="BR975" s="344">
        <f t="shared" ca="1" si="783"/>
        <v>0</v>
      </c>
      <c r="BS975" s="343">
        <f t="shared" ca="1" si="784"/>
        <v>0.04</v>
      </c>
      <c r="BT975" s="342">
        <f t="shared" ca="1" si="785"/>
        <v>-0.05</v>
      </c>
      <c r="BU975" s="147">
        <f t="shared" si="786"/>
        <v>0.08</v>
      </c>
      <c r="BV975" s="148">
        <f t="shared" si="787"/>
        <v>0</v>
      </c>
      <c r="BW975" s="149">
        <f t="shared" ca="1" si="788"/>
        <v>0</v>
      </c>
      <c r="BX975" s="345">
        <f t="shared" ca="1" si="789"/>
        <v>0</v>
      </c>
      <c r="BY975" s="344">
        <f t="shared" ca="1" si="790"/>
        <v>0</v>
      </c>
      <c r="BZ975" s="343">
        <f t="shared" ca="1" si="791"/>
        <v>0.04</v>
      </c>
      <c r="CA975" s="342">
        <f t="shared" ca="1" si="792"/>
        <v>-0.05</v>
      </c>
      <c r="CB975" s="147">
        <f t="shared" si="793"/>
        <v>0.08</v>
      </c>
      <c r="CC975" s="148">
        <f t="shared" si="794"/>
        <v>0</v>
      </c>
      <c r="CD975" s="149">
        <f t="shared" ca="1" si="795"/>
        <v>0</v>
      </c>
      <c r="CE975" s="345">
        <f t="shared" ca="1" si="796"/>
        <v>0</v>
      </c>
      <c r="CF975" s="344">
        <f t="shared" ca="1" si="797"/>
        <v>0</v>
      </c>
      <c r="CG975" s="343">
        <f t="shared" ca="1" si="798"/>
        <v>0.04</v>
      </c>
      <c r="CH975" s="342">
        <f t="shared" ca="1" si="799"/>
        <v>-0.05</v>
      </c>
    </row>
    <row r="976" spans="2:86" s="303" customFormat="1" outlineLevel="1">
      <c r="B976" s="303" t="str">
        <f t="shared" ca="1" si="802"/>
        <v>EP4 LP-D0 LP-S0 LP-M2</v>
      </c>
      <c r="C976" s="346">
        <f t="shared" si="806"/>
        <v>4</v>
      </c>
      <c r="D976" s="346">
        <f t="shared" si="806"/>
        <v>0</v>
      </c>
      <c r="E976" s="346">
        <f t="shared" ca="1" si="806"/>
        <v>0</v>
      </c>
      <c r="F976" s="346">
        <f t="shared" ca="1" si="806"/>
        <v>0</v>
      </c>
      <c r="G976" s="346">
        <f t="shared" ca="1" si="806"/>
        <v>3</v>
      </c>
      <c r="H976" s="346">
        <f t="shared" ca="1" si="806"/>
        <v>3</v>
      </c>
      <c r="I976" s="346">
        <f t="shared" ca="1" si="806"/>
        <v>2</v>
      </c>
      <c r="BM976" s="303">
        <v>314</v>
      </c>
      <c r="BN976" s="147">
        <f t="shared" si="779"/>
        <v>0.08</v>
      </c>
      <c r="BO976" s="148">
        <f t="shared" si="780"/>
        <v>0</v>
      </c>
      <c r="BP976" s="149">
        <f t="shared" ca="1" si="781"/>
        <v>0</v>
      </c>
      <c r="BQ976" s="345">
        <f t="shared" ca="1" si="782"/>
        <v>0</v>
      </c>
      <c r="BR976" s="344">
        <f t="shared" ca="1" si="783"/>
        <v>0</v>
      </c>
      <c r="BS976" s="343">
        <f t="shared" ca="1" si="784"/>
        <v>0.04</v>
      </c>
      <c r="BT976" s="342">
        <f t="shared" ca="1" si="785"/>
        <v>0</v>
      </c>
      <c r="BU976" s="147">
        <f t="shared" si="786"/>
        <v>0.08</v>
      </c>
      <c r="BV976" s="148">
        <f t="shared" si="787"/>
        <v>0</v>
      </c>
      <c r="BW976" s="149">
        <f t="shared" ca="1" si="788"/>
        <v>0</v>
      </c>
      <c r="BX976" s="345">
        <f t="shared" ca="1" si="789"/>
        <v>0</v>
      </c>
      <c r="BY976" s="344">
        <f t="shared" ca="1" si="790"/>
        <v>0</v>
      </c>
      <c r="BZ976" s="343">
        <f t="shared" ca="1" si="791"/>
        <v>0.04</v>
      </c>
      <c r="CA976" s="342">
        <f t="shared" ca="1" si="792"/>
        <v>0</v>
      </c>
      <c r="CB976" s="147">
        <f t="shared" si="793"/>
        <v>0.08</v>
      </c>
      <c r="CC976" s="148">
        <f t="shared" si="794"/>
        <v>0</v>
      </c>
      <c r="CD976" s="149">
        <f t="shared" ca="1" si="795"/>
        <v>0</v>
      </c>
      <c r="CE976" s="345">
        <f t="shared" ca="1" si="796"/>
        <v>0</v>
      </c>
      <c r="CF976" s="344">
        <f t="shared" ca="1" si="797"/>
        <v>0</v>
      </c>
      <c r="CG976" s="343">
        <f t="shared" ca="1" si="798"/>
        <v>0.04</v>
      </c>
      <c r="CH976" s="342">
        <f t="shared" ca="1" si="799"/>
        <v>0</v>
      </c>
    </row>
    <row r="977" spans="2:86" s="303" customFormat="1" outlineLevel="1">
      <c r="B977" s="303" t="str">
        <f t="shared" ca="1" si="802"/>
        <v>EP4 LP-D0 LP-S0 LP-M3</v>
      </c>
      <c r="C977" s="346">
        <f t="shared" si="806"/>
        <v>4</v>
      </c>
      <c r="D977" s="346">
        <f t="shared" si="806"/>
        <v>0</v>
      </c>
      <c r="E977" s="346">
        <f t="shared" ca="1" si="806"/>
        <v>0</v>
      </c>
      <c r="F977" s="346">
        <f t="shared" ca="1" si="806"/>
        <v>0</v>
      </c>
      <c r="G977" s="346">
        <f t="shared" ca="1" si="806"/>
        <v>3</v>
      </c>
      <c r="H977" s="346">
        <f t="shared" ca="1" si="806"/>
        <v>3</v>
      </c>
      <c r="I977" s="346">
        <f t="shared" ca="1" si="806"/>
        <v>3</v>
      </c>
      <c r="BM977" s="303">
        <v>315</v>
      </c>
      <c r="BN977" s="147">
        <f t="shared" si="779"/>
        <v>0.08</v>
      </c>
      <c r="BO977" s="148">
        <f t="shared" si="780"/>
        <v>0</v>
      </c>
      <c r="BP977" s="149">
        <f t="shared" ca="1" si="781"/>
        <v>0</v>
      </c>
      <c r="BQ977" s="345">
        <f t="shared" ca="1" si="782"/>
        <v>0</v>
      </c>
      <c r="BR977" s="344">
        <f t="shared" ca="1" si="783"/>
        <v>0</v>
      </c>
      <c r="BS977" s="343">
        <f t="shared" ca="1" si="784"/>
        <v>0.04</v>
      </c>
      <c r="BT977" s="342">
        <f t="shared" ca="1" si="785"/>
        <v>0.04</v>
      </c>
      <c r="BU977" s="147">
        <f t="shared" si="786"/>
        <v>0.08</v>
      </c>
      <c r="BV977" s="148">
        <f t="shared" si="787"/>
        <v>0</v>
      </c>
      <c r="BW977" s="149">
        <f t="shared" ca="1" si="788"/>
        <v>0</v>
      </c>
      <c r="BX977" s="345">
        <f t="shared" ca="1" si="789"/>
        <v>0</v>
      </c>
      <c r="BY977" s="344">
        <f t="shared" ca="1" si="790"/>
        <v>0</v>
      </c>
      <c r="BZ977" s="343">
        <f t="shared" ca="1" si="791"/>
        <v>0.04</v>
      </c>
      <c r="CA977" s="342">
        <f t="shared" ca="1" si="792"/>
        <v>0.04</v>
      </c>
      <c r="CB977" s="147">
        <f t="shared" si="793"/>
        <v>0.08</v>
      </c>
      <c r="CC977" s="148">
        <f t="shared" si="794"/>
        <v>0</v>
      </c>
      <c r="CD977" s="149">
        <f t="shared" ca="1" si="795"/>
        <v>0</v>
      </c>
      <c r="CE977" s="345">
        <f t="shared" ca="1" si="796"/>
        <v>0</v>
      </c>
      <c r="CF977" s="344">
        <f t="shared" ca="1" si="797"/>
        <v>0</v>
      </c>
      <c r="CG977" s="343">
        <f t="shared" ca="1" si="798"/>
        <v>0.04</v>
      </c>
      <c r="CH977" s="342">
        <f t="shared" ca="1" si="799"/>
        <v>0.04</v>
      </c>
    </row>
    <row r="978" spans="2:86" s="303" customFormat="1" outlineLevel="1">
      <c r="B978" s="303" t="str">
        <f t="shared" ca="1" si="802"/>
        <v>EP4 LP-D0 LP-S0 LP-M4</v>
      </c>
      <c r="C978" s="346">
        <f t="shared" si="806"/>
        <v>4</v>
      </c>
      <c r="D978" s="346">
        <f t="shared" si="806"/>
        <v>0</v>
      </c>
      <c r="E978" s="346">
        <f t="shared" ca="1" si="806"/>
        <v>0</v>
      </c>
      <c r="F978" s="346">
        <f t="shared" ca="1" si="806"/>
        <v>0</v>
      </c>
      <c r="G978" s="346">
        <f t="shared" ca="1" si="806"/>
        <v>3</v>
      </c>
      <c r="H978" s="346">
        <f t="shared" ca="1" si="806"/>
        <v>3</v>
      </c>
      <c r="I978" s="346">
        <f t="shared" ca="1" si="806"/>
        <v>4</v>
      </c>
      <c r="BM978" s="303">
        <v>316</v>
      </c>
      <c r="BN978" s="147">
        <f t="shared" si="779"/>
        <v>0.08</v>
      </c>
      <c r="BO978" s="148">
        <f t="shared" si="780"/>
        <v>0</v>
      </c>
      <c r="BP978" s="149">
        <f t="shared" ca="1" si="781"/>
        <v>0</v>
      </c>
      <c r="BQ978" s="345">
        <f t="shared" ca="1" si="782"/>
        <v>0</v>
      </c>
      <c r="BR978" s="344">
        <f t="shared" ca="1" si="783"/>
        <v>0</v>
      </c>
      <c r="BS978" s="343">
        <f t="shared" ca="1" si="784"/>
        <v>0.04</v>
      </c>
      <c r="BT978" s="342">
        <f t="shared" ca="1" si="785"/>
        <v>0.08</v>
      </c>
      <c r="BU978" s="147">
        <f t="shared" si="786"/>
        <v>0.08</v>
      </c>
      <c r="BV978" s="148">
        <f t="shared" si="787"/>
        <v>0</v>
      </c>
      <c r="BW978" s="149">
        <f t="shared" ca="1" si="788"/>
        <v>0</v>
      </c>
      <c r="BX978" s="345">
        <f t="shared" ca="1" si="789"/>
        <v>0</v>
      </c>
      <c r="BY978" s="344">
        <f t="shared" ca="1" si="790"/>
        <v>0</v>
      </c>
      <c r="BZ978" s="343">
        <f t="shared" ca="1" si="791"/>
        <v>0.04</v>
      </c>
      <c r="CA978" s="342">
        <f t="shared" ca="1" si="792"/>
        <v>0.08</v>
      </c>
      <c r="CB978" s="147">
        <f t="shared" si="793"/>
        <v>0.08</v>
      </c>
      <c r="CC978" s="148">
        <f t="shared" si="794"/>
        <v>0</v>
      </c>
      <c r="CD978" s="149">
        <f t="shared" ca="1" si="795"/>
        <v>0</v>
      </c>
      <c r="CE978" s="345">
        <f t="shared" ca="1" si="796"/>
        <v>0</v>
      </c>
      <c r="CF978" s="344">
        <f t="shared" ca="1" si="797"/>
        <v>0</v>
      </c>
      <c r="CG978" s="343">
        <f t="shared" ca="1" si="798"/>
        <v>0.04</v>
      </c>
      <c r="CH978" s="342">
        <f t="shared" ca="1" si="799"/>
        <v>0.08</v>
      </c>
    </row>
    <row r="979" spans="2:86" s="303" customFormat="1" outlineLevel="1">
      <c r="B979" s="303" t="str">
        <f t="shared" ca="1" si="802"/>
        <v>EP4 LP-D0 LP-S0 LP-M1</v>
      </c>
      <c r="C979" s="346">
        <f t="shared" si="806"/>
        <v>4</v>
      </c>
      <c r="D979" s="346">
        <f t="shared" si="806"/>
        <v>0</v>
      </c>
      <c r="E979" s="346">
        <f t="shared" ca="1" si="806"/>
        <v>0</v>
      </c>
      <c r="F979" s="346">
        <f t="shared" ca="1" si="806"/>
        <v>0</v>
      </c>
      <c r="G979" s="346">
        <f t="shared" ca="1" si="806"/>
        <v>3</v>
      </c>
      <c r="H979" s="346">
        <f t="shared" ca="1" si="806"/>
        <v>4</v>
      </c>
      <c r="I979" s="346">
        <f t="shared" ca="1" si="806"/>
        <v>1</v>
      </c>
      <c r="BM979" s="303">
        <v>317</v>
      </c>
      <c r="BN979" s="147">
        <f t="shared" si="779"/>
        <v>0.08</v>
      </c>
      <c r="BO979" s="148">
        <f t="shared" si="780"/>
        <v>0</v>
      </c>
      <c r="BP979" s="149">
        <f t="shared" ca="1" si="781"/>
        <v>0</v>
      </c>
      <c r="BQ979" s="345">
        <f t="shared" ca="1" si="782"/>
        <v>0</v>
      </c>
      <c r="BR979" s="344">
        <f t="shared" ca="1" si="783"/>
        <v>0</v>
      </c>
      <c r="BS979" s="343">
        <f t="shared" ca="1" si="784"/>
        <v>0.08</v>
      </c>
      <c r="BT979" s="342">
        <f t="shared" ca="1" si="785"/>
        <v>-0.05</v>
      </c>
      <c r="BU979" s="147">
        <f t="shared" si="786"/>
        <v>0.08</v>
      </c>
      <c r="BV979" s="148">
        <f t="shared" si="787"/>
        <v>0</v>
      </c>
      <c r="BW979" s="149">
        <f t="shared" ca="1" si="788"/>
        <v>0</v>
      </c>
      <c r="BX979" s="345">
        <f t="shared" ca="1" si="789"/>
        <v>0</v>
      </c>
      <c r="BY979" s="344">
        <f t="shared" ca="1" si="790"/>
        <v>0</v>
      </c>
      <c r="BZ979" s="343">
        <f t="shared" ca="1" si="791"/>
        <v>0.08</v>
      </c>
      <c r="CA979" s="342">
        <f t="shared" ca="1" si="792"/>
        <v>-0.05</v>
      </c>
      <c r="CB979" s="147">
        <f t="shared" si="793"/>
        <v>0.08</v>
      </c>
      <c r="CC979" s="148">
        <f t="shared" si="794"/>
        <v>0</v>
      </c>
      <c r="CD979" s="149">
        <f t="shared" ca="1" si="795"/>
        <v>0</v>
      </c>
      <c r="CE979" s="345">
        <f t="shared" ca="1" si="796"/>
        <v>0</v>
      </c>
      <c r="CF979" s="344">
        <f t="shared" ca="1" si="797"/>
        <v>0</v>
      </c>
      <c r="CG979" s="343">
        <f t="shared" ca="1" si="798"/>
        <v>0.08</v>
      </c>
      <c r="CH979" s="342">
        <f t="shared" ca="1" si="799"/>
        <v>-0.05</v>
      </c>
    </row>
    <row r="980" spans="2:86" s="303" customFormat="1" outlineLevel="1">
      <c r="B980" s="303" t="str">
        <f t="shared" ca="1" si="802"/>
        <v>EP4 LP-D0 LP-S0 LP-M2</v>
      </c>
      <c r="C980" s="346">
        <f t="shared" si="806"/>
        <v>4</v>
      </c>
      <c r="D980" s="346">
        <f t="shared" si="806"/>
        <v>0</v>
      </c>
      <c r="E980" s="346">
        <f t="shared" ca="1" si="806"/>
        <v>0</v>
      </c>
      <c r="F980" s="346">
        <f t="shared" ca="1" si="806"/>
        <v>0</v>
      </c>
      <c r="G980" s="346">
        <f t="shared" ca="1" si="806"/>
        <v>3</v>
      </c>
      <c r="H980" s="346">
        <f t="shared" ca="1" si="806"/>
        <v>4</v>
      </c>
      <c r="I980" s="346">
        <f t="shared" ca="1" si="806"/>
        <v>2</v>
      </c>
      <c r="BM980" s="303">
        <v>318</v>
      </c>
      <c r="BN980" s="147">
        <f t="shared" si="779"/>
        <v>0.08</v>
      </c>
      <c r="BO980" s="148">
        <f t="shared" si="780"/>
        <v>0</v>
      </c>
      <c r="BP980" s="149">
        <f t="shared" ca="1" si="781"/>
        <v>0</v>
      </c>
      <c r="BQ980" s="345">
        <f t="shared" ca="1" si="782"/>
        <v>0</v>
      </c>
      <c r="BR980" s="344">
        <f t="shared" ca="1" si="783"/>
        <v>0</v>
      </c>
      <c r="BS980" s="343">
        <f t="shared" ca="1" si="784"/>
        <v>0.08</v>
      </c>
      <c r="BT980" s="342">
        <f t="shared" ca="1" si="785"/>
        <v>0</v>
      </c>
      <c r="BU980" s="147">
        <f t="shared" si="786"/>
        <v>0.08</v>
      </c>
      <c r="BV980" s="148">
        <f t="shared" si="787"/>
        <v>0</v>
      </c>
      <c r="BW980" s="149">
        <f t="shared" ca="1" si="788"/>
        <v>0</v>
      </c>
      <c r="BX980" s="345">
        <f t="shared" ca="1" si="789"/>
        <v>0</v>
      </c>
      <c r="BY980" s="344">
        <f t="shared" ca="1" si="790"/>
        <v>0</v>
      </c>
      <c r="BZ980" s="343">
        <f t="shared" ca="1" si="791"/>
        <v>0.08</v>
      </c>
      <c r="CA980" s="342">
        <f t="shared" ca="1" si="792"/>
        <v>0</v>
      </c>
      <c r="CB980" s="147">
        <f t="shared" si="793"/>
        <v>0.08</v>
      </c>
      <c r="CC980" s="148">
        <f t="shared" si="794"/>
        <v>0</v>
      </c>
      <c r="CD980" s="149">
        <f t="shared" ca="1" si="795"/>
        <v>0</v>
      </c>
      <c r="CE980" s="345">
        <f t="shared" ca="1" si="796"/>
        <v>0</v>
      </c>
      <c r="CF980" s="344">
        <f t="shared" ca="1" si="797"/>
        <v>0</v>
      </c>
      <c r="CG980" s="343">
        <f t="shared" ca="1" si="798"/>
        <v>0.08</v>
      </c>
      <c r="CH980" s="342">
        <f t="shared" ca="1" si="799"/>
        <v>0</v>
      </c>
    </row>
    <row r="981" spans="2:86" s="303" customFormat="1" outlineLevel="1">
      <c r="B981" s="303" t="str">
        <f t="shared" ca="1" si="802"/>
        <v>EP4 LP-D0 LP-S0 LP-M3</v>
      </c>
      <c r="C981" s="346">
        <f t="shared" si="806"/>
        <v>4</v>
      </c>
      <c r="D981" s="346">
        <f t="shared" si="806"/>
        <v>0</v>
      </c>
      <c r="E981" s="346">
        <f t="shared" ca="1" si="806"/>
        <v>0</v>
      </c>
      <c r="F981" s="346">
        <f t="shared" ca="1" si="806"/>
        <v>0</v>
      </c>
      <c r="G981" s="346">
        <f t="shared" ca="1" si="806"/>
        <v>3</v>
      </c>
      <c r="H981" s="346">
        <f t="shared" ca="1" si="806"/>
        <v>4</v>
      </c>
      <c r="I981" s="346">
        <f t="shared" ca="1" si="806"/>
        <v>3</v>
      </c>
      <c r="BM981" s="303">
        <v>319</v>
      </c>
      <c r="BN981" s="147">
        <f t="shared" si="779"/>
        <v>0.08</v>
      </c>
      <c r="BO981" s="148">
        <f t="shared" si="780"/>
        <v>0</v>
      </c>
      <c r="BP981" s="149">
        <f t="shared" ca="1" si="781"/>
        <v>0</v>
      </c>
      <c r="BQ981" s="345">
        <f t="shared" ca="1" si="782"/>
        <v>0</v>
      </c>
      <c r="BR981" s="344">
        <f t="shared" ca="1" si="783"/>
        <v>0</v>
      </c>
      <c r="BS981" s="343">
        <f t="shared" ca="1" si="784"/>
        <v>0.08</v>
      </c>
      <c r="BT981" s="342">
        <f t="shared" ca="1" si="785"/>
        <v>0.04</v>
      </c>
      <c r="BU981" s="147">
        <f t="shared" si="786"/>
        <v>0.08</v>
      </c>
      <c r="BV981" s="148">
        <f t="shared" si="787"/>
        <v>0</v>
      </c>
      <c r="BW981" s="149">
        <f t="shared" ca="1" si="788"/>
        <v>0</v>
      </c>
      <c r="BX981" s="345">
        <f t="shared" ca="1" si="789"/>
        <v>0</v>
      </c>
      <c r="BY981" s="344">
        <f t="shared" ca="1" si="790"/>
        <v>0</v>
      </c>
      <c r="BZ981" s="343">
        <f t="shared" ca="1" si="791"/>
        <v>0.08</v>
      </c>
      <c r="CA981" s="342">
        <f t="shared" ca="1" si="792"/>
        <v>0.04</v>
      </c>
      <c r="CB981" s="147">
        <f t="shared" si="793"/>
        <v>0.08</v>
      </c>
      <c r="CC981" s="148">
        <f t="shared" si="794"/>
        <v>0</v>
      </c>
      <c r="CD981" s="149">
        <f t="shared" ca="1" si="795"/>
        <v>0</v>
      </c>
      <c r="CE981" s="345">
        <f t="shared" ca="1" si="796"/>
        <v>0</v>
      </c>
      <c r="CF981" s="344">
        <f t="shared" ca="1" si="797"/>
        <v>0</v>
      </c>
      <c r="CG981" s="343">
        <f t="shared" ca="1" si="798"/>
        <v>0.08</v>
      </c>
      <c r="CH981" s="342">
        <f t="shared" ca="1" si="799"/>
        <v>0.04</v>
      </c>
    </row>
    <row r="982" spans="2:86" s="303" customFormat="1" outlineLevel="1">
      <c r="B982" s="303" t="str">
        <f t="shared" ca="1" si="802"/>
        <v>EP4 LP-D0 LP-S0 LP-M4</v>
      </c>
      <c r="C982" s="346">
        <f t="shared" si="806"/>
        <v>4</v>
      </c>
      <c r="D982" s="346">
        <f t="shared" si="806"/>
        <v>0</v>
      </c>
      <c r="E982" s="346">
        <f t="shared" ca="1" si="806"/>
        <v>0</v>
      </c>
      <c r="F982" s="346">
        <f t="shared" ca="1" si="806"/>
        <v>0</v>
      </c>
      <c r="G982" s="346">
        <f t="shared" ca="1" si="806"/>
        <v>3</v>
      </c>
      <c r="H982" s="346">
        <f t="shared" ca="1" si="806"/>
        <v>4</v>
      </c>
      <c r="I982" s="346">
        <f t="shared" ca="1" si="806"/>
        <v>4</v>
      </c>
      <c r="BM982" s="303">
        <v>320</v>
      </c>
      <c r="BN982" s="147">
        <f t="shared" si="779"/>
        <v>0.08</v>
      </c>
      <c r="BO982" s="148">
        <f t="shared" si="780"/>
        <v>0</v>
      </c>
      <c r="BP982" s="149">
        <f t="shared" ca="1" si="781"/>
        <v>0</v>
      </c>
      <c r="BQ982" s="345">
        <f t="shared" ca="1" si="782"/>
        <v>0</v>
      </c>
      <c r="BR982" s="344">
        <f t="shared" ca="1" si="783"/>
        <v>0</v>
      </c>
      <c r="BS982" s="343">
        <f t="shared" ca="1" si="784"/>
        <v>0.08</v>
      </c>
      <c r="BT982" s="342">
        <f t="shared" ca="1" si="785"/>
        <v>0.08</v>
      </c>
      <c r="BU982" s="147">
        <f t="shared" si="786"/>
        <v>0.08</v>
      </c>
      <c r="BV982" s="148">
        <f t="shared" si="787"/>
        <v>0</v>
      </c>
      <c r="BW982" s="149">
        <f t="shared" ca="1" si="788"/>
        <v>0</v>
      </c>
      <c r="BX982" s="345">
        <f t="shared" ca="1" si="789"/>
        <v>0</v>
      </c>
      <c r="BY982" s="344">
        <f t="shared" ca="1" si="790"/>
        <v>0</v>
      </c>
      <c r="BZ982" s="343">
        <f t="shared" ca="1" si="791"/>
        <v>0.08</v>
      </c>
      <c r="CA982" s="342">
        <f t="shared" ca="1" si="792"/>
        <v>0.08</v>
      </c>
      <c r="CB982" s="147">
        <f t="shared" si="793"/>
        <v>0.08</v>
      </c>
      <c r="CC982" s="148">
        <f t="shared" si="794"/>
        <v>0</v>
      </c>
      <c r="CD982" s="149">
        <f t="shared" ca="1" si="795"/>
        <v>0</v>
      </c>
      <c r="CE982" s="345">
        <f t="shared" ca="1" si="796"/>
        <v>0</v>
      </c>
      <c r="CF982" s="344">
        <f t="shared" ca="1" si="797"/>
        <v>0</v>
      </c>
      <c r="CG982" s="343">
        <f t="shared" ca="1" si="798"/>
        <v>0.08</v>
      </c>
      <c r="CH982" s="342">
        <f t="shared" ca="1" si="799"/>
        <v>0.08</v>
      </c>
    </row>
    <row r="983" spans="2:86" s="303" customFormat="1" outlineLevel="1">
      <c r="B983" s="303" t="str">
        <f t="shared" ca="1" si="802"/>
        <v>EP4 LP-D0 LP-S0 LP-M1</v>
      </c>
      <c r="C983" s="346">
        <f t="shared" ref="C983:I992" si="807">C583</f>
        <v>4</v>
      </c>
      <c r="D983" s="346">
        <f t="shared" si="807"/>
        <v>0</v>
      </c>
      <c r="E983" s="346">
        <f t="shared" ca="1" si="807"/>
        <v>0</v>
      </c>
      <c r="F983" s="346">
        <f t="shared" ca="1" si="807"/>
        <v>0</v>
      </c>
      <c r="G983" s="346">
        <f t="shared" ca="1" si="807"/>
        <v>4</v>
      </c>
      <c r="H983" s="346">
        <f t="shared" ca="1" si="807"/>
        <v>1</v>
      </c>
      <c r="I983" s="346">
        <f t="shared" ca="1" si="807"/>
        <v>1</v>
      </c>
      <c r="BM983" s="303">
        <v>321</v>
      </c>
      <c r="BN983" s="147">
        <f t="shared" ref="BN983:BN998" si="808">IF($C983=0,0,INDEX($M$663:$M$666,$C983,1))</f>
        <v>0.08</v>
      </c>
      <c r="BO983" s="148">
        <f t="shared" ref="BO983:BO998" si="809">IF($D983=0,0,INDEX($N$663:$N$666,$D983,1))</f>
        <v>0</v>
      </c>
      <c r="BP983" s="149">
        <f t="shared" ref="BP983:BP998" ca="1" si="810">IF($E983=0,BO983,INDEX($O$663:$O$666,$E983,1))</f>
        <v>0</v>
      </c>
      <c r="BQ983" s="345">
        <f t="shared" ref="BQ983:BQ998" ca="1" si="811">IF($F983=0,BO983,INDEX($P$663:$P$666,$F983,1))</f>
        <v>0</v>
      </c>
      <c r="BR983" s="344">
        <f t="shared" ref="BR983:BR998" ca="1" si="812">IF($G983=0,BP983,INDEX($O$663:$O$666,$G983,1))</f>
        <v>0.05</v>
      </c>
      <c r="BS983" s="343">
        <f t="shared" ref="BS983:BS998" ca="1" si="813">IF($H983=0,BQ983,INDEX($P$663:$P$666,$H983,1))</f>
        <v>-0.05</v>
      </c>
      <c r="BT983" s="342">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345">
        <f t="shared" ref="BX983:BX998" ca="1" si="818">IF($F983=0,BV983,INDEX($P$663:$P$666,$F983,1))</f>
        <v>0</v>
      </c>
      <c r="BY983" s="344">
        <f t="shared" ref="BY983:BY998" ca="1" si="819">IF($G983=0,BW983,INDEX($O$663:$O$666,$G983,1))</f>
        <v>0.05</v>
      </c>
      <c r="BZ983" s="343">
        <f t="shared" ref="BZ983:BZ998" ca="1" si="820">IF($H983=0,BX983,INDEX($P$663:$P$666,$H983,1))</f>
        <v>-0.05</v>
      </c>
      <c r="CA983" s="342">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345">
        <f t="shared" ref="CE983:CE998" ca="1" si="825">IF($F983=0,CC983,INDEX($P$663:$P$666,$F983,1))</f>
        <v>0</v>
      </c>
      <c r="CF983" s="344">
        <f t="shared" ref="CF983:CF998" ca="1" si="826">IF($G983=0,CD983,INDEX($O$663:$O$666,$G983,1))</f>
        <v>0.05</v>
      </c>
      <c r="CG983" s="343">
        <f t="shared" ref="CG983:CG998" ca="1" si="827">IF($H983=0,CE983,INDEX($P$663:$P$666,$H983,1))</f>
        <v>-0.05</v>
      </c>
      <c r="CH983" s="342">
        <f t="shared" ref="CH983:CH998" ca="1" si="828">IF($I983=0,CE983,INDEX($Q$663:$Q$666,$I983,1))</f>
        <v>-0.05</v>
      </c>
    </row>
    <row r="984" spans="2:86" s="303" customFormat="1" outlineLevel="1">
      <c r="B984" s="303" t="str">
        <f t="shared" ca="1" si="802"/>
        <v>EP4 LP-D0 LP-S0 LP-M2</v>
      </c>
      <c r="C984" s="346">
        <f t="shared" si="807"/>
        <v>4</v>
      </c>
      <c r="D984" s="346">
        <f t="shared" si="807"/>
        <v>0</v>
      </c>
      <c r="E984" s="346">
        <f t="shared" ca="1" si="807"/>
        <v>0</v>
      </c>
      <c r="F984" s="346">
        <f t="shared" ca="1" si="807"/>
        <v>0</v>
      </c>
      <c r="G984" s="346">
        <f t="shared" ca="1" si="807"/>
        <v>4</v>
      </c>
      <c r="H984" s="346">
        <f t="shared" ca="1" si="807"/>
        <v>1</v>
      </c>
      <c r="I984" s="346">
        <f t="shared" ca="1" si="807"/>
        <v>2</v>
      </c>
      <c r="BM984" s="303">
        <v>322</v>
      </c>
      <c r="BN984" s="147">
        <f t="shared" si="808"/>
        <v>0.08</v>
      </c>
      <c r="BO984" s="148">
        <f t="shared" si="809"/>
        <v>0</v>
      </c>
      <c r="BP984" s="149">
        <f t="shared" ca="1" si="810"/>
        <v>0</v>
      </c>
      <c r="BQ984" s="345">
        <f t="shared" ca="1" si="811"/>
        <v>0</v>
      </c>
      <c r="BR984" s="344">
        <f t="shared" ca="1" si="812"/>
        <v>0.05</v>
      </c>
      <c r="BS984" s="343">
        <f t="shared" ca="1" si="813"/>
        <v>-0.05</v>
      </c>
      <c r="BT984" s="342">
        <f t="shared" ca="1" si="814"/>
        <v>0</v>
      </c>
      <c r="BU984" s="147">
        <f t="shared" si="815"/>
        <v>0.08</v>
      </c>
      <c r="BV984" s="148">
        <f t="shared" si="816"/>
        <v>0</v>
      </c>
      <c r="BW984" s="149">
        <f t="shared" ca="1" si="817"/>
        <v>0</v>
      </c>
      <c r="BX984" s="345">
        <f t="shared" ca="1" si="818"/>
        <v>0</v>
      </c>
      <c r="BY984" s="344">
        <f t="shared" ca="1" si="819"/>
        <v>0.05</v>
      </c>
      <c r="BZ984" s="343">
        <f t="shared" ca="1" si="820"/>
        <v>-0.05</v>
      </c>
      <c r="CA984" s="342">
        <f t="shared" ca="1" si="821"/>
        <v>0</v>
      </c>
      <c r="CB984" s="147">
        <f t="shared" si="822"/>
        <v>0.08</v>
      </c>
      <c r="CC984" s="148">
        <f t="shared" si="823"/>
        <v>0</v>
      </c>
      <c r="CD984" s="149">
        <f t="shared" ca="1" si="824"/>
        <v>0</v>
      </c>
      <c r="CE984" s="345">
        <f t="shared" ca="1" si="825"/>
        <v>0</v>
      </c>
      <c r="CF984" s="344">
        <f t="shared" ca="1" si="826"/>
        <v>0.05</v>
      </c>
      <c r="CG984" s="343">
        <f t="shared" ca="1" si="827"/>
        <v>-0.05</v>
      </c>
      <c r="CH984" s="342">
        <f t="shared" ca="1" si="828"/>
        <v>0</v>
      </c>
    </row>
    <row r="985" spans="2:86" s="303" customFormat="1" outlineLevel="1">
      <c r="B985" s="303" t="str">
        <f t="shared" ca="1" si="802"/>
        <v>EP4 LP-D0 LP-S0 LP-M3</v>
      </c>
      <c r="C985" s="346">
        <f t="shared" si="807"/>
        <v>4</v>
      </c>
      <c r="D985" s="346">
        <f t="shared" si="807"/>
        <v>0</v>
      </c>
      <c r="E985" s="346">
        <f t="shared" ca="1" si="807"/>
        <v>0</v>
      </c>
      <c r="F985" s="346">
        <f t="shared" ca="1" si="807"/>
        <v>0</v>
      </c>
      <c r="G985" s="346">
        <f t="shared" ca="1" si="807"/>
        <v>4</v>
      </c>
      <c r="H985" s="346">
        <f t="shared" ca="1" si="807"/>
        <v>1</v>
      </c>
      <c r="I985" s="346">
        <f t="shared" ca="1" si="807"/>
        <v>3</v>
      </c>
      <c r="BM985" s="303">
        <v>323</v>
      </c>
      <c r="BN985" s="147">
        <f t="shared" si="808"/>
        <v>0.08</v>
      </c>
      <c r="BO985" s="148">
        <f t="shared" si="809"/>
        <v>0</v>
      </c>
      <c r="BP985" s="149">
        <f t="shared" ca="1" si="810"/>
        <v>0</v>
      </c>
      <c r="BQ985" s="345">
        <f t="shared" ca="1" si="811"/>
        <v>0</v>
      </c>
      <c r="BR985" s="344">
        <f t="shared" ca="1" si="812"/>
        <v>0.05</v>
      </c>
      <c r="BS985" s="343">
        <f t="shared" ca="1" si="813"/>
        <v>-0.05</v>
      </c>
      <c r="BT985" s="342">
        <f t="shared" ca="1" si="814"/>
        <v>0.04</v>
      </c>
      <c r="BU985" s="147">
        <f t="shared" si="815"/>
        <v>0.08</v>
      </c>
      <c r="BV985" s="148">
        <f t="shared" si="816"/>
        <v>0</v>
      </c>
      <c r="BW985" s="149">
        <f t="shared" ca="1" si="817"/>
        <v>0</v>
      </c>
      <c r="BX985" s="345">
        <f t="shared" ca="1" si="818"/>
        <v>0</v>
      </c>
      <c r="BY985" s="344">
        <f t="shared" ca="1" si="819"/>
        <v>0.05</v>
      </c>
      <c r="BZ985" s="343">
        <f t="shared" ca="1" si="820"/>
        <v>-0.05</v>
      </c>
      <c r="CA985" s="342">
        <f t="shared" ca="1" si="821"/>
        <v>0.04</v>
      </c>
      <c r="CB985" s="147">
        <f t="shared" si="822"/>
        <v>0.08</v>
      </c>
      <c r="CC985" s="148">
        <f t="shared" si="823"/>
        <v>0</v>
      </c>
      <c r="CD985" s="149">
        <f t="shared" ca="1" si="824"/>
        <v>0</v>
      </c>
      <c r="CE985" s="345">
        <f t="shared" ca="1" si="825"/>
        <v>0</v>
      </c>
      <c r="CF985" s="344">
        <f t="shared" ca="1" si="826"/>
        <v>0.05</v>
      </c>
      <c r="CG985" s="343">
        <f t="shared" ca="1" si="827"/>
        <v>-0.05</v>
      </c>
      <c r="CH985" s="342">
        <f t="shared" ca="1" si="828"/>
        <v>0.04</v>
      </c>
    </row>
    <row r="986" spans="2:86" s="303" customFormat="1" outlineLevel="1">
      <c r="B986" s="303" t="str">
        <f t="shared" ca="1" si="802"/>
        <v>EP4 LP-D0 LP-S0 LP-M4</v>
      </c>
      <c r="C986" s="346">
        <f t="shared" si="807"/>
        <v>4</v>
      </c>
      <c r="D986" s="346">
        <f t="shared" si="807"/>
        <v>0</v>
      </c>
      <c r="E986" s="346">
        <f t="shared" ca="1" si="807"/>
        <v>0</v>
      </c>
      <c r="F986" s="346">
        <f t="shared" ca="1" si="807"/>
        <v>0</v>
      </c>
      <c r="G986" s="346">
        <f t="shared" ca="1" si="807"/>
        <v>4</v>
      </c>
      <c r="H986" s="346">
        <f t="shared" ca="1" si="807"/>
        <v>1</v>
      </c>
      <c r="I986" s="346">
        <f t="shared" ca="1" si="807"/>
        <v>4</v>
      </c>
      <c r="BM986" s="303">
        <v>324</v>
      </c>
      <c r="BN986" s="147">
        <f t="shared" si="808"/>
        <v>0.08</v>
      </c>
      <c r="BO986" s="148">
        <f t="shared" si="809"/>
        <v>0</v>
      </c>
      <c r="BP986" s="149">
        <f t="shared" ca="1" si="810"/>
        <v>0</v>
      </c>
      <c r="BQ986" s="345">
        <f t="shared" ca="1" si="811"/>
        <v>0</v>
      </c>
      <c r="BR986" s="344">
        <f t="shared" ca="1" si="812"/>
        <v>0.05</v>
      </c>
      <c r="BS986" s="343">
        <f t="shared" ca="1" si="813"/>
        <v>-0.05</v>
      </c>
      <c r="BT986" s="342">
        <f t="shared" ca="1" si="814"/>
        <v>0.08</v>
      </c>
      <c r="BU986" s="147">
        <f t="shared" si="815"/>
        <v>0.08</v>
      </c>
      <c r="BV986" s="148">
        <f t="shared" si="816"/>
        <v>0</v>
      </c>
      <c r="BW986" s="149">
        <f t="shared" ca="1" si="817"/>
        <v>0</v>
      </c>
      <c r="BX986" s="345">
        <f t="shared" ca="1" si="818"/>
        <v>0</v>
      </c>
      <c r="BY986" s="344">
        <f t="shared" ca="1" si="819"/>
        <v>0.05</v>
      </c>
      <c r="BZ986" s="343">
        <f t="shared" ca="1" si="820"/>
        <v>-0.05</v>
      </c>
      <c r="CA986" s="342">
        <f t="shared" ca="1" si="821"/>
        <v>0.08</v>
      </c>
      <c r="CB986" s="147">
        <f t="shared" si="822"/>
        <v>0.08</v>
      </c>
      <c r="CC986" s="148">
        <f t="shared" si="823"/>
        <v>0</v>
      </c>
      <c r="CD986" s="149">
        <f t="shared" ca="1" si="824"/>
        <v>0</v>
      </c>
      <c r="CE986" s="345">
        <f t="shared" ca="1" si="825"/>
        <v>0</v>
      </c>
      <c r="CF986" s="344">
        <f t="shared" ca="1" si="826"/>
        <v>0.05</v>
      </c>
      <c r="CG986" s="343">
        <f t="shared" ca="1" si="827"/>
        <v>-0.05</v>
      </c>
      <c r="CH986" s="342">
        <f t="shared" ca="1" si="828"/>
        <v>0.08</v>
      </c>
    </row>
    <row r="987" spans="2:86" s="303" customFormat="1" outlineLevel="1">
      <c r="B987" s="303" t="str">
        <f t="shared" ca="1" si="802"/>
        <v>EP4 LP-D0 LP-S0 LP-M1</v>
      </c>
      <c r="C987" s="346">
        <f t="shared" si="807"/>
        <v>4</v>
      </c>
      <c r="D987" s="346">
        <f t="shared" si="807"/>
        <v>0</v>
      </c>
      <c r="E987" s="346">
        <f t="shared" ca="1" si="807"/>
        <v>0</v>
      </c>
      <c r="F987" s="346">
        <f t="shared" ca="1" si="807"/>
        <v>0</v>
      </c>
      <c r="G987" s="346">
        <f t="shared" ca="1" si="807"/>
        <v>4</v>
      </c>
      <c r="H987" s="346">
        <f t="shared" ca="1" si="807"/>
        <v>2</v>
      </c>
      <c r="I987" s="346">
        <f t="shared" ca="1" si="807"/>
        <v>1</v>
      </c>
      <c r="BM987" s="303">
        <v>325</v>
      </c>
      <c r="BN987" s="147">
        <f t="shared" si="808"/>
        <v>0.08</v>
      </c>
      <c r="BO987" s="148">
        <f t="shared" si="809"/>
        <v>0</v>
      </c>
      <c r="BP987" s="149">
        <f t="shared" ca="1" si="810"/>
        <v>0</v>
      </c>
      <c r="BQ987" s="345">
        <f t="shared" ca="1" si="811"/>
        <v>0</v>
      </c>
      <c r="BR987" s="344">
        <f t="shared" ca="1" si="812"/>
        <v>0.05</v>
      </c>
      <c r="BS987" s="343">
        <f t="shared" ca="1" si="813"/>
        <v>0</v>
      </c>
      <c r="BT987" s="342">
        <f t="shared" ca="1" si="814"/>
        <v>-0.05</v>
      </c>
      <c r="BU987" s="147">
        <f t="shared" si="815"/>
        <v>0.08</v>
      </c>
      <c r="BV987" s="148">
        <f t="shared" si="816"/>
        <v>0</v>
      </c>
      <c r="BW987" s="149">
        <f t="shared" ca="1" si="817"/>
        <v>0</v>
      </c>
      <c r="BX987" s="345">
        <f t="shared" ca="1" si="818"/>
        <v>0</v>
      </c>
      <c r="BY987" s="344">
        <f t="shared" ca="1" si="819"/>
        <v>0.05</v>
      </c>
      <c r="BZ987" s="343">
        <f t="shared" ca="1" si="820"/>
        <v>0</v>
      </c>
      <c r="CA987" s="342">
        <f t="shared" ca="1" si="821"/>
        <v>-0.05</v>
      </c>
      <c r="CB987" s="147">
        <f t="shared" si="822"/>
        <v>0.08</v>
      </c>
      <c r="CC987" s="148">
        <f t="shared" si="823"/>
        <v>0</v>
      </c>
      <c r="CD987" s="149">
        <f t="shared" ca="1" si="824"/>
        <v>0</v>
      </c>
      <c r="CE987" s="345">
        <f t="shared" ca="1" si="825"/>
        <v>0</v>
      </c>
      <c r="CF987" s="344">
        <f t="shared" ca="1" si="826"/>
        <v>0.05</v>
      </c>
      <c r="CG987" s="343">
        <f t="shared" ca="1" si="827"/>
        <v>0</v>
      </c>
      <c r="CH987" s="342">
        <f t="shared" ca="1" si="828"/>
        <v>-0.05</v>
      </c>
    </row>
    <row r="988" spans="2:86" s="303" customFormat="1" outlineLevel="1">
      <c r="B988" s="303" t="str">
        <f t="shared" ca="1" si="802"/>
        <v>EP4 LP-D0 LP-S0 LP-M2</v>
      </c>
      <c r="C988" s="346">
        <f t="shared" si="807"/>
        <v>4</v>
      </c>
      <c r="D988" s="346">
        <f t="shared" si="807"/>
        <v>0</v>
      </c>
      <c r="E988" s="346">
        <f t="shared" ca="1" si="807"/>
        <v>0</v>
      </c>
      <c r="F988" s="346">
        <f t="shared" ca="1" si="807"/>
        <v>0</v>
      </c>
      <c r="G988" s="346">
        <f t="shared" ca="1" si="807"/>
        <v>4</v>
      </c>
      <c r="H988" s="346">
        <f t="shared" ca="1" si="807"/>
        <v>2</v>
      </c>
      <c r="I988" s="346">
        <f t="shared" ca="1" si="807"/>
        <v>2</v>
      </c>
      <c r="BM988" s="303">
        <v>326</v>
      </c>
      <c r="BN988" s="147">
        <f t="shared" si="808"/>
        <v>0.08</v>
      </c>
      <c r="BO988" s="148">
        <f t="shared" si="809"/>
        <v>0</v>
      </c>
      <c r="BP988" s="149">
        <f t="shared" ca="1" si="810"/>
        <v>0</v>
      </c>
      <c r="BQ988" s="345">
        <f t="shared" ca="1" si="811"/>
        <v>0</v>
      </c>
      <c r="BR988" s="344">
        <f t="shared" ca="1" si="812"/>
        <v>0.05</v>
      </c>
      <c r="BS988" s="343">
        <f t="shared" ca="1" si="813"/>
        <v>0</v>
      </c>
      <c r="BT988" s="342">
        <f t="shared" ca="1" si="814"/>
        <v>0</v>
      </c>
      <c r="BU988" s="147">
        <f t="shared" si="815"/>
        <v>0.08</v>
      </c>
      <c r="BV988" s="148">
        <f t="shared" si="816"/>
        <v>0</v>
      </c>
      <c r="BW988" s="149">
        <f t="shared" ca="1" si="817"/>
        <v>0</v>
      </c>
      <c r="BX988" s="345">
        <f t="shared" ca="1" si="818"/>
        <v>0</v>
      </c>
      <c r="BY988" s="344">
        <f t="shared" ca="1" si="819"/>
        <v>0.05</v>
      </c>
      <c r="BZ988" s="343">
        <f t="shared" ca="1" si="820"/>
        <v>0</v>
      </c>
      <c r="CA988" s="342">
        <f t="shared" ca="1" si="821"/>
        <v>0</v>
      </c>
      <c r="CB988" s="147">
        <f t="shared" si="822"/>
        <v>0.08</v>
      </c>
      <c r="CC988" s="148">
        <f t="shared" si="823"/>
        <v>0</v>
      </c>
      <c r="CD988" s="149">
        <f t="shared" ca="1" si="824"/>
        <v>0</v>
      </c>
      <c r="CE988" s="345">
        <f t="shared" ca="1" si="825"/>
        <v>0</v>
      </c>
      <c r="CF988" s="344">
        <f t="shared" ca="1" si="826"/>
        <v>0.05</v>
      </c>
      <c r="CG988" s="343">
        <f t="shared" ca="1" si="827"/>
        <v>0</v>
      </c>
      <c r="CH988" s="342">
        <f t="shared" ca="1" si="828"/>
        <v>0</v>
      </c>
    </row>
    <row r="989" spans="2:86" s="303" customFormat="1" outlineLevel="1">
      <c r="B989" s="303" t="str">
        <f t="shared" ca="1" si="802"/>
        <v>EP4 LP-D0 LP-S0 LP-M3</v>
      </c>
      <c r="C989" s="346">
        <f t="shared" si="807"/>
        <v>4</v>
      </c>
      <c r="D989" s="346">
        <f t="shared" si="807"/>
        <v>0</v>
      </c>
      <c r="E989" s="346">
        <f t="shared" ca="1" si="807"/>
        <v>0</v>
      </c>
      <c r="F989" s="346">
        <f t="shared" ca="1" si="807"/>
        <v>0</v>
      </c>
      <c r="G989" s="346">
        <f t="shared" ca="1" si="807"/>
        <v>4</v>
      </c>
      <c r="H989" s="346">
        <f t="shared" ca="1" si="807"/>
        <v>2</v>
      </c>
      <c r="I989" s="346">
        <f t="shared" ca="1" si="807"/>
        <v>3</v>
      </c>
      <c r="BM989" s="303">
        <v>327</v>
      </c>
      <c r="BN989" s="147">
        <f t="shared" si="808"/>
        <v>0.08</v>
      </c>
      <c r="BO989" s="148">
        <f t="shared" si="809"/>
        <v>0</v>
      </c>
      <c r="BP989" s="149">
        <f t="shared" ca="1" si="810"/>
        <v>0</v>
      </c>
      <c r="BQ989" s="345">
        <f t="shared" ca="1" si="811"/>
        <v>0</v>
      </c>
      <c r="BR989" s="344">
        <f t="shared" ca="1" si="812"/>
        <v>0.05</v>
      </c>
      <c r="BS989" s="343">
        <f t="shared" ca="1" si="813"/>
        <v>0</v>
      </c>
      <c r="BT989" s="342">
        <f t="shared" ca="1" si="814"/>
        <v>0.04</v>
      </c>
      <c r="BU989" s="147">
        <f t="shared" si="815"/>
        <v>0.08</v>
      </c>
      <c r="BV989" s="148">
        <f t="shared" si="816"/>
        <v>0</v>
      </c>
      <c r="BW989" s="149">
        <f t="shared" ca="1" si="817"/>
        <v>0</v>
      </c>
      <c r="BX989" s="345">
        <f t="shared" ca="1" si="818"/>
        <v>0</v>
      </c>
      <c r="BY989" s="344">
        <f t="shared" ca="1" si="819"/>
        <v>0.05</v>
      </c>
      <c r="BZ989" s="343">
        <f t="shared" ca="1" si="820"/>
        <v>0</v>
      </c>
      <c r="CA989" s="342">
        <f t="shared" ca="1" si="821"/>
        <v>0.04</v>
      </c>
      <c r="CB989" s="147">
        <f t="shared" si="822"/>
        <v>0.08</v>
      </c>
      <c r="CC989" s="148">
        <f t="shared" si="823"/>
        <v>0</v>
      </c>
      <c r="CD989" s="149">
        <f t="shared" ca="1" si="824"/>
        <v>0</v>
      </c>
      <c r="CE989" s="345">
        <f t="shared" ca="1" si="825"/>
        <v>0</v>
      </c>
      <c r="CF989" s="344">
        <f t="shared" ca="1" si="826"/>
        <v>0.05</v>
      </c>
      <c r="CG989" s="343">
        <f t="shared" ca="1" si="827"/>
        <v>0</v>
      </c>
      <c r="CH989" s="342">
        <f t="shared" ca="1" si="828"/>
        <v>0.04</v>
      </c>
    </row>
    <row r="990" spans="2:86" s="303" customFormat="1" outlineLevel="1">
      <c r="B990" s="303" t="str">
        <f t="shared" ca="1" si="802"/>
        <v>EP4 LP-D0 LP-S0 LP-M4</v>
      </c>
      <c r="C990" s="346">
        <f t="shared" si="807"/>
        <v>4</v>
      </c>
      <c r="D990" s="346">
        <f t="shared" si="807"/>
        <v>0</v>
      </c>
      <c r="E990" s="346">
        <f t="shared" ca="1" si="807"/>
        <v>0</v>
      </c>
      <c r="F990" s="346">
        <f t="shared" ca="1" si="807"/>
        <v>0</v>
      </c>
      <c r="G990" s="346">
        <f t="shared" ca="1" si="807"/>
        <v>4</v>
      </c>
      <c r="H990" s="346">
        <f t="shared" ca="1" si="807"/>
        <v>2</v>
      </c>
      <c r="I990" s="346">
        <f t="shared" ca="1" si="807"/>
        <v>4</v>
      </c>
      <c r="BM990" s="303">
        <v>328</v>
      </c>
      <c r="BN990" s="147">
        <f t="shared" si="808"/>
        <v>0.08</v>
      </c>
      <c r="BO990" s="148">
        <f t="shared" si="809"/>
        <v>0</v>
      </c>
      <c r="BP990" s="149">
        <f t="shared" ca="1" si="810"/>
        <v>0</v>
      </c>
      <c r="BQ990" s="345">
        <f t="shared" ca="1" si="811"/>
        <v>0</v>
      </c>
      <c r="BR990" s="344">
        <f t="shared" ca="1" si="812"/>
        <v>0.05</v>
      </c>
      <c r="BS990" s="343">
        <f t="shared" ca="1" si="813"/>
        <v>0</v>
      </c>
      <c r="BT990" s="342">
        <f t="shared" ca="1" si="814"/>
        <v>0.08</v>
      </c>
      <c r="BU990" s="147">
        <f t="shared" si="815"/>
        <v>0.08</v>
      </c>
      <c r="BV990" s="148">
        <f t="shared" si="816"/>
        <v>0</v>
      </c>
      <c r="BW990" s="149">
        <f t="shared" ca="1" si="817"/>
        <v>0</v>
      </c>
      <c r="BX990" s="345">
        <f t="shared" ca="1" si="818"/>
        <v>0</v>
      </c>
      <c r="BY990" s="344">
        <f t="shared" ca="1" si="819"/>
        <v>0.05</v>
      </c>
      <c r="BZ990" s="343">
        <f t="shared" ca="1" si="820"/>
        <v>0</v>
      </c>
      <c r="CA990" s="342">
        <f t="shared" ca="1" si="821"/>
        <v>0.08</v>
      </c>
      <c r="CB990" s="147">
        <f t="shared" si="822"/>
        <v>0.08</v>
      </c>
      <c r="CC990" s="148">
        <f t="shared" si="823"/>
        <v>0</v>
      </c>
      <c r="CD990" s="149">
        <f t="shared" ca="1" si="824"/>
        <v>0</v>
      </c>
      <c r="CE990" s="345">
        <f t="shared" ca="1" si="825"/>
        <v>0</v>
      </c>
      <c r="CF990" s="344">
        <f t="shared" ca="1" si="826"/>
        <v>0.05</v>
      </c>
      <c r="CG990" s="343">
        <f t="shared" ca="1" si="827"/>
        <v>0</v>
      </c>
      <c r="CH990" s="342">
        <f t="shared" ca="1" si="828"/>
        <v>0.08</v>
      </c>
    </row>
    <row r="991" spans="2:86" s="303" customFormat="1" outlineLevel="1">
      <c r="B991" s="303" t="str">
        <f t="shared" ca="1" si="802"/>
        <v>EP4 LP-D0 LP-S0 LP-M1</v>
      </c>
      <c r="C991" s="346">
        <f t="shared" si="807"/>
        <v>4</v>
      </c>
      <c r="D991" s="346">
        <f t="shared" si="807"/>
        <v>0</v>
      </c>
      <c r="E991" s="346">
        <f t="shared" ca="1" si="807"/>
        <v>0</v>
      </c>
      <c r="F991" s="346">
        <f t="shared" ca="1" si="807"/>
        <v>0</v>
      </c>
      <c r="G991" s="346">
        <f t="shared" ca="1" si="807"/>
        <v>4</v>
      </c>
      <c r="H991" s="346">
        <f t="shared" ca="1" si="807"/>
        <v>3</v>
      </c>
      <c r="I991" s="346">
        <f t="shared" ca="1" si="807"/>
        <v>1</v>
      </c>
      <c r="BM991" s="303">
        <v>329</v>
      </c>
      <c r="BN991" s="147">
        <f t="shared" si="808"/>
        <v>0.08</v>
      </c>
      <c r="BO991" s="148">
        <f t="shared" si="809"/>
        <v>0</v>
      </c>
      <c r="BP991" s="149">
        <f t="shared" ca="1" si="810"/>
        <v>0</v>
      </c>
      <c r="BQ991" s="345">
        <f t="shared" ca="1" si="811"/>
        <v>0</v>
      </c>
      <c r="BR991" s="344">
        <f t="shared" ca="1" si="812"/>
        <v>0.05</v>
      </c>
      <c r="BS991" s="343">
        <f t="shared" ca="1" si="813"/>
        <v>0.04</v>
      </c>
      <c r="BT991" s="342">
        <f t="shared" ca="1" si="814"/>
        <v>-0.05</v>
      </c>
      <c r="BU991" s="147">
        <f t="shared" si="815"/>
        <v>0.08</v>
      </c>
      <c r="BV991" s="148">
        <f t="shared" si="816"/>
        <v>0</v>
      </c>
      <c r="BW991" s="149">
        <f t="shared" ca="1" si="817"/>
        <v>0</v>
      </c>
      <c r="BX991" s="345">
        <f t="shared" ca="1" si="818"/>
        <v>0</v>
      </c>
      <c r="BY991" s="344">
        <f t="shared" ca="1" si="819"/>
        <v>0.05</v>
      </c>
      <c r="BZ991" s="343">
        <f t="shared" ca="1" si="820"/>
        <v>0.04</v>
      </c>
      <c r="CA991" s="342">
        <f t="shared" ca="1" si="821"/>
        <v>-0.05</v>
      </c>
      <c r="CB991" s="147">
        <f t="shared" si="822"/>
        <v>0.08</v>
      </c>
      <c r="CC991" s="148">
        <f t="shared" si="823"/>
        <v>0</v>
      </c>
      <c r="CD991" s="149">
        <f t="shared" ca="1" si="824"/>
        <v>0</v>
      </c>
      <c r="CE991" s="345">
        <f t="shared" ca="1" si="825"/>
        <v>0</v>
      </c>
      <c r="CF991" s="344">
        <f t="shared" ca="1" si="826"/>
        <v>0.05</v>
      </c>
      <c r="CG991" s="343">
        <f t="shared" ca="1" si="827"/>
        <v>0.04</v>
      </c>
      <c r="CH991" s="342">
        <f t="shared" ca="1" si="828"/>
        <v>-0.05</v>
      </c>
    </row>
    <row r="992" spans="2:86" s="303" customFormat="1" outlineLevel="1">
      <c r="B992" s="303" t="str">
        <f t="shared" ca="1" si="802"/>
        <v>EP4 LP-D0 LP-S0 LP-M2</v>
      </c>
      <c r="C992" s="346">
        <f t="shared" si="807"/>
        <v>4</v>
      </c>
      <c r="D992" s="346">
        <f t="shared" si="807"/>
        <v>0</v>
      </c>
      <c r="E992" s="346">
        <f t="shared" ca="1" si="807"/>
        <v>0</v>
      </c>
      <c r="F992" s="346">
        <f t="shared" ca="1" si="807"/>
        <v>0</v>
      </c>
      <c r="G992" s="346">
        <f t="shared" ca="1" si="807"/>
        <v>4</v>
      </c>
      <c r="H992" s="346">
        <f t="shared" ca="1" si="807"/>
        <v>3</v>
      </c>
      <c r="I992" s="346">
        <f t="shared" ca="1" si="807"/>
        <v>2</v>
      </c>
      <c r="BM992" s="303">
        <v>330</v>
      </c>
      <c r="BN992" s="147">
        <f t="shared" si="808"/>
        <v>0.08</v>
      </c>
      <c r="BO992" s="148">
        <f t="shared" si="809"/>
        <v>0</v>
      </c>
      <c r="BP992" s="149">
        <f t="shared" ca="1" si="810"/>
        <v>0</v>
      </c>
      <c r="BQ992" s="345">
        <f t="shared" ca="1" si="811"/>
        <v>0</v>
      </c>
      <c r="BR992" s="344">
        <f t="shared" ca="1" si="812"/>
        <v>0.05</v>
      </c>
      <c r="BS992" s="343">
        <f t="shared" ca="1" si="813"/>
        <v>0.04</v>
      </c>
      <c r="BT992" s="342">
        <f t="shared" ca="1" si="814"/>
        <v>0</v>
      </c>
      <c r="BU992" s="147">
        <f t="shared" si="815"/>
        <v>0.08</v>
      </c>
      <c r="BV992" s="148">
        <f t="shared" si="816"/>
        <v>0</v>
      </c>
      <c r="BW992" s="149">
        <f t="shared" ca="1" si="817"/>
        <v>0</v>
      </c>
      <c r="BX992" s="345">
        <f t="shared" ca="1" si="818"/>
        <v>0</v>
      </c>
      <c r="BY992" s="344">
        <f t="shared" ca="1" si="819"/>
        <v>0.05</v>
      </c>
      <c r="BZ992" s="343">
        <f t="shared" ca="1" si="820"/>
        <v>0.04</v>
      </c>
      <c r="CA992" s="342">
        <f t="shared" ca="1" si="821"/>
        <v>0</v>
      </c>
      <c r="CB992" s="147">
        <f t="shared" si="822"/>
        <v>0.08</v>
      </c>
      <c r="CC992" s="148">
        <f t="shared" si="823"/>
        <v>0</v>
      </c>
      <c r="CD992" s="149">
        <f t="shared" ca="1" si="824"/>
        <v>0</v>
      </c>
      <c r="CE992" s="345">
        <f t="shared" ca="1" si="825"/>
        <v>0</v>
      </c>
      <c r="CF992" s="344">
        <f t="shared" ca="1" si="826"/>
        <v>0.05</v>
      </c>
      <c r="CG992" s="343">
        <f t="shared" ca="1" si="827"/>
        <v>0.04</v>
      </c>
      <c r="CH992" s="342">
        <f t="shared" ca="1" si="828"/>
        <v>0</v>
      </c>
    </row>
    <row r="993" spans="2:86" s="303" customFormat="1" outlineLevel="1">
      <c r="B993" s="303" t="str">
        <f t="shared" ca="1" si="802"/>
        <v>EP4 LP-D0 LP-S0 LP-M3</v>
      </c>
      <c r="C993" s="346">
        <f t="shared" ref="C993:I998" si="829">C593</f>
        <v>4</v>
      </c>
      <c r="D993" s="346">
        <f t="shared" si="829"/>
        <v>0</v>
      </c>
      <c r="E993" s="346">
        <f t="shared" ca="1" si="829"/>
        <v>0</v>
      </c>
      <c r="F993" s="346">
        <f t="shared" ca="1" si="829"/>
        <v>0</v>
      </c>
      <c r="G993" s="346">
        <f t="shared" ca="1" si="829"/>
        <v>4</v>
      </c>
      <c r="H993" s="346">
        <f t="shared" ca="1" si="829"/>
        <v>3</v>
      </c>
      <c r="I993" s="346">
        <f t="shared" ca="1" si="829"/>
        <v>3</v>
      </c>
      <c r="BM993" s="303">
        <v>331</v>
      </c>
      <c r="BN993" s="147">
        <f t="shared" si="808"/>
        <v>0.08</v>
      </c>
      <c r="BO993" s="148">
        <f t="shared" si="809"/>
        <v>0</v>
      </c>
      <c r="BP993" s="149">
        <f t="shared" ca="1" si="810"/>
        <v>0</v>
      </c>
      <c r="BQ993" s="345">
        <f t="shared" ca="1" si="811"/>
        <v>0</v>
      </c>
      <c r="BR993" s="344">
        <f t="shared" ca="1" si="812"/>
        <v>0.05</v>
      </c>
      <c r="BS993" s="343">
        <f t="shared" ca="1" si="813"/>
        <v>0.04</v>
      </c>
      <c r="BT993" s="342">
        <f t="shared" ca="1" si="814"/>
        <v>0.04</v>
      </c>
      <c r="BU993" s="147">
        <f t="shared" si="815"/>
        <v>0.08</v>
      </c>
      <c r="BV993" s="148">
        <f t="shared" si="816"/>
        <v>0</v>
      </c>
      <c r="BW993" s="149">
        <f t="shared" ca="1" si="817"/>
        <v>0</v>
      </c>
      <c r="BX993" s="345">
        <f t="shared" ca="1" si="818"/>
        <v>0</v>
      </c>
      <c r="BY993" s="344">
        <f t="shared" ca="1" si="819"/>
        <v>0.05</v>
      </c>
      <c r="BZ993" s="343">
        <f t="shared" ca="1" si="820"/>
        <v>0.04</v>
      </c>
      <c r="CA993" s="342">
        <f t="shared" ca="1" si="821"/>
        <v>0.04</v>
      </c>
      <c r="CB993" s="147">
        <f t="shared" si="822"/>
        <v>0.08</v>
      </c>
      <c r="CC993" s="148">
        <f t="shared" si="823"/>
        <v>0</v>
      </c>
      <c r="CD993" s="149">
        <f t="shared" ca="1" si="824"/>
        <v>0</v>
      </c>
      <c r="CE993" s="345">
        <f t="shared" ca="1" si="825"/>
        <v>0</v>
      </c>
      <c r="CF993" s="344">
        <f t="shared" ca="1" si="826"/>
        <v>0.05</v>
      </c>
      <c r="CG993" s="343">
        <f t="shared" ca="1" si="827"/>
        <v>0.04</v>
      </c>
      <c r="CH993" s="342">
        <f t="shared" ca="1" si="828"/>
        <v>0.04</v>
      </c>
    </row>
    <row r="994" spans="2:86" s="303" customFormat="1" outlineLevel="1">
      <c r="B994" s="303" t="str">
        <f t="shared" ca="1" si="802"/>
        <v>EP4 LP-D0 LP-S0 LP-M4</v>
      </c>
      <c r="C994" s="346">
        <f t="shared" si="829"/>
        <v>4</v>
      </c>
      <c r="D994" s="346">
        <f t="shared" si="829"/>
        <v>0</v>
      </c>
      <c r="E994" s="346">
        <f t="shared" ca="1" si="829"/>
        <v>0</v>
      </c>
      <c r="F994" s="346">
        <f t="shared" ca="1" si="829"/>
        <v>0</v>
      </c>
      <c r="G994" s="346">
        <f t="shared" ca="1" si="829"/>
        <v>4</v>
      </c>
      <c r="H994" s="346">
        <f t="shared" ca="1" si="829"/>
        <v>3</v>
      </c>
      <c r="I994" s="346">
        <f t="shared" ca="1" si="829"/>
        <v>4</v>
      </c>
      <c r="BM994" s="303">
        <v>332</v>
      </c>
      <c r="BN994" s="147">
        <f t="shared" si="808"/>
        <v>0.08</v>
      </c>
      <c r="BO994" s="148">
        <f t="shared" si="809"/>
        <v>0</v>
      </c>
      <c r="BP994" s="149">
        <f t="shared" ca="1" si="810"/>
        <v>0</v>
      </c>
      <c r="BQ994" s="345">
        <f t="shared" ca="1" si="811"/>
        <v>0</v>
      </c>
      <c r="BR994" s="344">
        <f t="shared" ca="1" si="812"/>
        <v>0.05</v>
      </c>
      <c r="BS994" s="343">
        <f t="shared" ca="1" si="813"/>
        <v>0.04</v>
      </c>
      <c r="BT994" s="342">
        <f t="shared" ca="1" si="814"/>
        <v>0.08</v>
      </c>
      <c r="BU994" s="147">
        <f t="shared" si="815"/>
        <v>0.08</v>
      </c>
      <c r="BV994" s="148">
        <f t="shared" si="816"/>
        <v>0</v>
      </c>
      <c r="BW994" s="149">
        <f t="shared" ca="1" si="817"/>
        <v>0</v>
      </c>
      <c r="BX994" s="345">
        <f t="shared" ca="1" si="818"/>
        <v>0</v>
      </c>
      <c r="BY994" s="344">
        <f t="shared" ca="1" si="819"/>
        <v>0.05</v>
      </c>
      <c r="BZ994" s="343">
        <f t="shared" ca="1" si="820"/>
        <v>0.04</v>
      </c>
      <c r="CA994" s="342">
        <f t="shared" ca="1" si="821"/>
        <v>0.08</v>
      </c>
      <c r="CB994" s="147">
        <f t="shared" si="822"/>
        <v>0.08</v>
      </c>
      <c r="CC994" s="148">
        <f t="shared" si="823"/>
        <v>0</v>
      </c>
      <c r="CD994" s="149">
        <f t="shared" ca="1" si="824"/>
        <v>0</v>
      </c>
      <c r="CE994" s="345">
        <f t="shared" ca="1" si="825"/>
        <v>0</v>
      </c>
      <c r="CF994" s="344">
        <f t="shared" ca="1" si="826"/>
        <v>0.05</v>
      </c>
      <c r="CG994" s="343">
        <f t="shared" ca="1" si="827"/>
        <v>0.04</v>
      </c>
      <c r="CH994" s="342">
        <f t="shared" ca="1" si="828"/>
        <v>0.08</v>
      </c>
    </row>
    <row r="995" spans="2:86" s="303" customFormat="1" outlineLevel="1">
      <c r="B995" s="303" t="str">
        <f t="shared" ca="1" si="802"/>
        <v>EP4 LP-D0 LP-S0 LP-M1</v>
      </c>
      <c r="C995" s="346">
        <f t="shared" si="829"/>
        <v>4</v>
      </c>
      <c r="D995" s="346">
        <f t="shared" si="829"/>
        <v>0</v>
      </c>
      <c r="E995" s="346">
        <f t="shared" ca="1" si="829"/>
        <v>0</v>
      </c>
      <c r="F995" s="346">
        <f t="shared" ca="1" si="829"/>
        <v>0</v>
      </c>
      <c r="G995" s="346">
        <f t="shared" ca="1" si="829"/>
        <v>4</v>
      </c>
      <c r="H995" s="346">
        <f t="shared" ca="1" si="829"/>
        <v>4</v>
      </c>
      <c r="I995" s="346">
        <f t="shared" ca="1" si="829"/>
        <v>1</v>
      </c>
      <c r="BM995" s="303">
        <v>333</v>
      </c>
      <c r="BN995" s="147">
        <f t="shared" si="808"/>
        <v>0.08</v>
      </c>
      <c r="BO995" s="148">
        <f t="shared" si="809"/>
        <v>0</v>
      </c>
      <c r="BP995" s="149">
        <f t="shared" ca="1" si="810"/>
        <v>0</v>
      </c>
      <c r="BQ995" s="345">
        <f t="shared" ca="1" si="811"/>
        <v>0</v>
      </c>
      <c r="BR995" s="344">
        <f t="shared" ca="1" si="812"/>
        <v>0.05</v>
      </c>
      <c r="BS995" s="343">
        <f t="shared" ca="1" si="813"/>
        <v>0.08</v>
      </c>
      <c r="BT995" s="342">
        <f t="shared" ca="1" si="814"/>
        <v>-0.05</v>
      </c>
      <c r="BU995" s="147">
        <f t="shared" si="815"/>
        <v>0.08</v>
      </c>
      <c r="BV995" s="148">
        <f t="shared" si="816"/>
        <v>0</v>
      </c>
      <c r="BW995" s="149">
        <f t="shared" ca="1" si="817"/>
        <v>0</v>
      </c>
      <c r="BX995" s="345">
        <f t="shared" ca="1" si="818"/>
        <v>0</v>
      </c>
      <c r="BY995" s="344">
        <f t="shared" ca="1" si="819"/>
        <v>0.05</v>
      </c>
      <c r="BZ995" s="343">
        <f t="shared" ca="1" si="820"/>
        <v>0.08</v>
      </c>
      <c r="CA995" s="342">
        <f t="shared" ca="1" si="821"/>
        <v>-0.05</v>
      </c>
      <c r="CB995" s="147">
        <f t="shared" si="822"/>
        <v>0.08</v>
      </c>
      <c r="CC995" s="148">
        <f t="shared" si="823"/>
        <v>0</v>
      </c>
      <c r="CD995" s="149">
        <f t="shared" ca="1" si="824"/>
        <v>0</v>
      </c>
      <c r="CE995" s="345">
        <f t="shared" ca="1" si="825"/>
        <v>0</v>
      </c>
      <c r="CF995" s="344">
        <f t="shared" ca="1" si="826"/>
        <v>0.05</v>
      </c>
      <c r="CG995" s="343">
        <f t="shared" ca="1" si="827"/>
        <v>0.08</v>
      </c>
      <c r="CH995" s="342">
        <f t="shared" ca="1" si="828"/>
        <v>-0.05</v>
      </c>
    </row>
    <row r="996" spans="2:86" s="303" customFormat="1" outlineLevel="1">
      <c r="B996" s="303" t="str">
        <f t="shared" ca="1" si="802"/>
        <v>EP4 LP-D0 LP-S0 LP-M2</v>
      </c>
      <c r="C996" s="346">
        <f t="shared" si="829"/>
        <v>4</v>
      </c>
      <c r="D996" s="346">
        <f t="shared" si="829"/>
        <v>0</v>
      </c>
      <c r="E996" s="346">
        <f t="shared" ca="1" si="829"/>
        <v>0</v>
      </c>
      <c r="F996" s="346">
        <f t="shared" ca="1" si="829"/>
        <v>0</v>
      </c>
      <c r="G996" s="346">
        <f t="shared" ca="1" si="829"/>
        <v>4</v>
      </c>
      <c r="H996" s="346">
        <f t="shared" ca="1" si="829"/>
        <v>4</v>
      </c>
      <c r="I996" s="346">
        <f t="shared" ca="1" si="829"/>
        <v>2</v>
      </c>
      <c r="BM996" s="303">
        <v>334</v>
      </c>
      <c r="BN996" s="147">
        <f t="shared" si="808"/>
        <v>0.08</v>
      </c>
      <c r="BO996" s="148">
        <f t="shared" si="809"/>
        <v>0</v>
      </c>
      <c r="BP996" s="149">
        <f t="shared" ca="1" si="810"/>
        <v>0</v>
      </c>
      <c r="BQ996" s="345">
        <f t="shared" ca="1" si="811"/>
        <v>0</v>
      </c>
      <c r="BR996" s="344">
        <f t="shared" ca="1" si="812"/>
        <v>0.05</v>
      </c>
      <c r="BS996" s="343">
        <f t="shared" ca="1" si="813"/>
        <v>0.08</v>
      </c>
      <c r="BT996" s="342">
        <f t="shared" ca="1" si="814"/>
        <v>0</v>
      </c>
      <c r="BU996" s="147">
        <f t="shared" si="815"/>
        <v>0.08</v>
      </c>
      <c r="BV996" s="148">
        <f t="shared" si="816"/>
        <v>0</v>
      </c>
      <c r="BW996" s="149">
        <f t="shared" ca="1" si="817"/>
        <v>0</v>
      </c>
      <c r="BX996" s="345">
        <f t="shared" ca="1" si="818"/>
        <v>0</v>
      </c>
      <c r="BY996" s="344">
        <f t="shared" ca="1" si="819"/>
        <v>0.05</v>
      </c>
      <c r="BZ996" s="343">
        <f t="shared" ca="1" si="820"/>
        <v>0.08</v>
      </c>
      <c r="CA996" s="342">
        <f t="shared" ca="1" si="821"/>
        <v>0</v>
      </c>
      <c r="CB996" s="147">
        <f t="shared" si="822"/>
        <v>0.08</v>
      </c>
      <c r="CC996" s="148">
        <f t="shared" si="823"/>
        <v>0</v>
      </c>
      <c r="CD996" s="149">
        <f t="shared" ca="1" si="824"/>
        <v>0</v>
      </c>
      <c r="CE996" s="345">
        <f t="shared" ca="1" si="825"/>
        <v>0</v>
      </c>
      <c r="CF996" s="344">
        <f t="shared" ca="1" si="826"/>
        <v>0.05</v>
      </c>
      <c r="CG996" s="343">
        <f t="shared" ca="1" si="827"/>
        <v>0.08</v>
      </c>
      <c r="CH996" s="342">
        <f t="shared" ca="1" si="828"/>
        <v>0</v>
      </c>
    </row>
    <row r="997" spans="2:86" s="303" customFormat="1" outlineLevel="1">
      <c r="B997" s="303" t="str">
        <f t="shared" ca="1" si="802"/>
        <v>EP4 LP-D0 LP-S0 LP-M3</v>
      </c>
      <c r="C997" s="346">
        <f t="shared" si="829"/>
        <v>4</v>
      </c>
      <c r="D997" s="346">
        <f t="shared" si="829"/>
        <v>0</v>
      </c>
      <c r="E997" s="346">
        <f t="shared" ca="1" si="829"/>
        <v>0</v>
      </c>
      <c r="F997" s="346">
        <f t="shared" ca="1" si="829"/>
        <v>0</v>
      </c>
      <c r="G997" s="346">
        <f t="shared" ca="1" si="829"/>
        <v>4</v>
      </c>
      <c r="H997" s="346">
        <f t="shared" ca="1" si="829"/>
        <v>4</v>
      </c>
      <c r="I997" s="346">
        <f t="shared" ca="1" si="829"/>
        <v>3</v>
      </c>
      <c r="BM997" s="303">
        <v>335</v>
      </c>
      <c r="BN997" s="147">
        <f t="shared" si="808"/>
        <v>0.08</v>
      </c>
      <c r="BO997" s="148">
        <f t="shared" si="809"/>
        <v>0</v>
      </c>
      <c r="BP997" s="149">
        <f t="shared" ca="1" si="810"/>
        <v>0</v>
      </c>
      <c r="BQ997" s="345">
        <f t="shared" ca="1" si="811"/>
        <v>0</v>
      </c>
      <c r="BR997" s="344">
        <f t="shared" ca="1" si="812"/>
        <v>0.05</v>
      </c>
      <c r="BS997" s="343">
        <f t="shared" ca="1" si="813"/>
        <v>0.08</v>
      </c>
      <c r="BT997" s="342">
        <f t="shared" ca="1" si="814"/>
        <v>0.04</v>
      </c>
      <c r="BU997" s="147">
        <f t="shared" si="815"/>
        <v>0.08</v>
      </c>
      <c r="BV997" s="148">
        <f t="shared" si="816"/>
        <v>0</v>
      </c>
      <c r="BW997" s="149">
        <f t="shared" ca="1" si="817"/>
        <v>0</v>
      </c>
      <c r="BX997" s="345">
        <f t="shared" ca="1" si="818"/>
        <v>0</v>
      </c>
      <c r="BY997" s="344">
        <f t="shared" ca="1" si="819"/>
        <v>0.05</v>
      </c>
      <c r="BZ997" s="343">
        <f t="shared" ca="1" si="820"/>
        <v>0.08</v>
      </c>
      <c r="CA997" s="342">
        <f t="shared" ca="1" si="821"/>
        <v>0.04</v>
      </c>
      <c r="CB997" s="147">
        <f t="shared" si="822"/>
        <v>0.08</v>
      </c>
      <c r="CC997" s="148">
        <f t="shared" si="823"/>
        <v>0</v>
      </c>
      <c r="CD997" s="149">
        <f t="shared" ca="1" si="824"/>
        <v>0</v>
      </c>
      <c r="CE997" s="345">
        <f t="shared" ca="1" si="825"/>
        <v>0</v>
      </c>
      <c r="CF997" s="344">
        <f t="shared" ca="1" si="826"/>
        <v>0.05</v>
      </c>
      <c r="CG997" s="343">
        <f t="shared" ca="1" si="827"/>
        <v>0.08</v>
      </c>
      <c r="CH997" s="342">
        <f t="shared" ca="1" si="828"/>
        <v>0.04</v>
      </c>
    </row>
    <row r="998" spans="2:86" s="303" customFormat="1" outlineLevel="1">
      <c r="B998" s="303" t="str">
        <f t="shared" ca="1" si="802"/>
        <v>EP4 LP-D0 LP-S0 LP-M4</v>
      </c>
      <c r="C998" s="346">
        <f t="shared" si="829"/>
        <v>4</v>
      </c>
      <c r="D998" s="346">
        <f t="shared" si="829"/>
        <v>0</v>
      </c>
      <c r="E998" s="346">
        <f t="shared" ca="1" si="829"/>
        <v>0</v>
      </c>
      <c r="F998" s="346">
        <f t="shared" ca="1" si="829"/>
        <v>0</v>
      </c>
      <c r="G998" s="346">
        <f t="shared" ca="1" si="829"/>
        <v>4</v>
      </c>
      <c r="H998" s="346">
        <f t="shared" ca="1" si="829"/>
        <v>4</v>
      </c>
      <c r="I998" s="346">
        <f t="shared" ca="1" si="829"/>
        <v>4</v>
      </c>
      <c r="BM998" s="303">
        <v>336</v>
      </c>
      <c r="BN998" s="147">
        <f t="shared" si="808"/>
        <v>0.08</v>
      </c>
      <c r="BO998" s="148">
        <f t="shared" si="809"/>
        <v>0</v>
      </c>
      <c r="BP998" s="149">
        <f t="shared" ca="1" si="810"/>
        <v>0</v>
      </c>
      <c r="BQ998" s="345">
        <f t="shared" ca="1" si="811"/>
        <v>0</v>
      </c>
      <c r="BR998" s="344">
        <f t="shared" ca="1" si="812"/>
        <v>0.05</v>
      </c>
      <c r="BS998" s="343">
        <f t="shared" ca="1" si="813"/>
        <v>0.08</v>
      </c>
      <c r="BT998" s="342">
        <f t="shared" ca="1" si="814"/>
        <v>0.08</v>
      </c>
      <c r="BU998" s="147">
        <f t="shared" si="815"/>
        <v>0.08</v>
      </c>
      <c r="BV998" s="148">
        <f t="shared" si="816"/>
        <v>0</v>
      </c>
      <c r="BW998" s="149">
        <f t="shared" ca="1" si="817"/>
        <v>0</v>
      </c>
      <c r="BX998" s="345">
        <f t="shared" ca="1" si="818"/>
        <v>0</v>
      </c>
      <c r="BY998" s="344">
        <f t="shared" ca="1" si="819"/>
        <v>0.05</v>
      </c>
      <c r="BZ998" s="343">
        <f t="shared" ca="1" si="820"/>
        <v>0.08</v>
      </c>
      <c r="CA998" s="342">
        <f t="shared" ca="1" si="821"/>
        <v>0.08</v>
      </c>
      <c r="CB998" s="147">
        <f t="shared" si="822"/>
        <v>0.08</v>
      </c>
      <c r="CC998" s="148">
        <f t="shared" si="823"/>
        <v>0</v>
      </c>
      <c r="CD998" s="149">
        <f t="shared" ca="1" si="824"/>
        <v>0</v>
      </c>
      <c r="CE998" s="345">
        <f t="shared" ca="1" si="825"/>
        <v>0</v>
      </c>
      <c r="CF998" s="344">
        <f t="shared" ca="1" si="826"/>
        <v>0.05</v>
      </c>
      <c r="CG998" s="343">
        <f t="shared" ca="1" si="827"/>
        <v>0.08</v>
      </c>
      <c r="CH998" s="342">
        <f t="shared" ca="1" si="828"/>
        <v>0.08</v>
      </c>
    </row>
    <row r="999" spans="2:86" s="303" customFormat="1" outlineLevel="1"/>
  </sheetData>
  <mergeCells count="2">
    <mergeCell ref="B253:F253"/>
    <mergeCell ref="B653:F653"/>
  </mergeCells>
  <conditionalFormatting sqref="P105:T143">
    <cfRule type="cellIs" dxfId="95"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outlinePr summaryBelow="0" summaryRight="0"/>
  </sheetPr>
  <dimension ref="A1:FV242"/>
  <sheetViews>
    <sheetView topLeftCell="A39" zoomScale="90" zoomScaleNormal="90" workbookViewId="0">
      <pane xSplit="2" ySplit="4" topLeftCell="C117" activePane="bottomRight" state="frozen"/>
      <selection activeCell="A89" sqref="A89"/>
      <selection pane="topRight" activeCell="A89" sqref="A89"/>
      <selection pane="bottomLeft" activeCell="A89" sqref="A89"/>
      <selection pane="bottomRight" activeCell="A89" sqref="A89"/>
    </sheetView>
    <sheetView topLeftCell="A106"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1</v>
      </c>
      <c r="D4" s="78" t="str">
        <f>CHOOSE(d.TOL+1,"Master ","Aut ","Win ","Spr ")</f>
        <v xml:space="preserve">Aut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 r="A39" s="18" t="s">
        <v>1152</v>
      </c>
    </row>
    <row r="40" spans="1:27" ht="118.5"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outlineLevel="1">
      <c r="L47" s="151" t="s">
        <v>1095</v>
      </c>
      <c r="M47" s="151"/>
      <c r="N47" s="151"/>
      <c r="O47" s="151"/>
      <c r="P47" s="179" t="s">
        <v>1038</v>
      </c>
      <c r="Q47" s="179"/>
      <c r="R47" s="179"/>
      <c r="S47" s="179"/>
      <c r="T47" s="179" t="s">
        <v>1039</v>
      </c>
      <c r="U47" s="179"/>
      <c r="V47" s="179"/>
      <c r="W47" s="179"/>
      <c r="X47" s="179" t="s">
        <v>1040</v>
      </c>
      <c r="Y47" s="179"/>
      <c r="Z47" s="179"/>
      <c r="AA47" s="179"/>
    </row>
    <row r="48" spans="1:27"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outlineLevel="1">
      <c r="U49" s="303" t="s">
        <v>1083</v>
      </c>
    </row>
    <row r="50" spans="1:2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TOL:Aut </v>
      </c>
      <c r="BG89" s="18" t="str">
        <f>"GI (BBT) for TOL:"&amp;D.TOLDesc</f>
        <v xml:space="preserve">GI (BBT) for TOL:Aut </v>
      </c>
      <c r="CQ89" s="224" t="str">
        <f>"GI - SW Victoria BBB (&amp;Mat) for TOL:"&amp;D.TOLDesc</f>
        <v xml:space="preserve">GI - SW Victoria BBB (&amp;Mat) for TOL:Aut </v>
      </c>
      <c r="CR89" s="225"/>
      <c r="CS89" s="225"/>
      <c r="CT89" s="225"/>
      <c r="CU89" s="225"/>
      <c r="CV89" s="225"/>
      <c r="CW89" s="225"/>
      <c r="CX89" s="225"/>
      <c r="CY89" s="225"/>
      <c r="CZ89" s="225"/>
      <c r="DA89" s="225"/>
      <c r="DB89" s="225"/>
      <c r="DC89" s="225"/>
      <c r="DD89" s="226"/>
      <c r="DE89" s="227" t="str">
        <f>"GI - SW Victoria BBT for TOL:"&amp;D.TOLDesc</f>
        <v xml:space="preserve">GI - SW Victoria BBT for TOL:Aut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TOL:Aut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TOL:Aut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TOL:Aut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TOL:Aut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1197</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 r="A198" s="267" t="s">
        <v>1027</v>
      </c>
    </row>
    <row r="199" spans="1:47" ht="17.25" outlineLevel="1" collapsed="1">
      <c r="H199" s="179" t="s">
        <v>1038</v>
      </c>
      <c r="I199" s="179"/>
      <c r="J199" s="179"/>
      <c r="K199" s="179"/>
      <c r="L199" s="179" t="s">
        <v>1039</v>
      </c>
      <c r="M199" s="179"/>
      <c r="N199" s="179"/>
      <c r="O199" s="179"/>
      <c r="P199" s="179" t="s">
        <v>1040</v>
      </c>
      <c r="Q199" s="179"/>
      <c r="R199" s="179"/>
      <c r="S199" s="179"/>
    </row>
    <row r="200" spans="1:47" ht="108.75"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outlineLevel="1">
      <c r="B201" s="38" t="s">
        <v>1005</v>
      </c>
      <c r="C201" s="303" t="s">
        <v>1046</v>
      </c>
      <c r="D201" s="184">
        <v>0</v>
      </c>
      <c r="E201" s="185">
        <v>1</v>
      </c>
      <c r="F201" s="185">
        <v>2</v>
      </c>
      <c r="G201" s="185">
        <v>3</v>
      </c>
    </row>
    <row r="202" spans="1:47"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outlineLevel="1">
      <c r="A203" s="303">
        <v>1</v>
      </c>
      <c r="C203" s="176">
        <v>0.2</v>
      </c>
      <c r="D203" s="40">
        <f>$C203</f>
        <v>0.2</v>
      </c>
      <c r="E203" s="40">
        <f t="shared" ref="E203:G208" si="90">$C203</f>
        <v>0.2</v>
      </c>
      <c r="F203" s="40">
        <f t="shared" si="90"/>
        <v>0.2</v>
      </c>
      <c r="G203" s="40">
        <f t="shared" si="90"/>
        <v>0.2</v>
      </c>
    </row>
    <row r="204" spans="1:47" outlineLevel="1">
      <c r="A204" s="303">
        <v>2</v>
      </c>
      <c r="C204" s="176">
        <v>0.5</v>
      </c>
      <c r="D204" s="40">
        <f t="shared" ref="D204:D208" si="91">$C204</f>
        <v>0.5</v>
      </c>
      <c r="E204" s="40">
        <f t="shared" si="90"/>
        <v>0.5</v>
      </c>
      <c r="F204" s="40">
        <f t="shared" si="90"/>
        <v>0.5</v>
      </c>
      <c r="G204" s="40">
        <f t="shared" si="90"/>
        <v>0.5</v>
      </c>
    </row>
    <row r="205" spans="1:47" outlineLevel="1">
      <c r="A205" s="303">
        <v>3</v>
      </c>
      <c r="C205" s="176">
        <v>0.75</v>
      </c>
      <c r="D205" s="40">
        <f t="shared" si="91"/>
        <v>0.75</v>
      </c>
      <c r="E205" s="40">
        <f t="shared" si="90"/>
        <v>0.75</v>
      </c>
      <c r="F205" s="40">
        <f t="shared" si="90"/>
        <v>0.75</v>
      </c>
      <c r="G205" s="40">
        <f t="shared" si="90"/>
        <v>0.75</v>
      </c>
    </row>
    <row r="206" spans="1:47" outlineLevel="1">
      <c r="A206" s="303">
        <v>4</v>
      </c>
      <c r="C206" s="176">
        <v>0.9</v>
      </c>
      <c r="D206" s="40">
        <f t="shared" si="91"/>
        <v>0.9</v>
      </c>
      <c r="E206" s="40">
        <f t="shared" si="90"/>
        <v>0.9</v>
      </c>
      <c r="F206" s="40">
        <f t="shared" si="90"/>
        <v>0.9</v>
      </c>
      <c r="G206" s="40">
        <f t="shared" si="90"/>
        <v>0.9</v>
      </c>
    </row>
    <row r="207" spans="1:47" outlineLevel="1">
      <c r="A207" s="303">
        <v>5</v>
      </c>
      <c r="C207" s="176">
        <v>1</v>
      </c>
      <c r="D207" s="40">
        <f t="shared" si="91"/>
        <v>1</v>
      </c>
      <c r="E207" s="40">
        <f t="shared" si="90"/>
        <v>1</v>
      </c>
      <c r="F207" s="40">
        <f t="shared" si="90"/>
        <v>1</v>
      </c>
      <c r="G207" s="40">
        <f t="shared" si="90"/>
        <v>1</v>
      </c>
    </row>
    <row r="208" spans="1:47" outlineLevel="1">
      <c r="A208" s="303">
        <v>6</v>
      </c>
      <c r="C208" s="176">
        <v>0</v>
      </c>
      <c r="D208" s="40">
        <f t="shared" si="91"/>
        <v>0</v>
      </c>
      <c r="E208" s="40">
        <f t="shared" si="90"/>
        <v>0</v>
      </c>
      <c r="F208" s="40">
        <f t="shared" si="90"/>
        <v>0</v>
      </c>
      <c r="G208" s="40">
        <f t="shared" si="90"/>
        <v>0</v>
      </c>
    </row>
    <row r="209" spans="1:18"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35</v>
      </c>
      <c r="D224" s="180">
        <f t="shared" si="98"/>
        <v>55</v>
      </c>
      <c r="E224" s="180">
        <f t="shared" si="98"/>
        <v>60</v>
      </c>
      <c r="F224" s="180">
        <f t="shared" si="98"/>
        <v>87</v>
      </c>
      <c r="G224" s="180">
        <f t="shared" si="98"/>
        <v>38</v>
      </c>
      <c r="H224" s="180">
        <f t="shared" si="98"/>
        <v>58</v>
      </c>
      <c r="I224" s="180">
        <f t="shared" si="98"/>
        <v>63</v>
      </c>
      <c r="J224" s="180">
        <f t="shared" si="98"/>
        <v>90</v>
      </c>
      <c r="K224" s="180">
        <f t="shared" si="98"/>
        <v>41</v>
      </c>
      <c r="L224" s="180">
        <f t="shared" si="98"/>
        <v>61</v>
      </c>
      <c r="M224" s="180">
        <f t="shared" si="98"/>
        <v>66</v>
      </c>
      <c r="N224" s="180">
        <f t="shared" si="98"/>
        <v>93</v>
      </c>
      <c r="O224" s="180">
        <f t="shared" si="98"/>
        <v>43</v>
      </c>
      <c r="P224" s="180">
        <f t="shared" si="98"/>
        <v>63</v>
      </c>
      <c r="Q224" s="180">
        <f t="shared" si="98"/>
        <v>68</v>
      </c>
      <c r="R224" s="180">
        <f t="shared" si="98"/>
        <v>95</v>
      </c>
    </row>
    <row r="225" spans="1:18" outlineLevel="1">
      <c r="B225" s="303" t="s">
        <v>1073</v>
      </c>
      <c r="C225" s="149">
        <f t="shared" ref="C225:R225" si="99">INDEX(i.Periods,C$223+1,d.TOL+1)+INDEX(i.AgeJ,C$221,1)/7</f>
        <v>55</v>
      </c>
      <c r="D225" s="149">
        <f t="shared" si="99"/>
        <v>60</v>
      </c>
      <c r="E225" s="149">
        <f t="shared" si="99"/>
        <v>77</v>
      </c>
      <c r="F225" s="149">
        <f t="shared" si="99"/>
        <v>129</v>
      </c>
      <c r="G225" s="149">
        <f t="shared" si="99"/>
        <v>58</v>
      </c>
      <c r="H225" s="149">
        <f t="shared" si="99"/>
        <v>63</v>
      </c>
      <c r="I225" s="149">
        <f t="shared" si="99"/>
        <v>80</v>
      </c>
      <c r="J225" s="149">
        <f t="shared" si="99"/>
        <v>132</v>
      </c>
      <c r="K225" s="149">
        <f t="shared" si="99"/>
        <v>61</v>
      </c>
      <c r="L225" s="149">
        <f t="shared" si="99"/>
        <v>66</v>
      </c>
      <c r="M225" s="149">
        <f t="shared" si="99"/>
        <v>83</v>
      </c>
      <c r="N225" s="149">
        <f t="shared" si="99"/>
        <v>135</v>
      </c>
      <c r="O225" s="149">
        <f t="shared" si="99"/>
        <v>63</v>
      </c>
      <c r="P225" s="149">
        <f t="shared" si="99"/>
        <v>68</v>
      </c>
      <c r="Q225" s="149">
        <f t="shared" si="99"/>
        <v>85</v>
      </c>
      <c r="R225" s="149">
        <f t="shared" si="99"/>
        <v>137</v>
      </c>
    </row>
    <row r="226" spans="1:18" outlineLevel="1">
      <c r="B226" s="303" t="s">
        <v>1053</v>
      </c>
      <c r="C226" s="40" t="str">
        <f>TEXT(C$224,"0")&amp;":"&amp;TEXT(C$225,"0")</f>
        <v>35:55</v>
      </c>
      <c r="D226" s="40" t="str">
        <f t="shared" ref="D226:R226" si="100">TEXT(D$224,"0")&amp;":"&amp;TEXT(D$225,"0")</f>
        <v>55:60</v>
      </c>
      <c r="E226" s="40" t="str">
        <f t="shared" si="100"/>
        <v>60:77</v>
      </c>
      <c r="F226" s="40" t="str">
        <f t="shared" si="100"/>
        <v>87:129</v>
      </c>
      <c r="G226" s="40" t="str">
        <f t="shared" si="100"/>
        <v>38:58</v>
      </c>
      <c r="H226" s="40" t="str">
        <f t="shared" si="100"/>
        <v>58:63</v>
      </c>
      <c r="I226" s="40" t="str">
        <f t="shared" si="100"/>
        <v>63:80</v>
      </c>
      <c r="J226" s="40" t="str">
        <f t="shared" si="100"/>
        <v>90:132</v>
      </c>
      <c r="K226" s="40" t="str">
        <f t="shared" si="100"/>
        <v>41:61</v>
      </c>
      <c r="L226" s="40" t="str">
        <f t="shared" si="100"/>
        <v>61:66</v>
      </c>
      <c r="M226" s="40" t="str">
        <f t="shared" si="100"/>
        <v>66:83</v>
      </c>
      <c r="N226" s="40" t="str">
        <f t="shared" si="100"/>
        <v>93:135</v>
      </c>
      <c r="O226" s="40" t="str">
        <f t="shared" si="100"/>
        <v>43:63</v>
      </c>
      <c r="P226" s="40" t="str">
        <f t="shared" si="100"/>
        <v>63:68</v>
      </c>
      <c r="Q226" s="40" t="str">
        <f t="shared" si="100"/>
        <v>68:85</v>
      </c>
      <c r="R226" s="40" t="str">
        <f t="shared" si="100"/>
        <v>95:137</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4" priority="1" stopIfTrue="1" operator="equal">
      <formula>TRUE</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outlinePr summaryBelow="0" summaryRight="0"/>
  </sheetPr>
  <dimension ref="A1:FV242"/>
  <sheetViews>
    <sheetView topLeftCell="A89" zoomScale="90" zoomScaleNormal="90" workbookViewId="0">
      <pane xSplit="12" ySplit="15" topLeftCell="T104" activePane="bottomRight" state="frozen"/>
      <selection activeCell="A89" sqref="A89"/>
      <selection pane="topRight" activeCell="A89" sqref="A89"/>
      <selection pane="bottomLeft" activeCell="A89" sqref="A89"/>
      <selection pane="bottomRight" activeCell="A89" sqref="A89"/>
    </sheetView>
    <sheetView topLeftCell="A88"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2</v>
      </c>
      <c r="D4" s="78" t="str">
        <f>CHOOSE(d.TOL+1,"Master ","Aut ","Win ","Spr ")</f>
        <v xml:space="preserve">Win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ollapsed="1">
      <c r="A39" s="18" t="s">
        <v>1152</v>
      </c>
    </row>
    <row r="40" spans="1:27" ht="118.5" hidden="1"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s="303"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hidden="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hidden="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hidden="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hidden="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TOL:Win </v>
      </c>
      <c r="BG89" s="18" t="str">
        <f>"GI (BBT) for TOL:"&amp;D.TOLDesc</f>
        <v xml:space="preserve">GI (BBT) for TOL:Win </v>
      </c>
      <c r="CQ89" s="224" t="str">
        <f>"GI - SW Victoria BBB (&amp;Mat) for TOL:"&amp;D.TOLDesc</f>
        <v xml:space="preserve">GI - SW Victoria BBB (&amp;Mat) for TOL:Win </v>
      </c>
      <c r="CR89" s="225"/>
      <c r="CS89" s="225"/>
      <c r="CT89" s="225"/>
      <c r="CU89" s="225"/>
      <c r="CV89" s="225"/>
      <c r="CW89" s="225"/>
      <c r="CX89" s="225"/>
      <c r="CY89" s="225"/>
      <c r="CZ89" s="225"/>
      <c r="DA89" s="225"/>
      <c r="DB89" s="225"/>
      <c r="DC89" s="225"/>
      <c r="DD89" s="226"/>
      <c r="DE89" s="227" t="str">
        <f>"GI - SW Victoria BBT for TOL:"&amp;D.TOLDesc</f>
        <v xml:space="preserve">GI - SW Victoria BBT for TOL:Win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TOL:Win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TOL:Win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TOL:Win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TOL:Win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1197</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s="303" t="s">
        <v>1046</v>
      </c>
      <c r="D201" s="184">
        <v>0</v>
      </c>
      <c r="E201" s="185">
        <v>1</v>
      </c>
      <c r="F201" s="185">
        <v>2</v>
      </c>
      <c r="G201" s="185">
        <v>3</v>
      </c>
    </row>
    <row r="202" spans="1:47" hidden="1"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s="303">
        <v>1</v>
      </c>
      <c r="C203" s="176">
        <v>0.2</v>
      </c>
      <c r="D203" s="40">
        <f>$C203</f>
        <v>0.2</v>
      </c>
      <c r="E203" s="40">
        <f t="shared" ref="E203:G208" si="90">$C203</f>
        <v>0.2</v>
      </c>
      <c r="F203" s="40">
        <f t="shared" si="90"/>
        <v>0.2</v>
      </c>
      <c r="G203" s="40">
        <f t="shared" si="90"/>
        <v>0.2</v>
      </c>
    </row>
    <row r="204" spans="1:47" hidden="1" outlineLevel="1">
      <c r="A204" s="303">
        <v>2</v>
      </c>
      <c r="C204" s="176">
        <v>0.5</v>
      </c>
      <c r="D204" s="40">
        <f t="shared" ref="D204:D208" si="91">$C204</f>
        <v>0.5</v>
      </c>
      <c r="E204" s="40">
        <f t="shared" si="90"/>
        <v>0.5</v>
      </c>
      <c r="F204" s="40">
        <f t="shared" si="90"/>
        <v>0.5</v>
      </c>
      <c r="G204" s="40">
        <f t="shared" si="90"/>
        <v>0.5</v>
      </c>
    </row>
    <row r="205" spans="1:47" hidden="1" outlineLevel="1">
      <c r="A205" s="303">
        <v>3</v>
      </c>
      <c r="C205" s="176">
        <v>0.75</v>
      </c>
      <c r="D205" s="40">
        <f t="shared" si="91"/>
        <v>0.75</v>
      </c>
      <c r="E205" s="40">
        <f t="shared" si="90"/>
        <v>0.75</v>
      </c>
      <c r="F205" s="40">
        <f t="shared" si="90"/>
        <v>0.75</v>
      </c>
      <c r="G205" s="40">
        <f t="shared" si="90"/>
        <v>0.75</v>
      </c>
    </row>
    <row r="206" spans="1:47" hidden="1" outlineLevel="1">
      <c r="A206" s="303">
        <v>4</v>
      </c>
      <c r="C206" s="176">
        <v>0.9</v>
      </c>
      <c r="D206" s="40">
        <f t="shared" si="91"/>
        <v>0.9</v>
      </c>
      <c r="E206" s="40">
        <f t="shared" si="90"/>
        <v>0.9</v>
      </c>
      <c r="F206" s="40">
        <f t="shared" si="90"/>
        <v>0.9</v>
      </c>
      <c r="G206" s="40">
        <f t="shared" si="90"/>
        <v>0.9</v>
      </c>
    </row>
    <row r="207" spans="1:47" hidden="1" outlineLevel="1">
      <c r="A207" s="303">
        <v>5</v>
      </c>
      <c r="C207" s="176">
        <v>1</v>
      </c>
      <c r="D207" s="40">
        <f t="shared" si="91"/>
        <v>1</v>
      </c>
      <c r="E207" s="40">
        <f t="shared" si="90"/>
        <v>1</v>
      </c>
      <c r="F207" s="40">
        <f t="shared" si="90"/>
        <v>1</v>
      </c>
      <c r="G207" s="40">
        <f t="shared" si="90"/>
        <v>1</v>
      </c>
    </row>
    <row r="208" spans="1:47" hidden="1" outlineLevel="1">
      <c r="A208" s="303">
        <v>6</v>
      </c>
      <c r="C208" s="176">
        <v>0</v>
      </c>
      <c r="D208" s="40">
        <f t="shared" si="91"/>
        <v>0</v>
      </c>
      <c r="E208" s="40">
        <f t="shared" si="90"/>
        <v>0</v>
      </c>
      <c r="F208" s="40">
        <f t="shared" si="90"/>
        <v>0</v>
      </c>
      <c r="G208" s="40">
        <f t="shared" si="90"/>
        <v>0</v>
      </c>
    </row>
    <row r="209" spans="1:18" hidden="1"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39</v>
      </c>
      <c r="D224" s="180">
        <f t="shared" si="98"/>
        <v>59</v>
      </c>
      <c r="E224" s="180">
        <f t="shared" si="98"/>
        <v>64</v>
      </c>
      <c r="F224" s="180">
        <f t="shared" si="98"/>
        <v>91</v>
      </c>
      <c r="G224" s="180">
        <f t="shared" si="98"/>
        <v>42</v>
      </c>
      <c r="H224" s="180">
        <f t="shared" si="98"/>
        <v>62</v>
      </c>
      <c r="I224" s="180">
        <f t="shared" si="98"/>
        <v>67</v>
      </c>
      <c r="J224" s="180">
        <f t="shared" si="98"/>
        <v>94</v>
      </c>
      <c r="K224" s="180">
        <f t="shared" si="98"/>
        <v>45</v>
      </c>
      <c r="L224" s="180">
        <f t="shared" si="98"/>
        <v>65</v>
      </c>
      <c r="M224" s="180">
        <f t="shared" si="98"/>
        <v>70</v>
      </c>
      <c r="N224" s="180">
        <f t="shared" si="98"/>
        <v>97</v>
      </c>
      <c r="O224" s="180">
        <f t="shared" si="98"/>
        <v>47</v>
      </c>
      <c r="P224" s="180">
        <f t="shared" si="98"/>
        <v>67</v>
      </c>
      <c r="Q224" s="180">
        <f t="shared" si="98"/>
        <v>72</v>
      </c>
      <c r="R224" s="180">
        <f t="shared" si="98"/>
        <v>99</v>
      </c>
    </row>
    <row r="225" spans="1:18" outlineLevel="1">
      <c r="B225" s="303" t="s">
        <v>1073</v>
      </c>
      <c r="C225" s="149">
        <f t="shared" ref="C225:R225" si="99">INDEX(i.Periods,C$223+1,d.TOL+1)+INDEX(i.AgeJ,C$221,1)/7</f>
        <v>59</v>
      </c>
      <c r="D225" s="149">
        <f t="shared" si="99"/>
        <v>64</v>
      </c>
      <c r="E225" s="149">
        <f t="shared" si="99"/>
        <v>81</v>
      </c>
      <c r="F225" s="149">
        <f t="shared" si="99"/>
        <v>133</v>
      </c>
      <c r="G225" s="149">
        <f t="shared" si="99"/>
        <v>62</v>
      </c>
      <c r="H225" s="149">
        <f t="shared" si="99"/>
        <v>67</v>
      </c>
      <c r="I225" s="149">
        <f t="shared" si="99"/>
        <v>84</v>
      </c>
      <c r="J225" s="149">
        <f t="shared" si="99"/>
        <v>136</v>
      </c>
      <c r="K225" s="149">
        <f t="shared" si="99"/>
        <v>65</v>
      </c>
      <c r="L225" s="149">
        <f t="shared" si="99"/>
        <v>70</v>
      </c>
      <c r="M225" s="149">
        <f t="shared" si="99"/>
        <v>87</v>
      </c>
      <c r="N225" s="149">
        <f t="shared" si="99"/>
        <v>139</v>
      </c>
      <c r="O225" s="149">
        <f t="shared" si="99"/>
        <v>67</v>
      </c>
      <c r="P225" s="149">
        <f t="shared" si="99"/>
        <v>72</v>
      </c>
      <c r="Q225" s="149">
        <f t="shared" si="99"/>
        <v>89</v>
      </c>
      <c r="R225" s="149">
        <f t="shared" si="99"/>
        <v>141</v>
      </c>
    </row>
    <row r="226" spans="1:18" outlineLevel="1">
      <c r="B226" s="303" t="s">
        <v>1053</v>
      </c>
      <c r="C226" s="40" t="str">
        <f>TEXT(C$224,"0")&amp;":"&amp;TEXT(C$225,"0")</f>
        <v>39:59</v>
      </c>
      <c r="D226" s="40" t="str">
        <f t="shared" ref="D226:R226" si="100">TEXT(D$224,"0")&amp;":"&amp;TEXT(D$225,"0")</f>
        <v>59:64</v>
      </c>
      <c r="E226" s="40" t="str">
        <f t="shared" si="100"/>
        <v>64:81</v>
      </c>
      <c r="F226" s="40" t="str">
        <f t="shared" si="100"/>
        <v>91:133</v>
      </c>
      <c r="G226" s="40" t="str">
        <f t="shared" si="100"/>
        <v>42:62</v>
      </c>
      <c r="H226" s="40" t="str">
        <f t="shared" si="100"/>
        <v>62:67</v>
      </c>
      <c r="I226" s="40" t="str">
        <f t="shared" si="100"/>
        <v>67:84</v>
      </c>
      <c r="J226" s="40" t="str">
        <f t="shared" si="100"/>
        <v>94:136</v>
      </c>
      <c r="K226" s="40" t="str">
        <f t="shared" si="100"/>
        <v>45:65</v>
      </c>
      <c r="L226" s="40" t="str">
        <f t="shared" si="100"/>
        <v>65:70</v>
      </c>
      <c r="M226" s="40" t="str">
        <f t="shared" si="100"/>
        <v>70:87</v>
      </c>
      <c r="N226" s="40" t="str">
        <f t="shared" si="100"/>
        <v>97:139</v>
      </c>
      <c r="O226" s="40" t="str">
        <f t="shared" si="100"/>
        <v>47:67</v>
      </c>
      <c r="P226" s="40" t="str">
        <f t="shared" si="100"/>
        <v>67:72</v>
      </c>
      <c r="Q226" s="40" t="str">
        <f t="shared" si="100"/>
        <v>72:89</v>
      </c>
      <c r="R226" s="40" t="str">
        <f t="shared" si="100"/>
        <v>99:141</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3" priority="1" stopIfTrue="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outlinePr summaryBelow="0" summaryRight="0"/>
  </sheetPr>
  <dimension ref="A1:FV242"/>
  <sheetViews>
    <sheetView topLeftCell="A33" zoomScale="90" zoomScaleNormal="90" workbookViewId="0">
      <pane xSplit="2" ySplit="195" topLeftCell="C228" activePane="bottomRight" state="frozen"/>
      <selection activeCell="O129" sqref="O129:T142"/>
      <selection pane="topRight" activeCell="O129" sqref="O129:T142"/>
      <selection pane="bottomLeft" activeCell="O129" sqref="O129:T142"/>
      <selection pane="bottomRight" activeCell="A89" sqref="A89"/>
    </sheetView>
    <sheetView topLeftCell="A72" workbookViewId="1">
      <selection activeCell="L104" sqref="L104:L142"/>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1069</v>
      </c>
      <c r="C4" s="64">
        <v>3</v>
      </c>
      <c r="D4" s="78" t="str">
        <f>CHOOSE(d.TOL+1,"Master ","Aut ","Win ","Spr ")</f>
        <v xml:space="preserve">Spr </v>
      </c>
    </row>
    <row r="5" spans="1:43">
      <c r="A5" s="267" t="s">
        <v>623</v>
      </c>
    </row>
    <row r="6" spans="1:43" outlineLevel="1">
      <c r="B6" s="43" t="s">
        <v>1035</v>
      </c>
      <c r="C6" s="64">
        <v>2</v>
      </c>
      <c r="D6" s="78" t="str">
        <f>CHOOSE(d.Region,"SWV ","GSM ","CWM ")</f>
        <v xml:space="preserve">GSM </v>
      </c>
      <c r="E6" s="78"/>
      <c r="F6" s="78"/>
      <c r="G6" s="78"/>
      <c r="H6" s="78"/>
      <c r="I6" s="78"/>
      <c r="J6" s="78"/>
      <c r="K6" s="78"/>
      <c r="L6" s="78"/>
      <c r="AQ6" s="78"/>
    </row>
    <row r="7" spans="1:43" ht="17.25" outlineLevel="1" collapsed="1">
      <c r="B7" t="s">
        <v>1065</v>
      </c>
      <c r="C7">
        <v>1</v>
      </c>
      <c r="D7">
        <v>2</v>
      </c>
      <c r="E7">
        <v>3</v>
      </c>
      <c r="I7" s="179" t="s">
        <v>1038</v>
      </c>
      <c r="J7" s="179"/>
      <c r="K7" s="179"/>
      <c r="L7" s="179" t="s">
        <v>1039</v>
      </c>
      <c r="M7" s="179"/>
      <c r="N7" s="179"/>
      <c r="O7" s="179" t="s">
        <v>1040</v>
      </c>
      <c r="P7" s="179"/>
      <c r="Q7" s="179"/>
    </row>
    <row r="8" spans="1:43" outlineLevel="1" collapsed="1">
      <c r="C8" s="24" t="s">
        <v>1066</v>
      </c>
      <c r="D8" s="24" t="s">
        <v>1067</v>
      </c>
      <c r="E8" s="24"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t="s">
        <v>402</v>
      </c>
      <c r="C28" s="42">
        <v>1</v>
      </c>
      <c r="D28" s="42">
        <v>1</v>
      </c>
      <c r="E28" s="42">
        <v>1</v>
      </c>
      <c r="F28" s="42">
        <v>1</v>
      </c>
    </row>
    <row r="29" spans="1:43" hidden="1" outlineLevel="1">
      <c r="B29" t="s">
        <v>403</v>
      </c>
      <c r="C29" s="42">
        <v>1</v>
      </c>
      <c r="D29" s="42">
        <v>1</v>
      </c>
      <c r="E29" s="42">
        <v>8.5</v>
      </c>
      <c r="F29" s="42">
        <v>2</v>
      </c>
    </row>
    <row r="30" spans="1:43" hidden="1" outlineLevel="1">
      <c r="B30"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t="s">
        <v>402</v>
      </c>
      <c r="C35" s="42">
        <v>1</v>
      </c>
    </row>
    <row r="36" spans="1:27" hidden="1" outlineLevel="1">
      <c r="B36" t="s">
        <v>404</v>
      </c>
      <c r="C36" s="42">
        <v>0</v>
      </c>
    </row>
    <row r="37" spans="1:27" hidden="1" outlineLevel="1"/>
    <row r="38" spans="1:27" collapsed="1"/>
    <row r="39" spans="1:27" collapsed="1">
      <c r="A39" s="18" t="s">
        <v>1152</v>
      </c>
    </row>
    <row r="40" spans="1:27" ht="118.5" hidden="1" outlineLevel="1">
      <c r="B40" s="24"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24">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24">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24">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24">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t="s">
        <v>1081</v>
      </c>
      <c r="L48">
        <f>INDEX($P$48:$AA$48,1,(d.Region-1)*4+L$42)</f>
        <v>1</v>
      </c>
      <c r="M48">
        <f>INDEX($P$48:$AA$48,1,(d.Region-1)*4+M$42)</f>
        <v>1</v>
      </c>
      <c r="N48">
        <f>INDEX($P$48:$AA$48,1,(d.Region-1)*4+N$42)</f>
        <v>1</v>
      </c>
      <c r="O48">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58"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ref="C59:F62" si="13">C55</f>
        <v>-</v>
      </c>
      <c r="D59" s="274" t="str">
        <f t="shared" si="13"/>
        <v>-</v>
      </c>
      <c r="E59" s="274" t="str">
        <f t="shared" si="13"/>
        <v>-</v>
      </c>
      <c r="F59" s="275" t="str">
        <f t="shared" si="13"/>
        <v>-</v>
      </c>
      <c r="G59" s="272">
        <v>0.5</v>
      </c>
      <c r="H59" s="281">
        <v>0.01</v>
      </c>
      <c r="I59" s="273">
        <f t="shared" ref="I59:J62" si="14">I43</f>
        <v>0</v>
      </c>
      <c r="J59" s="273">
        <f t="shared" si="14"/>
        <v>0</v>
      </c>
      <c r="K59" s="281">
        <v>0.06</v>
      </c>
      <c r="L59" s="230"/>
      <c r="M59" s="230"/>
      <c r="N59" s="230"/>
      <c r="O59" s="230"/>
      <c r="P59" s="282" t="s">
        <v>561</v>
      </c>
      <c r="Q59" s="230" t="s">
        <v>562</v>
      </c>
      <c r="R59" s="230"/>
      <c r="S59" s="230"/>
      <c r="T59" s="230"/>
    </row>
    <row r="60" spans="1:21" hidden="1" outlineLevel="1">
      <c r="A60" s="239">
        <v>6</v>
      </c>
      <c r="B60" s="269" t="s">
        <v>450</v>
      </c>
      <c r="C60" s="274" t="str">
        <f t="shared" si="13"/>
        <v>-</v>
      </c>
      <c r="D60" s="274" t="b">
        <f t="shared" si="13"/>
        <v>1</v>
      </c>
      <c r="E60" s="274" t="str">
        <f t="shared" si="13"/>
        <v>-</v>
      </c>
      <c r="F60" s="275" t="str">
        <f t="shared" si="13"/>
        <v>-</v>
      </c>
      <c r="G60" s="276">
        <f ca="1">OFFSET(G60,-1,0)</f>
        <v>0.5</v>
      </c>
      <c r="H60" s="283">
        <f>H$59+H44</f>
        <v>0.01</v>
      </c>
      <c r="I60" s="273">
        <f t="shared" si="14"/>
        <v>0</v>
      </c>
      <c r="J60" s="273">
        <f t="shared" si="14"/>
        <v>0</v>
      </c>
      <c r="K60" s="284">
        <f>K$59+J60</f>
        <v>0.06</v>
      </c>
      <c r="L60" s="230"/>
      <c r="M60" s="230"/>
      <c r="N60" s="230"/>
      <c r="O60" s="230"/>
      <c r="P60" s="230"/>
      <c r="Q60" s="230" t="s">
        <v>1096</v>
      </c>
      <c r="R60" s="230"/>
      <c r="S60" s="230"/>
      <c r="T60" s="230"/>
    </row>
    <row r="61" spans="1:21" hidden="1" outlineLevel="1">
      <c r="A61" s="239">
        <v>7</v>
      </c>
      <c r="B61" s="269" t="s">
        <v>451</v>
      </c>
      <c r="C61" s="274" t="b">
        <f t="shared" si="13"/>
        <v>1</v>
      </c>
      <c r="D61" s="274" t="str">
        <f t="shared" si="13"/>
        <v>-</v>
      </c>
      <c r="E61" s="274" t="str">
        <f t="shared" si="13"/>
        <v>-</v>
      </c>
      <c r="F61" s="275" t="str">
        <f t="shared" si="13"/>
        <v>-</v>
      </c>
      <c r="G61" s="276">
        <f ca="1">OFFSET(G61,-1,0)</f>
        <v>0.5</v>
      </c>
      <c r="H61" s="283">
        <f>H$59+H45</f>
        <v>2.2499999999999999E-2</v>
      </c>
      <c r="I61" s="273">
        <f t="shared" si="14"/>
        <v>6.25E-2</v>
      </c>
      <c r="J61" s="273">
        <f t="shared" si="14"/>
        <v>6.25E-2</v>
      </c>
      <c r="K61" s="284">
        <f>K$59+J61</f>
        <v>0.1225</v>
      </c>
      <c r="L61" s="230"/>
      <c r="M61" s="230"/>
      <c r="N61" s="230"/>
      <c r="O61" s="230"/>
      <c r="P61" s="230"/>
      <c r="Q61" s="230"/>
      <c r="R61" s="230"/>
      <c r="S61" s="230"/>
      <c r="T61" s="230"/>
    </row>
    <row r="62" spans="1:21" hidden="1" outlineLevel="1">
      <c r="A62" s="239">
        <v>8</v>
      </c>
      <c r="B62" s="277" t="s">
        <v>452</v>
      </c>
      <c r="C62" s="278" t="str">
        <f t="shared" si="13"/>
        <v>-</v>
      </c>
      <c r="D62" s="278" t="str">
        <f t="shared" si="13"/>
        <v>-</v>
      </c>
      <c r="E62" s="278" t="b">
        <f t="shared" si="13"/>
        <v>1</v>
      </c>
      <c r="F62" s="279" t="str">
        <f t="shared" si="13"/>
        <v>-</v>
      </c>
      <c r="G62" s="280">
        <f ca="1">OFFSET(G62,-1,0)</f>
        <v>0.5</v>
      </c>
      <c r="H62" s="283">
        <f>H$59+H46</f>
        <v>0.02</v>
      </c>
      <c r="I62" s="273">
        <f t="shared" si="14"/>
        <v>0</v>
      </c>
      <c r="J62" s="273">
        <f t="shared" si="14"/>
        <v>0.05</v>
      </c>
      <c r="K62" s="284">
        <f>K$59+J62</f>
        <v>0.11</v>
      </c>
      <c r="L62" s="230"/>
      <c r="M62" s="230"/>
      <c r="N62" s="230"/>
      <c r="O62" s="230"/>
      <c r="P62" s="230"/>
      <c r="Q62" s="230"/>
      <c r="R62" s="230"/>
      <c r="S62" s="230"/>
      <c r="T62" s="230"/>
    </row>
    <row r="63" spans="1:21" hidden="1" outlineLevel="1">
      <c r="A63" s="24"/>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t="s">
        <v>388</v>
      </c>
      <c r="C67" s="42">
        <v>70</v>
      </c>
      <c r="D67" s="42">
        <v>50</v>
      </c>
      <c r="E67" s="42">
        <v>70</v>
      </c>
      <c r="F67" s="42">
        <v>50</v>
      </c>
      <c r="H67" s="140">
        <v>1</v>
      </c>
      <c r="I67" s="140">
        <v>1</v>
      </c>
      <c r="J67" s="140">
        <v>1</v>
      </c>
    </row>
    <row r="68" spans="1:10" hidden="1" outlineLevel="1">
      <c r="B68" t="s">
        <v>931</v>
      </c>
      <c r="H68" s="140">
        <v>0.75</v>
      </c>
      <c r="I68" s="140">
        <v>0.75</v>
      </c>
      <c r="J68" s="140">
        <v>0.75</v>
      </c>
    </row>
    <row r="69" spans="1:10" hidden="1" outlineLevel="1">
      <c r="B69" t="s">
        <v>932</v>
      </c>
      <c r="H69" s="140">
        <v>1.25</v>
      </c>
      <c r="I69" s="140">
        <v>1.25</v>
      </c>
      <c r="J69" s="140">
        <v>1.25</v>
      </c>
    </row>
    <row r="70" spans="1:10" hidden="1" outlineLevel="1">
      <c r="B70" t="s">
        <v>933</v>
      </c>
      <c r="H70" s="141"/>
      <c r="I70" s="140">
        <v>1.5</v>
      </c>
      <c r="J70" s="141"/>
    </row>
    <row r="71" spans="1:10" hidden="1" outlineLevel="1"/>
    <row r="72" spans="1:10" collapsed="1"/>
    <row r="73" spans="1:10">
      <c r="A73" s="267" t="s">
        <v>917</v>
      </c>
      <c r="B73" s="18"/>
      <c r="C73" t="s">
        <v>1017</v>
      </c>
    </row>
    <row r="74" spans="1:10" s="303" customFormat="1" collapsed="1">
      <c r="A74" s="267"/>
      <c r="B74" s="18"/>
    </row>
    <row r="75" spans="1:10" ht="53.25" hidden="1" outlineLevel="1">
      <c r="C75" s="33" t="s">
        <v>925</v>
      </c>
      <c r="D75" s="33" t="s">
        <v>926</v>
      </c>
      <c r="E75" s="33" t="s">
        <v>927</v>
      </c>
      <c r="F75" s="33" t="s">
        <v>1076</v>
      </c>
      <c r="G75" s="33" t="s">
        <v>1077</v>
      </c>
    </row>
    <row r="76" spans="1:10" hidden="1" outlineLevel="1">
      <c r="A76">
        <v>1</v>
      </c>
      <c r="B76" t="s">
        <v>918</v>
      </c>
      <c r="C76" s="131" t="b">
        <v>1</v>
      </c>
      <c r="D76" s="132" t="b">
        <v>0</v>
      </c>
      <c r="E76" s="132" t="b">
        <v>0</v>
      </c>
      <c r="F76" s="132">
        <v>19</v>
      </c>
      <c r="G76" s="187" t="str">
        <f>TEXT($F76,"0")&amp;":"&amp;TEXT($F76+1,"0")</f>
        <v>19:20</v>
      </c>
    </row>
    <row r="77" spans="1:10" hidden="1" outlineLevel="1">
      <c r="A77">
        <v>2</v>
      </c>
      <c r="B77" t="s">
        <v>919</v>
      </c>
      <c r="C77" s="134" t="b">
        <v>0</v>
      </c>
      <c r="D77" s="135" t="b">
        <v>1</v>
      </c>
      <c r="E77" s="135" t="b">
        <v>0</v>
      </c>
      <c r="F77" s="135">
        <v>43</v>
      </c>
      <c r="G77" s="188" t="str">
        <f t="shared" ref="G77:G78" si="15">TEXT($F77,"0")&amp;":"&amp;TEXT($F77+1,"0")</f>
        <v>43:44</v>
      </c>
    </row>
    <row r="78" spans="1:10" hidden="1" outlineLevel="1">
      <c r="A78">
        <v>3</v>
      </c>
      <c r="B78" t="s">
        <v>421</v>
      </c>
      <c r="C78" s="137" t="b">
        <v>0</v>
      </c>
      <c r="D78" s="138" t="b">
        <v>0</v>
      </c>
      <c r="E78" s="138" t="b">
        <v>1</v>
      </c>
      <c r="F78" s="138">
        <v>67</v>
      </c>
      <c r="G78" s="189" t="str">
        <f t="shared" si="15"/>
        <v>67:68</v>
      </c>
    </row>
    <row r="79" spans="1:10" hidden="1" outlineLevel="1"/>
    <row r="81" spans="1:178" collapsed="1">
      <c r="A81" s="267" t="s">
        <v>1018</v>
      </c>
      <c r="B81" s="18"/>
      <c r="C81"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v>1</v>
      </c>
      <c r="B84" t="s">
        <v>920</v>
      </c>
      <c r="C84" s="121">
        <v>0</v>
      </c>
      <c r="D84" s="123">
        <f>$C84*D$83</f>
        <v>0</v>
      </c>
      <c r="E84" s="124">
        <f t="shared" ref="E84:F86" si="16">$C84*E$83</f>
        <v>0</v>
      </c>
      <c r="F84" s="125">
        <f t="shared" si="16"/>
        <v>0</v>
      </c>
    </row>
    <row r="85" spans="1:178" hidden="1" outlineLevel="1">
      <c r="A85">
        <v>2</v>
      </c>
      <c r="B85" t="s">
        <v>921</v>
      </c>
      <c r="C85" s="121">
        <v>-0.2</v>
      </c>
      <c r="D85" s="126">
        <f t="shared" ref="D85:D86" si="17">$C85*D$83</f>
        <v>-0.1</v>
      </c>
      <c r="E85" s="15">
        <f t="shared" si="16"/>
        <v>-0.17</v>
      </c>
      <c r="F85" s="127">
        <f t="shared" si="16"/>
        <v>-0.2</v>
      </c>
    </row>
    <row r="86" spans="1:178" hidden="1" outlineLevel="1">
      <c r="A86">
        <v>3</v>
      </c>
      <c r="B86" t="s">
        <v>922</v>
      </c>
      <c r="C86" s="121">
        <v>0.2</v>
      </c>
      <c r="D86" s="128">
        <f t="shared" si="17"/>
        <v>0.1</v>
      </c>
      <c r="E86" s="129">
        <f t="shared" si="16"/>
        <v>0.17</v>
      </c>
      <c r="F86" s="130">
        <f t="shared" si="16"/>
        <v>0.2</v>
      </c>
    </row>
    <row r="87" spans="1:178" hidden="1" outlineLevel="1"/>
    <row r="89" spans="1:178" ht="17.25">
      <c r="A89" s="18" t="s">
        <v>1181</v>
      </c>
      <c r="G89" s="303"/>
      <c r="H89" s="303"/>
      <c r="I89" s="303"/>
      <c r="J89" s="303"/>
      <c r="L89" s="303"/>
      <c r="X89" s="18" t="str">
        <f>"Grazing Intensity (BBB &amp; Mat) for TOL:"&amp;D.TOLDesc</f>
        <v xml:space="preserve">Grazing Intensity (BBB &amp; Mat) for TOL:Spr </v>
      </c>
      <c r="BG89" s="18" t="str">
        <f>"GI (BBT) for TOL:"&amp;D.TOLDesc</f>
        <v xml:space="preserve">GI (BBT) for TOL:Spr </v>
      </c>
      <c r="CQ89" s="224" t="str">
        <f>"GI - SW Victoria BBB (&amp;Mat) for TOL:"&amp;D.TOLDesc</f>
        <v xml:space="preserve">GI - SW Victoria BBB (&amp;Mat) for TOL:Spr </v>
      </c>
      <c r="CR89" s="225"/>
      <c r="CS89" s="225"/>
      <c r="CT89" s="225"/>
      <c r="CU89" s="225"/>
      <c r="CV89" s="225"/>
      <c r="CW89" s="225"/>
      <c r="CX89" s="225"/>
      <c r="CY89" s="225"/>
      <c r="CZ89" s="225"/>
      <c r="DA89" s="225"/>
      <c r="DB89" s="225"/>
      <c r="DC89" s="225"/>
      <c r="DD89" s="226"/>
      <c r="DE89" s="227" t="str">
        <f>"GI - SW Victoria BBT for TOL:"&amp;D.TOLDesc</f>
        <v xml:space="preserve">GI - SW Victoria BBT for TOL:Spr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TOL:Spr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TOL:Spr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TOL:Spr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TOL:Spr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1197</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8">Y92+3</f>
        <v>7</v>
      </c>
      <c r="AA92" s="246">
        <f t="shared" si="18"/>
        <v>10</v>
      </c>
      <c r="AB92" s="246">
        <f t="shared" si="18"/>
        <v>13</v>
      </c>
      <c r="AC92" s="246">
        <f t="shared" si="18"/>
        <v>16</v>
      </c>
      <c r="AD92" s="246">
        <f t="shared" si="18"/>
        <v>19</v>
      </c>
      <c r="AE92" s="247" t="s">
        <v>977</v>
      </c>
      <c r="AF92" s="247" t="s">
        <v>978</v>
      </c>
      <c r="AG92" s="247" t="s">
        <v>979</v>
      </c>
      <c r="AH92" s="247" t="s">
        <v>980</v>
      </c>
      <c r="AI92" s="247" t="s">
        <v>981</v>
      </c>
      <c r="AJ92" s="247" t="s">
        <v>982</v>
      </c>
      <c r="AK92" s="247" t="s">
        <v>983</v>
      </c>
      <c r="AL92" s="173">
        <f>DataMaster!AK93</f>
        <v>1.2</v>
      </c>
      <c r="AM92">
        <f>AL92</f>
        <v>1.2</v>
      </c>
      <c r="AN92">
        <f t="shared" ref="AN92:AY92" si="19">AM92</f>
        <v>1.2</v>
      </c>
      <c r="AO92">
        <f t="shared" si="19"/>
        <v>1.2</v>
      </c>
      <c r="AP92">
        <f t="shared" si="19"/>
        <v>1.2</v>
      </c>
      <c r="AQ92">
        <f t="shared" si="19"/>
        <v>1.2</v>
      </c>
      <c r="AR92">
        <f t="shared" si="19"/>
        <v>1.2</v>
      </c>
      <c r="AS92">
        <f t="shared" si="19"/>
        <v>1.2</v>
      </c>
      <c r="AT92">
        <f t="shared" si="19"/>
        <v>1.2</v>
      </c>
      <c r="AU92">
        <f t="shared" si="19"/>
        <v>1.2</v>
      </c>
      <c r="AV92">
        <f t="shared" si="19"/>
        <v>1.2</v>
      </c>
      <c r="AW92">
        <f t="shared" si="19"/>
        <v>1.2</v>
      </c>
      <c r="AX92">
        <f t="shared" si="19"/>
        <v>1.2</v>
      </c>
      <c r="AY92">
        <f t="shared" si="19"/>
        <v>1.2</v>
      </c>
      <c r="AZ92" s="173">
        <f>DataMaster!AY93</f>
        <v>0.8</v>
      </c>
      <c r="BA92">
        <f t="shared" ref="BA92:BF92" si="20">AZ92</f>
        <v>0.8</v>
      </c>
      <c r="BB92">
        <f t="shared" si="20"/>
        <v>0.8</v>
      </c>
      <c r="BC92">
        <f t="shared" si="20"/>
        <v>0.8</v>
      </c>
      <c r="BD92">
        <f t="shared" si="20"/>
        <v>0.8</v>
      </c>
      <c r="BE92">
        <f t="shared" si="20"/>
        <v>0.8</v>
      </c>
      <c r="BF92">
        <f t="shared" si="20"/>
        <v>0.8</v>
      </c>
      <c r="BG92" s="246">
        <v>1</v>
      </c>
      <c r="BH92" s="246">
        <f>BG92+3</f>
        <v>4</v>
      </c>
      <c r="BI92" s="246">
        <f t="shared" ref="BI92:BM92" si="21">BH92+3</f>
        <v>7</v>
      </c>
      <c r="BJ92" s="246">
        <f t="shared" si="21"/>
        <v>10</v>
      </c>
      <c r="BK92" s="246">
        <f t="shared" si="21"/>
        <v>13</v>
      </c>
      <c r="BL92" s="246">
        <f t="shared" si="21"/>
        <v>16</v>
      </c>
      <c r="BM92" s="246">
        <f t="shared" si="21"/>
        <v>19</v>
      </c>
      <c r="BN92" s="247" t="s">
        <v>977</v>
      </c>
      <c r="BO92" s="247" t="s">
        <v>978</v>
      </c>
      <c r="BP92" s="247" t="s">
        <v>979</v>
      </c>
      <c r="BQ92" s="247" t="s">
        <v>980</v>
      </c>
      <c r="BR92" s="247" t="s">
        <v>981</v>
      </c>
      <c r="BS92" s="247" t="s">
        <v>982</v>
      </c>
      <c r="BT92" s="247" t="s">
        <v>983</v>
      </c>
      <c r="BU92">
        <f>AL92</f>
        <v>1.2</v>
      </c>
      <c r="BV92">
        <f>BU92</f>
        <v>1.2</v>
      </c>
      <c r="BW92">
        <f t="shared" ref="BW92:CH92" si="22">BV92</f>
        <v>1.2</v>
      </c>
      <c r="BX92">
        <f t="shared" si="22"/>
        <v>1.2</v>
      </c>
      <c r="BY92">
        <f t="shared" si="22"/>
        <v>1.2</v>
      </c>
      <c r="BZ92">
        <f t="shared" si="22"/>
        <v>1.2</v>
      </c>
      <c r="CA92">
        <f t="shared" si="22"/>
        <v>1.2</v>
      </c>
      <c r="CB92">
        <f t="shared" si="22"/>
        <v>1.2</v>
      </c>
      <c r="CC92">
        <f t="shared" si="22"/>
        <v>1.2</v>
      </c>
      <c r="CD92">
        <f t="shared" si="22"/>
        <v>1.2</v>
      </c>
      <c r="CE92">
        <f t="shared" si="22"/>
        <v>1.2</v>
      </c>
      <c r="CF92">
        <f t="shared" si="22"/>
        <v>1.2</v>
      </c>
      <c r="CG92">
        <f t="shared" si="22"/>
        <v>1.2</v>
      </c>
      <c r="CH92">
        <f t="shared" si="22"/>
        <v>1.2</v>
      </c>
      <c r="CI92">
        <f>AZ92</f>
        <v>0.8</v>
      </c>
      <c r="CJ92">
        <f t="shared" ref="CJ92:CO92" si="23">CI92</f>
        <v>0.8</v>
      </c>
      <c r="CK92">
        <f t="shared" si="23"/>
        <v>0.8</v>
      </c>
      <c r="CL92">
        <f t="shared" si="23"/>
        <v>0.8</v>
      </c>
      <c r="CM92">
        <f t="shared" si="23"/>
        <v>0.8</v>
      </c>
      <c r="CN92">
        <f t="shared" si="23"/>
        <v>0.8</v>
      </c>
      <c r="CO92">
        <f t="shared" si="23"/>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4">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5">Y93</f>
        <v>2:3</v>
      </c>
      <c r="AA93" s="249" t="str">
        <f t="shared" si="25"/>
        <v>2:3</v>
      </c>
      <c r="AB93" s="249" t="str">
        <f t="shared" si="25"/>
        <v>2:3</v>
      </c>
      <c r="AC93" s="249" t="str">
        <f t="shared" si="25"/>
        <v>2:3</v>
      </c>
      <c r="AD93" s="249" t="str">
        <f t="shared" si="25"/>
        <v>2:3</v>
      </c>
      <c r="AE93" s="230"/>
      <c r="AF93" s="230"/>
      <c r="AG93" s="230"/>
      <c r="AH93" s="230"/>
      <c r="AI93" s="230"/>
      <c r="AJ93" s="230"/>
      <c r="AK93" s="230"/>
      <c r="BG93" s="249" t="str">
        <f>X93</f>
        <v>2:3</v>
      </c>
      <c r="BH93" s="249" t="str">
        <f t="shared" ref="BH93:BM94" si="26">Y93</f>
        <v>2:3</v>
      </c>
      <c r="BI93" s="249" t="str">
        <f t="shared" si="26"/>
        <v>2:3</v>
      </c>
      <c r="BJ93" s="249" t="str">
        <f t="shared" si="26"/>
        <v>2:3</v>
      </c>
      <c r="BK93" s="249" t="str">
        <f t="shared" si="26"/>
        <v>2:3</v>
      </c>
      <c r="BL93" s="249" t="str">
        <f t="shared" si="26"/>
        <v>2:3</v>
      </c>
      <c r="BM93" s="249" t="str">
        <f t="shared" si="26"/>
        <v>2:3</v>
      </c>
      <c r="BN93" s="230"/>
      <c r="BO93" s="230"/>
      <c r="BP93" s="230"/>
      <c r="BQ93" s="230"/>
      <c r="BR93" s="230"/>
      <c r="BS93" s="230"/>
      <c r="BT93" s="230"/>
      <c r="CQ93" s="126"/>
      <c r="CR93" s="15"/>
      <c r="CS93" s="15"/>
      <c r="CT93" s="15"/>
      <c r="CU93" s="15"/>
      <c r="CV93" s="15"/>
      <c r="CW93" s="15"/>
      <c r="CX93" s="15"/>
      <c r="CY93" s="15"/>
      <c r="CZ93" s="15"/>
      <c r="DA93" s="15"/>
      <c r="DB93" s="15"/>
      <c r="DC93" s="15"/>
      <c r="DD93" s="214"/>
      <c r="DE93" s="221"/>
      <c r="DF93" s="15"/>
      <c r="DG93" s="15"/>
      <c r="DH93" s="15"/>
      <c r="DI93" s="15"/>
      <c r="DJ93" s="15"/>
      <c r="DK93" s="15"/>
      <c r="DL93" s="15"/>
      <c r="DM93" s="15"/>
      <c r="DN93" s="15"/>
      <c r="DO93" s="15"/>
      <c r="DP93" s="15"/>
      <c r="DQ93" s="15"/>
      <c r="DR93" s="127"/>
      <c r="DS93" s="126"/>
      <c r="DT93" s="15"/>
      <c r="DU93" s="15"/>
      <c r="DV93" s="15"/>
      <c r="DW93" s="15"/>
      <c r="DX93" s="15"/>
      <c r="DY93" s="15"/>
      <c r="DZ93" s="15"/>
      <c r="EA93" s="15"/>
      <c r="EB93" s="15"/>
      <c r="EC93" s="15"/>
      <c r="ED93" s="15"/>
      <c r="EE93" s="15"/>
      <c r="EF93" s="214"/>
      <c r="EG93" s="221"/>
      <c r="EH93" s="15"/>
      <c r="EI93" s="15"/>
      <c r="EJ93" s="15"/>
      <c r="EK93" s="15"/>
      <c r="EL93" s="15"/>
      <c r="EM93" s="15"/>
      <c r="EN93" s="15"/>
      <c r="EO93" s="15"/>
      <c r="EP93" s="15"/>
      <c r="EQ93" s="15"/>
      <c r="ER93" s="15"/>
      <c r="ES93" s="15"/>
      <c r="ET93" s="127"/>
      <c r="EU93" s="126"/>
      <c r="EV93" s="15"/>
      <c r="EW93" s="15"/>
      <c r="EX93" s="15"/>
      <c r="EY93" s="15"/>
      <c r="EZ93" s="15"/>
      <c r="FA93" s="15"/>
      <c r="FB93" s="15"/>
      <c r="FC93" s="15"/>
      <c r="FD93" s="15"/>
      <c r="FE93" s="15"/>
      <c r="FF93" s="15"/>
      <c r="FG93" s="15"/>
      <c r="FH93" s="214"/>
      <c r="FI93" s="221"/>
      <c r="FJ93" s="15"/>
      <c r="FK93" s="15"/>
      <c r="FL93" s="15"/>
      <c r="FM93" s="15"/>
      <c r="FN93" s="15"/>
      <c r="FO93" s="15"/>
      <c r="FP93" s="15"/>
      <c r="FQ93" s="15"/>
      <c r="FR93" s="15"/>
      <c r="FS93" s="15"/>
      <c r="FT93" s="15"/>
      <c r="FU93" s="15"/>
      <c r="FV93" s="127"/>
    </row>
    <row r="94" spans="1:178" outlineLevel="1">
      <c r="A94" s="230">
        <v>3</v>
      </c>
      <c r="B94" s="230"/>
      <c r="C94" s="237">
        <v>1</v>
      </c>
      <c r="D94" s="237" t="b">
        <v>1</v>
      </c>
      <c r="E94" s="238">
        <v>730</v>
      </c>
      <c r="F94" s="239" t="str">
        <f t="shared" si="24"/>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7">Y92&amp;":"&amp;Y92+1</f>
        <v>4:5</v>
      </c>
      <c r="Z94" s="250" t="str">
        <f t="shared" si="27"/>
        <v>7:8</v>
      </c>
      <c r="AA94" s="250" t="str">
        <f t="shared" si="27"/>
        <v>10:11</v>
      </c>
      <c r="AB94" s="250" t="str">
        <f t="shared" si="27"/>
        <v>13:14</v>
      </c>
      <c r="AC94" s="250" t="str">
        <f t="shared" si="27"/>
        <v>16:17</v>
      </c>
      <c r="AD94" s="250" t="str">
        <f t="shared" si="27"/>
        <v>19:20</v>
      </c>
      <c r="AE94" s="230"/>
      <c r="AF94" s="230"/>
      <c r="AG94" s="230"/>
      <c r="AH94" s="230"/>
      <c r="AI94" s="230"/>
      <c r="AJ94" s="230"/>
      <c r="AK94" s="230"/>
      <c r="BG94" s="249" t="str">
        <f>X94</f>
        <v>1:2</v>
      </c>
      <c r="BH94" s="249" t="str">
        <f t="shared" si="26"/>
        <v>4:5</v>
      </c>
      <c r="BI94" s="249" t="str">
        <f t="shared" si="26"/>
        <v>7:8</v>
      </c>
      <c r="BJ94" s="249" t="str">
        <f t="shared" si="26"/>
        <v>10:11</v>
      </c>
      <c r="BK94" s="249" t="str">
        <f t="shared" si="26"/>
        <v>13:14</v>
      </c>
      <c r="BL94" s="249" t="str">
        <f t="shared" si="26"/>
        <v>16:17</v>
      </c>
      <c r="BM94" s="249" t="str">
        <f t="shared" si="26"/>
        <v>19:20</v>
      </c>
      <c r="BN94" s="230"/>
      <c r="BO94" s="230"/>
      <c r="BP94" s="230"/>
      <c r="BQ94" s="230"/>
      <c r="BR94" s="230"/>
      <c r="BS94" s="230"/>
      <c r="BT94" s="230"/>
      <c r="CQ94" s="126"/>
      <c r="CR94" s="15"/>
      <c r="CS94" s="15"/>
      <c r="CT94" s="15"/>
      <c r="CU94" s="15"/>
      <c r="CV94" s="15"/>
      <c r="CW94" s="15"/>
      <c r="CX94" s="15"/>
      <c r="CY94" s="15"/>
      <c r="CZ94" s="15"/>
      <c r="DA94" s="15"/>
      <c r="DB94" s="15"/>
      <c r="DC94" s="15"/>
      <c r="DD94" s="214"/>
      <c r="DE94" s="221"/>
      <c r="DF94" s="15"/>
      <c r="DG94" s="15"/>
      <c r="DH94" s="15"/>
      <c r="DI94" s="15"/>
      <c r="DJ94" s="15"/>
      <c r="DK94" s="15"/>
      <c r="DL94" s="15"/>
      <c r="DM94" s="15"/>
      <c r="DN94" s="15"/>
      <c r="DO94" s="15"/>
      <c r="DP94" s="15"/>
      <c r="DQ94" s="15"/>
      <c r="DR94" s="127"/>
      <c r="DS94" s="126"/>
      <c r="DT94" s="15"/>
      <c r="DU94" s="15"/>
      <c r="DV94" s="15"/>
      <c r="DW94" s="15"/>
      <c r="DX94" s="15"/>
      <c r="DY94" s="15"/>
      <c r="DZ94" s="15"/>
      <c r="EA94" s="15"/>
      <c r="EB94" s="15"/>
      <c r="EC94" s="15"/>
      <c r="ED94" s="15"/>
      <c r="EE94" s="15"/>
      <c r="EF94" s="214"/>
      <c r="EG94" s="221"/>
      <c r="EH94" s="15"/>
      <c r="EI94" s="15"/>
      <c r="EJ94" s="15"/>
      <c r="EK94" s="15"/>
      <c r="EL94" s="15"/>
      <c r="EM94" s="15"/>
      <c r="EN94" s="15"/>
      <c r="EO94" s="15"/>
      <c r="EP94" s="15"/>
      <c r="EQ94" s="15"/>
      <c r="ER94" s="15"/>
      <c r="ES94" s="15"/>
      <c r="ET94" s="127"/>
      <c r="EU94" s="126"/>
      <c r="EV94" s="15"/>
      <c r="EW94" s="15"/>
      <c r="EX94" s="15"/>
      <c r="EY94" s="15"/>
      <c r="EZ94" s="15"/>
      <c r="FA94" s="15"/>
      <c r="FB94" s="15"/>
      <c r="FC94" s="15"/>
      <c r="FD94" s="15"/>
      <c r="FE94" s="15"/>
      <c r="FF94" s="15"/>
      <c r="FG94" s="15"/>
      <c r="FH94" s="214"/>
      <c r="FI94" s="221"/>
      <c r="FJ94" s="15"/>
      <c r="FK94" s="15"/>
      <c r="FL94" s="15"/>
      <c r="FM94" s="15"/>
      <c r="FN94" s="15"/>
      <c r="FO94" s="15"/>
      <c r="FP94" s="15"/>
      <c r="FQ94" s="15"/>
      <c r="FR94" s="15"/>
      <c r="FS94" s="15"/>
      <c r="FT94" s="15"/>
      <c r="FU94" s="15"/>
      <c r="FV94" s="127"/>
    </row>
    <row r="95" spans="1:178" outlineLevel="1">
      <c r="A95" s="230">
        <v>4</v>
      </c>
      <c r="B95" s="230"/>
      <c r="C95" s="237">
        <v>5</v>
      </c>
      <c r="D95" s="237" t="b">
        <v>0</v>
      </c>
      <c r="E95" s="238"/>
      <c r="F95" s="239" t="str">
        <f t="shared" si="24"/>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8">X95</f>
        <v>0:1</v>
      </c>
      <c r="Z95" s="249" t="str">
        <f t="shared" si="28"/>
        <v>0:1</v>
      </c>
      <c r="AA95" s="249" t="str">
        <f t="shared" si="28"/>
        <v>0:1</v>
      </c>
      <c r="AB95" s="249" t="str">
        <f t="shared" si="28"/>
        <v>0:1</v>
      </c>
      <c r="AC95" s="249" t="str">
        <f t="shared" si="28"/>
        <v>0:1</v>
      </c>
      <c r="AD95" s="249" t="str">
        <f t="shared" si="28"/>
        <v>0:1</v>
      </c>
      <c r="AE95" s="230"/>
      <c r="AF95" s="230"/>
      <c r="AG95" s="230"/>
      <c r="AH95" s="230"/>
      <c r="AI95" s="230"/>
      <c r="AJ95" s="230"/>
      <c r="AK95" s="230"/>
      <c r="BG95" s="251" t="s">
        <v>175</v>
      </c>
      <c r="BH95" s="249" t="str">
        <f t="shared" ref="BH95:BM95" si="29">BG95</f>
        <v>3:4</v>
      </c>
      <c r="BI95" s="249" t="str">
        <f t="shared" si="29"/>
        <v>3:4</v>
      </c>
      <c r="BJ95" s="249" t="str">
        <f t="shared" si="29"/>
        <v>3:4</v>
      </c>
      <c r="BK95" s="249" t="str">
        <f t="shared" si="29"/>
        <v>3:4</v>
      </c>
      <c r="BL95" s="249" t="str">
        <f t="shared" si="29"/>
        <v>3:4</v>
      </c>
      <c r="BM95" s="249" t="str">
        <f t="shared" si="29"/>
        <v>3:4</v>
      </c>
      <c r="BN95" s="230"/>
      <c r="BO95" s="230"/>
      <c r="BP95" s="230"/>
      <c r="BQ95" s="230"/>
      <c r="BR95" s="230"/>
      <c r="BS95" s="230"/>
      <c r="BT95" s="230"/>
      <c r="CQ95" s="126"/>
      <c r="CR95" s="15"/>
      <c r="CS95" s="15"/>
      <c r="CT95" s="15"/>
      <c r="CU95" s="15"/>
      <c r="CV95" s="15"/>
      <c r="CW95" s="15"/>
      <c r="CX95" s="15"/>
      <c r="CY95" s="15"/>
      <c r="CZ95" s="15"/>
      <c r="DA95" s="15"/>
      <c r="DB95" s="15"/>
      <c r="DC95" s="15"/>
      <c r="DD95" s="214"/>
      <c r="DE95" s="221"/>
      <c r="DF95" s="15"/>
      <c r="DG95" s="15"/>
      <c r="DH95" s="15"/>
      <c r="DI95" s="15"/>
      <c r="DJ95" s="15"/>
      <c r="DK95" s="15"/>
      <c r="DL95" s="15"/>
      <c r="DM95" s="15"/>
      <c r="DN95" s="15"/>
      <c r="DO95" s="15"/>
      <c r="DP95" s="15"/>
      <c r="DQ95" s="15"/>
      <c r="DR95" s="127"/>
      <c r="DS95" s="126"/>
      <c r="DT95" s="15"/>
      <c r="DU95" s="15"/>
      <c r="DV95" s="15"/>
      <c r="DW95" s="15"/>
      <c r="DX95" s="15"/>
      <c r="DY95" s="15"/>
      <c r="DZ95" s="15"/>
      <c r="EA95" s="15"/>
      <c r="EB95" s="15"/>
      <c r="EC95" s="15"/>
      <c r="ED95" s="15"/>
      <c r="EE95" s="15"/>
      <c r="EF95" s="214"/>
      <c r="EG95" s="221"/>
      <c r="EH95" s="15"/>
      <c r="EI95" s="15"/>
      <c r="EJ95" s="15"/>
      <c r="EK95" s="15"/>
      <c r="EL95" s="15"/>
      <c r="EM95" s="15"/>
      <c r="EN95" s="15"/>
      <c r="EO95" s="15"/>
      <c r="EP95" s="15"/>
      <c r="EQ95" s="15"/>
      <c r="ER95" s="15"/>
      <c r="ES95" s="15"/>
      <c r="ET95" s="127"/>
      <c r="EU95" s="126"/>
      <c r="EV95" s="15"/>
      <c r="EW95" s="15"/>
      <c r="EX95" s="15"/>
      <c r="EY95" s="15"/>
      <c r="EZ95" s="15"/>
      <c r="FA95" s="15"/>
      <c r="FB95" s="15"/>
      <c r="FC95" s="15"/>
      <c r="FD95" s="15"/>
      <c r="FE95" s="15"/>
      <c r="FF95" s="15"/>
      <c r="FG95" s="15"/>
      <c r="FH95" s="214"/>
      <c r="FI95" s="221"/>
      <c r="FJ95" s="15"/>
      <c r="FK95" s="15"/>
      <c r="FL95" s="15"/>
      <c r="FM95" s="15"/>
      <c r="FN95" s="15"/>
      <c r="FO95" s="15"/>
      <c r="FP95" s="15"/>
      <c r="FQ95" s="15"/>
      <c r="FR95" s="15"/>
      <c r="FS95" s="15"/>
      <c r="FT95" s="15"/>
      <c r="FU95" s="15"/>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v>1</v>
      </c>
      <c r="X96" s="247" t="str">
        <f>X93&amp;","&amp;X94&amp;","&amp;X95</f>
        <v>2:3,1:2,0:1</v>
      </c>
      <c r="Y96" s="247" t="str">
        <f t="shared" ref="Y96:AD96" si="30">Y93&amp;","&amp;Y94&amp;","&amp;Y95</f>
        <v>2:3,4:5,0:1</v>
      </c>
      <c r="Z96" s="247" t="str">
        <f t="shared" si="30"/>
        <v>2:3,7:8,0:1</v>
      </c>
      <c r="AA96" s="247" t="str">
        <f t="shared" si="30"/>
        <v>2:3,10:11,0:1</v>
      </c>
      <c r="AB96" s="247" t="str">
        <f t="shared" si="30"/>
        <v>2:3,13:14,0:1</v>
      </c>
      <c r="AC96" s="247" t="str">
        <f t="shared" si="30"/>
        <v>2:3,16:17,0:1</v>
      </c>
      <c r="AD96" s="247" t="str">
        <f t="shared" si="30"/>
        <v>2:3,19:20,0:1</v>
      </c>
      <c r="AE96" s="230"/>
      <c r="AF96" s="230"/>
      <c r="AG96" s="230"/>
      <c r="AH96" s="230"/>
      <c r="AI96" s="230"/>
      <c r="AJ96" s="230"/>
      <c r="AK96" s="230"/>
      <c r="BG96" s="247" t="str">
        <f>BG93&amp;","&amp;BG94&amp;","&amp;BG95</f>
        <v>2:3,1:2,3:4</v>
      </c>
      <c r="BH96" s="247" t="str">
        <f t="shared" ref="BH96:BM96" si="31">BH93&amp;","&amp;BH94&amp;","&amp;BH95</f>
        <v>2:3,4:5,3:4</v>
      </c>
      <c r="BI96" s="247" t="str">
        <f t="shared" si="31"/>
        <v>2:3,7:8,3:4</v>
      </c>
      <c r="BJ96" s="247" t="str">
        <f t="shared" si="31"/>
        <v>2:3,10:11,3:4</v>
      </c>
      <c r="BK96" s="247" t="str">
        <f t="shared" si="31"/>
        <v>2:3,13:14,3:4</v>
      </c>
      <c r="BL96" s="247" t="str">
        <f t="shared" si="31"/>
        <v>2:3,16:17,3:4</v>
      </c>
      <c r="BM96" s="247" t="str">
        <f t="shared" si="31"/>
        <v>2:3,19:20,3:4</v>
      </c>
      <c r="BN96" s="230"/>
      <c r="BO96" s="230"/>
      <c r="BP96" s="230"/>
      <c r="BQ96" s="230"/>
      <c r="BR96" s="230"/>
      <c r="BS96" s="230"/>
      <c r="BT96" s="230"/>
      <c r="CQ96" s="126"/>
      <c r="CR96" s="15"/>
      <c r="CS96" s="15"/>
      <c r="CT96" s="15"/>
      <c r="CU96" s="15"/>
      <c r="CV96" s="15"/>
      <c r="CW96" s="15"/>
      <c r="CX96" s="15"/>
      <c r="CY96" s="15"/>
      <c r="CZ96" s="15"/>
      <c r="DA96" s="15"/>
      <c r="DB96" s="15"/>
      <c r="DC96" s="15"/>
      <c r="DD96" s="214"/>
      <c r="DE96" s="221"/>
      <c r="DF96" s="15"/>
      <c r="DG96" s="15"/>
      <c r="DH96" s="15"/>
      <c r="DI96" s="15"/>
      <c r="DJ96" s="15"/>
      <c r="DK96" s="15"/>
      <c r="DL96" s="15"/>
      <c r="DM96" s="15"/>
      <c r="DN96" s="15"/>
      <c r="DO96" s="15"/>
      <c r="DP96" s="15"/>
      <c r="DQ96" s="15"/>
      <c r="DR96" s="127"/>
      <c r="DS96" s="126"/>
      <c r="DT96" s="15"/>
      <c r="DU96" s="15"/>
      <c r="DV96" s="15"/>
      <c r="DW96" s="15"/>
      <c r="DX96" s="15"/>
      <c r="DY96" s="15"/>
      <c r="DZ96" s="15"/>
      <c r="EA96" s="15"/>
      <c r="EB96" s="15"/>
      <c r="EC96" s="15"/>
      <c r="ED96" s="15"/>
      <c r="EE96" s="15"/>
      <c r="EF96" s="214"/>
      <c r="EG96" s="221"/>
      <c r="EH96" s="15"/>
      <c r="EI96" s="15"/>
      <c r="EJ96" s="15"/>
      <c r="EK96" s="15"/>
      <c r="EL96" s="15"/>
      <c r="EM96" s="15"/>
      <c r="EN96" s="15"/>
      <c r="EO96" s="15"/>
      <c r="EP96" s="15"/>
      <c r="EQ96" s="15"/>
      <c r="ER96" s="15"/>
      <c r="ES96" s="15"/>
      <c r="ET96" s="127"/>
      <c r="EU96" s="126"/>
      <c r="EV96" s="15"/>
      <c r="EW96" s="15"/>
      <c r="EX96" s="15"/>
      <c r="EY96" s="15"/>
      <c r="EZ96" s="15"/>
      <c r="FA96" s="15"/>
      <c r="FB96" s="15"/>
      <c r="FC96" s="15"/>
      <c r="FD96" s="15"/>
      <c r="FE96" s="15"/>
      <c r="FF96" s="15"/>
      <c r="FG96" s="15"/>
      <c r="FH96" s="214"/>
      <c r="FI96" s="221"/>
      <c r="FJ96" s="15"/>
      <c r="FK96" s="15"/>
      <c r="FL96" s="15"/>
      <c r="FM96" s="15"/>
      <c r="FN96" s="15"/>
      <c r="FO96" s="15"/>
      <c r="FP96" s="15"/>
      <c r="FQ96" s="15"/>
      <c r="FR96" s="15"/>
      <c r="FS96" s="15"/>
      <c r="FT96" s="15"/>
      <c r="FU96" s="15"/>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2">Y97*0.98</f>
        <v>0.94119199999999992</v>
      </c>
      <c r="AA97" s="252">
        <f t="shared" si="32"/>
        <v>0.92236815999999988</v>
      </c>
      <c r="AB97" s="252">
        <f t="shared" si="32"/>
        <v>0.90392079679999982</v>
      </c>
      <c r="AC97" s="252">
        <f t="shared" si="32"/>
        <v>0.8858423808639998</v>
      </c>
      <c r="AD97" s="252">
        <f t="shared" si="32"/>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3">Y97</f>
        <v>0.96039999999999992</v>
      </c>
      <c r="BI97" s="242">
        <f t="shared" si="33"/>
        <v>0.94119199999999992</v>
      </c>
      <c r="BJ97" s="242">
        <f t="shared" si="33"/>
        <v>0.92236815999999988</v>
      </c>
      <c r="BK97" s="242">
        <f t="shared" si="33"/>
        <v>0.90392079679999982</v>
      </c>
      <c r="BL97" s="242">
        <f t="shared" si="33"/>
        <v>0.8858423808639998</v>
      </c>
      <c r="BM97" s="242">
        <f t="shared" si="33"/>
        <v>0.86812553324671982</v>
      </c>
      <c r="BN97" s="230"/>
      <c r="BO97" s="230"/>
      <c r="BP97" s="230"/>
      <c r="BQ97" s="230"/>
      <c r="BR97" s="230"/>
      <c r="BS97" s="230"/>
      <c r="BT97" s="230"/>
      <c r="CQ97" s="126"/>
      <c r="CR97" s="15"/>
      <c r="CS97" s="15"/>
      <c r="CT97" s="15"/>
      <c r="CU97" s="15"/>
      <c r="CV97" s="15"/>
      <c r="CW97" s="15"/>
      <c r="CX97" s="15"/>
      <c r="CY97" s="15"/>
      <c r="CZ97" s="15"/>
      <c r="DA97" s="15"/>
      <c r="DB97" s="15"/>
      <c r="DC97" s="15"/>
      <c r="DD97" s="214"/>
      <c r="DE97" s="221"/>
      <c r="DF97" s="15"/>
      <c r="DG97" s="15"/>
      <c r="DH97" s="15"/>
      <c r="DI97" s="15"/>
      <c r="DJ97" s="15"/>
      <c r="DK97" s="15"/>
      <c r="DL97" s="15"/>
      <c r="DM97" s="15"/>
      <c r="DN97" s="15"/>
      <c r="DO97" s="15"/>
      <c r="DP97" s="15"/>
      <c r="DQ97" s="15"/>
      <c r="DR97" s="127"/>
      <c r="DS97" s="126"/>
      <c r="DT97" s="15"/>
      <c r="DU97" s="15"/>
      <c r="DV97" s="15"/>
      <c r="DW97" s="15"/>
      <c r="DX97" s="15"/>
      <c r="DY97" s="15"/>
      <c r="DZ97" s="15"/>
      <c r="EA97" s="15"/>
      <c r="EB97" s="15"/>
      <c r="EC97" s="15"/>
      <c r="ED97" s="15"/>
      <c r="EE97" s="15"/>
      <c r="EF97" s="214"/>
      <c r="EG97" s="221"/>
      <c r="EH97" s="15"/>
      <c r="EI97" s="15"/>
      <c r="EJ97" s="15"/>
      <c r="EK97" s="15"/>
      <c r="EL97" s="15"/>
      <c r="EM97" s="15"/>
      <c r="EN97" s="15"/>
      <c r="EO97" s="15"/>
      <c r="EP97" s="15"/>
      <c r="EQ97" s="15"/>
      <c r="ER97" s="15"/>
      <c r="ES97" s="15"/>
      <c r="ET97" s="127"/>
      <c r="EU97" s="126"/>
      <c r="EV97" s="15"/>
      <c r="EW97" s="15"/>
      <c r="EX97" s="15"/>
      <c r="EY97" s="15"/>
      <c r="EZ97" s="15"/>
      <c r="FA97" s="15"/>
      <c r="FB97" s="15"/>
      <c r="FC97" s="15"/>
      <c r="FD97" s="15"/>
      <c r="FE97" s="15"/>
      <c r="FF97" s="15"/>
      <c r="FG97" s="15"/>
      <c r="FH97" s="214"/>
      <c r="FI97" s="221"/>
      <c r="FJ97" s="15"/>
      <c r="FK97" s="15"/>
      <c r="FL97" s="15"/>
      <c r="FM97" s="15"/>
      <c r="FN97" s="15"/>
      <c r="FO97" s="15"/>
      <c r="FP97" s="15"/>
      <c r="FQ97" s="15"/>
      <c r="FR97" s="15"/>
      <c r="FS97" s="15"/>
      <c r="FT97" s="15"/>
      <c r="FU97" s="15"/>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4">1.02*Y98</f>
        <v>1.0612079999999999</v>
      </c>
      <c r="AA98" s="252">
        <f t="shared" si="34"/>
        <v>1.08243216</v>
      </c>
      <c r="AB98" s="252">
        <f t="shared" si="34"/>
        <v>1.1040808032</v>
      </c>
      <c r="AC98" s="252">
        <f t="shared" si="34"/>
        <v>1.1261624192640001</v>
      </c>
      <c r="AD98" s="252">
        <f t="shared" si="34"/>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5">X98</f>
        <v>1.02</v>
      </c>
      <c r="BH98" s="242">
        <f t="shared" si="33"/>
        <v>1.0404</v>
      </c>
      <c r="BI98" s="242">
        <f t="shared" si="33"/>
        <v>1.0612079999999999</v>
      </c>
      <c r="BJ98" s="242">
        <f t="shared" si="33"/>
        <v>1.08243216</v>
      </c>
      <c r="BK98" s="242">
        <f t="shared" si="33"/>
        <v>1.1040808032</v>
      </c>
      <c r="BL98" s="242">
        <f t="shared" si="33"/>
        <v>1.1261624192640001</v>
      </c>
      <c r="BM98" s="242">
        <f t="shared" si="33"/>
        <v>1.14868566764928</v>
      </c>
      <c r="BN98" s="230"/>
      <c r="BO98" s="230"/>
      <c r="BP98" s="230"/>
      <c r="BQ98" s="230"/>
      <c r="BR98" s="230"/>
      <c r="BS98" s="230"/>
      <c r="BT98" s="230"/>
      <c r="CQ98" s="126"/>
      <c r="CR98" s="15"/>
      <c r="CS98" s="15"/>
      <c r="CT98" s="15"/>
      <c r="CU98" s="15"/>
      <c r="CV98" s="15"/>
      <c r="CW98" s="15"/>
      <c r="CX98" s="15"/>
      <c r="CY98" s="15"/>
      <c r="CZ98" s="15"/>
      <c r="DA98" s="15"/>
      <c r="DB98" s="15"/>
      <c r="DC98" s="15"/>
      <c r="DD98" s="214"/>
      <c r="DE98" s="221"/>
      <c r="DF98" s="15"/>
      <c r="DG98" s="15"/>
      <c r="DH98" s="15"/>
      <c r="DI98" s="15"/>
      <c r="DJ98" s="15"/>
      <c r="DK98" s="15"/>
      <c r="DL98" s="15"/>
      <c r="DM98" s="15"/>
      <c r="DN98" s="15"/>
      <c r="DO98" s="15"/>
      <c r="DP98" s="15"/>
      <c r="DQ98" s="15"/>
      <c r="DR98" s="127"/>
      <c r="DS98" s="126"/>
      <c r="DT98" s="15"/>
      <c r="DU98" s="15"/>
      <c r="DV98" s="15"/>
      <c r="DW98" s="15"/>
      <c r="DX98" s="15"/>
      <c r="DY98" s="15"/>
      <c r="DZ98" s="15"/>
      <c r="EA98" s="15"/>
      <c r="EB98" s="15"/>
      <c r="EC98" s="15"/>
      <c r="ED98" s="15"/>
      <c r="EE98" s="15"/>
      <c r="EF98" s="214"/>
      <c r="EG98" s="221"/>
      <c r="EH98" s="15"/>
      <c r="EI98" s="15"/>
      <c r="EJ98" s="15"/>
      <c r="EK98" s="15"/>
      <c r="EL98" s="15"/>
      <c r="EM98" s="15"/>
      <c r="EN98" s="15"/>
      <c r="EO98" s="15"/>
      <c r="EP98" s="15"/>
      <c r="EQ98" s="15"/>
      <c r="ER98" s="15"/>
      <c r="ES98" s="15"/>
      <c r="ET98" s="127"/>
      <c r="EU98" s="126"/>
      <c r="EV98" s="15"/>
      <c r="EW98" s="15"/>
      <c r="EX98" s="15"/>
      <c r="EY98" s="15"/>
      <c r="EZ98" s="15"/>
      <c r="FA98" s="15"/>
      <c r="FB98" s="15"/>
      <c r="FC98" s="15"/>
      <c r="FD98" s="15"/>
      <c r="FE98" s="15"/>
      <c r="FF98" s="15"/>
      <c r="FG98" s="15"/>
      <c r="FH98" s="214"/>
      <c r="FI98" s="221"/>
      <c r="FJ98" s="15"/>
      <c r="FK98" s="15"/>
      <c r="FL98" s="15"/>
      <c r="FM98" s="15"/>
      <c r="FN98" s="15"/>
      <c r="FO98" s="15"/>
      <c r="FP98" s="15"/>
      <c r="FQ98" s="15"/>
      <c r="FR98" s="15"/>
      <c r="FS98" s="15"/>
      <c r="FT98" s="15"/>
      <c r="FU98" s="15"/>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v>1</v>
      </c>
      <c r="Y99">
        <v>2</v>
      </c>
      <c r="Z99">
        <v>3</v>
      </c>
      <c r="AA99">
        <v>4</v>
      </c>
      <c r="AB99">
        <v>5</v>
      </c>
      <c r="AC99">
        <v>6</v>
      </c>
      <c r="AD99">
        <v>7</v>
      </c>
      <c r="AE99">
        <v>8</v>
      </c>
      <c r="AF99">
        <v>9</v>
      </c>
      <c r="AG99">
        <v>10</v>
      </c>
      <c r="AH99">
        <v>11</v>
      </c>
      <c r="AI99">
        <v>12</v>
      </c>
      <c r="AJ99">
        <v>13</v>
      </c>
      <c r="AK99">
        <v>14</v>
      </c>
      <c r="BG99">
        <v>15</v>
      </c>
      <c r="BH99">
        <v>16</v>
      </c>
      <c r="BI99">
        <v>17</v>
      </c>
      <c r="BJ99">
        <v>18</v>
      </c>
      <c r="BK99">
        <v>19</v>
      </c>
      <c r="BL99">
        <v>20</v>
      </c>
      <c r="BM99">
        <v>21</v>
      </c>
      <c r="BN99">
        <v>22</v>
      </c>
      <c r="BO99">
        <v>23</v>
      </c>
      <c r="BP99">
        <v>24</v>
      </c>
      <c r="BQ99">
        <v>25</v>
      </c>
      <c r="BR99">
        <v>26</v>
      </c>
      <c r="BS99">
        <v>27</v>
      </c>
      <c r="BT99">
        <v>28</v>
      </c>
      <c r="CQ99" s="126"/>
      <c r="CR99" s="15"/>
      <c r="CS99" s="15"/>
      <c r="CT99" s="15"/>
      <c r="CU99" s="15"/>
      <c r="CV99" s="15"/>
      <c r="CW99" s="15"/>
      <c r="CX99" s="15"/>
      <c r="CY99" s="15"/>
      <c r="CZ99" s="15"/>
      <c r="DA99" s="15"/>
      <c r="DB99" s="15"/>
      <c r="DC99" s="15"/>
      <c r="DD99" s="214"/>
      <c r="DE99" s="221"/>
      <c r="DF99" s="15"/>
      <c r="DG99" s="15"/>
      <c r="DH99" s="15"/>
      <c r="DI99" s="15"/>
      <c r="DJ99" s="15"/>
      <c r="DK99" s="15"/>
      <c r="DL99" s="15"/>
      <c r="DM99" s="15"/>
      <c r="DN99" s="15"/>
      <c r="DO99" s="15"/>
      <c r="DP99" s="15"/>
      <c r="DQ99" s="15"/>
      <c r="DR99" s="127"/>
      <c r="DS99" s="126"/>
      <c r="DT99" s="15"/>
      <c r="DU99" s="15"/>
      <c r="DV99" s="15"/>
      <c r="DW99" s="15"/>
      <c r="DX99" s="15"/>
      <c r="DY99" s="15"/>
      <c r="DZ99" s="15"/>
      <c r="EA99" s="15"/>
      <c r="EB99" s="15"/>
      <c r="EC99" s="15"/>
      <c r="ED99" s="15"/>
      <c r="EE99" s="15"/>
      <c r="EF99" s="214"/>
      <c r="EG99" s="221"/>
      <c r="EH99" s="15"/>
      <c r="EI99" s="15"/>
      <c r="EJ99" s="15"/>
      <c r="EK99" s="15"/>
      <c r="EL99" s="15"/>
      <c r="EM99" s="15"/>
      <c r="EN99" s="15"/>
      <c r="EO99" s="15"/>
      <c r="EP99" s="15"/>
      <c r="EQ99" s="15"/>
      <c r="ER99" s="15"/>
      <c r="ES99" s="15"/>
      <c r="ET99" s="127"/>
      <c r="EU99" s="126"/>
      <c r="EV99" s="15"/>
      <c r="EW99" s="15"/>
      <c r="EX99" s="15"/>
      <c r="EY99" s="15"/>
      <c r="EZ99" s="15"/>
      <c r="FA99" s="15"/>
      <c r="FB99" s="15"/>
      <c r="FC99" s="15"/>
      <c r="FD99" s="15"/>
      <c r="FE99" s="15"/>
      <c r="FF99" s="15"/>
      <c r="FG99" s="15"/>
      <c r="FH99" s="214"/>
      <c r="FI99" s="221"/>
      <c r="FJ99" s="15"/>
      <c r="FK99" s="15"/>
      <c r="FL99" s="15"/>
      <c r="FM99" s="15"/>
      <c r="FN99" s="15"/>
      <c r="FO99" s="15"/>
      <c r="FP99" s="15"/>
      <c r="FQ99" s="15"/>
      <c r="FR99" s="15"/>
      <c r="FS99" s="15"/>
      <c r="FT99" s="15"/>
      <c r="FU99" s="15"/>
      <c r="FV99" s="127"/>
    </row>
    <row r="100" spans="1:178" outlineLevel="1">
      <c r="A100" s="78">
        <v>1</v>
      </c>
      <c r="B100" s="266" t="str">
        <f>INDEX($P$92:$P$95,$P100,1)&amp;" "&amp;INDEX($Q$92:$Q$95,$Q100,1)</f>
        <v>Fine BBB</v>
      </c>
      <c r="C100" s="230">
        <f t="shared" ref="C100:C142" si="36">INDEX(C$92:C$95,P100,1)</f>
        <v>0</v>
      </c>
      <c r="D100" s="230" t="b">
        <f t="shared" ref="D100:D142" si="37">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t="s">
        <v>37</v>
      </c>
      <c r="Y100" t="s">
        <v>37</v>
      </c>
      <c r="Z100" t="s">
        <v>37</v>
      </c>
      <c r="AA100" t="s">
        <v>37</v>
      </c>
      <c r="AB100" t="s">
        <v>37</v>
      </c>
      <c r="AC100" t="s">
        <v>37</v>
      </c>
      <c r="AD100" t="s">
        <v>37</v>
      </c>
      <c r="AE100" t="s">
        <v>37</v>
      </c>
      <c r="AF100" t="s">
        <v>37</v>
      </c>
      <c r="AG100" t="s">
        <v>37</v>
      </c>
      <c r="AH100" t="s">
        <v>37</v>
      </c>
      <c r="AI100" t="s">
        <v>37</v>
      </c>
      <c r="AJ100" t="s">
        <v>37</v>
      </c>
      <c r="AK100" t="s">
        <v>37</v>
      </c>
      <c r="AL100" t="s">
        <v>37</v>
      </c>
      <c r="AM100" t="s">
        <v>37</v>
      </c>
      <c r="AN100" t="s">
        <v>37</v>
      </c>
      <c r="AO100" t="s">
        <v>37</v>
      </c>
      <c r="AP100" t="s">
        <v>37</v>
      </c>
      <c r="AQ100" t="s">
        <v>37</v>
      </c>
      <c r="AR100" t="s">
        <v>37</v>
      </c>
      <c r="AS100" t="s">
        <v>37</v>
      </c>
      <c r="AT100" t="s">
        <v>37</v>
      </c>
      <c r="AU100" t="s">
        <v>37</v>
      </c>
      <c r="AV100" t="s">
        <v>37</v>
      </c>
      <c r="AW100" t="s">
        <v>37</v>
      </c>
      <c r="AX100" t="s">
        <v>37</v>
      </c>
      <c r="AY100" t="s">
        <v>37</v>
      </c>
      <c r="AZ100" t="s">
        <v>37</v>
      </c>
      <c r="BA100" t="s">
        <v>37</v>
      </c>
      <c r="BB100" t="s">
        <v>37</v>
      </c>
      <c r="BC100" t="s">
        <v>37</v>
      </c>
      <c r="BD100" t="s">
        <v>37</v>
      </c>
      <c r="BE100" t="s">
        <v>37</v>
      </c>
      <c r="BF100" t="s">
        <v>37</v>
      </c>
      <c r="BG100" t="s">
        <v>37</v>
      </c>
      <c r="BH100" t="s">
        <v>37</v>
      </c>
      <c r="BI100" t="s">
        <v>37</v>
      </c>
      <c r="BJ100" t="s">
        <v>37</v>
      </c>
      <c r="BK100" t="s">
        <v>37</v>
      </c>
      <c r="BL100" t="s">
        <v>37</v>
      </c>
      <c r="BM100" t="s">
        <v>37</v>
      </c>
      <c r="BN100" t="s">
        <v>37</v>
      </c>
      <c r="BO100" t="s">
        <v>37</v>
      </c>
      <c r="BP100" t="s">
        <v>37</v>
      </c>
      <c r="BQ100" t="s">
        <v>37</v>
      </c>
      <c r="BR100" t="s">
        <v>37</v>
      </c>
      <c r="BS100" t="s">
        <v>37</v>
      </c>
      <c r="BT100" t="s">
        <v>37</v>
      </c>
      <c r="BU100" t="s">
        <v>37</v>
      </c>
      <c r="BV100" t="s">
        <v>37</v>
      </c>
      <c r="BW100" t="s">
        <v>37</v>
      </c>
      <c r="BX100" t="s">
        <v>37</v>
      </c>
      <c r="BY100" t="s">
        <v>37</v>
      </c>
      <c r="BZ100" t="s">
        <v>37</v>
      </c>
      <c r="CA100" t="s">
        <v>37</v>
      </c>
      <c r="CB100" t="s">
        <v>37</v>
      </c>
      <c r="CC100" t="s">
        <v>37</v>
      </c>
      <c r="CD100" t="s">
        <v>37</v>
      </c>
      <c r="CE100" t="s">
        <v>37</v>
      </c>
      <c r="CF100" t="s">
        <v>37</v>
      </c>
      <c r="CG100" t="s">
        <v>37</v>
      </c>
      <c r="CH100" t="s">
        <v>37</v>
      </c>
      <c r="CI100" t="s">
        <v>37</v>
      </c>
      <c r="CJ100" t="s">
        <v>37</v>
      </c>
      <c r="CK100" t="s">
        <v>37</v>
      </c>
      <c r="CL100" t="s">
        <v>37</v>
      </c>
      <c r="CM100" t="s">
        <v>37</v>
      </c>
      <c r="CN100" t="s">
        <v>37</v>
      </c>
      <c r="CO100" t="s">
        <v>37</v>
      </c>
      <c r="CQ100" s="126"/>
      <c r="CR100" s="15"/>
      <c r="CS100" s="15"/>
      <c r="CT100" s="15"/>
      <c r="CU100" s="15"/>
      <c r="CV100" s="15"/>
      <c r="CW100" s="15"/>
      <c r="CX100" s="15"/>
      <c r="CY100" s="15"/>
      <c r="CZ100" s="15"/>
      <c r="DA100" s="15"/>
      <c r="DB100" s="15"/>
      <c r="DC100" s="15"/>
      <c r="DD100" s="214"/>
      <c r="DE100" s="221"/>
      <c r="DF100" s="15"/>
      <c r="DG100" s="15"/>
      <c r="DH100" s="15"/>
      <c r="DI100" s="15"/>
      <c r="DJ100" s="15"/>
      <c r="DK100" s="15"/>
      <c r="DL100" s="15"/>
      <c r="DM100" s="15"/>
      <c r="DN100" s="15"/>
      <c r="DO100" s="15"/>
      <c r="DP100" s="15"/>
      <c r="DQ100" s="15"/>
      <c r="DR100" s="127"/>
      <c r="DS100" s="126"/>
      <c r="DT100" s="15"/>
      <c r="DU100" s="15"/>
      <c r="DV100" s="15"/>
      <c r="DW100" s="15"/>
      <c r="DX100" s="15"/>
      <c r="DY100" s="15"/>
      <c r="DZ100" s="15"/>
      <c r="EA100" s="15"/>
      <c r="EB100" s="15"/>
      <c r="EC100" s="15"/>
      <c r="ED100" s="15"/>
      <c r="EE100" s="15"/>
      <c r="EF100" s="214"/>
      <c r="EG100" s="221"/>
      <c r="EH100" s="15"/>
      <c r="EI100" s="15"/>
      <c r="EJ100" s="15"/>
      <c r="EK100" s="15"/>
      <c r="EL100" s="15"/>
      <c r="EM100" s="15"/>
      <c r="EN100" s="15"/>
      <c r="EO100" s="15"/>
      <c r="EP100" s="15"/>
      <c r="EQ100" s="15"/>
      <c r="ER100" s="15"/>
      <c r="ES100" s="15"/>
      <c r="ET100" s="127"/>
      <c r="EU100" s="126"/>
      <c r="EV100" s="15"/>
      <c r="EW100" s="15"/>
      <c r="EX100" s="15"/>
      <c r="EY100" s="15"/>
      <c r="EZ100" s="15"/>
      <c r="FA100" s="15"/>
      <c r="FB100" s="15"/>
      <c r="FC100" s="15"/>
      <c r="FD100" s="15"/>
      <c r="FE100" s="15"/>
      <c r="FF100" s="15"/>
      <c r="FG100" s="15"/>
      <c r="FH100" s="214"/>
      <c r="FI100" s="221"/>
      <c r="FJ100" s="15"/>
      <c r="FK100" s="15"/>
      <c r="FL100" s="15"/>
      <c r="FM100" s="15"/>
      <c r="FN100" s="15"/>
      <c r="FO100" s="15"/>
      <c r="FP100" s="15"/>
      <c r="FQ100" s="15"/>
      <c r="FR100" s="15"/>
      <c r="FS100" s="15"/>
      <c r="FT100" s="15"/>
      <c r="FU100" s="15"/>
      <c r="FV100" s="127"/>
    </row>
    <row r="101" spans="1:178" outlineLevel="1">
      <c r="A101" s="78">
        <v>2</v>
      </c>
      <c r="B101" s="266" t="str">
        <f>INDEX($P$92:$P$95,$P101,1)&amp;" "&amp;INDEX($Q$92:$Q$95,$Q101,1)</f>
        <v>Medium BBB</v>
      </c>
      <c r="C101" s="230">
        <f t="shared" si="36"/>
        <v>1</v>
      </c>
      <c r="D101" s="230" t="b">
        <f t="shared" si="37"/>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c r="BB101" t="s">
        <v>37</v>
      </c>
      <c r="BC101" t="s">
        <v>37</v>
      </c>
      <c r="BD101" t="s">
        <v>37</v>
      </c>
      <c r="BE101" t="s">
        <v>37</v>
      </c>
      <c r="BF101" t="s">
        <v>37</v>
      </c>
      <c r="BG101" t="s">
        <v>37</v>
      </c>
      <c r="BH101" t="s">
        <v>37</v>
      </c>
      <c r="BI101" t="s">
        <v>37</v>
      </c>
      <c r="BJ101" t="s">
        <v>37</v>
      </c>
      <c r="BK101" t="s">
        <v>37</v>
      </c>
      <c r="BL101" t="s">
        <v>37</v>
      </c>
      <c r="BM101" t="s">
        <v>37</v>
      </c>
      <c r="BN101" t="s">
        <v>37</v>
      </c>
      <c r="BO101" t="s">
        <v>37</v>
      </c>
      <c r="BP101" t="s">
        <v>37</v>
      </c>
      <c r="BQ101" t="s">
        <v>37</v>
      </c>
      <c r="BR101" t="s">
        <v>37</v>
      </c>
      <c r="BS101" t="s">
        <v>37</v>
      </c>
      <c r="BT101" t="s">
        <v>37</v>
      </c>
      <c r="BU101" t="s">
        <v>37</v>
      </c>
      <c r="BV101" t="s">
        <v>37</v>
      </c>
      <c r="BW101" t="s">
        <v>37</v>
      </c>
      <c r="BX101" t="s">
        <v>37</v>
      </c>
      <c r="BY101" t="s">
        <v>37</v>
      </c>
      <c r="BZ101" t="s">
        <v>37</v>
      </c>
      <c r="CA101" t="s">
        <v>37</v>
      </c>
      <c r="CB101" t="s">
        <v>37</v>
      </c>
      <c r="CC101" t="s">
        <v>37</v>
      </c>
      <c r="CD101" t="s">
        <v>37</v>
      </c>
      <c r="CE101" t="s">
        <v>37</v>
      </c>
      <c r="CF101" t="s">
        <v>37</v>
      </c>
      <c r="CG101" t="s">
        <v>37</v>
      </c>
      <c r="CH101" t="s">
        <v>37</v>
      </c>
      <c r="CI101" t="s">
        <v>37</v>
      </c>
      <c r="CJ101" t="s">
        <v>37</v>
      </c>
      <c r="CK101" t="s">
        <v>37</v>
      </c>
      <c r="CL101" t="s">
        <v>37</v>
      </c>
      <c r="CM101" t="s">
        <v>37</v>
      </c>
      <c r="CN101" t="s">
        <v>37</v>
      </c>
      <c r="CO101" t="s">
        <v>37</v>
      </c>
      <c r="CQ101" s="126"/>
      <c r="CR101" s="15"/>
      <c r="CS101" s="15"/>
      <c r="CT101" s="15"/>
      <c r="CU101" s="15"/>
      <c r="CV101" s="15"/>
      <c r="CW101" s="15"/>
      <c r="CX101" s="15"/>
      <c r="CY101" s="15"/>
      <c r="CZ101" s="15"/>
      <c r="DA101" s="15"/>
      <c r="DB101" s="15"/>
      <c r="DC101" s="15"/>
      <c r="DD101" s="214"/>
      <c r="DE101" s="221"/>
      <c r="DF101" s="15"/>
      <c r="DG101" s="15"/>
      <c r="DH101" s="15"/>
      <c r="DI101" s="15"/>
      <c r="DJ101" s="15"/>
      <c r="DK101" s="15"/>
      <c r="DL101" s="15"/>
      <c r="DM101" s="15"/>
      <c r="DN101" s="15"/>
      <c r="DO101" s="15"/>
      <c r="DP101" s="15"/>
      <c r="DQ101" s="15"/>
      <c r="DR101" s="127"/>
      <c r="DS101" s="126"/>
      <c r="DT101" s="15"/>
      <c r="DU101" s="15"/>
      <c r="DV101" s="15"/>
      <c r="DW101" s="15"/>
      <c r="DX101" s="15"/>
      <c r="DY101" s="15"/>
      <c r="DZ101" s="15"/>
      <c r="EA101" s="15"/>
      <c r="EB101" s="15"/>
      <c r="EC101" s="15"/>
      <c r="ED101" s="15"/>
      <c r="EE101" s="15"/>
      <c r="EF101" s="214"/>
      <c r="EG101" s="221"/>
      <c r="EH101" s="15"/>
      <c r="EI101" s="15"/>
      <c r="EJ101" s="15"/>
      <c r="EK101" s="15"/>
      <c r="EL101" s="15"/>
      <c r="EM101" s="15"/>
      <c r="EN101" s="15"/>
      <c r="EO101" s="15"/>
      <c r="EP101" s="15"/>
      <c r="EQ101" s="15"/>
      <c r="ER101" s="15"/>
      <c r="ES101" s="15"/>
      <c r="ET101" s="127"/>
      <c r="EU101" s="126"/>
      <c r="EV101" s="15"/>
      <c r="EW101" s="15"/>
      <c r="EX101" s="15"/>
      <c r="EY101" s="15"/>
      <c r="EZ101" s="15"/>
      <c r="FA101" s="15"/>
      <c r="FB101" s="15"/>
      <c r="FC101" s="15"/>
      <c r="FD101" s="15"/>
      <c r="FE101" s="15"/>
      <c r="FF101" s="15"/>
      <c r="FG101" s="15"/>
      <c r="FH101" s="214"/>
      <c r="FI101" s="221"/>
      <c r="FJ101" s="15"/>
      <c r="FK101" s="15"/>
      <c r="FL101" s="15"/>
      <c r="FM101" s="15"/>
      <c r="FN101" s="15"/>
      <c r="FO101" s="15"/>
      <c r="FP101" s="15"/>
      <c r="FQ101" s="15"/>
      <c r="FR101" s="15"/>
      <c r="FS101" s="15"/>
      <c r="FT101" s="15"/>
      <c r="FU101" s="15"/>
      <c r="FV101" s="127"/>
    </row>
    <row r="102" spans="1:178" outlineLevel="1">
      <c r="A102" s="78">
        <v>3</v>
      </c>
      <c r="B102" s="266" t="str">
        <f>INDEX($P$92:$P$95,$P102,1)&amp;" "&amp;INDEX($Q$92:$Q$95,$Q102,1)</f>
        <v>Medium BBT</v>
      </c>
      <c r="C102" s="230">
        <f t="shared" si="36"/>
        <v>1</v>
      </c>
      <c r="D102" s="230" t="b">
        <f t="shared" si="37"/>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c r="BB102" t="s">
        <v>37</v>
      </c>
      <c r="BC102" t="s">
        <v>37</v>
      </c>
      <c r="BD102" t="s">
        <v>37</v>
      </c>
      <c r="BE102" t="s">
        <v>37</v>
      </c>
      <c r="BF102" t="s">
        <v>37</v>
      </c>
      <c r="BG102" t="s">
        <v>37</v>
      </c>
      <c r="BH102" t="s">
        <v>37</v>
      </c>
      <c r="BI102" t="s">
        <v>37</v>
      </c>
      <c r="BJ102" t="s">
        <v>37</v>
      </c>
      <c r="BK102" t="s">
        <v>37</v>
      </c>
      <c r="BL102" t="s">
        <v>37</v>
      </c>
      <c r="BM102" t="s">
        <v>37</v>
      </c>
      <c r="BN102" t="s">
        <v>37</v>
      </c>
      <c r="BO102" t="s">
        <v>37</v>
      </c>
      <c r="BP102" t="s">
        <v>37</v>
      </c>
      <c r="BQ102" t="s">
        <v>37</v>
      </c>
      <c r="BR102" t="s">
        <v>37</v>
      </c>
      <c r="BS102" t="s">
        <v>37</v>
      </c>
      <c r="BT102" t="s">
        <v>37</v>
      </c>
      <c r="BU102" t="s">
        <v>37</v>
      </c>
      <c r="BV102" t="s">
        <v>37</v>
      </c>
      <c r="BW102" t="s">
        <v>37</v>
      </c>
      <c r="BX102" t="s">
        <v>37</v>
      </c>
      <c r="BY102" t="s">
        <v>37</v>
      </c>
      <c r="BZ102" t="s">
        <v>37</v>
      </c>
      <c r="CA102" t="s">
        <v>37</v>
      </c>
      <c r="CB102" t="s">
        <v>37</v>
      </c>
      <c r="CC102" t="s">
        <v>37</v>
      </c>
      <c r="CD102" t="s">
        <v>37</v>
      </c>
      <c r="CE102" t="s">
        <v>37</v>
      </c>
      <c r="CF102" t="s">
        <v>37</v>
      </c>
      <c r="CG102" t="s">
        <v>37</v>
      </c>
      <c r="CH102" t="s">
        <v>37</v>
      </c>
      <c r="CI102" t="s">
        <v>37</v>
      </c>
      <c r="CJ102" t="s">
        <v>37</v>
      </c>
      <c r="CK102" t="s">
        <v>37</v>
      </c>
      <c r="CL102" t="s">
        <v>37</v>
      </c>
      <c r="CM102" t="s">
        <v>37</v>
      </c>
      <c r="CN102" t="s">
        <v>37</v>
      </c>
      <c r="CO102" t="s">
        <v>37</v>
      </c>
      <c r="CQ102" s="126"/>
      <c r="CR102" s="15"/>
      <c r="CS102" s="15"/>
      <c r="CT102" s="15"/>
      <c r="CU102" s="15"/>
      <c r="CV102" s="15"/>
      <c r="CW102" s="15"/>
      <c r="CX102" s="15"/>
      <c r="CY102" s="15"/>
      <c r="CZ102" s="15"/>
      <c r="DA102" s="15"/>
      <c r="DB102" s="15"/>
      <c r="DC102" s="15"/>
      <c r="DD102" s="214"/>
      <c r="DE102" s="221"/>
      <c r="DF102" s="15"/>
      <c r="DG102" s="15"/>
      <c r="DH102" s="15"/>
      <c r="DI102" s="15"/>
      <c r="DJ102" s="15"/>
      <c r="DK102" s="15"/>
      <c r="DL102" s="15"/>
      <c r="DM102" s="15"/>
      <c r="DN102" s="15"/>
      <c r="DO102" s="15"/>
      <c r="DP102" s="15"/>
      <c r="DQ102" s="15"/>
      <c r="DR102" s="127"/>
      <c r="DS102" s="126"/>
      <c r="DT102" s="15"/>
      <c r="DU102" s="15"/>
      <c r="DV102" s="15"/>
      <c r="DW102" s="15"/>
      <c r="DX102" s="15"/>
      <c r="DY102" s="15"/>
      <c r="DZ102" s="15"/>
      <c r="EA102" s="15"/>
      <c r="EB102" s="15"/>
      <c r="EC102" s="15"/>
      <c r="ED102" s="15"/>
      <c r="EE102" s="15"/>
      <c r="EF102" s="214"/>
      <c r="EG102" s="221"/>
      <c r="EH102" s="15"/>
      <c r="EI102" s="15"/>
      <c r="EJ102" s="15"/>
      <c r="EK102" s="15"/>
      <c r="EL102" s="15"/>
      <c r="EM102" s="15"/>
      <c r="EN102" s="15"/>
      <c r="EO102" s="15"/>
      <c r="EP102" s="15"/>
      <c r="EQ102" s="15"/>
      <c r="ER102" s="15"/>
      <c r="ES102" s="15"/>
      <c r="ET102" s="127"/>
      <c r="EU102" s="126"/>
      <c r="EV102" s="15"/>
      <c r="EW102" s="15"/>
      <c r="EX102" s="15"/>
      <c r="EY102" s="15"/>
      <c r="EZ102" s="15"/>
      <c r="FA102" s="15"/>
      <c r="FB102" s="15"/>
      <c r="FC102" s="15"/>
      <c r="FD102" s="15"/>
      <c r="FE102" s="15"/>
      <c r="FF102" s="15"/>
      <c r="FG102" s="15"/>
      <c r="FH102" s="214"/>
      <c r="FI102" s="221"/>
      <c r="FJ102" s="15"/>
      <c r="FK102" s="15"/>
      <c r="FL102" s="15"/>
      <c r="FM102" s="15"/>
      <c r="FN102" s="15"/>
      <c r="FO102" s="15"/>
      <c r="FP102" s="15"/>
      <c r="FQ102" s="15"/>
      <c r="FR102" s="15"/>
      <c r="FS102" s="15"/>
      <c r="FT102" s="15"/>
      <c r="FU102" s="15"/>
      <c r="FV102" s="127"/>
    </row>
    <row r="103" spans="1:178" outlineLevel="1">
      <c r="A103" s="78">
        <v>4</v>
      </c>
      <c r="B103" s="266" t="str">
        <f>INDEX($P$92:$P$95,$P103,1)&amp;" "&amp;INDEX($Q$92:$Q$95,$Q103,1)</f>
        <v>Maternal BBB</v>
      </c>
      <c r="C103" s="230">
        <f t="shared" si="36"/>
        <v>5</v>
      </c>
      <c r="D103" s="230" t="b">
        <f t="shared" si="37"/>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t="s">
        <v>37</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37</v>
      </c>
      <c r="AP103" t="s">
        <v>37</v>
      </c>
      <c r="AQ103" t="s">
        <v>37</v>
      </c>
      <c r="AR103" t="s">
        <v>37</v>
      </c>
      <c r="AS103" t="s">
        <v>37</v>
      </c>
      <c r="AT103" t="s">
        <v>37</v>
      </c>
      <c r="AU103" t="s">
        <v>37</v>
      </c>
      <c r="AV103" t="s">
        <v>37</v>
      </c>
      <c r="AW103" t="s">
        <v>37</v>
      </c>
      <c r="AX103" t="s">
        <v>37</v>
      </c>
      <c r="AY103" t="s">
        <v>37</v>
      </c>
      <c r="AZ103" t="s">
        <v>37</v>
      </c>
      <c r="BA103" t="s">
        <v>37</v>
      </c>
      <c r="BB103" t="s">
        <v>37</v>
      </c>
      <c r="BC103" t="s">
        <v>37</v>
      </c>
      <c r="BD103" t="s">
        <v>37</v>
      </c>
      <c r="BE103" t="s">
        <v>37</v>
      </c>
      <c r="BF103" t="s">
        <v>37</v>
      </c>
      <c r="BG103" t="s">
        <v>37</v>
      </c>
      <c r="BH103" t="s">
        <v>37</v>
      </c>
      <c r="BI103" t="s">
        <v>37</v>
      </c>
      <c r="BJ103" t="s">
        <v>37</v>
      </c>
      <c r="BK103" t="s">
        <v>37</v>
      </c>
      <c r="BL103" t="s">
        <v>37</v>
      </c>
      <c r="BM103" t="s">
        <v>37</v>
      </c>
      <c r="BN103" t="s">
        <v>37</v>
      </c>
      <c r="BO103" t="s">
        <v>37</v>
      </c>
      <c r="BP103" t="s">
        <v>37</v>
      </c>
      <c r="BQ103" t="s">
        <v>37</v>
      </c>
      <c r="BR103" t="s">
        <v>37</v>
      </c>
      <c r="BS103" t="s">
        <v>37</v>
      </c>
      <c r="BT103" t="s">
        <v>37</v>
      </c>
      <c r="BU103" t="s">
        <v>37</v>
      </c>
      <c r="BV103" t="s">
        <v>37</v>
      </c>
      <c r="BW103" t="s">
        <v>37</v>
      </c>
      <c r="BX103" t="s">
        <v>37</v>
      </c>
      <c r="BY103" t="s">
        <v>37</v>
      </c>
      <c r="BZ103" t="s">
        <v>37</v>
      </c>
      <c r="CA103" t="s">
        <v>37</v>
      </c>
      <c r="CB103" t="s">
        <v>37</v>
      </c>
      <c r="CC103" t="s">
        <v>37</v>
      </c>
      <c r="CD103" t="s">
        <v>37</v>
      </c>
      <c r="CE103" t="s">
        <v>37</v>
      </c>
      <c r="CF103" t="s">
        <v>37</v>
      </c>
      <c r="CG103" t="s">
        <v>37</v>
      </c>
      <c r="CH103" t="s">
        <v>37</v>
      </c>
      <c r="CI103" t="s">
        <v>37</v>
      </c>
      <c r="CJ103" t="s">
        <v>37</v>
      </c>
      <c r="CK103" t="s">
        <v>37</v>
      </c>
      <c r="CL103" t="s">
        <v>37</v>
      </c>
      <c r="CM103" t="s">
        <v>37</v>
      </c>
      <c r="CN103" t="s">
        <v>37</v>
      </c>
      <c r="CO103" t="s">
        <v>37</v>
      </c>
      <c r="CQ103" s="126"/>
      <c r="CR103" s="15"/>
      <c r="CS103" s="15"/>
      <c r="CT103" s="15"/>
      <c r="CU103" s="15"/>
      <c r="CV103" s="15"/>
      <c r="CW103" s="15"/>
      <c r="CX103" s="15"/>
      <c r="CY103" s="15"/>
      <c r="CZ103" s="15"/>
      <c r="DA103" s="15"/>
      <c r="DB103" s="15"/>
      <c r="DC103" s="15"/>
      <c r="DD103" s="214"/>
      <c r="DE103" s="221"/>
      <c r="DF103" s="15"/>
      <c r="DG103" s="15"/>
      <c r="DH103" s="15"/>
      <c r="DI103" s="15"/>
      <c r="DJ103" s="15"/>
      <c r="DK103" s="15"/>
      <c r="DL103" s="15"/>
      <c r="DM103" s="15"/>
      <c r="DN103" s="15"/>
      <c r="DO103" s="15"/>
      <c r="DP103" s="15"/>
      <c r="DQ103" s="15"/>
      <c r="DR103" s="127"/>
      <c r="DS103" s="126"/>
      <c r="DT103" s="15"/>
      <c r="DU103" s="15"/>
      <c r="DV103" s="15"/>
      <c r="DW103" s="15"/>
      <c r="DX103" s="15"/>
      <c r="DY103" s="15"/>
      <c r="DZ103" s="15"/>
      <c r="EA103" s="15"/>
      <c r="EB103" s="15"/>
      <c r="EC103" s="15"/>
      <c r="ED103" s="15"/>
      <c r="EE103" s="15"/>
      <c r="EF103" s="214"/>
      <c r="EG103" s="221"/>
      <c r="EH103" s="15"/>
      <c r="EI103" s="15"/>
      <c r="EJ103" s="15"/>
      <c r="EK103" s="15"/>
      <c r="EL103" s="15"/>
      <c r="EM103" s="15"/>
      <c r="EN103" s="15"/>
      <c r="EO103" s="15"/>
      <c r="EP103" s="15"/>
      <c r="EQ103" s="15"/>
      <c r="ER103" s="15"/>
      <c r="ES103" s="15"/>
      <c r="ET103" s="127"/>
      <c r="EU103" s="126"/>
      <c r="EV103" s="15"/>
      <c r="EW103" s="15"/>
      <c r="EX103" s="15"/>
      <c r="EY103" s="15"/>
      <c r="EZ103" s="15"/>
      <c r="FA103" s="15"/>
      <c r="FB103" s="15"/>
      <c r="FC103" s="15"/>
      <c r="FD103" s="15"/>
      <c r="FE103" s="15"/>
      <c r="FF103" s="15"/>
      <c r="FG103" s="15"/>
      <c r="FH103" s="214"/>
      <c r="FI103" s="221"/>
      <c r="FJ103" s="15"/>
      <c r="FK103" s="15"/>
      <c r="FL103" s="15"/>
      <c r="FM103" s="15"/>
      <c r="FN103" s="15"/>
      <c r="FO103" s="15"/>
      <c r="FP103" s="15"/>
      <c r="FQ103" s="15"/>
      <c r="FR103" s="15"/>
      <c r="FS103" s="15"/>
      <c r="FT103" s="15"/>
      <c r="FU103" s="15"/>
      <c r="FV103" s="127"/>
    </row>
    <row r="104" spans="1:178" outlineLevel="1">
      <c r="A104" s="78">
        <v>5</v>
      </c>
      <c r="B104" s="266" t="str">
        <f t="shared" ref="B104:B132" si="38">INDEX($P$92:$P$95,$P104,1)&amp;" "&amp;INDEX($Q$92:$Q$95,$Q104,1)&amp;", Young ewes:"&amp;INDEX($T$92:$T$95,$T104,1)&amp;", CFA:"&amp;INDEX($U$92:$U$95,$U104,1)&amp;", Wethers:"&amp;INDEX($R$92:$R$95,$R104,1)</f>
        <v>Fine BBB, Young ewes:Lamb, CFA:6.5yo, Wethers:Lamb</v>
      </c>
      <c r="C104" s="230">
        <f t="shared" si="36"/>
        <v>0</v>
      </c>
      <c r="D104" s="230" t="b">
        <f t="shared" si="37"/>
        <v>0</v>
      </c>
      <c r="E104" s="230">
        <f t="shared" ref="E104:E130" si="39">INDEX(E$92:E$95,R104,1)</f>
        <v>0</v>
      </c>
      <c r="F104" s="230">
        <f t="shared" ref="F104:F130" si="40">INDEX(F$92:F$95,S104,1)</f>
        <v>329</v>
      </c>
      <c r="G104" s="230"/>
      <c r="H104" s="230"/>
      <c r="I104" s="230"/>
      <c r="J104" s="230"/>
      <c r="K104" s="230">
        <f t="shared" ref="K104:K130" si="41">INDEX(K$92:K$95,T104,1)</f>
        <v>0</v>
      </c>
      <c r="L104" s="230">
        <f t="shared" ref="L104:L130" si="42">INDEX(L$92:L$95,U104,1)</f>
        <v>450</v>
      </c>
      <c r="M104" s="230">
        <f t="shared" ref="M104:M142" si="43">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4">INDEX($CQ104:$FV104,1,X$99+(d.Region-1)*28)</f>
        <v>-</v>
      </c>
      <c r="Y104" s="174" t="str">
        <f t="shared" si="44"/>
        <v>-</v>
      </c>
      <c r="Z104" s="174" t="str">
        <f t="shared" si="44"/>
        <v>-</v>
      </c>
      <c r="AA104" s="174" t="str">
        <f t="shared" si="44"/>
        <v>-</v>
      </c>
      <c r="AB104" s="174" t="str">
        <f t="shared" si="44"/>
        <v>-</v>
      </c>
      <c r="AC104" s="174" t="str">
        <f t="shared" si="44"/>
        <v>-</v>
      </c>
      <c r="AD104" s="174" t="str">
        <f t="shared" si="44"/>
        <v>-</v>
      </c>
      <c r="AE104" s="174" t="str">
        <f t="shared" si="44"/>
        <v>-</v>
      </c>
      <c r="AF104" s="174" t="str">
        <f t="shared" si="44"/>
        <v>-</v>
      </c>
      <c r="AG104" s="174" t="str">
        <f t="shared" si="44"/>
        <v>-</v>
      </c>
      <c r="AH104" s="174" t="str">
        <f t="shared" si="44"/>
        <v>-</v>
      </c>
      <c r="AI104" s="174" t="str">
        <f t="shared" si="44"/>
        <v>-</v>
      </c>
      <c r="AJ104" s="174" t="str">
        <f t="shared" si="44"/>
        <v>-</v>
      </c>
      <c r="AK104" s="174" t="str">
        <f t="shared" si="44"/>
        <v>-</v>
      </c>
      <c r="AL104" s="173" t="str">
        <f t="shared" ref="AL104:AL129" si="45">IF(X104="-","-",X104*AL$92)</f>
        <v>-</v>
      </c>
      <c r="AM104" s="173" t="str">
        <f t="shared" ref="AM104:AM129" si="46">IF(Y104="-","-",Y104*AM$92)</f>
        <v>-</v>
      </c>
      <c r="AN104" s="173" t="str">
        <f t="shared" ref="AN104:AR119" si="47">IF(Z104="-","-",Z104*AN$92)</f>
        <v>-</v>
      </c>
      <c r="AO104" s="173" t="str">
        <f t="shared" si="47"/>
        <v>-</v>
      </c>
      <c r="AP104" s="173" t="str">
        <f t="shared" si="47"/>
        <v>-</v>
      </c>
      <c r="AQ104" s="173" t="str">
        <f t="shared" si="47"/>
        <v>-</v>
      </c>
      <c r="AR104" s="173" t="str">
        <f t="shared" si="47"/>
        <v>-</v>
      </c>
      <c r="AS104" s="173" t="str">
        <f t="shared" ref="AS104:AS129" si="48">IF(AE104="-","-",AE104*AS$92)</f>
        <v>-</v>
      </c>
      <c r="AT104" s="173" t="str">
        <f t="shared" ref="AT104:AT129" si="49">IF(AF104="-","-",AF104*AT$92)</f>
        <v>-</v>
      </c>
      <c r="AU104" s="173" t="str">
        <f t="shared" ref="AU104:AU129" si="50">IF(AG104="-","-",AG104*AU$92)</f>
        <v>-</v>
      </c>
      <c r="AV104" s="173" t="str">
        <f t="shared" ref="AV104:AV129" si="51">IF(AH104="-","-",AH104*AV$92)</f>
        <v>-</v>
      </c>
      <c r="AW104" s="173" t="str">
        <f t="shared" ref="AW104:AW129" si="52">IF(AI104="-","-",AI104*AW$92)</f>
        <v>-</v>
      </c>
      <c r="AX104" s="173" t="str">
        <f t="shared" ref="AX104:AX129" si="53">IF(AJ104="-","-",AJ104*AX$92)</f>
        <v>-</v>
      </c>
      <c r="AY104" s="173" t="str">
        <f t="shared" ref="AY104:AY129" si="54">IF(AK104="-","-",AK104*AY$92)</f>
        <v>-</v>
      </c>
      <c r="AZ104" s="173" t="str">
        <f t="shared" ref="AZ104:AZ129" si="55">IF(X104="-","-",X104*AZ$92)</f>
        <v>-</v>
      </c>
      <c r="BA104" s="173" t="str">
        <f t="shared" ref="BA104:BA129" si="56">IF(Y104="-","-",Y104*BA$92)</f>
        <v>-</v>
      </c>
      <c r="BB104" s="173" t="str">
        <f t="shared" ref="BB104:BB129" si="57">IF(Z104="-","-",Z104*BB$92)</f>
        <v>-</v>
      </c>
      <c r="BC104" s="173" t="str">
        <f t="shared" ref="BC104:BC129" si="58">IF(AA104="-","-",AA104*BC$92)</f>
        <v>-</v>
      </c>
      <c r="BD104" s="173" t="str">
        <f t="shared" ref="BD104:BD129" si="59">IF(AB104="-","-",AB104*BD$92)</f>
        <v>-</v>
      </c>
      <c r="BE104" s="173" t="str">
        <f t="shared" ref="BE104:BE129" si="60">IF(AC104="-","-",AC104*BE$92)</f>
        <v>-</v>
      </c>
      <c r="BF104" s="173" t="str">
        <f t="shared" ref="BF104:BF129" si="61">IF(AD104="-","-",AD104*BF$92)</f>
        <v>-</v>
      </c>
      <c r="BG104" s="174" t="str">
        <f t="shared" ref="BG104:BT113" si="62">INDEX($CQ104:$FV104,1,BG$99+(d.Region-1)*28)</f>
        <v>-</v>
      </c>
      <c r="BH104" s="174" t="str">
        <f t="shared" si="62"/>
        <v>-</v>
      </c>
      <c r="BI104" s="174" t="str">
        <f t="shared" si="62"/>
        <v>-</v>
      </c>
      <c r="BJ104" s="174" t="str">
        <f t="shared" si="62"/>
        <v>-</v>
      </c>
      <c r="BK104" s="174" t="str">
        <f t="shared" si="62"/>
        <v>-</v>
      </c>
      <c r="BL104" s="174" t="str">
        <f t="shared" si="62"/>
        <v>-</v>
      </c>
      <c r="BM104" s="174" t="str">
        <f t="shared" si="62"/>
        <v>-</v>
      </c>
      <c r="BN104" s="174" t="str">
        <f t="shared" si="62"/>
        <v>-</v>
      </c>
      <c r="BO104" s="174" t="str">
        <f t="shared" si="62"/>
        <v>-</v>
      </c>
      <c r="BP104" s="174" t="str">
        <f t="shared" si="62"/>
        <v>-</v>
      </c>
      <c r="BQ104" s="174" t="str">
        <f t="shared" si="62"/>
        <v>-</v>
      </c>
      <c r="BR104" s="174" t="str">
        <f t="shared" si="62"/>
        <v>-</v>
      </c>
      <c r="BS104" s="174" t="str">
        <f t="shared" si="62"/>
        <v>-</v>
      </c>
      <c r="BT104" s="174" t="str">
        <f t="shared" si="62"/>
        <v>-</v>
      </c>
      <c r="BU104" s="173" t="str">
        <f t="shared" ref="BU104:BU129" si="63">IF(BG104="-","-",BG104*BU$92)</f>
        <v>-</v>
      </c>
      <c r="BV104" s="173" t="str">
        <f t="shared" ref="BV104:BV129" si="64">IF(BH104="-","-",BH104*BV$92)</f>
        <v>-</v>
      </c>
      <c r="BW104" s="173" t="str">
        <f t="shared" ref="BW104:CA132" si="65">IF(BI104="-","-",BI104*BW$92)</f>
        <v>-</v>
      </c>
      <c r="BX104" s="173" t="str">
        <f t="shared" si="65"/>
        <v>-</v>
      </c>
      <c r="BY104" s="173" t="str">
        <f t="shared" si="65"/>
        <v>-</v>
      </c>
      <c r="BZ104" s="173" t="str">
        <f t="shared" si="65"/>
        <v>-</v>
      </c>
      <c r="CA104" s="173" t="str">
        <f t="shared" si="65"/>
        <v>-</v>
      </c>
      <c r="CB104" s="173" t="str">
        <f t="shared" ref="CB104:CB129" si="66">IF(BN104="-","-",BN104*CB$92)</f>
        <v>-</v>
      </c>
      <c r="CC104" s="173" t="str">
        <f t="shared" ref="CC104:CC129" si="67">IF(BO104="-","-",BO104*CC$92)</f>
        <v>-</v>
      </c>
      <c r="CD104" s="173" t="str">
        <f t="shared" ref="CD104:CD129" si="68">IF(BP104="-","-",BP104*CD$92)</f>
        <v>-</v>
      </c>
      <c r="CE104" s="173" t="str">
        <f t="shared" ref="CE104:CE129" si="69">IF(BQ104="-","-",BQ104*CE$92)</f>
        <v>-</v>
      </c>
      <c r="CF104" s="173" t="str">
        <f t="shared" ref="CF104:CF129" si="70">IF(BR104="-","-",BR104*CF$92)</f>
        <v>-</v>
      </c>
      <c r="CG104" s="173" t="str">
        <f t="shared" ref="CG104:CG129" si="71">IF(BS104="-","-",BS104*CG$92)</f>
        <v>-</v>
      </c>
      <c r="CH104" s="173" t="str">
        <f t="shared" ref="CH104:CH129" si="72">IF(BT104="-","-",BT104*CH$92)</f>
        <v>-</v>
      </c>
      <c r="CI104" s="173" t="str">
        <f t="shared" ref="CI104:CI129" si="73">IF(BG104="-","-",BG104*CI$92)</f>
        <v>-</v>
      </c>
      <c r="CJ104" s="173" t="str">
        <f t="shared" ref="CJ104:CJ129" si="74">IF(BH104="-","-",BH104*CJ$92)</f>
        <v>-</v>
      </c>
      <c r="CK104" s="173" t="str">
        <f t="shared" ref="CK104:CK129" si="75">IF(BI104="-","-",BI104*CK$92)</f>
        <v>-</v>
      </c>
      <c r="CL104" s="173" t="str">
        <f t="shared" ref="CL104:CL129" si="76">IF(BJ104="-","-",BJ104*CL$92)</f>
        <v>-</v>
      </c>
      <c r="CM104" s="173" t="str">
        <f t="shared" ref="CM104:CM129" si="77">IF(BK104="-","-",BK104*CM$92)</f>
        <v>-</v>
      </c>
      <c r="CN104" s="173" t="str">
        <f t="shared" ref="CN104:CN129" si="78">IF(BL104="-","-",BL104*CN$92)</f>
        <v>-</v>
      </c>
      <c r="CO104" s="173" t="str">
        <f t="shared" ref="CO104:CO129" si="79">IF(BM104="-","-",BM104*CO$92)</f>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8"/>
        <v>Fine BBB, Young ewes:Lamb, CFA:5.5yo, Wethers:Lamb</v>
      </c>
      <c r="C105" s="230">
        <f t="shared" si="36"/>
        <v>0</v>
      </c>
      <c r="D105" s="230" t="b">
        <f t="shared" si="37"/>
        <v>0</v>
      </c>
      <c r="E105" s="230">
        <f t="shared" si="39"/>
        <v>0</v>
      </c>
      <c r="F105" s="230">
        <f t="shared" si="40"/>
        <v>329</v>
      </c>
      <c r="G105" s="230"/>
      <c r="H105" s="230"/>
      <c r="I105" s="230"/>
      <c r="J105" s="230"/>
      <c r="K105" s="230">
        <f t="shared" si="41"/>
        <v>0</v>
      </c>
      <c r="L105" s="230">
        <f t="shared" si="42"/>
        <v>865</v>
      </c>
      <c r="M105" s="230">
        <f t="shared" si="43"/>
        <v>0</v>
      </c>
      <c r="N105" s="230"/>
      <c r="O105" s="230"/>
      <c r="P105" s="243">
        <f t="shared" ref="P105:P128" si="80">Q105</f>
        <v>1</v>
      </c>
      <c r="Q105" s="244">
        <f>MOD(INT(($A105-5)/PRODUCT(S$96:$V$96)),Q$96)+1</f>
        <v>1</v>
      </c>
      <c r="R105" s="243">
        <f t="shared" ref="R105:R128" si="81">S105</f>
        <v>1</v>
      </c>
      <c r="S105" s="244">
        <f>MOD(INT(($A105-5)/PRODUCT(T$96:$V$96)),S$96)+1</f>
        <v>1</v>
      </c>
      <c r="T105" s="244">
        <f>MOD(INT(($A105-5)/PRODUCT(U$96:$V$96)),T$96)+1</f>
        <v>1</v>
      </c>
      <c r="U105" s="244">
        <f>MOD(INT(($A105-5)/PRODUCT(V$96:$V$96)),U$96)+1</f>
        <v>2</v>
      </c>
      <c r="X105" s="174" t="str">
        <f t="shared" si="44"/>
        <v>-</v>
      </c>
      <c r="Y105" s="174" t="str">
        <f t="shared" si="44"/>
        <v>-</v>
      </c>
      <c r="Z105" s="174" t="str">
        <f t="shared" si="44"/>
        <v>-</v>
      </c>
      <c r="AA105" s="174" t="str">
        <f t="shared" si="44"/>
        <v>-</v>
      </c>
      <c r="AB105" s="174" t="str">
        <f t="shared" si="44"/>
        <v>-</v>
      </c>
      <c r="AC105" s="174" t="str">
        <f t="shared" si="44"/>
        <v>-</v>
      </c>
      <c r="AD105" s="174" t="str">
        <f t="shared" si="44"/>
        <v>-</v>
      </c>
      <c r="AE105" s="174" t="str">
        <f t="shared" si="44"/>
        <v>-</v>
      </c>
      <c r="AF105" s="174" t="str">
        <f t="shared" si="44"/>
        <v>-</v>
      </c>
      <c r="AG105" s="174" t="str">
        <f t="shared" si="44"/>
        <v>-</v>
      </c>
      <c r="AH105" s="174" t="str">
        <f t="shared" si="44"/>
        <v>-</v>
      </c>
      <c r="AI105" s="174" t="str">
        <f t="shared" si="44"/>
        <v>-</v>
      </c>
      <c r="AJ105" s="174" t="str">
        <f t="shared" si="44"/>
        <v>-</v>
      </c>
      <c r="AK105" s="174" t="str">
        <f t="shared" si="44"/>
        <v>-</v>
      </c>
      <c r="AL105" s="173" t="str">
        <f t="shared" si="45"/>
        <v>-</v>
      </c>
      <c r="AM105" s="173" t="str">
        <f t="shared" si="46"/>
        <v>-</v>
      </c>
      <c r="AN105" s="173" t="str">
        <f t="shared" si="47"/>
        <v>-</v>
      </c>
      <c r="AO105" s="173" t="str">
        <f t="shared" si="47"/>
        <v>-</v>
      </c>
      <c r="AP105" s="173" t="str">
        <f t="shared" si="47"/>
        <v>-</v>
      </c>
      <c r="AQ105" s="173" t="str">
        <f t="shared" si="47"/>
        <v>-</v>
      </c>
      <c r="AR105" s="173" t="str">
        <f t="shared" si="47"/>
        <v>-</v>
      </c>
      <c r="AS105" s="173" t="str">
        <f t="shared" si="48"/>
        <v>-</v>
      </c>
      <c r="AT105" s="173" t="str">
        <f t="shared" si="49"/>
        <v>-</v>
      </c>
      <c r="AU105" s="173" t="str">
        <f t="shared" si="50"/>
        <v>-</v>
      </c>
      <c r="AV105" s="173" t="str">
        <f t="shared" si="51"/>
        <v>-</v>
      </c>
      <c r="AW105" s="173" t="str">
        <f t="shared" si="52"/>
        <v>-</v>
      </c>
      <c r="AX105" s="173" t="str">
        <f t="shared" si="53"/>
        <v>-</v>
      </c>
      <c r="AY105" s="173" t="str">
        <f t="shared" si="54"/>
        <v>-</v>
      </c>
      <c r="AZ105" s="173" t="str">
        <f t="shared" si="55"/>
        <v>-</v>
      </c>
      <c r="BA105" s="173" t="str">
        <f t="shared" si="56"/>
        <v>-</v>
      </c>
      <c r="BB105" s="173" t="str">
        <f t="shared" si="57"/>
        <v>-</v>
      </c>
      <c r="BC105" s="173" t="str">
        <f t="shared" si="58"/>
        <v>-</v>
      </c>
      <c r="BD105" s="173" t="str">
        <f t="shared" si="59"/>
        <v>-</v>
      </c>
      <c r="BE105" s="173" t="str">
        <f t="shared" si="60"/>
        <v>-</v>
      </c>
      <c r="BF105" s="173" t="str">
        <f t="shared" si="61"/>
        <v>-</v>
      </c>
      <c r="BG105" s="174" t="str">
        <f t="shared" si="62"/>
        <v>-</v>
      </c>
      <c r="BH105" s="174" t="str">
        <f t="shared" si="62"/>
        <v>-</v>
      </c>
      <c r="BI105" s="174" t="str">
        <f t="shared" si="62"/>
        <v>-</v>
      </c>
      <c r="BJ105" s="174" t="str">
        <f t="shared" si="62"/>
        <v>-</v>
      </c>
      <c r="BK105" s="174" t="str">
        <f t="shared" si="62"/>
        <v>-</v>
      </c>
      <c r="BL105" s="174" t="str">
        <f t="shared" si="62"/>
        <v>-</v>
      </c>
      <c r="BM105" s="174" t="str">
        <f t="shared" si="62"/>
        <v>-</v>
      </c>
      <c r="BN105" s="174" t="str">
        <f t="shared" si="62"/>
        <v>-</v>
      </c>
      <c r="BO105" s="174" t="str">
        <f t="shared" si="62"/>
        <v>-</v>
      </c>
      <c r="BP105" s="174" t="str">
        <f t="shared" si="62"/>
        <v>-</v>
      </c>
      <c r="BQ105" s="174" t="str">
        <f t="shared" si="62"/>
        <v>-</v>
      </c>
      <c r="BR105" s="174" t="str">
        <f t="shared" si="62"/>
        <v>-</v>
      </c>
      <c r="BS105" s="174" t="str">
        <f t="shared" si="62"/>
        <v>-</v>
      </c>
      <c r="BT105" s="174" t="str">
        <f t="shared" si="62"/>
        <v>-</v>
      </c>
      <c r="BU105" s="173" t="str">
        <f t="shared" si="63"/>
        <v>-</v>
      </c>
      <c r="BV105" s="173" t="str">
        <f t="shared" si="64"/>
        <v>-</v>
      </c>
      <c r="BW105" s="173" t="str">
        <f t="shared" si="65"/>
        <v>-</v>
      </c>
      <c r="BX105" s="173" t="str">
        <f t="shared" si="65"/>
        <v>-</v>
      </c>
      <c r="BY105" s="173" t="str">
        <f t="shared" si="65"/>
        <v>-</v>
      </c>
      <c r="BZ105" s="173" t="str">
        <f t="shared" si="65"/>
        <v>-</v>
      </c>
      <c r="CA105" s="173" t="str">
        <f t="shared" si="65"/>
        <v>-</v>
      </c>
      <c r="CB105" s="173" t="str">
        <f t="shared" si="66"/>
        <v>-</v>
      </c>
      <c r="CC105" s="173" t="str">
        <f t="shared" si="67"/>
        <v>-</v>
      </c>
      <c r="CD105" s="173" t="str">
        <f t="shared" si="68"/>
        <v>-</v>
      </c>
      <c r="CE105" s="173" t="str">
        <f t="shared" si="69"/>
        <v>-</v>
      </c>
      <c r="CF105" s="173" t="str">
        <f t="shared" si="70"/>
        <v>-</v>
      </c>
      <c r="CG105" s="173" t="str">
        <f t="shared" si="71"/>
        <v>-</v>
      </c>
      <c r="CH105" s="173" t="str">
        <f t="shared" si="72"/>
        <v>-</v>
      </c>
      <c r="CI105" s="173" t="str">
        <f t="shared" si="73"/>
        <v>-</v>
      </c>
      <c r="CJ105" s="173" t="str">
        <f t="shared" si="74"/>
        <v>-</v>
      </c>
      <c r="CK105" s="173" t="str">
        <f t="shared" si="75"/>
        <v>-</v>
      </c>
      <c r="CL105" s="173" t="str">
        <f t="shared" si="76"/>
        <v>-</v>
      </c>
      <c r="CM105" s="173" t="str">
        <f t="shared" si="77"/>
        <v>-</v>
      </c>
      <c r="CN105" s="173" t="str">
        <f t="shared" si="78"/>
        <v>-</v>
      </c>
      <c r="CO105" s="173" t="str">
        <f t="shared" si="79"/>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8"/>
        <v>Fine BBB, Young ewes:Hgt, CFA:6.5yo, Wethers:Lamb</v>
      </c>
      <c r="C106" s="230">
        <f t="shared" si="36"/>
        <v>0</v>
      </c>
      <c r="D106" s="230" t="b">
        <f t="shared" si="37"/>
        <v>0</v>
      </c>
      <c r="E106" s="230">
        <f t="shared" si="39"/>
        <v>0</v>
      </c>
      <c r="F106" s="230">
        <f t="shared" si="40"/>
        <v>329</v>
      </c>
      <c r="G106" s="230"/>
      <c r="H106" s="230"/>
      <c r="I106" s="230"/>
      <c r="J106" s="230"/>
      <c r="K106" s="230">
        <f t="shared" si="41"/>
        <v>500</v>
      </c>
      <c r="L106" s="230">
        <f t="shared" si="42"/>
        <v>450</v>
      </c>
      <c r="M106" s="230">
        <f t="shared" si="43"/>
        <v>1</v>
      </c>
      <c r="N106" s="230"/>
      <c r="O106" s="230"/>
      <c r="P106" s="243">
        <f t="shared" si="80"/>
        <v>1</v>
      </c>
      <c r="Q106" s="244">
        <f>MOD(INT(($A106-5)/PRODUCT(S$96:$V$96)),Q$96)+1</f>
        <v>1</v>
      </c>
      <c r="R106" s="243">
        <f t="shared" si="81"/>
        <v>1</v>
      </c>
      <c r="S106" s="244">
        <f>MOD(INT(($A106-5)/PRODUCT(T$96:$V$96)),S$96)+1</f>
        <v>1</v>
      </c>
      <c r="T106" s="244">
        <f>MOD(INT(($A106-5)/PRODUCT(U$96:$V$96)),T$96)+1</f>
        <v>2</v>
      </c>
      <c r="U106" s="244">
        <f>MOD(INT(($A106-5)/PRODUCT(V$96:$V$96)),U$96)+1</f>
        <v>1</v>
      </c>
      <c r="X106" s="174" t="str">
        <f t="shared" si="44"/>
        <v>-</v>
      </c>
      <c r="Y106" s="174" t="str">
        <f t="shared" si="44"/>
        <v>-</v>
      </c>
      <c r="Z106" s="174" t="str">
        <f t="shared" si="44"/>
        <v>-</v>
      </c>
      <c r="AA106" s="174" t="str">
        <f t="shared" si="44"/>
        <v>-</v>
      </c>
      <c r="AB106" s="174" t="str">
        <f t="shared" si="44"/>
        <v>-</v>
      </c>
      <c r="AC106" s="174" t="str">
        <f t="shared" si="44"/>
        <v>-</v>
      </c>
      <c r="AD106" s="174" t="str">
        <f t="shared" si="44"/>
        <v>-</v>
      </c>
      <c r="AE106" s="174" t="str">
        <f t="shared" si="44"/>
        <v>-</v>
      </c>
      <c r="AF106" s="174" t="str">
        <f t="shared" si="44"/>
        <v>-</v>
      </c>
      <c r="AG106" s="174" t="str">
        <f t="shared" si="44"/>
        <v>-</v>
      </c>
      <c r="AH106" s="174" t="str">
        <f t="shared" si="44"/>
        <v>-</v>
      </c>
      <c r="AI106" s="174" t="str">
        <f t="shared" si="44"/>
        <v>-</v>
      </c>
      <c r="AJ106" s="174" t="str">
        <f t="shared" si="44"/>
        <v>-</v>
      </c>
      <c r="AK106" s="174" t="str">
        <f t="shared" si="44"/>
        <v>-</v>
      </c>
      <c r="AL106" s="173" t="str">
        <f t="shared" si="45"/>
        <v>-</v>
      </c>
      <c r="AM106" s="173" t="str">
        <f t="shared" si="46"/>
        <v>-</v>
      </c>
      <c r="AN106" s="173" t="str">
        <f t="shared" si="47"/>
        <v>-</v>
      </c>
      <c r="AO106" s="173" t="str">
        <f t="shared" si="47"/>
        <v>-</v>
      </c>
      <c r="AP106" s="173" t="str">
        <f t="shared" si="47"/>
        <v>-</v>
      </c>
      <c r="AQ106" s="173" t="str">
        <f t="shared" si="47"/>
        <v>-</v>
      </c>
      <c r="AR106" s="173" t="str">
        <f t="shared" si="47"/>
        <v>-</v>
      </c>
      <c r="AS106" s="173" t="str">
        <f t="shared" si="48"/>
        <v>-</v>
      </c>
      <c r="AT106" s="173" t="str">
        <f t="shared" si="49"/>
        <v>-</v>
      </c>
      <c r="AU106" s="173" t="str">
        <f t="shared" si="50"/>
        <v>-</v>
      </c>
      <c r="AV106" s="173" t="str">
        <f t="shared" si="51"/>
        <v>-</v>
      </c>
      <c r="AW106" s="173" t="str">
        <f t="shared" si="52"/>
        <v>-</v>
      </c>
      <c r="AX106" s="173" t="str">
        <f t="shared" si="53"/>
        <v>-</v>
      </c>
      <c r="AY106" s="173" t="str">
        <f t="shared" si="54"/>
        <v>-</v>
      </c>
      <c r="AZ106" s="173" t="str">
        <f t="shared" si="55"/>
        <v>-</v>
      </c>
      <c r="BA106" s="173" t="str">
        <f t="shared" si="56"/>
        <v>-</v>
      </c>
      <c r="BB106" s="173" t="str">
        <f t="shared" si="57"/>
        <v>-</v>
      </c>
      <c r="BC106" s="173" t="str">
        <f t="shared" si="58"/>
        <v>-</v>
      </c>
      <c r="BD106" s="173" t="str">
        <f t="shared" si="59"/>
        <v>-</v>
      </c>
      <c r="BE106" s="173" t="str">
        <f t="shared" si="60"/>
        <v>-</v>
      </c>
      <c r="BF106" s="173" t="str">
        <f t="shared" si="61"/>
        <v>-</v>
      </c>
      <c r="BG106" s="174" t="str">
        <f t="shared" si="62"/>
        <v>-</v>
      </c>
      <c r="BH106" s="174" t="str">
        <f t="shared" si="62"/>
        <v>-</v>
      </c>
      <c r="BI106" s="174" t="str">
        <f t="shared" si="62"/>
        <v>-</v>
      </c>
      <c r="BJ106" s="174" t="str">
        <f t="shared" si="62"/>
        <v>-</v>
      </c>
      <c r="BK106" s="174" t="str">
        <f t="shared" si="62"/>
        <v>-</v>
      </c>
      <c r="BL106" s="174" t="str">
        <f t="shared" si="62"/>
        <v>-</v>
      </c>
      <c r="BM106" s="174" t="str">
        <f t="shared" si="62"/>
        <v>-</v>
      </c>
      <c r="BN106" s="174" t="str">
        <f t="shared" si="62"/>
        <v>-</v>
      </c>
      <c r="BO106" s="174" t="str">
        <f t="shared" si="62"/>
        <v>-</v>
      </c>
      <c r="BP106" s="174" t="str">
        <f t="shared" si="62"/>
        <v>-</v>
      </c>
      <c r="BQ106" s="174" t="str">
        <f t="shared" si="62"/>
        <v>-</v>
      </c>
      <c r="BR106" s="174" t="str">
        <f t="shared" si="62"/>
        <v>-</v>
      </c>
      <c r="BS106" s="174" t="str">
        <f t="shared" si="62"/>
        <v>-</v>
      </c>
      <c r="BT106" s="174" t="str">
        <f t="shared" si="62"/>
        <v>-</v>
      </c>
      <c r="BU106" s="173" t="str">
        <f t="shared" si="63"/>
        <v>-</v>
      </c>
      <c r="BV106" s="173" t="str">
        <f t="shared" si="64"/>
        <v>-</v>
      </c>
      <c r="BW106" s="173" t="str">
        <f t="shared" si="65"/>
        <v>-</v>
      </c>
      <c r="BX106" s="173" t="str">
        <f t="shared" si="65"/>
        <v>-</v>
      </c>
      <c r="BY106" s="173" t="str">
        <f t="shared" si="65"/>
        <v>-</v>
      </c>
      <c r="BZ106" s="173" t="str">
        <f t="shared" si="65"/>
        <v>-</v>
      </c>
      <c r="CA106" s="173" t="str">
        <f t="shared" si="65"/>
        <v>-</v>
      </c>
      <c r="CB106" s="173" t="str">
        <f t="shared" si="66"/>
        <v>-</v>
      </c>
      <c r="CC106" s="173" t="str">
        <f t="shared" si="67"/>
        <v>-</v>
      </c>
      <c r="CD106" s="173" t="str">
        <f t="shared" si="68"/>
        <v>-</v>
      </c>
      <c r="CE106" s="173" t="str">
        <f t="shared" si="69"/>
        <v>-</v>
      </c>
      <c r="CF106" s="173" t="str">
        <f t="shared" si="70"/>
        <v>-</v>
      </c>
      <c r="CG106" s="173" t="str">
        <f t="shared" si="71"/>
        <v>-</v>
      </c>
      <c r="CH106" s="173" t="str">
        <f t="shared" si="72"/>
        <v>-</v>
      </c>
      <c r="CI106" s="173" t="str">
        <f t="shared" si="73"/>
        <v>-</v>
      </c>
      <c r="CJ106" s="173" t="str">
        <f t="shared" si="74"/>
        <v>-</v>
      </c>
      <c r="CK106" s="173" t="str">
        <f t="shared" si="75"/>
        <v>-</v>
      </c>
      <c r="CL106" s="173" t="str">
        <f t="shared" si="76"/>
        <v>-</v>
      </c>
      <c r="CM106" s="173" t="str">
        <f t="shared" si="77"/>
        <v>-</v>
      </c>
      <c r="CN106" s="173" t="str">
        <f t="shared" si="78"/>
        <v>-</v>
      </c>
      <c r="CO106" s="173" t="str">
        <f t="shared" si="79"/>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8"/>
        <v>Fine BBB, Young ewes:Hgt, CFA:5.5yo, Wethers:Lamb</v>
      </c>
      <c r="C107" s="230">
        <f t="shared" si="36"/>
        <v>0</v>
      </c>
      <c r="D107" s="230" t="b">
        <f t="shared" si="37"/>
        <v>0</v>
      </c>
      <c r="E107" s="230">
        <f t="shared" si="39"/>
        <v>0</v>
      </c>
      <c r="F107" s="230">
        <f t="shared" si="40"/>
        <v>329</v>
      </c>
      <c r="G107" s="230"/>
      <c r="H107" s="230"/>
      <c r="I107" s="230"/>
      <c r="J107" s="230"/>
      <c r="K107" s="230">
        <f t="shared" si="41"/>
        <v>500</v>
      </c>
      <c r="L107" s="230">
        <f t="shared" si="42"/>
        <v>865</v>
      </c>
      <c r="M107" s="230">
        <f t="shared" si="43"/>
        <v>0</v>
      </c>
      <c r="N107" s="230"/>
      <c r="O107" s="230"/>
      <c r="P107" s="243">
        <f t="shared" si="80"/>
        <v>1</v>
      </c>
      <c r="Q107" s="244">
        <f>MOD(INT(($A107-5)/PRODUCT(S$96:$V$96)),Q$96)+1</f>
        <v>1</v>
      </c>
      <c r="R107" s="243">
        <f t="shared" si="81"/>
        <v>1</v>
      </c>
      <c r="S107" s="244">
        <f>MOD(INT(($A107-5)/PRODUCT(T$96:$V$96)),S$96)+1</f>
        <v>1</v>
      </c>
      <c r="T107" s="244">
        <f>MOD(INT(($A107-5)/PRODUCT(U$96:$V$96)),T$96)+1</f>
        <v>2</v>
      </c>
      <c r="U107" s="244">
        <f>MOD(INT(($A107-5)/PRODUCT(V$96:$V$96)),U$96)+1</f>
        <v>2</v>
      </c>
      <c r="X107" s="174" t="str">
        <f t="shared" si="44"/>
        <v>-</v>
      </c>
      <c r="Y107" s="174" t="str">
        <f t="shared" si="44"/>
        <v>-</v>
      </c>
      <c r="Z107" s="174" t="str">
        <f t="shared" si="44"/>
        <v>-</v>
      </c>
      <c r="AA107" s="174" t="str">
        <f t="shared" si="44"/>
        <v>-</v>
      </c>
      <c r="AB107" s="174" t="str">
        <f t="shared" si="44"/>
        <v>-</v>
      </c>
      <c r="AC107" s="174" t="str">
        <f t="shared" si="44"/>
        <v>-</v>
      </c>
      <c r="AD107" s="174" t="str">
        <f t="shared" si="44"/>
        <v>-</v>
      </c>
      <c r="AE107" s="174" t="str">
        <f t="shared" si="44"/>
        <v>-</v>
      </c>
      <c r="AF107" s="174" t="str">
        <f t="shared" si="44"/>
        <v>-</v>
      </c>
      <c r="AG107" s="174" t="str">
        <f t="shared" si="44"/>
        <v>-</v>
      </c>
      <c r="AH107" s="174" t="str">
        <f t="shared" si="44"/>
        <v>-</v>
      </c>
      <c r="AI107" s="174" t="str">
        <f t="shared" si="44"/>
        <v>-</v>
      </c>
      <c r="AJ107" s="174" t="str">
        <f t="shared" si="44"/>
        <v>-</v>
      </c>
      <c r="AK107" s="174" t="str">
        <f t="shared" si="44"/>
        <v>-</v>
      </c>
      <c r="AL107" s="173" t="str">
        <f t="shared" si="45"/>
        <v>-</v>
      </c>
      <c r="AM107" s="173" t="str">
        <f t="shared" si="46"/>
        <v>-</v>
      </c>
      <c r="AN107" s="173" t="str">
        <f t="shared" si="47"/>
        <v>-</v>
      </c>
      <c r="AO107" s="173" t="str">
        <f t="shared" si="47"/>
        <v>-</v>
      </c>
      <c r="AP107" s="173" t="str">
        <f t="shared" si="47"/>
        <v>-</v>
      </c>
      <c r="AQ107" s="173" t="str">
        <f t="shared" si="47"/>
        <v>-</v>
      </c>
      <c r="AR107" s="173" t="str">
        <f t="shared" si="47"/>
        <v>-</v>
      </c>
      <c r="AS107" s="173" t="str">
        <f t="shared" si="48"/>
        <v>-</v>
      </c>
      <c r="AT107" s="173" t="str">
        <f t="shared" si="49"/>
        <v>-</v>
      </c>
      <c r="AU107" s="173" t="str">
        <f t="shared" si="50"/>
        <v>-</v>
      </c>
      <c r="AV107" s="173" t="str">
        <f t="shared" si="51"/>
        <v>-</v>
      </c>
      <c r="AW107" s="173" t="str">
        <f t="shared" si="52"/>
        <v>-</v>
      </c>
      <c r="AX107" s="173" t="str">
        <f t="shared" si="53"/>
        <v>-</v>
      </c>
      <c r="AY107" s="173" t="str">
        <f t="shared" si="54"/>
        <v>-</v>
      </c>
      <c r="AZ107" s="173" t="str">
        <f t="shared" si="55"/>
        <v>-</v>
      </c>
      <c r="BA107" s="173" t="str">
        <f t="shared" si="56"/>
        <v>-</v>
      </c>
      <c r="BB107" s="173" t="str">
        <f t="shared" si="57"/>
        <v>-</v>
      </c>
      <c r="BC107" s="173" t="str">
        <f t="shared" si="58"/>
        <v>-</v>
      </c>
      <c r="BD107" s="173" t="str">
        <f t="shared" si="59"/>
        <v>-</v>
      </c>
      <c r="BE107" s="173" t="str">
        <f t="shared" si="60"/>
        <v>-</v>
      </c>
      <c r="BF107" s="173" t="str">
        <f t="shared" si="61"/>
        <v>-</v>
      </c>
      <c r="BG107" s="174" t="str">
        <f t="shared" si="62"/>
        <v>-</v>
      </c>
      <c r="BH107" s="174" t="str">
        <f t="shared" si="62"/>
        <v>-</v>
      </c>
      <c r="BI107" s="174" t="str">
        <f t="shared" si="62"/>
        <v>-</v>
      </c>
      <c r="BJ107" s="174" t="str">
        <f t="shared" si="62"/>
        <v>-</v>
      </c>
      <c r="BK107" s="174" t="str">
        <f t="shared" si="62"/>
        <v>-</v>
      </c>
      <c r="BL107" s="174" t="str">
        <f t="shared" si="62"/>
        <v>-</v>
      </c>
      <c r="BM107" s="174" t="str">
        <f t="shared" si="62"/>
        <v>-</v>
      </c>
      <c r="BN107" s="174" t="str">
        <f t="shared" si="62"/>
        <v>-</v>
      </c>
      <c r="BO107" s="174" t="str">
        <f t="shared" si="62"/>
        <v>-</v>
      </c>
      <c r="BP107" s="174" t="str">
        <f t="shared" si="62"/>
        <v>-</v>
      </c>
      <c r="BQ107" s="174" t="str">
        <f t="shared" si="62"/>
        <v>-</v>
      </c>
      <c r="BR107" s="174" t="str">
        <f t="shared" si="62"/>
        <v>-</v>
      </c>
      <c r="BS107" s="174" t="str">
        <f t="shared" si="62"/>
        <v>-</v>
      </c>
      <c r="BT107" s="174" t="str">
        <f t="shared" si="62"/>
        <v>-</v>
      </c>
      <c r="BU107" s="173" t="str">
        <f t="shared" si="63"/>
        <v>-</v>
      </c>
      <c r="BV107" s="173" t="str">
        <f t="shared" si="64"/>
        <v>-</v>
      </c>
      <c r="BW107" s="173" t="str">
        <f t="shared" si="65"/>
        <v>-</v>
      </c>
      <c r="BX107" s="173" t="str">
        <f t="shared" si="65"/>
        <v>-</v>
      </c>
      <c r="BY107" s="173" t="str">
        <f t="shared" si="65"/>
        <v>-</v>
      </c>
      <c r="BZ107" s="173" t="str">
        <f t="shared" si="65"/>
        <v>-</v>
      </c>
      <c r="CA107" s="173" t="str">
        <f t="shared" si="65"/>
        <v>-</v>
      </c>
      <c r="CB107" s="173" t="str">
        <f t="shared" si="66"/>
        <v>-</v>
      </c>
      <c r="CC107" s="173" t="str">
        <f t="shared" si="67"/>
        <v>-</v>
      </c>
      <c r="CD107" s="173" t="str">
        <f t="shared" si="68"/>
        <v>-</v>
      </c>
      <c r="CE107" s="173" t="str">
        <f t="shared" si="69"/>
        <v>-</v>
      </c>
      <c r="CF107" s="173" t="str">
        <f t="shared" si="70"/>
        <v>-</v>
      </c>
      <c r="CG107" s="173" t="str">
        <f t="shared" si="71"/>
        <v>-</v>
      </c>
      <c r="CH107" s="173" t="str">
        <f t="shared" si="72"/>
        <v>-</v>
      </c>
      <c r="CI107" s="173" t="str">
        <f t="shared" si="73"/>
        <v>-</v>
      </c>
      <c r="CJ107" s="173" t="str">
        <f t="shared" si="74"/>
        <v>-</v>
      </c>
      <c r="CK107" s="173" t="str">
        <f t="shared" si="75"/>
        <v>-</v>
      </c>
      <c r="CL107" s="173" t="str">
        <f t="shared" si="76"/>
        <v>-</v>
      </c>
      <c r="CM107" s="173" t="str">
        <f t="shared" si="77"/>
        <v>-</v>
      </c>
      <c r="CN107" s="173" t="str">
        <f t="shared" si="78"/>
        <v>-</v>
      </c>
      <c r="CO107" s="173" t="str">
        <f t="shared" si="79"/>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8"/>
        <v>Fine BBB, Young ewes:Lamb, CFA:6.5yo, Wethers:Hgt</v>
      </c>
      <c r="C108" s="230">
        <f t="shared" si="36"/>
        <v>0</v>
      </c>
      <c r="D108" s="230" t="b">
        <f t="shared" si="37"/>
        <v>0</v>
      </c>
      <c r="E108" s="230">
        <f t="shared" si="39"/>
        <v>330</v>
      </c>
      <c r="F108" s="230">
        <f t="shared" si="40"/>
        <v>729</v>
      </c>
      <c r="G108" s="230"/>
      <c r="H108" s="230"/>
      <c r="I108" s="230"/>
      <c r="J108" s="230"/>
      <c r="K108" s="230">
        <f t="shared" si="41"/>
        <v>0</v>
      </c>
      <c r="L108" s="230">
        <f t="shared" si="42"/>
        <v>450</v>
      </c>
      <c r="M108" s="230">
        <f t="shared" si="43"/>
        <v>1</v>
      </c>
      <c r="N108" s="230"/>
      <c r="O108" s="230"/>
      <c r="P108" s="243">
        <f t="shared" si="80"/>
        <v>1</v>
      </c>
      <c r="Q108" s="244">
        <f>MOD(INT(($A108-5)/PRODUCT(S$96:$V$96)),Q$96)+1</f>
        <v>1</v>
      </c>
      <c r="R108" s="243">
        <f t="shared" si="81"/>
        <v>2</v>
      </c>
      <c r="S108" s="244">
        <f>MOD(INT(($A108-5)/PRODUCT(T$96:$V$96)),S$96)+1</f>
        <v>2</v>
      </c>
      <c r="T108" s="244">
        <f>MOD(INT(($A108-5)/PRODUCT(U$96:$V$96)),T$96)+1</f>
        <v>1</v>
      </c>
      <c r="U108" s="244">
        <f>MOD(INT(($A108-5)/PRODUCT(V$96:$V$96)),U$96)+1</f>
        <v>1</v>
      </c>
      <c r="X108" s="174" t="str">
        <f t="shared" si="44"/>
        <v>-</v>
      </c>
      <c r="Y108" s="174" t="str">
        <f t="shared" si="44"/>
        <v>-</v>
      </c>
      <c r="Z108" s="174" t="str">
        <f t="shared" si="44"/>
        <v>-</v>
      </c>
      <c r="AA108" s="174" t="str">
        <f t="shared" si="44"/>
        <v>-</v>
      </c>
      <c r="AB108" s="174" t="str">
        <f t="shared" si="44"/>
        <v>-</v>
      </c>
      <c r="AC108" s="174" t="str">
        <f t="shared" si="44"/>
        <v>-</v>
      </c>
      <c r="AD108" s="174" t="str">
        <f t="shared" si="44"/>
        <v>-</v>
      </c>
      <c r="AE108" s="174" t="str">
        <f t="shared" si="44"/>
        <v>-</v>
      </c>
      <c r="AF108" s="174" t="str">
        <f t="shared" si="44"/>
        <v>-</v>
      </c>
      <c r="AG108" s="174" t="str">
        <f t="shared" si="44"/>
        <v>-</v>
      </c>
      <c r="AH108" s="174" t="str">
        <f t="shared" si="44"/>
        <v>-</v>
      </c>
      <c r="AI108" s="174" t="str">
        <f t="shared" si="44"/>
        <v>-</v>
      </c>
      <c r="AJ108" s="174" t="str">
        <f t="shared" si="44"/>
        <v>-</v>
      </c>
      <c r="AK108" s="174" t="str">
        <f t="shared" si="44"/>
        <v>-</v>
      </c>
      <c r="AL108" s="173" t="str">
        <f t="shared" si="45"/>
        <v>-</v>
      </c>
      <c r="AM108" s="173" t="str">
        <f t="shared" si="46"/>
        <v>-</v>
      </c>
      <c r="AN108" s="173" t="str">
        <f t="shared" si="47"/>
        <v>-</v>
      </c>
      <c r="AO108" s="173" t="str">
        <f t="shared" si="47"/>
        <v>-</v>
      </c>
      <c r="AP108" s="173" t="str">
        <f t="shared" si="47"/>
        <v>-</v>
      </c>
      <c r="AQ108" s="173" t="str">
        <f t="shared" si="47"/>
        <v>-</v>
      </c>
      <c r="AR108" s="173" t="str">
        <f t="shared" si="47"/>
        <v>-</v>
      </c>
      <c r="AS108" s="173" t="str">
        <f t="shared" si="48"/>
        <v>-</v>
      </c>
      <c r="AT108" s="173" t="str">
        <f t="shared" si="49"/>
        <v>-</v>
      </c>
      <c r="AU108" s="173" t="str">
        <f t="shared" si="50"/>
        <v>-</v>
      </c>
      <c r="AV108" s="173" t="str">
        <f t="shared" si="51"/>
        <v>-</v>
      </c>
      <c r="AW108" s="173" t="str">
        <f t="shared" si="52"/>
        <v>-</v>
      </c>
      <c r="AX108" s="173" t="str">
        <f t="shared" si="53"/>
        <v>-</v>
      </c>
      <c r="AY108" s="173" t="str">
        <f t="shared" si="54"/>
        <v>-</v>
      </c>
      <c r="AZ108" s="173" t="str">
        <f t="shared" si="55"/>
        <v>-</v>
      </c>
      <c r="BA108" s="173" t="str">
        <f t="shared" si="56"/>
        <v>-</v>
      </c>
      <c r="BB108" s="173" t="str">
        <f t="shared" si="57"/>
        <v>-</v>
      </c>
      <c r="BC108" s="173" t="str">
        <f t="shared" si="58"/>
        <v>-</v>
      </c>
      <c r="BD108" s="173" t="str">
        <f t="shared" si="59"/>
        <v>-</v>
      </c>
      <c r="BE108" s="173" t="str">
        <f t="shared" si="60"/>
        <v>-</v>
      </c>
      <c r="BF108" s="173" t="str">
        <f t="shared" si="61"/>
        <v>-</v>
      </c>
      <c r="BG108" s="174" t="str">
        <f t="shared" si="62"/>
        <v>-</v>
      </c>
      <c r="BH108" s="174" t="str">
        <f t="shared" si="62"/>
        <v>-</v>
      </c>
      <c r="BI108" s="174" t="str">
        <f t="shared" si="62"/>
        <v>-</v>
      </c>
      <c r="BJ108" s="174" t="str">
        <f t="shared" si="62"/>
        <v>-</v>
      </c>
      <c r="BK108" s="174" t="str">
        <f t="shared" si="62"/>
        <v>-</v>
      </c>
      <c r="BL108" s="174" t="str">
        <f t="shared" si="62"/>
        <v>-</v>
      </c>
      <c r="BM108" s="174" t="str">
        <f t="shared" si="62"/>
        <v>-</v>
      </c>
      <c r="BN108" s="174" t="str">
        <f t="shared" si="62"/>
        <v>-</v>
      </c>
      <c r="BO108" s="174" t="str">
        <f t="shared" si="62"/>
        <v>-</v>
      </c>
      <c r="BP108" s="174" t="str">
        <f t="shared" si="62"/>
        <v>-</v>
      </c>
      <c r="BQ108" s="174" t="str">
        <f t="shared" si="62"/>
        <v>-</v>
      </c>
      <c r="BR108" s="174" t="str">
        <f t="shared" si="62"/>
        <v>-</v>
      </c>
      <c r="BS108" s="174" t="str">
        <f t="shared" si="62"/>
        <v>-</v>
      </c>
      <c r="BT108" s="174" t="str">
        <f t="shared" si="62"/>
        <v>-</v>
      </c>
      <c r="BU108" s="173" t="str">
        <f t="shared" si="63"/>
        <v>-</v>
      </c>
      <c r="BV108" s="173" t="str">
        <f t="shared" si="64"/>
        <v>-</v>
      </c>
      <c r="BW108" s="173" t="str">
        <f t="shared" si="65"/>
        <v>-</v>
      </c>
      <c r="BX108" s="173" t="str">
        <f t="shared" si="65"/>
        <v>-</v>
      </c>
      <c r="BY108" s="173" t="str">
        <f t="shared" si="65"/>
        <v>-</v>
      </c>
      <c r="BZ108" s="173" t="str">
        <f t="shared" si="65"/>
        <v>-</v>
      </c>
      <c r="CA108" s="173" t="str">
        <f t="shared" si="65"/>
        <v>-</v>
      </c>
      <c r="CB108" s="173" t="str">
        <f t="shared" si="66"/>
        <v>-</v>
      </c>
      <c r="CC108" s="173" t="str">
        <f t="shared" si="67"/>
        <v>-</v>
      </c>
      <c r="CD108" s="173" t="str">
        <f t="shared" si="68"/>
        <v>-</v>
      </c>
      <c r="CE108" s="173" t="str">
        <f t="shared" si="69"/>
        <v>-</v>
      </c>
      <c r="CF108" s="173" t="str">
        <f t="shared" si="70"/>
        <v>-</v>
      </c>
      <c r="CG108" s="173" t="str">
        <f t="shared" si="71"/>
        <v>-</v>
      </c>
      <c r="CH108" s="173" t="str">
        <f t="shared" si="72"/>
        <v>-</v>
      </c>
      <c r="CI108" s="173" t="str">
        <f t="shared" si="73"/>
        <v>-</v>
      </c>
      <c r="CJ108" s="173" t="str">
        <f t="shared" si="74"/>
        <v>-</v>
      </c>
      <c r="CK108" s="173" t="str">
        <f t="shared" si="75"/>
        <v>-</v>
      </c>
      <c r="CL108" s="173" t="str">
        <f t="shared" si="76"/>
        <v>-</v>
      </c>
      <c r="CM108" s="173" t="str">
        <f t="shared" si="77"/>
        <v>-</v>
      </c>
      <c r="CN108" s="173" t="str">
        <f t="shared" si="78"/>
        <v>-</v>
      </c>
      <c r="CO108" s="173" t="str">
        <f t="shared" si="79"/>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8"/>
        <v>Fine BBB, Young ewes:Lamb, CFA:5.5yo, Wethers:Hgt</v>
      </c>
      <c r="C109" s="230">
        <f t="shared" si="36"/>
        <v>0</v>
      </c>
      <c r="D109" s="230" t="b">
        <f t="shared" si="37"/>
        <v>0</v>
      </c>
      <c r="E109" s="230">
        <f t="shared" si="39"/>
        <v>330</v>
      </c>
      <c r="F109" s="230">
        <f t="shared" si="40"/>
        <v>729</v>
      </c>
      <c r="G109" s="230"/>
      <c r="H109" s="230"/>
      <c r="I109" s="230"/>
      <c r="J109" s="230"/>
      <c r="K109" s="230">
        <f t="shared" si="41"/>
        <v>0</v>
      </c>
      <c r="L109" s="230">
        <f t="shared" si="42"/>
        <v>865</v>
      </c>
      <c r="M109" s="230">
        <f t="shared" si="43"/>
        <v>0</v>
      </c>
      <c r="N109" s="230"/>
      <c r="O109" s="230"/>
      <c r="P109" s="243">
        <f t="shared" si="80"/>
        <v>1</v>
      </c>
      <c r="Q109" s="244">
        <f>MOD(INT(($A109-5)/PRODUCT(S$96:$V$96)),Q$96)+1</f>
        <v>1</v>
      </c>
      <c r="R109" s="243">
        <f t="shared" si="81"/>
        <v>2</v>
      </c>
      <c r="S109" s="244">
        <f>MOD(INT(($A109-5)/PRODUCT(T$96:$V$96)),S$96)+1</f>
        <v>2</v>
      </c>
      <c r="T109" s="244">
        <f>MOD(INT(($A109-5)/PRODUCT(U$96:$V$96)),T$96)+1</f>
        <v>1</v>
      </c>
      <c r="U109" s="244">
        <f>MOD(INT(($A109-5)/PRODUCT(V$96:$V$96)),U$96)+1</f>
        <v>2</v>
      </c>
      <c r="X109" s="174" t="str">
        <f t="shared" si="44"/>
        <v>-</v>
      </c>
      <c r="Y109" s="174" t="str">
        <f t="shared" si="44"/>
        <v>-</v>
      </c>
      <c r="Z109" s="174" t="str">
        <f t="shared" si="44"/>
        <v>-</v>
      </c>
      <c r="AA109" s="174" t="str">
        <f t="shared" si="44"/>
        <v>-</v>
      </c>
      <c r="AB109" s="174" t="str">
        <f t="shared" si="44"/>
        <v>-</v>
      </c>
      <c r="AC109" s="174" t="str">
        <f t="shared" si="44"/>
        <v>-</v>
      </c>
      <c r="AD109" s="174" t="str">
        <f t="shared" si="44"/>
        <v>-</v>
      </c>
      <c r="AE109" s="174" t="str">
        <f t="shared" si="44"/>
        <v>-</v>
      </c>
      <c r="AF109" s="174" t="str">
        <f t="shared" si="44"/>
        <v>-</v>
      </c>
      <c r="AG109" s="174" t="str">
        <f t="shared" si="44"/>
        <v>-</v>
      </c>
      <c r="AH109" s="174" t="str">
        <f t="shared" si="44"/>
        <v>-</v>
      </c>
      <c r="AI109" s="174" t="str">
        <f t="shared" si="44"/>
        <v>-</v>
      </c>
      <c r="AJ109" s="174" t="str">
        <f t="shared" si="44"/>
        <v>-</v>
      </c>
      <c r="AK109" s="174" t="str">
        <f t="shared" si="44"/>
        <v>-</v>
      </c>
      <c r="AL109" s="173" t="str">
        <f t="shared" si="45"/>
        <v>-</v>
      </c>
      <c r="AM109" s="173" t="str">
        <f t="shared" si="46"/>
        <v>-</v>
      </c>
      <c r="AN109" s="173" t="str">
        <f t="shared" si="47"/>
        <v>-</v>
      </c>
      <c r="AO109" s="173" t="str">
        <f t="shared" si="47"/>
        <v>-</v>
      </c>
      <c r="AP109" s="173" t="str">
        <f t="shared" si="47"/>
        <v>-</v>
      </c>
      <c r="AQ109" s="173" t="str">
        <f t="shared" si="47"/>
        <v>-</v>
      </c>
      <c r="AR109" s="173" t="str">
        <f t="shared" si="47"/>
        <v>-</v>
      </c>
      <c r="AS109" s="173" t="str">
        <f t="shared" si="48"/>
        <v>-</v>
      </c>
      <c r="AT109" s="173" t="str">
        <f t="shared" si="49"/>
        <v>-</v>
      </c>
      <c r="AU109" s="173" t="str">
        <f t="shared" si="50"/>
        <v>-</v>
      </c>
      <c r="AV109" s="173" t="str">
        <f t="shared" si="51"/>
        <v>-</v>
      </c>
      <c r="AW109" s="173" t="str">
        <f t="shared" si="52"/>
        <v>-</v>
      </c>
      <c r="AX109" s="173" t="str">
        <f t="shared" si="53"/>
        <v>-</v>
      </c>
      <c r="AY109" s="173" t="str">
        <f t="shared" si="54"/>
        <v>-</v>
      </c>
      <c r="AZ109" s="173" t="str">
        <f t="shared" si="55"/>
        <v>-</v>
      </c>
      <c r="BA109" s="173" t="str">
        <f t="shared" si="56"/>
        <v>-</v>
      </c>
      <c r="BB109" s="173" t="str">
        <f t="shared" si="57"/>
        <v>-</v>
      </c>
      <c r="BC109" s="173" t="str">
        <f t="shared" si="58"/>
        <v>-</v>
      </c>
      <c r="BD109" s="173" t="str">
        <f t="shared" si="59"/>
        <v>-</v>
      </c>
      <c r="BE109" s="173" t="str">
        <f t="shared" si="60"/>
        <v>-</v>
      </c>
      <c r="BF109" s="173" t="str">
        <f t="shared" si="61"/>
        <v>-</v>
      </c>
      <c r="BG109" s="174" t="str">
        <f t="shared" si="62"/>
        <v>-</v>
      </c>
      <c r="BH109" s="174" t="str">
        <f t="shared" si="62"/>
        <v>-</v>
      </c>
      <c r="BI109" s="174" t="str">
        <f t="shared" si="62"/>
        <v>-</v>
      </c>
      <c r="BJ109" s="174" t="str">
        <f t="shared" si="62"/>
        <v>-</v>
      </c>
      <c r="BK109" s="174" t="str">
        <f t="shared" si="62"/>
        <v>-</v>
      </c>
      <c r="BL109" s="174" t="str">
        <f t="shared" si="62"/>
        <v>-</v>
      </c>
      <c r="BM109" s="174" t="str">
        <f t="shared" si="62"/>
        <v>-</v>
      </c>
      <c r="BN109" s="174" t="str">
        <f t="shared" si="62"/>
        <v>-</v>
      </c>
      <c r="BO109" s="174" t="str">
        <f t="shared" si="62"/>
        <v>-</v>
      </c>
      <c r="BP109" s="174" t="str">
        <f t="shared" si="62"/>
        <v>-</v>
      </c>
      <c r="BQ109" s="174" t="str">
        <f t="shared" si="62"/>
        <v>-</v>
      </c>
      <c r="BR109" s="174" t="str">
        <f t="shared" si="62"/>
        <v>-</v>
      </c>
      <c r="BS109" s="174" t="str">
        <f t="shared" si="62"/>
        <v>-</v>
      </c>
      <c r="BT109" s="174" t="str">
        <f t="shared" si="62"/>
        <v>-</v>
      </c>
      <c r="BU109" s="173" t="str">
        <f t="shared" si="63"/>
        <v>-</v>
      </c>
      <c r="BV109" s="173" t="str">
        <f t="shared" si="64"/>
        <v>-</v>
      </c>
      <c r="BW109" s="173" t="str">
        <f t="shared" si="65"/>
        <v>-</v>
      </c>
      <c r="BX109" s="173" t="str">
        <f t="shared" si="65"/>
        <v>-</v>
      </c>
      <c r="BY109" s="173" t="str">
        <f t="shared" si="65"/>
        <v>-</v>
      </c>
      <c r="BZ109" s="173" t="str">
        <f t="shared" si="65"/>
        <v>-</v>
      </c>
      <c r="CA109" s="173" t="str">
        <f t="shared" si="65"/>
        <v>-</v>
      </c>
      <c r="CB109" s="173" t="str">
        <f t="shared" si="66"/>
        <v>-</v>
      </c>
      <c r="CC109" s="173" t="str">
        <f t="shared" si="67"/>
        <v>-</v>
      </c>
      <c r="CD109" s="173" t="str">
        <f t="shared" si="68"/>
        <v>-</v>
      </c>
      <c r="CE109" s="173" t="str">
        <f t="shared" si="69"/>
        <v>-</v>
      </c>
      <c r="CF109" s="173" t="str">
        <f t="shared" si="70"/>
        <v>-</v>
      </c>
      <c r="CG109" s="173" t="str">
        <f t="shared" si="71"/>
        <v>-</v>
      </c>
      <c r="CH109" s="173" t="str">
        <f t="shared" si="72"/>
        <v>-</v>
      </c>
      <c r="CI109" s="173" t="str">
        <f t="shared" si="73"/>
        <v>-</v>
      </c>
      <c r="CJ109" s="173" t="str">
        <f t="shared" si="74"/>
        <v>-</v>
      </c>
      <c r="CK109" s="173" t="str">
        <f t="shared" si="75"/>
        <v>-</v>
      </c>
      <c r="CL109" s="173" t="str">
        <f t="shared" si="76"/>
        <v>-</v>
      </c>
      <c r="CM109" s="173" t="str">
        <f t="shared" si="77"/>
        <v>-</v>
      </c>
      <c r="CN109" s="173" t="str">
        <f t="shared" si="78"/>
        <v>-</v>
      </c>
      <c r="CO109" s="173" t="str">
        <f t="shared" si="79"/>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8"/>
        <v>Fine BBB, Young ewes:Hgt, CFA:6.5yo, Wethers:Hgt</v>
      </c>
      <c r="C110" s="230">
        <f t="shared" si="36"/>
        <v>0</v>
      </c>
      <c r="D110" s="230" t="b">
        <f t="shared" si="37"/>
        <v>0</v>
      </c>
      <c r="E110" s="230">
        <f t="shared" si="39"/>
        <v>330</v>
      </c>
      <c r="F110" s="230">
        <f t="shared" si="40"/>
        <v>729</v>
      </c>
      <c r="G110" s="230"/>
      <c r="H110" s="230"/>
      <c r="I110" s="230"/>
      <c r="J110" s="230"/>
      <c r="K110" s="230">
        <f t="shared" si="41"/>
        <v>500</v>
      </c>
      <c r="L110" s="230">
        <f t="shared" si="42"/>
        <v>450</v>
      </c>
      <c r="M110" s="230">
        <f t="shared" si="43"/>
        <v>1</v>
      </c>
      <c r="N110" s="230"/>
      <c r="O110" s="230"/>
      <c r="P110" s="243">
        <f t="shared" si="80"/>
        <v>1</v>
      </c>
      <c r="Q110" s="244">
        <f>MOD(INT(($A110-5)/PRODUCT(S$96:$V$96)),Q$96)+1</f>
        <v>1</v>
      </c>
      <c r="R110" s="243">
        <f t="shared" si="81"/>
        <v>2</v>
      </c>
      <c r="S110" s="244">
        <f>MOD(INT(($A110-5)/PRODUCT(T$96:$V$96)),S$96)+1</f>
        <v>2</v>
      </c>
      <c r="T110" s="244">
        <f>MOD(INT(($A110-5)/PRODUCT(U$96:$V$96)),T$96)+1</f>
        <v>2</v>
      </c>
      <c r="U110" s="244">
        <f>MOD(INT(($A110-5)/PRODUCT(V$96:$V$96)),U$96)+1</f>
        <v>1</v>
      </c>
      <c r="X110" s="174" t="str">
        <f t="shared" si="44"/>
        <v>-</v>
      </c>
      <c r="Y110" s="174" t="str">
        <f t="shared" si="44"/>
        <v>-</v>
      </c>
      <c r="Z110" s="174" t="str">
        <f t="shared" si="44"/>
        <v>-</v>
      </c>
      <c r="AA110" s="174" t="str">
        <f t="shared" si="44"/>
        <v>-</v>
      </c>
      <c r="AB110" s="174" t="str">
        <f t="shared" si="44"/>
        <v>-</v>
      </c>
      <c r="AC110" s="174" t="str">
        <f t="shared" si="44"/>
        <v>-</v>
      </c>
      <c r="AD110" s="174" t="str">
        <f t="shared" si="44"/>
        <v>-</v>
      </c>
      <c r="AE110" s="174" t="str">
        <f t="shared" si="44"/>
        <v>-</v>
      </c>
      <c r="AF110" s="174" t="str">
        <f t="shared" si="44"/>
        <v>-</v>
      </c>
      <c r="AG110" s="174" t="str">
        <f t="shared" si="44"/>
        <v>-</v>
      </c>
      <c r="AH110" s="174" t="str">
        <f t="shared" si="44"/>
        <v>-</v>
      </c>
      <c r="AI110" s="174" t="str">
        <f t="shared" si="44"/>
        <v>-</v>
      </c>
      <c r="AJ110" s="174" t="str">
        <f t="shared" si="44"/>
        <v>-</v>
      </c>
      <c r="AK110" s="174" t="str">
        <f t="shared" si="44"/>
        <v>-</v>
      </c>
      <c r="AL110" s="173" t="str">
        <f t="shared" si="45"/>
        <v>-</v>
      </c>
      <c r="AM110" s="173" t="str">
        <f t="shared" si="46"/>
        <v>-</v>
      </c>
      <c r="AN110" s="173" t="str">
        <f t="shared" si="47"/>
        <v>-</v>
      </c>
      <c r="AO110" s="173" t="str">
        <f t="shared" si="47"/>
        <v>-</v>
      </c>
      <c r="AP110" s="173" t="str">
        <f t="shared" si="47"/>
        <v>-</v>
      </c>
      <c r="AQ110" s="173" t="str">
        <f t="shared" si="47"/>
        <v>-</v>
      </c>
      <c r="AR110" s="173" t="str">
        <f t="shared" si="47"/>
        <v>-</v>
      </c>
      <c r="AS110" s="173" t="str">
        <f t="shared" si="48"/>
        <v>-</v>
      </c>
      <c r="AT110" s="173" t="str">
        <f t="shared" si="49"/>
        <v>-</v>
      </c>
      <c r="AU110" s="173" t="str">
        <f t="shared" si="50"/>
        <v>-</v>
      </c>
      <c r="AV110" s="173" t="str">
        <f t="shared" si="51"/>
        <v>-</v>
      </c>
      <c r="AW110" s="173" t="str">
        <f t="shared" si="52"/>
        <v>-</v>
      </c>
      <c r="AX110" s="173" t="str">
        <f t="shared" si="53"/>
        <v>-</v>
      </c>
      <c r="AY110" s="173" t="str">
        <f t="shared" si="54"/>
        <v>-</v>
      </c>
      <c r="AZ110" s="173" t="str">
        <f t="shared" si="55"/>
        <v>-</v>
      </c>
      <c r="BA110" s="173" t="str">
        <f t="shared" si="56"/>
        <v>-</v>
      </c>
      <c r="BB110" s="173" t="str">
        <f t="shared" si="57"/>
        <v>-</v>
      </c>
      <c r="BC110" s="173" t="str">
        <f t="shared" si="58"/>
        <v>-</v>
      </c>
      <c r="BD110" s="173" t="str">
        <f t="shared" si="59"/>
        <v>-</v>
      </c>
      <c r="BE110" s="173" t="str">
        <f t="shared" si="60"/>
        <v>-</v>
      </c>
      <c r="BF110" s="173" t="str">
        <f t="shared" si="61"/>
        <v>-</v>
      </c>
      <c r="BG110" s="174" t="str">
        <f t="shared" si="62"/>
        <v>-</v>
      </c>
      <c r="BH110" s="174" t="str">
        <f t="shared" si="62"/>
        <v>-</v>
      </c>
      <c r="BI110" s="174" t="str">
        <f t="shared" si="62"/>
        <v>-</v>
      </c>
      <c r="BJ110" s="174" t="str">
        <f t="shared" si="62"/>
        <v>-</v>
      </c>
      <c r="BK110" s="174" t="str">
        <f t="shared" si="62"/>
        <v>-</v>
      </c>
      <c r="BL110" s="174" t="str">
        <f t="shared" si="62"/>
        <v>-</v>
      </c>
      <c r="BM110" s="174" t="str">
        <f t="shared" si="62"/>
        <v>-</v>
      </c>
      <c r="BN110" s="174" t="str">
        <f t="shared" si="62"/>
        <v>-</v>
      </c>
      <c r="BO110" s="174" t="str">
        <f t="shared" si="62"/>
        <v>-</v>
      </c>
      <c r="BP110" s="174" t="str">
        <f t="shared" si="62"/>
        <v>-</v>
      </c>
      <c r="BQ110" s="174" t="str">
        <f t="shared" si="62"/>
        <v>-</v>
      </c>
      <c r="BR110" s="174" t="str">
        <f t="shared" si="62"/>
        <v>-</v>
      </c>
      <c r="BS110" s="174" t="str">
        <f t="shared" si="62"/>
        <v>-</v>
      </c>
      <c r="BT110" s="174" t="str">
        <f t="shared" si="62"/>
        <v>-</v>
      </c>
      <c r="BU110" s="173" t="str">
        <f t="shared" si="63"/>
        <v>-</v>
      </c>
      <c r="BV110" s="173" t="str">
        <f t="shared" si="64"/>
        <v>-</v>
      </c>
      <c r="BW110" s="173" t="str">
        <f t="shared" si="65"/>
        <v>-</v>
      </c>
      <c r="BX110" s="173" t="str">
        <f t="shared" si="65"/>
        <v>-</v>
      </c>
      <c r="BY110" s="173" t="str">
        <f t="shared" si="65"/>
        <v>-</v>
      </c>
      <c r="BZ110" s="173" t="str">
        <f t="shared" si="65"/>
        <v>-</v>
      </c>
      <c r="CA110" s="173" t="str">
        <f t="shared" si="65"/>
        <v>-</v>
      </c>
      <c r="CB110" s="173" t="str">
        <f t="shared" si="66"/>
        <v>-</v>
      </c>
      <c r="CC110" s="173" t="str">
        <f t="shared" si="67"/>
        <v>-</v>
      </c>
      <c r="CD110" s="173" t="str">
        <f t="shared" si="68"/>
        <v>-</v>
      </c>
      <c r="CE110" s="173" t="str">
        <f t="shared" si="69"/>
        <v>-</v>
      </c>
      <c r="CF110" s="173" t="str">
        <f t="shared" si="70"/>
        <v>-</v>
      </c>
      <c r="CG110" s="173" t="str">
        <f t="shared" si="71"/>
        <v>-</v>
      </c>
      <c r="CH110" s="173" t="str">
        <f t="shared" si="72"/>
        <v>-</v>
      </c>
      <c r="CI110" s="173" t="str">
        <f t="shared" si="73"/>
        <v>-</v>
      </c>
      <c r="CJ110" s="173" t="str">
        <f t="shared" si="74"/>
        <v>-</v>
      </c>
      <c r="CK110" s="173" t="str">
        <f t="shared" si="75"/>
        <v>-</v>
      </c>
      <c r="CL110" s="173" t="str">
        <f t="shared" si="76"/>
        <v>-</v>
      </c>
      <c r="CM110" s="173" t="str">
        <f t="shared" si="77"/>
        <v>-</v>
      </c>
      <c r="CN110" s="173" t="str">
        <f t="shared" si="78"/>
        <v>-</v>
      </c>
      <c r="CO110" s="173" t="str">
        <f t="shared" si="79"/>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8"/>
        <v>Fine BBB, Young ewes:Hgt, CFA:5.5yo, Wethers:Hgt</v>
      </c>
      <c r="C111" s="230">
        <f t="shared" si="36"/>
        <v>0</v>
      </c>
      <c r="D111" s="230" t="b">
        <f t="shared" si="37"/>
        <v>0</v>
      </c>
      <c r="E111" s="230">
        <f t="shared" si="39"/>
        <v>330</v>
      </c>
      <c r="F111" s="230">
        <f t="shared" si="40"/>
        <v>729</v>
      </c>
      <c r="G111" s="230"/>
      <c r="H111" s="230"/>
      <c r="I111" s="230"/>
      <c r="J111" s="230"/>
      <c r="K111" s="230">
        <f t="shared" si="41"/>
        <v>500</v>
      </c>
      <c r="L111" s="230">
        <f t="shared" si="42"/>
        <v>865</v>
      </c>
      <c r="M111" s="230">
        <f t="shared" si="43"/>
        <v>0</v>
      </c>
      <c r="N111" s="230"/>
      <c r="O111" s="230"/>
      <c r="P111" s="243">
        <f t="shared" si="80"/>
        <v>1</v>
      </c>
      <c r="Q111" s="244">
        <f>MOD(INT(($A111-5)/PRODUCT(S$96:$V$96)),Q$96)+1</f>
        <v>1</v>
      </c>
      <c r="R111" s="243">
        <f t="shared" si="81"/>
        <v>2</v>
      </c>
      <c r="S111" s="244">
        <f>MOD(INT(($A111-5)/PRODUCT(T$96:$V$96)),S$96)+1</f>
        <v>2</v>
      </c>
      <c r="T111" s="244">
        <f>MOD(INT(($A111-5)/PRODUCT(U$96:$V$96)),T$96)+1</f>
        <v>2</v>
      </c>
      <c r="U111" s="244">
        <f>MOD(INT(($A111-5)/PRODUCT(V$96:$V$96)),U$96)+1</f>
        <v>2</v>
      </c>
      <c r="X111" s="174" t="str">
        <f t="shared" si="44"/>
        <v>-</v>
      </c>
      <c r="Y111" s="174" t="str">
        <f t="shared" si="44"/>
        <v>-</v>
      </c>
      <c r="Z111" s="174" t="str">
        <f t="shared" si="44"/>
        <v>-</v>
      </c>
      <c r="AA111" s="174" t="str">
        <f t="shared" si="44"/>
        <v>-</v>
      </c>
      <c r="AB111" s="174" t="str">
        <f t="shared" si="44"/>
        <v>-</v>
      </c>
      <c r="AC111" s="174" t="str">
        <f t="shared" si="44"/>
        <v>-</v>
      </c>
      <c r="AD111" s="174" t="str">
        <f t="shared" si="44"/>
        <v>-</v>
      </c>
      <c r="AE111" s="174" t="str">
        <f t="shared" si="44"/>
        <v>-</v>
      </c>
      <c r="AF111" s="174" t="str">
        <f t="shared" si="44"/>
        <v>-</v>
      </c>
      <c r="AG111" s="174" t="str">
        <f t="shared" si="44"/>
        <v>-</v>
      </c>
      <c r="AH111" s="174" t="str">
        <f t="shared" si="44"/>
        <v>-</v>
      </c>
      <c r="AI111" s="174" t="str">
        <f t="shared" si="44"/>
        <v>-</v>
      </c>
      <c r="AJ111" s="174" t="str">
        <f t="shared" si="44"/>
        <v>-</v>
      </c>
      <c r="AK111" s="174" t="str">
        <f t="shared" si="44"/>
        <v>-</v>
      </c>
      <c r="AL111" s="173" t="str">
        <f t="shared" si="45"/>
        <v>-</v>
      </c>
      <c r="AM111" s="173" t="str">
        <f t="shared" si="46"/>
        <v>-</v>
      </c>
      <c r="AN111" s="173" t="str">
        <f t="shared" si="47"/>
        <v>-</v>
      </c>
      <c r="AO111" s="173" t="str">
        <f t="shared" si="47"/>
        <v>-</v>
      </c>
      <c r="AP111" s="173" t="str">
        <f t="shared" si="47"/>
        <v>-</v>
      </c>
      <c r="AQ111" s="173" t="str">
        <f t="shared" si="47"/>
        <v>-</v>
      </c>
      <c r="AR111" s="173" t="str">
        <f t="shared" si="47"/>
        <v>-</v>
      </c>
      <c r="AS111" s="173" t="str">
        <f t="shared" si="48"/>
        <v>-</v>
      </c>
      <c r="AT111" s="173" t="str">
        <f t="shared" si="49"/>
        <v>-</v>
      </c>
      <c r="AU111" s="173" t="str">
        <f t="shared" si="50"/>
        <v>-</v>
      </c>
      <c r="AV111" s="173" t="str">
        <f t="shared" si="51"/>
        <v>-</v>
      </c>
      <c r="AW111" s="173" t="str">
        <f t="shared" si="52"/>
        <v>-</v>
      </c>
      <c r="AX111" s="173" t="str">
        <f t="shared" si="53"/>
        <v>-</v>
      </c>
      <c r="AY111" s="173" t="str">
        <f t="shared" si="54"/>
        <v>-</v>
      </c>
      <c r="AZ111" s="173" t="str">
        <f t="shared" si="55"/>
        <v>-</v>
      </c>
      <c r="BA111" s="173" t="str">
        <f t="shared" si="56"/>
        <v>-</v>
      </c>
      <c r="BB111" s="173" t="str">
        <f t="shared" si="57"/>
        <v>-</v>
      </c>
      <c r="BC111" s="173" t="str">
        <f t="shared" si="58"/>
        <v>-</v>
      </c>
      <c r="BD111" s="173" t="str">
        <f t="shared" si="59"/>
        <v>-</v>
      </c>
      <c r="BE111" s="173" t="str">
        <f t="shared" si="60"/>
        <v>-</v>
      </c>
      <c r="BF111" s="173" t="str">
        <f t="shared" si="61"/>
        <v>-</v>
      </c>
      <c r="BG111" s="174" t="str">
        <f t="shared" si="62"/>
        <v>-</v>
      </c>
      <c r="BH111" s="174" t="str">
        <f t="shared" si="62"/>
        <v>-</v>
      </c>
      <c r="BI111" s="174" t="str">
        <f t="shared" si="62"/>
        <v>-</v>
      </c>
      <c r="BJ111" s="174" t="str">
        <f t="shared" si="62"/>
        <v>-</v>
      </c>
      <c r="BK111" s="174" t="str">
        <f t="shared" si="62"/>
        <v>-</v>
      </c>
      <c r="BL111" s="174" t="str">
        <f t="shared" si="62"/>
        <v>-</v>
      </c>
      <c r="BM111" s="174" t="str">
        <f t="shared" si="62"/>
        <v>-</v>
      </c>
      <c r="BN111" s="174" t="str">
        <f t="shared" si="62"/>
        <v>-</v>
      </c>
      <c r="BO111" s="174" t="str">
        <f t="shared" si="62"/>
        <v>-</v>
      </c>
      <c r="BP111" s="174" t="str">
        <f t="shared" si="62"/>
        <v>-</v>
      </c>
      <c r="BQ111" s="174" t="str">
        <f t="shared" si="62"/>
        <v>-</v>
      </c>
      <c r="BR111" s="174" t="str">
        <f t="shared" si="62"/>
        <v>-</v>
      </c>
      <c r="BS111" s="174" t="str">
        <f t="shared" si="62"/>
        <v>-</v>
      </c>
      <c r="BT111" s="174" t="str">
        <f t="shared" si="62"/>
        <v>-</v>
      </c>
      <c r="BU111" s="173" t="str">
        <f t="shared" si="63"/>
        <v>-</v>
      </c>
      <c r="BV111" s="173" t="str">
        <f t="shared" si="64"/>
        <v>-</v>
      </c>
      <c r="BW111" s="173" t="str">
        <f t="shared" si="65"/>
        <v>-</v>
      </c>
      <c r="BX111" s="173" t="str">
        <f t="shared" si="65"/>
        <v>-</v>
      </c>
      <c r="BY111" s="173" t="str">
        <f t="shared" si="65"/>
        <v>-</v>
      </c>
      <c r="BZ111" s="173" t="str">
        <f t="shared" si="65"/>
        <v>-</v>
      </c>
      <c r="CA111" s="173" t="str">
        <f t="shared" si="65"/>
        <v>-</v>
      </c>
      <c r="CB111" s="173" t="str">
        <f t="shared" si="66"/>
        <v>-</v>
      </c>
      <c r="CC111" s="173" t="str">
        <f t="shared" si="67"/>
        <v>-</v>
      </c>
      <c r="CD111" s="173" t="str">
        <f t="shared" si="68"/>
        <v>-</v>
      </c>
      <c r="CE111" s="173" t="str">
        <f t="shared" si="69"/>
        <v>-</v>
      </c>
      <c r="CF111" s="173" t="str">
        <f t="shared" si="70"/>
        <v>-</v>
      </c>
      <c r="CG111" s="173" t="str">
        <f t="shared" si="71"/>
        <v>-</v>
      </c>
      <c r="CH111" s="173" t="str">
        <f t="shared" si="72"/>
        <v>-</v>
      </c>
      <c r="CI111" s="173" t="str">
        <f t="shared" si="73"/>
        <v>-</v>
      </c>
      <c r="CJ111" s="173" t="str">
        <f t="shared" si="74"/>
        <v>-</v>
      </c>
      <c r="CK111" s="173" t="str">
        <f t="shared" si="75"/>
        <v>-</v>
      </c>
      <c r="CL111" s="173" t="str">
        <f t="shared" si="76"/>
        <v>-</v>
      </c>
      <c r="CM111" s="173" t="str">
        <f t="shared" si="77"/>
        <v>-</v>
      </c>
      <c r="CN111" s="173" t="str">
        <f t="shared" si="78"/>
        <v>-</v>
      </c>
      <c r="CO111" s="173" t="str">
        <f t="shared" si="79"/>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8"/>
        <v>Fine BBB, Young ewes:Lamb, CFA:6.5yo, Wethers:Older</v>
      </c>
      <c r="C112" s="230">
        <f t="shared" si="36"/>
        <v>0</v>
      </c>
      <c r="D112" s="230" t="b">
        <f t="shared" si="37"/>
        <v>0</v>
      </c>
      <c r="E112" s="230">
        <f t="shared" si="39"/>
        <v>730</v>
      </c>
      <c r="F112" s="230" t="str">
        <f t="shared" si="40"/>
        <v>-</v>
      </c>
      <c r="G112" s="230"/>
      <c r="H112" s="230"/>
      <c r="I112" s="230"/>
      <c r="J112" s="230"/>
      <c r="K112" s="230">
        <f t="shared" si="41"/>
        <v>0</v>
      </c>
      <c r="L112" s="230">
        <f t="shared" si="42"/>
        <v>450</v>
      </c>
      <c r="M112" s="230">
        <f t="shared" si="43"/>
        <v>1</v>
      </c>
      <c r="N112" s="230"/>
      <c r="O112" s="230"/>
      <c r="P112" s="243">
        <f t="shared" si="80"/>
        <v>1</v>
      </c>
      <c r="Q112" s="244">
        <f>MOD(INT(($A112-5)/PRODUCT(S$96:$V$96)),Q$96)+1</f>
        <v>1</v>
      </c>
      <c r="R112" s="243">
        <f t="shared" si="81"/>
        <v>3</v>
      </c>
      <c r="S112" s="244">
        <f>MOD(INT(($A112-5)/PRODUCT(T$96:$V$96)),S$96)+1</f>
        <v>3</v>
      </c>
      <c r="T112" s="244">
        <f>MOD(INT(($A112-5)/PRODUCT(U$96:$V$96)),T$96)+1</f>
        <v>1</v>
      </c>
      <c r="U112" s="244">
        <f>MOD(INT(($A112-5)/PRODUCT(V$96:$V$96)),U$96)+1</f>
        <v>1</v>
      </c>
      <c r="X112" s="174" t="str">
        <f t="shared" si="44"/>
        <v>-</v>
      </c>
      <c r="Y112" s="174" t="str">
        <f t="shared" si="44"/>
        <v>-</v>
      </c>
      <c r="Z112" s="174" t="str">
        <f t="shared" si="44"/>
        <v>-</v>
      </c>
      <c r="AA112" s="174" t="str">
        <f t="shared" si="44"/>
        <v>-</v>
      </c>
      <c r="AB112" s="174" t="str">
        <f t="shared" si="44"/>
        <v>-</v>
      </c>
      <c r="AC112" s="174" t="str">
        <f t="shared" si="44"/>
        <v>-</v>
      </c>
      <c r="AD112" s="174" t="str">
        <f t="shared" si="44"/>
        <v>-</v>
      </c>
      <c r="AE112" s="174" t="str">
        <f t="shared" si="44"/>
        <v>-</v>
      </c>
      <c r="AF112" s="174" t="str">
        <f t="shared" si="44"/>
        <v>-</v>
      </c>
      <c r="AG112" s="174" t="str">
        <f t="shared" si="44"/>
        <v>-</v>
      </c>
      <c r="AH112" s="174" t="str">
        <f t="shared" si="44"/>
        <v>-</v>
      </c>
      <c r="AI112" s="174" t="str">
        <f t="shared" si="44"/>
        <v>-</v>
      </c>
      <c r="AJ112" s="174" t="str">
        <f t="shared" si="44"/>
        <v>-</v>
      </c>
      <c r="AK112" s="174" t="str">
        <f t="shared" si="44"/>
        <v>-</v>
      </c>
      <c r="AL112" s="173" t="str">
        <f t="shared" si="45"/>
        <v>-</v>
      </c>
      <c r="AM112" s="173" t="str">
        <f t="shared" si="46"/>
        <v>-</v>
      </c>
      <c r="AN112" s="173" t="str">
        <f t="shared" si="47"/>
        <v>-</v>
      </c>
      <c r="AO112" s="173" t="str">
        <f t="shared" si="47"/>
        <v>-</v>
      </c>
      <c r="AP112" s="173" t="str">
        <f t="shared" si="47"/>
        <v>-</v>
      </c>
      <c r="AQ112" s="173" t="str">
        <f t="shared" si="47"/>
        <v>-</v>
      </c>
      <c r="AR112" s="173" t="str">
        <f t="shared" si="47"/>
        <v>-</v>
      </c>
      <c r="AS112" s="173" t="str">
        <f t="shared" si="48"/>
        <v>-</v>
      </c>
      <c r="AT112" s="173" t="str">
        <f t="shared" si="49"/>
        <v>-</v>
      </c>
      <c r="AU112" s="173" t="str">
        <f t="shared" si="50"/>
        <v>-</v>
      </c>
      <c r="AV112" s="173" t="str">
        <f t="shared" si="51"/>
        <v>-</v>
      </c>
      <c r="AW112" s="173" t="str">
        <f t="shared" si="52"/>
        <v>-</v>
      </c>
      <c r="AX112" s="173" t="str">
        <f t="shared" si="53"/>
        <v>-</v>
      </c>
      <c r="AY112" s="173" t="str">
        <f t="shared" si="54"/>
        <v>-</v>
      </c>
      <c r="AZ112" s="173" t="str">
        <f t="shared" si="55"/>
        <v>-</v>
      </c>
      <c r="BA112" s="173" t="str">
        <f t="shared" si="56"/>
        <v>-</v>
      </c>
      <c r="BB112" s="173" t="str">
        <f t="shared" si="57"/>
        <v>-</v>
      </c>
      <c r="BC112" s="173" t="str">
        <f t="shared" si="58"/>
        <v>-</v>
      </c>
      <c r="BD112" s="173" t="str">
        <f t="shared" si="59"/>
        <v>-</v>
      </c>
      <c r="BE112" s="173" t="str">
        <f t="shared" si="60"/>
        <v>-</v>
      </c>
      <c r="BF112" s="173" t="str">
        <f t="shared" si="61"/>
        <v>-</v>
      </c>
      <c r="BG112" s="174" t="str">
        <f t="shared" si="62"/>
        <v>-</v>
      </c>
      <c r="BH112" s="174" t="str">
        <f t="shared" si="62"/>
        <v>-</v>
      </c>
      <c r="BI112" s="174" t="str">
        <f t="shared" si="62"/>
        <v>-</v>
      </c>
      <c r="BJ112" s="174" t="str">
        <f t="shared" si="62"/>
        <v>-</v>
      </c>
      <c r="BK112" s="174" t="str">
        <f t="shared" si="62"/>
        <v>-</v>
      </c>
      <c r="BL112" s="174" t="str">
        <f t="shared" si="62"/>
        <v>-</v>
      </c>
      <c r="BM112" s="174" t="str">
        <f t="shared" si="62"/>
        <v>-</v>
      </c>
      <c r="BN112" s="174" t="str">
        <f t="shared" si="62"/>
        <v>-</v>
      </c>
      <c r="BO112" s="174" t="str">
        <f t="shared" si="62"/>
        <v>-</v>
      </c>
      <c r="BP112" s="174" t="str">
        <f t="shared" si="62"/>
        <v>-</v>
      </c>
      <c r="BQ112" s="174" t="str">
        <f t="shared" si="62"/>
        <v>-</v>
      </c>
      <c r="BR112" s="174" t="str">
        <f t="shared" si="62"/>
        <v>-</v>
      </c>
      <c r="BS112" s="174" t="str">
        <f t="shared" si="62"/>
        <v>-</v>
      </c>
      <c r="BT112" s="174" t="str">
        <f t="shared" si="62"/>
        <v>-</v>
      </c>
      <c r="BU112" s="173" t="str">
        <f t="shared" si="63"/>
        <v>-</v>
      </c>
      <c r="BV112" s="173" t="str">
        <f t="shared" si="64"/>
        <v>-</v>
      </c>
      <c r="BW112" s="173" t="str">
        <f t="shared" si="65"/>
        <v>-</v>
      </c>
      <c r="BX112" s="173" t="str">
        <f t="shared" si="65"/>
        <v>-</v>
      </c>
      <c r="BY112" s="173" t="str">
        <f t="shared" si="65"/>
        <v>-</v>
      </c>
      <c r="BZ112" s="173" t="str">
        <f t="shared" si="65"/>
        <v>-</v>
      </c>
      <c r="CA112" s="173" t="str">
        <f t="shared" si="65"/>
        <v>-</v>
      </c>
      <c r="CB112" s="173" t="str">
        <f t="shared" si="66"/>
        <v>-</v>
      </c>
      <c r="CC112" s="173" t="str">
        <f t="shared" si="67"/>
        <v>-</v>
      </c>
      <c r="CD112" s="173" t="str">
        <f t="shared" si="68"/>
        <v>-</v>
      </c>
      <c r="CE112" s="173" t="str">
        <f t="shared" si="69"/>
        <v>-</v>
      </c>
      <c r="CF112" s="173" t="str">
        <f t="shared" si="70"/>
        <v>-</v>
      </c>
      <c r="CG112" s="173" t="str">
        <f t="shared" si="71"/>
        <v>-</v>
      </c>
      <c r="CH112" s="173" t="str">
        <f t="shared" si="72"/>
        <v>-</v>
      </c>
      <c r="CI112" s="173" t="str">
        <f t="shared" si="73"/>
        <v>-</v>
      </c>
      <c r="CJ112" s="173" t="str">
        <f t="shared" si="74"/>
        <v>-</v>
      </c>
      <c r="CK112" s="173" t="str">
        <f t="shared" si="75"/>
        <v>-</v>
      </c>
      <c r="CL112" s="173" t="str">
        <f t="shared" si="76"/>
        <v>-</v>
      </c>
      <c r="CM112" s="173" t="str">
        <f t="shared" si="77"/>
        <v>-</v>
      </c>
      <c r="CN112" s="173" t="str">
        <f t="shared" si="78"/>
        <v>-</v>
      </c>
      <c r="CO112" s="173" t="str">
        <f t="shared" si="79"/>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8"/>
        <v>Fine BBB, Young ewes:Lamb, CFA:5.5yo, Wethers:Older</v>
      </c>
      <c r="C113" s="230">
        <f t="shared" si="36"/>
        <v>0</v>
      </c>
      <c r="D113" s="230" t="b">
        <f t="shared" si="37"/>
        <v>0</v>
      </c>
      <c r="E113" s="230">
        <f t="shared" si="39"/>
        <v>730</v>
      </c>
      <c r="F113" s="230" t="str">
        <f t="shared" si="40"/>
        <v>-</v>
      </c>
      <c r="G113" s="230"/>
      <c r="H113" s="230"/>
      <c r="I113" s="230"/>
      <c r="J113" s="230"/>
      <c r="K113" s="230">
        <f t="shared" si="41"/>
        <v>0</v>
      </c>
      <c r="L113" s="230">
        <f t="shared" si="42"/>
        <v>865</v>
      </c>
      <c r="M113" s="230">
        <f t="shared" si="43"/>
        <v>0</v>
      </c>
      <c r="N113" s="230"/>
      <c r="O113" s="230"/>
      <c r="P113" s="243">
        <f t="shared" si="80"/>
        <v>1</v>
      </c>
      <c r="Q113" s="244">
        <f>MOD(INT(($A113-5)/PRODUCT(S$96:$V$96)),Q$96)+1</f>
        <v>1</v>
      </c>
      <c r="R113" s="243">
        <f t="shared" si="81"/>
        <v>3</v>
      </c>
      <c r="S113" s="244">
        <f>MOD(INT(($A113-5)/PRODUCT(T$96:$V$96)),S$96)+1</f>
        <v>3</v>
      </c>
      <c r="T113" s="244">
        <f>MOD(INT(($A113-5)/PRODUCT(U$96:$V$96)),T$96)+1</f>
        <v>1</v>
      </c>
      <c r="U113" s="244">
        <f>MOD(INT(($A113-5)/PRODUCT(V$96:$V$96)),U$96)+1</f>
        <v>2</v>
      </c>
      <c r="X113" s="174" t="str">
        <f t="shared" si="44"/>
        <v>-</v>
      </c>
      <c r="Y113" s="174" t="str">
        <f t="shared" si="44"/>
        <v>-</v>
      </c>
      <c r="Z113" s="174" t="str">
        <f t="shared" si="44"/>
        <v>-</v>
      </c>
      <c r="AA113" s="174" t="str">
        <f t="shared" si="44"/>
        <v>-</v>
      </c>
      <c r="AB113" s="174" t="str">
        <f t="shared" si="44"/>
        <v>-</v>
      </c>
      <c r="AC113" s="174" t="str">
        <f t="shared" si="44"/>
        <v>-</v>
      </c>
      <c r="AD113" s="174" t="str">
        <f t="shared" si="44"/>
        <v>-</v>
      </c>
      <c r="AE113" s="174" t="str">
        <f t="shared" si="44"/>
        <v>-</v>
      </c>
      <c r="AF113" s="174" t="str">
        <f t="shared" si="44"/>
        <v>-</v>
      </c>
      <c r="AG113" s="174" t="str">
        <f t="shared" si="44"/>
        <v>-</v>
      </c>
      <c r="AH113" s="174" t="str">
        <f t="shared" si="44"/>
        <v>-</v>
      </c>
      <c r="AI113" s="174" t="str">
        <f t="shared" si="44"/>
        <v>-</v>
      </c>
      <c r="AJ113" s="174" t="str">
        <f t="shared" si="44"/>
        <v>-</v>
      </c>
      <c r="AK113" s="174" t="str">
        <f t="shared" si="44"/>
        <v>-</v>
      </c>
      <c r="AL113" s="173" t="str">
        <f t="shared" si="45"/>
        <v>-</v>
      </c>
      <c r="AM113" s="173" t="str">
        <f t="shared" si="46"/>
        <v>-</v>
      </c>
      <c r="AN113" s="173" t="str">
        <f t="shared" si="47"/>
        <v>-</v>
      </c>
      <c r="AO113" s="173" t="str">
        <f t="shared" si="47"/>
        <v>-</v>
      </c>
      <c r="AP113" s="173" t="str">
        <f t="shared" si="47"/>
        <v>-</v>
      </c>
      <c r="AQ113" s="173" t="str">
        <f t="shared" si="47"/>
        <v>-</v>
      </c>
      <c r="AR113" s="173" t="str">
        <f t="shared" si="47"/>
        <v>-</v>
      </c>
      <c r="AS113" s="173" t="str">
        <f t="shared" si="48"/>
        <v>-</v>
      </c>
      <c r="AT113" s="173" t="str">
        <f t="shared" si="49"/>
        <v>-</v>
      </c>
      <c r="AU113" s="173" t="str">
        <f t="shared" si="50"/>
        <v>-</v>
      </c>
      <c r="AV113" s="173" t="str">
        <f t="shared" si="51"/>
        <v>-</v>
      </c>
      <c r="AW113" s="173" t="str">
        <f t="shared" si="52"/>
        <v>-</v>
      </c>
      <c r="AX113" s="173" t="str">
        <f t="shared" si="53"/>
        <v>-</v>
      </c>
      <c r="AY113" s="173" t="str">
        <f t="shared" si="54"/>
        <v>-</v>
      </c>
      <c r="AZ113" s="173" t="str">
        <f t="shared" si="55"/>
        <v>-</v>
      </c>
      <c r="BA113" s="173" t="str">
        <f t="shared" si="56"/>
        <v>-</v>
      </c>
      <c r="BB113" s="173" t="str">
        <f t="shared" si="57"/>
        <v>-</v>
      </c>
      <c r="BC113" s="173" t="str">
        <f t="shared" si="58"/>
        <v>-</v>
      </c>
      <c r="BD113" s="173" t="str">
        <f t="shared" si="59"/>
        <v>-</v>
      </c>
      <c r="BE113" s="173" t="str">
        <f t="shared" si="60"/>
        <v>-</v>
      </c>
      <c r="BF113" s="173" t="str">
        <f t="shared" si="61"/>
        <v>-</v>
      </c>
      <c r="BG113" s="174" t="str">
        <f t="shared" si="62"/>
        <v>-</v>
      </c>
      <c r="BH113" s="174" t="str">
        <f t="shared" si="62"/>
        <v>-</v>
      </c>
      <c r="BI113" s="174" t="str">
        <f t="shared" si="62"/>
        <v>-</v>
      </c>
      <c r="BJ113" s="174" t="str">
        <f t="shared" si="62"/>
        <v>-</v>
      </c>
      <c r="BK113" s="174" t="str">
        <f t="shared" si="62"/>
        <v>-</v>
      </c>
      <c r="BL113" s="174" t="str">
        <f t="shared" si="62"/>
        <v>-</v>
      </c>
      <c r="BM113" s="174" t="str">
        <f t="shared" si="62"/>
        <v>-</v>
      </c>
      <c r="BN113" s="174" t="str">
        <f t="shared" si="62"/>
        <v>-</v>
      </c>
      <c r="BO113" s="174" t="str">
        <f t="shared" si="62"/>
        <v>-</v>
      </c>
      <c r="BP113" s="174" t="str">
        <f t="shared" si="62"/>
        <v>-</v>
      </c>
      <c r="BQ113" s="174" t="str">
        <f t="shared" si="62"/>
        <v>-</v>
      </c>
      <c r="BR113" s="174" t="str">
        <f t="shared" si="62"/>
        <v>-</v>
      </c>
      <c r="BS113" s="174" t="str">
        <f t="shared" si="62"/>
        <v>-</v>
      </c>
      <c r="BT113" s="174" t="str">
        <f t="shared" si="62"/>
        <v>-</v>
      </c>
      <c r="BU113" s="173" t="str">
        <f t="shared" si="63"/>
        <v>-</v>
      </c>
      <c r="BV113" s="173" t="str">
        <f t="shared" si="64"/>
        <v>-</v>
      </c>
      <c r="BW113" s="173" t="str">
        <f t="shared" si="65"/>
        <v>-</v>
      </c>
      <c r="BX113" s="173" t="str">
        <f t="shared" si="65"/>
        <v>-</v>
      </c>
      <c r="BY113" s="173" t="str">
        <f t="shared" si="65"/>
        <v>-</v>
      </c>
      <c r="BZ113" s="173" t="str">
        <f t="shared" si="65"/>
        <v>-</v>
      </c>
      <c r="CA113" s="173" t="str">
        <f t="shared" si="65"/>
        <v>-</v>
      </c>
      <c r="CB113" s="173" t="str">
        <f t="shared" si="66"/>
        <v>-</v>
      </c>
      <c r="CC113" s="173" t="str">
        <f t="shared" si="67"/>
        <v>-</v>
      </c>
      <c r="CD113" s="173" t="str">
        <f t="shared" si="68"/>
        <v>-</v>
      </c>
      <c r="CE113" s="173" t="str">
        <f t="shared" si="69"/>
        <v>-</v>
      </c>
      <c r="CF113" s="173" t="str">
        <f t="shared" si="70"/>
        <v>-</v>
      </c>
      <c r="CG113" s="173" t="str">
        <f t="shared" si="71"/>
        <v>-</v>
      </c>
      <c r="CH113" s="173" t="str">
        <f t="shared" si="72"/>
        <v>-</v>
      </c>
      <c r="CI113" s="173" t="str">
        <f t="shared" si="73"/>
        <v>-</v>
      </c>
      <c r="CJ113" s="173" t="str">
        <f t="shared" si="74"/>
        <v>-</v>
      </c>
      <c r="CK113" s="173" t="str">
        <f t="shared" si="75"/>
        <v>-</v>
      </c>
      <c r="CL113" s="173" t="str">
        <f t="shared" si="76"/>
        <v>-</v>
      </c>
      <c r="CM113" s="173" t="str">
        <f t="shared" si="77"/>
        <v>-</v>
      </c>
      <c r="CN113" s="173" t="str">
        <f t="shared" si="78"/>
        <v>-</v>
      </c>
      <c r="CO113" s="173" t="str">
        <f t="shared" si="79"/>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8"/>
        <v>Fine BBB, Young ewes:Hgt, CFA:6.5yo, Wethers:Older</v>
      </c>
      <c r="C114" s="230">
        <f t="shared" si="36"/>
        <v>0</v>
      </c>
      <c r="D114" s="230" t="b">
        <f t="shared" si="37"/>
        <v>0</v>
      </c>
      <c r="E114" s="230">
        <f t="shared" si="39"/>
        <v>730</v>
      </c>
      <c r="F114" s="230" t="str">
        <f t="shared" si="40"/>
        <v>-</v>
      </c>
      <c r="G114" s="230"/>
      <c r="H114" s="230"/>
      <c r="I114" s="230"/>
      <c r="J114" s="230"/>
      <c r="K114" s="230">
        <f t="shared" si="41"/>
        <v>500</v>
      </c>
      <c r="L114" s="230">
        <f t="shared" si="42"/>
        <v>450</v>
      </c>
      <c r="M114" s="230">
        <f t="shared" si="43"/>
        <v>1</v>
      </c>
      <c r="N114" s="230"/>
      <c r="O114" s="230"/>
      <c r="P114" s="243">
        <f t="shared" si="80"/>
        <v>1</v>
      </c>
      <c r="Q114" s="244">
        <f>MOD(INT(($A114-5)/PRODUCT(S$96:$V$96)),Q$96)+1</f>
        <v>1</v>
      </c>
      <c r="R114" s="243">
        <f t="shared" si="81"/>
        <v>3</v>
      </c>
      <c r="S114" s="244">
        <f>MOD(INT(($A114-5)/PRODUCT(T$96:$V$96)),S$96)+1</f>
        <v>3</v>
      </c>
      <c r="T114" s="244">
        <f>MOD(INT(($A114-5)/PRODUCT(U$96:$V$96)),T$96)+1</f>
        <v>2</v>
      </c>
      <c r="U114" s="244">
        <f>MOD(INT(($A114-5)/PRODUCT(V$96:$V$96)),U$96)+1</f>
        <v>1</v>
      </c>
      <c r="X114" s="174" t="str">
        <f t="shared" ref="X114:AK123" si="82">INDEX($CQ114:$FV114,1,X$99+(d.Region-1)*28)</f>
        <v>-</v>
      </c>
      <c r="Y114" s="174" t="str">
        <f t="shared" si="82"/>
        <v>-</v>
      </c>
      <c r="Z114" s="174" t="str">
        <f t="shared" si="82"/>
        <v>-</v>
      </c>
      <c r="AA114" s="174" t="str">
        <f t="shared" si="82"/>
        <v>-</v>
      </c>
      <c r="AB114" s="174" t="str">
        <f t="shared" si="82"/>
        <v>-</v>
      </c>
      <c r="AC114" s="174" t="str">
        <f t="shared" si="82"/>
        <v>-</v>
      </c>
      <c r="AD114" s="174" t="str">
        <f t="shared" si="82"/>
        <v>-</v>
      </c>
      <c r="AE114" s="174" t="str">
        <f t="shared" si="82"/>
        <v>-</v>
      </c>
      <c r="AF114" s="174" t="str">
        <f t="shared" si="82"/>
        <v>-</v>
      </c>
      <c r="AG114" s="174" t="str">
        <f t="shared" si="82"/>
        <v>-</v>
      </c>
      <c r="AH114" s="174" t="str">
        <f t="shared" si="82"/>
        <v>-</v>
      </c>
      <c r="AI114" s="174" t="str">
        <f t="shared" si="82"/>
        <v>-</v>
      </c>
      <c r="AJ114" s="174" t="str">
        <f t="shared" si="82"/>
        <v>-</v>
      </c>
      <c r="AK114" s="174" t="str">
        <f t="shared" si="82"/>
        <v>-</v>
      </c>
      <c r="AL114" s="173" t="str">
        <f t="shared" si="45"/>
        <v>-</v>
      </c>
      <c r="AM114" s="173" t="str">
        <f t="shared" si="46"/>
        <v>-</v>
      </c>
      <c r="AN114" s="173" t="str">
        <f t="shared" si="47"/>
        <v>-</v>
      </c>
      <c r="AO114" s="173" t="str">
        <f t="shared" si="47"/>
        <v>-</v>
      </c>
      <c r="AP114" s="173" t="str">
        <f t="shared" si="47"/>
        <v>-</v>
      </c>
      <c r="AQ114" s="173" t="str">
        <f t="shared" si="47"/>
        <v>-</v>
      </c>
      <c r="AR114" s="173" t="str">
        <f t="shared" si="47"/>
        <v>-</v>
      </c>
      <c r="AS114" s="173" t="str">
        <f t="shared" si="48"/>
        <v>-</v>
      </c>
      <c r="AT114" s="173" t="str">
        <f t="shared" si="49"/>
        <v>-</v>
      </c>
      <c r="AU114" s="173" t="str">
        <f t="shared" si="50"/>
        <v>-</v>
      </c>
      <c r="AV114" s="173" t="str">
        <f t="shared" si="51"/>
        <v>-</v>
      </c>
      <c r="AW114" s="173" t="str">
        <f t="shared" si="52"/>
        <v>-</v>
      </c>
      <c r="AX114" s="173" t="str">
        <f t="shared" si="53"/>
        <v>-</v>
      </c>
      <c r="AY114" s="173" t="str">
        <f t="shared" si="54"/>
        <v>-</v>
      </c>
      <c r="AZ114" s="173" t="str">
        <f t="shared" si="55"/>
        <v>-</v>
      </c>
      <c r="BA114" s="173" t="str">
        <f t="shared" si="56"/>
        <v>-</v>
      </c>
      <c r="BB114" s="173" t="str">
        <f t="shared" si="57"/>
        <v>-</v>
      </c>
      <c r="BC114" s="173" t="str">
        <f t="shared" si="58"/>
        <v>-</v>
      </c>
      <c r="BD114" s="173" t="str">
        <f t="shared" si="59"/>
        <v>-</v>
      </c>
      <c r="BE114" s="173" t="str">
        <f t="shared" si="60"/>
        <v>-</v>
      </c>
      <c r="BF114" s="173" t="str">
        <f t="shared" si="61"/>
        <v>-</v>
      </c>
      <c r="BG114" s="174" t="str">
        <f t="shared" ref="BG114:BT123" si="83">INDEX($CQ114:$FV114,1,BG$99+(d.Region-1)*28)</f>
        <v>-</v>
      </c>
      <c r="BH114" s="174" t="str">
        <f t="shared" si="83"/>
        <v>-</v>
      </c>
      <c r="BI114" s="174" t="str">
        <f t="shared" si="83"/>
        <v>-</v>
      </c>
      <c r="BJ114" s="174" t="str">
        <f t="shared" si="83"/>
        <v>-</v>
      </c>
      <c r="BK114" s="174" t="str">
        <f t="shared" si="83"/>
        <v>-</v>
      </c>
      <c r="BL114" s="174" t="str">
        <f t="shared" si="83"/>
        <v>-</v>
      </c>
      <c r="BM114" s="174" t="str">
        <f t="shared" si="83"/>
        <v>-</v>
      </c>
      <c r="BN114" s="174" t="str">
        <f t="shared" si="83"/>
        <v>-</v>
      </c>
      <c r="BO114" s="174" t="str">
        <f t="shared" si="83"/>
        <v>-</v>
      </c>
      <c r="BP114" s="174" t="str">
        <f t="shared" si="83"/>
        <v>-</v>
      </c>
      <c r="BQ114" s="174" t="str">
        <f t="shared" si="83"/>
        <v>-</v>
      </c>
      <c r="BR114" s="174" t="str">
        <f t="shared" si="83"/>
        <v>-</v>
      </c>
      <c r="BS114" s="174" t="str">
        <f t="shared" si="83"/>
        <v>-</v>
      </c>
      <c r="BT114" s="174" t="str">
        <f t="shared" si="83"/>
        <v>-</v>
      </c>
      <c r="BU114" s="173" t="str">
        <f t="shared" si="63"/>
        <v>-</v>
      </c>
      <c r="BV114" s="173" t="str">
        <f t="shared" si="64"/>
        <v>-</v>
      </c>
      <c r="BW114" s="173" t="str">
        <f t="shared" si="65"/>
        <v>-</v>
      </c>
      <c r="BX114" s="173" t="str">
        <f t="shared" si="65"/>
        <v>-</v>
      </c>
      <c r="BY114" s="173" t="str">
        <f t="shared" si="65"/>
        <v>-</v>
      </c>
      <c r="BZ114" s="173" t="str">
        <f t="shared" si="65"/>
        <v>-</v>
      </c>
      <c r="CA114" s="173" t="str">
        <f t="shared" si="65"/>
        <v>-</v>
      </c>
      <c r="CB114" s="173" t="str">
        <f t="shared" si="66"/>
        <v>-</v>
      </c>
      <c r="CC114" s="173" t="str">
        <f t="shared" si="67"/>
        <v>-</v>
      </c>
      <c r="CD114" s="173" t="str">
        <f t="shared" si="68"/>
        <v>-</v>
      </c>
      <c r="CE114" s="173" t="str">
        <f t="shared" si="69"/>
        <v>-</v>
      </c>
      <c r="CF114" s="173" t="str">
        <f t="shared" si="70"/>
        <v>-</v>
      </c>
      <c r="CG114" s="173" t="str">
        <f t="shared" si="71"/>
        <v>-</v>
      </c>
      <c r="CH114" s="173" t="str">
        <f t="shared" si="72"/>
        <v>-</v>
      </c>
      <c r="CI114" s="173" t="str">
        <f t="shared" si="73"/>
        <v>-</v>
      </c>
      <c r="CJ114" s="173" t="str">
        <f t="shared" si="74"/>
        <v>-</v>
      </c>
      <c r="CK114" s="173" t="str">
        <f t="shared" si="75"/>
        <v>-</v>
      </c>
      <c r="CL114" s="173" t="str">
        <f t="shared" si="76"/>
        <v>-</v>
      </c>
      <c r="CM114" s="173" t="str">
        <f t="shared" si="77"/>
        <v>-</v>
      </c>
      <c r="CN114" s="173" t="str">
        <f t="shared" si="78"/>
        <v>-</v>
      </c>
      <c r="CO114" s="173" t="str">
        <f t="shared" si="79"/>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8"/>
        <v>Fine BBB, Young ewes:Hgt, CFA:5.5yo, Wethers:Older</v>
      </c>
      <c r="C115" s="230">
        <f t="shared" si="36"/>
        <v>0</v>
      </c>
      <c r="D115" s="230" t="b">
        <f t="shared" si="37"/>
        <v>0</v>
      </c>
      <c r="E115" s="230">
        <f t="shared" si="39"/>
        <v>730</v>
      </c>
      <c r="F115" s="230" t="str">
        <f t="shared" si="40"/>
        <v>-</v>
      </c>
      <c r="G115" s="230"/>
      <c r="H115" s="230"/>
      <c r="I115" s="230"/>
      <c r="J115" s="230"/>
      <c r="K115" s="230">
        <f t="shared" si="41"/>
        <v>500</v>
      </c>
      <c r="L115" s="230">
        <f t="shared" si="42"/>
        <v>865</v>
      </c>
      <c r="M115" s="230">
        <f t="shared" si="43"/>
        <v>0</v>
      </c>
      <c r="N115" s="230"/>
      <c r="O115" s="230"/>
      <c r="P115" s="243">
        <f t="shared" si="80"/>
        <v>1</v>
      </c>
      <c r="Q115" s="244">
        <f>MOD(INT(($A115-5)/PRODUCT(S$96:$V$96)),Q$96)+1</f>
        <v>1</v>
      </c>
      <c r="R115" s="243">
        <f t="shared" si="81"/>
        <v>3</v>
      </c>
      <c r="S115" s="244">
        <f>MOD(INT(($A115-5)/PRODUCT(T$96:$V$96)),S$96)+1</f>
        <v>3</v>
      </c>
      <c r="T115" s="244">
        <f>MOD(INT(($A115-5)/PRODUCT(U$96:$V$96)),T$96)+1</f>
        <v>2</v>
      </c>
      <c r="U115" s="244">
        <f>MOD(INT(($A115-5)/PRODUCT(V$96:$V$96)),U$96)+1</f>
        <v>2</v>
      </c>
      <c r="X115" s="174" t="str">
        <f t="shared" si="82"/>
        <v>-</v>
      </c>
      <c r="Y115" s="174" t="str">
        <f t="shared" si="82"/>
        <v>-</v>
      </c>
      <c r="Z115" s="174" t="str">
        <f t="shared" si="82"/>
        <v>-</v>
      </c>
      <c r="AA115" s="174" t="str">
        <f t="shared" si="82"/>
        <v>-</v>
      </c>
      <c r="AB115" s="174" t="str">
        <f t="shared" si="82"/>
        <v>-</v>
      </c>
      <c r="AC115" s="174" t="str">
        <f t="shared" si="82"/>
        <v>-</v>
      </c>
      <c r="AD115" s="174" t="str">
        <f t="shared" si="82"/>
        <v>-</v>
      </c>
      <c r="AE115" s="174" t="str">
        <f t="shared" si="82"/>
        <v>-</v>
      </c>
      <c r="AF115" s="174" t="str">
        <f t="shared" si="82"/>
        <v>-</v>
      </c>
      <c r="AG115" s="174" t="str">
        <f t="shared" si="82"/>
        <v>-</v>
      </c>
      <c r="AH115" s="174" t="str">
        <f t="shared" si="82"/>
        <v>-</v>
      </c>
      <c r="AI115" s="174" t="str">
        <f t="shared" si="82"/>
        <v>-</v>
      </c>
      <c r="AJ115" s="174" t="str">
        <f t="shared" si="82"/>
        <v>-</v>
      </c>
      <c r="AK115" s="174" t="str">
        <f t="shared" si="82"/>
        <v>-</v>
      </c>
      <c r="AL115" s="173" t="str">
        <f t="shared" si="45"/>
        <v>-</v>
      </c>
      <c r="AM115" s="173" t="str">
        <f t="shared" si="46"/>
        <v>-</v>
      </c>
      <c r="AN115" s="173" t="str">
        <f t="shared" si="47"/>
        <v>-</v>
      </c>
      <c r="AO115" s="173" t="str">
        <f t="shared" si="47"/>
        <v>-</v>
      </c>
      <c r="AP115" s="173" t="str">
        <f t="shared" si="47"/>
        <v>-</v>
      </c>
      <c r="AQ115" s="173" t="str">
        <f t="shared" si="47"/>
        <v>-</v>
      </c>
      <c r="AR115" s="173" t="str">
        <f t="shared" si="47"/>
        <v>-</v>
      </c>
      <c r="AS115" s="173" t="str">
        <f t="shared" si="48"/>
        <v>-</v>
      </c>
      <c r="AT115" s="173" t="str">
        <f t="shared" si="49"/>
        <v>-</v>
      </c>
      <c r="AU115" s="173" t="str">
        <f t="shared" si="50"/>
        <v>-</v>
      </c>
      <c r="AV115" s="173" t="str">
        <f t="shared" si="51"/>
        <v>-</v>
      </c>
      <c r="AW115" s="173" t="str">
        <f t="shared" si="52"/>
        <v>-</v>
      </c>
      <c r="AX115" s="173" t="str">
        <f t="shared" si="53"/>
        <v>-</v>
      </c>
      <c r="AY115" s="173" t="str">
        <f t="shared" si="54"/>
        <v>-</v>
      </c>
      <c r="AZ115" s="173" t="str">
        <f t="shared" si="55"/>
        <v>-</v>
      </c>
      <c r="BA115" s="173" t="str">
        <f t="shared" si="56"/>
        <v>-</v>
      </c>
      <c r="BB115" s="173" t="str">
        <f t="shared" si="57"/>
        <v>-</v>
      </c>
      <c r="BC115" s="173" t="str">
        <f t="shared" si="58"/>
        <v>-</v>
      </c>
      <c r="BD115" s="173" t="str">
        <f t="shared" si="59"/>
        <v>-</v>
      </c>
      <c r="BE115" s="173" t="str">
        <f t="shared" si="60"/>
        <v>-</v>
      </c>
      <c r="BF115" s="173" t="str">
        <f t="shared" si="61"/>
        <v>-</v>
      </c>
      <c r="BG115" s="174" t="str">
        <f t="shared" si="83"/>
        <v>-</v>
      </c>
      <c r="BH115" s="174" t="str">
        <f t="shared" si="83"/>
        <v>-</v>
      </c>
      <c r="BI115" s="174" t="str">
        <f t="shared" si="83"/>
        <v>-</v>
      </c>
      <c r="BJ115" s="174" t="str">
        <f t="shared" si="83"/>
        <v>-</v>
      </c>
      <c r="BK115" s="174" t="str">
        <f t="shared" si="83"/>
        <v>-</v>
      </c>
      <c r="BL115" s="174" t="str">
        <f t="shared" si="83"/>
        <v>-</v>
      </c>
      <c r="BM115" s="174" t="str">
        <f t="shared" si="83"/>
        <v>-</v>
      </c>
      <c r="BN115" s="174" t="str">
        <f t="shared" si="83"/>
        <v>-</v>
      </c>
      <c r="BO115" s="174" t="str">
        <f t="shared" si="83"/>
        <v>-</v>
      </c>
      <c r="BP115" s="174" t="str">
        <f t="shared" si="83"/>
        <v>-</v>
      </c>
      <c r="BQ115" s="174" t="str">
        <f t="shared" si="83"/>
        <v>-</v>
      </c>
      <c r="BR115" s="174" t="str">
        <f t="shared" si="83"/>
        <v>-</v>
      </c>
      <c r="BS115" s="174" t="str">
        <f t="shared" si="83"/>
        <v>-</v>
      </c>
      <c r="BT115" s="174" t="str">
        <f t="shared" si="83"/>
        <v>-</v>
      </c>
      <c r="BU115" s="173" t="str">
        <f t="shared" si="63"/>
        <v>-</v>
      </c>
      <c r="BV115" s="173" t="str">
        <f t="shared" si="64"/>
        <v>-</v>
      </c>
      <c r="BW115" s="173" t="str">
        <f t="shared" si="65"/>
        <v>-</v>
      </c>
      <c r="BX115" s="173" t="str">
        <f t="shared" si="65"/>
        <v>-</v>
      </c>
      <c r="BY115" s="173" t="str">
        <f t="shared" si="65"/>
        <v>-</v>
      </c>
      <c r="BZ115" s="173" t="str">
        <f t="shared" si="65"/>
        <v>-</v>
      </c>
      <c r="CA115" s="173" t="str">
        <f t="shared" si="65"/>
        <v>-</v>
      </c>
      <c r="CB115" s="173" t="str">
        <f t="shared" si="66"/>
        <v>-</v>
      </c>
      <c r="CC115" s="173" t="str">
        <f t="shared" si="67"/>
        <v>-</v>
      </c>
      <c r="CD115" s="173" t="str">
        <f t="shared" si="68"/>
        <v>-</v>
      </c>
      <c r="CE115" s="173" t="str">
        <f t="shared" si="69"/>
        <v>-</v>
      </c>
      <c r="CF115" s="173" t="str">
        <f t="shared" si="70"/>
        <v>-</v>
      </c>
      <c r="CG115" s="173" t="str">
        <f t="shared" si="71"/>
        <v>-</v>
      </c>
      <c r="CH115" s="173" t="str">
        <f t="shared" si="72"/>
        <v>-</v>
      </c>
      <c r="CI115" s="173" t="str">
        <f t="shared" si="73"/>
        <v>-</v>
      </c>
      <c r="CJ115" s="173" t="str">
        <f t="shared" si="74"/>
        <v>-</v>
      </c>
      <c r="CK115" s="173" t="str">
        <f t="shared" si="75"/>
        <v>-</v>
      </c>
      <c r="CL115" s="173" t="str">
        <f t="shared" si="76"/>
        <v>-</v>
      </c>
      <c r="CM115" s="173" t="str">
        <f t="shared" si="77"/>
        <v>-</v>
      </c>
      <c r="CN115" s="173" t="str">
        <f t="shared" si="78"/>
        <v>-</v>
      </c>
      <c r="CO115" s="173" t="str">
        <f t="shared" si="79"/>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8"/>
        <v>Medium BBB, Young ewes:Lamb, CFA:6.5yo, Wethers:Lamb</v>
      </c>
      <c r="C116" s="230">
        <f t="shared" si="36"/>
        <v>1</v>
      </c>
      <c r="D116" s="230" t="b">
        <f t="shared" si="37"/>
        <v>0</v>
      </c>
      <c r="E116" s="230">
        <f t="shared" si="39"/>
        <v>0</v>
      </c>
      <c r="F116" s="230">
        <f t="shared" si="40"/>
        <v>329</v>
      </c>
      <c r="G116" s="230"/>
      <c r="H116" s="230"/>
      <c r="I116" s="230"/>
      <c r="J116" s="230"/>
      <c r="K116" s="230">
        <f t="shared" si="41"/>
        <v>0</v>
      </c>
      <c r="L116" s="230">
        <f t="shared" si="42"/>
        <v>450</v>
      </c>
      <c r="M116" s="230">
        <f t="shared" si="43"/>
        <v>1</v>
      </c>
      <c r="N116" s="230"/>
      <c r="O116" s="230"/>
      <c r="P116" s="243">
        <f t="shared" si="80"/>
        <v>2</v>
      </c>
      <c r="Q116" s="244">
        <f>MOD(INT(($A116-5)/PRODUCT(S$96:$V$96)),Q$96)+1</f>
        <v>2</v>
      </c>
      <c r="R116" s="243">
        <f t="shared" si="81"/>
        <v>1</v>
      </c>
      <c r="S116" s="244">
        <f>MOD(INT(($A116-5)/PRODUCT(T$96:$V$96)),S$96)+1</f>
        <v>1</v>
      </c>
      <c r="T116" s="244">
        <f>MOD(INT(($A116-5)/PRODUCT(U$96:$V$96)),T$96)+1</f>
        <v>1</v>
      </c>
      <c r="U116" s="244">
        <f>MOD(INT(($A116-5)/PRODUCT(V$96:$V$96)),U$96)+1</f>
        <v>1</v>
      </c>
      <c r="X116" s="174" t="str">
        <f t="shared" si="82"/>
        <v>-</v>
      </c>
      <c r="Y116" s="174" t="str">
        <f t="shared" si="82"/>
        <v>-</v>
      </c>
      <c r="Z116" s="174" t="str">
        <f t="shared" si="82"/>
        <v>-</v>
      </c>
      <c r="AA116" s="174" t="str">
        <f t="shared" si="82"/>
        <v>-</v>
      </c>
      <c r="AB116" s="174" t="str">
        <f t="shared" si="82"/>
        <v>-</v>
      </c>
      <c r="AC116" s="174" t="str">
        <f t="shared" si="82"/>
        <v>-</v>
      </c>
      <c r="AD116" s="174" t="str">
        <f t="shared" si="82"/>
        <v>-</v>
      </c>
      <c r="AE116" s="174" t="str">
        <f t="shared" si="82"/>
        <v>-</v>
      </c>
      <c r="AF116" s="174" t="str">
        <f t="shared" si="82"/>
        <v>-</v>
      </c>
      <c r="AG116" s="174" t="str">
        <f t="shared" si="82"/>
        <v>-</v>
      </c>
      <c r="AH116" s="174" t="str">
        <f t="shared" si="82"/>
        <v>-</v>
      </c>
      <c r="AI116" s="174" t="str">
        <f t="shared" si="82"/>
        <v>-</v>
      </c>
      <c r="AJ116" s="174" t="str">
        <f t="shared" si="82"/>
        <v>-</v>
      </c>
      <c r="AK116" s="174" t="str">
        <f t="shared" si="82"/>
        <v>-</v>
      </c>
      <c r="AL116" s="173" t="str">
        <f t="shared" si="45"/>
        <v>-</v>
      </c>
      <c r="AM116" s="173" t="str">
        <f t="shared" si="46"/>
        <v>-</v>
      </c>
      <c r="AN116" s="173" t="str">
        <f t="shared" si="47"/>
        <v>-</v>
      </c>
      <c r="AO116" s="173" t="str">
        <f t="shared" si="47"/>
        <v>-</v>
      </c>
      <c r="AP116" s="173" t="str">
        <f t="shared" si="47"/>
        <v>-</v>
      </c>
      <c r="AQ116" s="173" t="str">
        <f t="shared" si="47"/>
        <v>-</v>
      </c>
      <c r="AR116" s="173" t="str">
        <f t="shared" si="47"/>
        <v>-</v>
      </c>
      <c r="AS116" s="173" t="str">
        <f t="shared" si="48"/>
        <v>-</v>
      </c>
      <c r="AT116" s="173" t="str">
        <f t="shared" si="49"/>
        <v>-</v>
      </c>
      <c r="AU116" s="173" t="str">
        <f t="shared" si="50"/>
        <v>-</v>
      </c>
      <c r="AV116" s="173" t="str">
        <f t="shared" si="51"/>
        <v>-</v>
      </c>
      <c r="AW116" s="173" t="str">
        <f t="shared" si="52"/>
        <v>-</v>
      </c>
      <c r="AX116" s="173" t="str">
        <f t="shared" si="53"/>
        <v>-</v>
      </c>
      <c r="AY116" s="173" t="str">
        <f t="shared" si="54"/>
        <v>-</v>
      </c>
      <c r="AZ116" s="173" t="str">
        <f t="shared" si="55"/>
        <v>-</v>
      </c>
      <c r="BA116" s="173" t="str">
        <f t="shared" si="56"/>
        <v>-</v>
      </c>
      <c r="BB116" s="173" t="str">
        <f t="shared" si="57"/>
        <v>-</v>
      </c>
      <c r="BC116" s="173" t="str">
        <f t="shared" si="58"/>
        <v>-</v>
      </c>
      <c r="BD116" s="173" t="str">
        <f t="shared" si="59"/>
        <v>-</v>
      </c>
      <c r="BE116" s="173" t="str">
        <f t="shared" si="60"/>
        <v>-</v>
      </c>
      <c r="BF116" s="173" t="str">
        <f t="shared" si="61"/>
        <v>-</v>
      </c>
      <c r="BG116" s="174" t="str">
        <f t="shared" si="83"/>
        <v>-</v>
      </c>
      <c r="BH116" s="174" t="str">
        <f t="shared" si="83"/>
        <v>-</v>
      </c>
      <c r="BI116" s="174" t="str">
        <f t="shared" si="83"/>
        <v>-</v>
      </c>
      <c r="BJ116" s="174" t="str">
        <f t="shared" si="83"/>
        <v>-</v>
      </c>
      <c r="BK116" s="174" t="str">
        <f t="shared" si="83"/>
        <v>-</v>
      </c>
      <c r="BL116" s="174" t="str">
        <f t="shared" si="83"/>
        <v>-</v>
      </c>
      <c r="BM116" s="174" t="str">
        <f t="shared" si="83"/>
        <v>-</v>
      </c>
      <c r="BN116" s="174" t="str">
        <f t="shared" si="83"/>
        <v>-</v>
      </c>
      <c r="BO116" s="174" t="str">
        <f t="shared" si="83"/>
        <v>-</v>
      </c>
      <c r="BP116" s="174" t="str">
        <f t="shared" si="83"/>
        <v>-</v>
      </c>
      <c r="BQ116" s="174" t="str">
        <f t="shared" si="83"/>
        <v>-</v>
      </c>
      <c r="BR116" s="174" t="str">
        <f t="shared" si="83"/>
        <v>-</v>
      </c>
      <c r="BS116" s="174" t="str">
        <f t="shared" si="83"/>
        <v>-</v>
      </c>
      <c r="BT116" s="174" t="str">
        <f t="shared" si="83"/>
        <v>-</v>
      </c>
      <c r="BU116" s="173" t="str">
        <f t="shared" si="63"/>
        <v>-</v>
      </c>
      <c r="BV116" s="173" t="str">
        <f t="shared" si="64"/>
        <v>-</v>
      </c>
      <c r="BW116" s="173" t="str">
        <f t="shared" si="65"/>
        <v>-</v>
      </c>
      <c r="BX116" s="173" t="str">
        <f t="shared" si="65"/>
        <v>-</v>
      </c>
      <c r="BY116" s="173" t="str">
        <f t="shared" si="65"/>
        <v>-</v>
      </c>
      <c r="BZ116" s="173" t="str">
        <f t="shared" si="65"/>
        <v>-</v>
      </c>
      <c r="CA116" s="173" t="str">
        <f t="shared" si="65"/>
        <v>-</v>
      </c>
      <c r="CB116" s="173" t="str">
        <f t="shared" si="66"/>
        <v>-</v>
      </c>
      <c r="CC116" s="173" t="str">
        <f t="shared" si="67"/>
        <v>-</v>
      </c>
      <c r="CD116" s="173" t="str">
        <f t="shared" si="68"/>
        <v>-</v>
      </c>
      <c r="CE116" s="173" t="str">
        <f t="shared" si="69"/>
        <v>-</v>
      </c>
      <c r="CF116" s="173" t="str">
        <f t="shared" si="70"/>
        <v>-</v>
      </c>
      <c r="CG116" s="173" t="str">
        <f t="shared" si="71"/>
        <v>-</v>
      </c>
      <c r="CH116" s="173" t="str">
        <f t="shared" si="72"/>
        <v>-</v>
      </c>
      <c r="CI116" s="173" t="str">
        <f t="shared" si="73"/>
        <v>-</v>
      </c>
      <c r="CJ116" s="173" t="str">
        <f t="shared" si="74"/>
        <v>-</v>
      </c>
      <c r="CK116" s="173" t="str">
        <f t="shared" si="75"/>
        <v>-</v>
      </c>
      <c r="CL116" s="173" t="str">
        <f t="shared" si="76"/>
        <v>-</v>
      </c>
      <c r="CM116" s="173" t="str">
        <f t="shared" si="77"/>
        <v>-</v>
      </c>
      <c r="CN116" s="173" t="str">
        <f t="shared" si="78"/>
        <v>-</v>
      </c>
      <c r="CO116" s="173" t="str">
        <f t="shared" si="79"/>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8"/>
        <v>Medium BBB, Young ewes:Lamb, CFA:5.5yo, Wethers:Lamb</v>
      </c>
      <c r="C117" s="230">
        <f t="shared" si="36"/>
        <v>1</v>
      </c>
      <c r="D117" s="230" t="b">
        <f t="shared" si="37"/>
        <v>0</v>
      </c>
      <c r="E117" s="230">
        <f t="shared" si="39"/>
        <v>0</v>
      </c>
      <c r="F117" s="230">
        <f t="shared" si="40"/>
        <v>329</v>
      </c>
      <c r="G117" s="230"/>
      <c r="H117" s="230"/>
      <c r="I117" s="230"/>
      <c r="J117" s="230"/>
      <c r="K117" s="230">
        <f t="shared" si="41"/>
        <v>0</v>
      </c>
      <c r="L117" s="230">
        <f t="shared" si="42"/>
        <v>865</v>
      </c>
      <c r="M117" s="230">
        <f t="shared" si="43"/>
        <v>0</v>
      </c>
      <c r="N117" s="230"/>
      <c r="O117" s="230"/>
      <c r="P117" s="243">
        <f t="shared" si="80"/>
        <v>2</v>
      </c>
      <c r="Q117" s="244">
        <f>MOD(INT(($A117-5)/PRODUCT(S$96:$V$96)),Q$96)+1</f>
        <v>2</v>
      </c>
      <c r="R117" s="243">
        <f t="shared" si="81"/>
        <v>1</v>
      </c>
      <c r="S117" s="244">
        <f>MOD(INT(($A117-5)/PRODUCT(T$96:$V$96)),S$96)+1</f>
        <v>1</v>
      </c>
      <c r="T117" s="244">
        <f>MOD(INT(($A117-5)/PRODUCT(U$96:$V$96)),T$96)+1</f>
        <v>1</v>
      </c>
      <c r="U117" s="244">
        <f>MOD(INT(($A117-5)/PRODUCT(V$96:$V$96)),U$96)+1</f>
        <v>2</v>
      </c>
      <c r="X117" s="174" t="str">
        <f t="shared" si="82"/>
        <v>-</v>
      </c>
      <c r="Y117" s="174" t="str">
        <f t="shared" si="82"/>
        <v>-</v>
      </c>
      <c r="Z117" s="174" t="str">
        <f t="shared" si="82"/>
        <v>-</v>
      </c>
      <c r="AA117" s="174" t="str">
        <f t="shared" si="82"/>
        <v>-</v>
      </c>
      <c r="AB117" s="174" t="str">
        <f t="shared" si="82"/>
        <v>-</v>
      </c>
      <c r="AC117" s="174" t="str">
        <f t="shared" si="82"/>
        <v>-</v>
      </c>
      <c r="AD117" s="174" t="str">
        <f t="shared" si="82"/>
        <v>-</v>
      </c>
      <c r="AE117" s="174" t="str">
        <f t="shared" si="82"/>
        <v>-</v>
      </c>
      <c r="AF117" s="174" t="str">
        <f t="shared" si="82"/>
        <v>-</v>
      </c>
      <c r="AG117" s="174" t="str">
        <f t="shared" si="82"/>
        <v>-</v>
      </c>
      <c r="AH117" s="174" t="str">
        <f t="shared" si="82"/>
        <v>-</v>
      </c>
      <c r="AI117" s="174" t="str">
        <f t="shared" si="82"/>
        <v>-</v>
      </c>
      <c r="AJ117" s="174" t="str">
        <f t="shared" si="82"/>
        <v>-</v>
      </c>
      <c r="AK117" s="174" t="str">
        <f t="shared" si="82"/>
        <v>-</v>
      </c>
      <c r="AL117" s="173" t="str">
        <f t="shared" si="45"/>
        <v>-</v>
      </c>
      <c r="AM117" s="173" t="str">
        <f t="shared" si="46"/>
        <v>-</v>
      </c>
      <c r="AN117" s="173" t="str">
        <f t="shared" si="47"/>
        <v>-</v>
      </c>
      <c r="AO117" s="173" t="str">
        <f t="shared" si="47"/>
        <v>-</v>
      </c>
      <c r="AP117" s="173" t="str">
        <f t="shared" si="47"/>
        <v>-</v>
      </c>
      <c r="AQ117" s="173" t="str">
        <f t="shared" si="47"/>
        <v>-</v>
      </c>
      <c r="AR117" s="173" t="str">
        <f t="shared" si="47"/>
        <v>-</v>
      </c>
      <c r="AS117" s="173" t="str">
        <f t="shared" si="48"/>
        <v>-</v>
      </c>
      <c r="AT117" s="173" t="str">
        <f t="shared" si="49"/>
        <v>-</v>
      </c>
      <c r="AU117" s="173" t="str">
        <f t="shared" si="50"/>
        <v>-</v>
      </c>
      <c r="AV117" s="173" t="str">
        <f t="shared" si="51"/>
        <v>-</v>
      </c>
      <c r="AW117" s="173" t="str">
        <f t="shared" si="52"/>
        <v>-</v>
      </c>
      <c r="AX117" s="173" t="str">
        <f t="shared" si="53"/>
        <v>-</v>
      </c>
      <c r="AY117" s="173" t="str">
        <f t="shared" si="54"/>
        <v>-</v>
      </c>
      <c r="AZ117" s="173" t="str">
        <f t="shared" si="55"/>
        <v>-</v>
      </c>
      <c r="BA117" s="173" t="str">
        <f t="shared" si="56"/>
        <v>-</v>
      </c>
      <c r="BB117" s="173" t="str">
        <f t="shared" si="57"/>
        <v>-</v>
      </c>
      <c r="BC117" s="173" t="str">
        <f t="shared" si="58"/>
        <v>-</v>
      </c>
      <c r="BD117" s="173" t="str">
        <f t="shared" si="59"/>
        <v>-</v>
      </c>
      <c r="BE117" s="173" t="str">
        <f t="shared" si="60"/>
        <v>-</v>
      </c>
      <c r="BF117" s="173" t="str">
        <f t="shared" si="61"/>
        <v>-</v>
      </c>
      <c r="BG117" s="174" t="str">
        <f t="shared" si="83"/>
        <v>-</v>
      </c>
      <c r="BH117" s="174" t="str">
        <f t="shared" si="83"/>
        <v>-</v>
      </c>
      <c r="BI117" s="174" t="str">
        <f t="shared" si="83"/>
        <v>-</v>
      </c>
      <c r="BJ117" s="174" t="str">
        <f t="shared" si="83"/>
        <v>-</v>
      </c>
      <c r="BK117" s="174" t="str">
        <f t="shared" si="83"/>
        <v>-</v>
      </c>
      <c r="BL117" s="174" t="str">
        <f t="shared" si="83"/>
        <v>-</v>
      </c>
      <c r="BM117" s="174" t="str">
        <f t="shared" si="83"/>
        <v>-</v>
      </c>
      <c r="BN117" s="174" t="str">
        <f t="shared" si="83"/>
        <v>-</v>
      </c>
      <c r="BO117" s="174" t="str">
        <f t="shared" si="83"/>
        <v>-</v>
      </c>
      <c r="BP117" s="174" t="str">
        <f t="shared" si="83"/>
        <v>-</v>
      </c>
      <c r="BQ117" s="174" t="str">
        <f t="shared" si="83"/>
        <v>-</v>
      </c>
      <c r="BR117" s="174" t="str">
        <f t="shared" si="83"/>
        <v>-</v>
      </c>
      <c r="BS117" s="174" t="str">
        <f t="shared" si="83"/>
        <v>-</v>
      </c>
      <c r="BT117" s="174" t="str">
        <f t="shared" si="83"/>
        <v>-</v>
      </c>
      <c r="BU117" s="173" t="str">
        <f t="shared" si="63"/>
        <v>-</v>
      </c>
      <c r="BV117" s="173" t="str">
        <f t="shared" si="64"/>
        <v>-</v>
      </c>
      <c r="BW117" s="173" t="str">
        <f t="shared" si="65"/>
        <v>-</v>
      </c>
      <c r="BX117" s="173" t="str">
        <f t="shared" si="65"/>
        <v>-</v>
      </c>
      <c r="BY117" s="173" t="str">
        <f t="shared" si="65"/>
        <v>-</v>
      </c>
      <c r="BZ117" s="173" t="str">
        <f t="shared" si="65"/>
        <v>-</v>
      </c>
      <c r="CA117" s="173" t="str">
        <f t="shared" si="65"/>
        <v>-</v>
      </c>
      <c r="CB117" s="173" t="str">
        <f t="shared" si="66"/>
        <v>-</v>
      </c>
      <c r="CC117" s="173" t="str">
        <f t="shared" si="67"/>
        <v>-</v>
      </c>
      <c r="CD117" s="173" t="str">
        <f t="shared" si="68"/>
        <v>-</v>
      </c>
      <c r="CE117" s="173" t="str">
        <f t="shared" si="69"/>
        <v>-</v>
      </c>
      <c r="CF117" s="173" t="str">
        <f t="shared" si="70"/>
        <v>-</v>
      </c>
      <c r="CG117" s="173" t="str">
        <f t="shared" si="71"/>
        <v>-</v>
      </c>
      <c r="CH117" s="173" t="str">
        <f t="shared" si="72"/>
        <v>-</v>
      </c>
      <c r="CI117" s="173" t="str">
        <f t="shared" si="73"/>
        <v>-</v>
      </c>
      <c r="CJ117" s="173" t="str">
        <f t="shared" si="74"/>
        <v>-</v>
      </c>
      <c r="CK117" s="173" t="str">
        <f t="shared" si="75"/>
        <v>-</v>
      </c>
      <c r="CL117" s="173" t="str">
        <f t="shared" si="76"/>
        <v>-</v>
      </c>
      <c r="CM117" s="173" t="str">
        <f t="shared" si="77"/>
        <v>-</v>
      </c>
      <c r="CN117" s="173" t="str">
        <f t="shared" si="78"/>
        <v>-</v>
      </c>
      <c r="CO117" s="173" t="str">
        <f t="shared" si="79"/>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8"/>
        <v>Medium BBB, Young ewes:Hgt, CFA:6.5yo, Wethers:Lamb</v>
      </c>
      <c r="C118" s="230">
        <f t="shared" si="36"/>
        <v>1</v>
      </c>
      <c r="D118" s="230" t="b">
        <f t="shared" si="37"/>
        <v>0</v>
      </c>
      <c r="E118" s="230">
        <f t="shared" si="39"/>
        <v>0</v>
      </c>
      <c r="F118" s="230">
        <f t="shared" si="40"/>
        <v>329</v>
      </c>
      <c r="G118" s="230"/>
      <c r="H118" s="230"/>
      <c r="I118" s="230"/>
      <c r="J118" s="230"/>
      <c r="K118" s="230">
        <f t="shared" si="41"/>
        <v>500</v>
      </c>
      <c r="L118" s="230">
        <f t="shared" si="42"/>
        <v>450</v>
      </c>
      <c r="M118" s="230">
        <f t="shared" si="43"/>
        <v>1</v>
      </c>
      <c r="N118" s="230"/>
      <c r="O118" s="230"/>
      <c r="P118" s="243">
        <f t="shared" si="80"/>
        <v>2</v>
      </c>
      <c r="Q118" s="244">
        <f>MOD(INT(($A118-5)/PRODUCT(S$96:$V$96)),Q$96)+1</f>
        <v>2</v>
      </c>
      <c r="R118" s="243">
        <f t="shared" si="81"/>
        <v>1</v>
      </c>
      <c r="S118" s="244">
        <f>MOD(INT(($A118-5)/PRODUCT(T$96:$V$96)),S$96)+1</f>
        <v>1</v>
      </c>
      <c r="T118" s="244">
        <f>MOD(INT(($A118-5)/PRODUCT(U$96:$V$96)),T$96)+1</f>
        <v>2</v>
      </c>
      <c r="U118" s="244">
        <f>MOD(INT(($A118-5)/PRODUCT(V$96:$V$96)),U$96)+1</f>
        <v>1</v>
      </c>
      <c r="X118" s="174" t="str">
        <f t="shared" si="82"/>
        <v>-</v>
      </c>
      <c r="Y118" s="174" t="str">
        <f t="shared" si="82"/>
        <v>-</v>
      </c>
      <c r="Z118" s="174" t="str">
        <f t="shared" si="82"/>
        <v>-</v>
      </c>
      <c r="AA118" s="174" t="str">
        <f t="shared" si="82"/>
        <v>-</v>
      </c>
      <c r="AB118" s="174" t="str">
        <f t="shared" si="82"/>
        <v>-</v>
      </c>
      <c r="AC118" s="174" t="str">
        <f t="shared" si="82"/>
        <v>-</v>
      </c>
      <c r="AD118" s="174" t="str">
        <f t="shared" si="82"/>
        <v>-</v>
      </c>
      <c r="AE118" s="174" t="str">
        <f t="shared" si="82"/>
        <v>-</v>
      </c>
      <c r="AF118" s="174" t="str">
        <f t="shared" si="82"/>
        <v>-</v>
      </c>
      <c r="AG118" s="174" t="str">
        <f t="shared" si="82"/>
        <v>-</v>
      </c>
      <c r="AH118" s="174" t="str">
        <f t="shared" si="82"/>
        <v>-</v>
      </c>
      <c r="AI118" s="174" t="str">
        <f t="shared" si="82"/>
        <v>-</v>
      </c>
      <c r="AJ118" s="174" t="str">
        <f t="shared" si="82"/>
        <v>-</v>
      </c>
      <c r="AK118" s="174" t="str">
        <f t="shared" si="82"/>
        <v>-</v>
      </c>
      <c r="AL118" s="173" t="str">
        <f t="shared" si="45"/>
        <v>-</v>
      </c>
      <c r="AM118" s="173" t="str">
        <f t="shared" si="46"/>
        <v>-</v>
      </c>
      <c r="AN118" s="173" t="str">
        <f t="shared" si="47"/>
        <v>-</v>
      </c>
      <c r="AO118" s="173" t="str">
        <f t="shared" si="47"/>
        <v>-</v>
      </c>
      <c r="AP118" s="173" t="str">
        <f t="shared" si="47"/>
        <v>-</v>
      </c>
      <c r="AQ118" s="173" t="str">
        <f t="shared" si="47"/>
        <v>-</v>
      </c>
      <c r="AR118" s="173" t="str">
        <f t="shared" si="47"/>
        <v>-</v>
      </c>
      <c r="AS118" s="173" t="str">
        <f t="shared" si="48"/>
        <v>-</v>
      </c>
      <c r="AT118" s="173" t="str">
        <f t="shared" si="49"/>
        <v>-</v>
      </c>
      <c r="AU118" s="173" t="str">
        <f t="shared" si="50"/>
        <v>-</v>
      </c>
      <c r="AV118" s="173" t="str">
        <f t="shared" si="51"/>
        <v>-</v>
      </c>
      <c r="AW118" s="173" t="str">
        <f t="shared" si="52"/>
        <v>-</v>
      </c>
      <c r="AX118" s="173" t="str">
        <f t="shared" si="53"/>
        <v>-</v>
      </c>
      <c r="AY118" s="173" t="str">
        <f t="shared" si="54"/>
        <v>-</v>
      </c>
      <c r="AZ118" s="173" t="str">
        <f t="shared" si="55"/>
        <v>-</v>
      </c>
      <c r="BA118" s="173" t="str">
        <f t="shared" si="56"/>
        <v>-</v>
      </c>
      <c r="BB118" s="173" t="str">
        <f t="shared" si="57"/>
        <v>-</v>
      </c>
      <c r="BC118" s="173" t="str">
        <f t="shared" si="58"/>
        <v>-</v>
      </c>
      <c r="BD118" s="173" t="str">
        <f t="shared" si="59"/>
        <v>-</v>
      </c>
      <c r="BE118" s="173" t="str">
        <f t="shared" si="60"/>
        <v>-</v>
      </c>
      <c r="BF118" s="173" t="str">
        <f t="shared" si="61"/>
        <v>-</v>
      </c>
      <c r="BG118" s="174" t="str">
        <f t="shared" si="83"/>
        <v>-</v>
      </c>
      <c r="BH118" s="174" t="str">
        <f t="shared" si="83"/>
        <v>-</v>
      </c>
      <c r="BI118" s="174" t="str">
        <f t="shared" si="83"/>
        <v>-</v>
      </c>
      <c r="BJ118" s="174" t="str">
        <f t="shared" si="83"/>
        <v>-</v>
      </c>
      <c r="BK118" s="174" t="str">
        <f t="shared" si="83"/>
        <v>-</v>
      </c>
      <c r="BL118" s="174" t="str">
        <f t="shared" si="83"/>
        <v>-</v>
      </c>
      <c r="BM118" s="174" t="str">
        <f t="shared" si="83"/>
        <v>-</v>
      </c>
      <c r="BN118" s="174" t="str">
        <f t="shared" si="83"/>
        <v>-</v>
      </c>
      <c r="BO118" s="174" t="str">
        <f t="shared" si="83"/>
        <v>-</v>
      </c>
      <c r="BP118" s="174" t="str">
        <f t="shared" si="83"/>
        <v>-</v>
      </c>
      <c r="BQ118" s="174" t="str">
        <f t="shared" si="83"/>
        <v>-</v>
      </c>
      <c r="BR118" s="174" t="str">
        <f t="shared" si="83"/>
        <v>-</v>
      </c>
      <c r="BS118" s="174" t="str">
        <f t="shared" si="83"/>
        <v>-</v>
      </c>
      <c r="BT118" s="174" t="str">
        <f t="shared" si="83"/>
        <v>-</v>
      </c>
      <c r="BU118" s="173" t="str">
        <f t="shared" si="63"/>
        <v>-</v>
      </c>
      <c r="BV118" s="173" t="str">
        <f t="shared" si="64"/>
        <v>-</v>
      </c>
      <c r="BW118" s="173" t="str">
        <f t="shared" si="65"/>
        <v>-</v>
      </c>
      <c r="BX118" s="173" t="str">
        <f t="shared" si="65"/>
        <v>-</v>
      </c>
      <c r="BY118" s="173" t="str">
        <f t="shared" si="65"/>
        <v>-</v>
      </c>
      <c r="BZ118" s="173" t="str">
        <f t="shared" si="65"/>
        <v>-</v>
      </c>
      <c r="CA118" s="173" t="str">
        <f t="shared" si="65"/>
        <v>-</v>
      </c>
      <c r="CB118" s="173" t="str">
        <f t="shared" si="66"/>
        <v>-</v>
      </c>
      <c r="CC118" s="173" t="str">
        <f t="shared" si="67"/>
        <v>-</v>
      </c>
      <c r="CD118" s="173" t="str">
        <f t="shared" si="68"/>
        <v>-</v>
      </c>
      <c r="CE118" s="173" t="str">
        <f t="shared" si="69"/>
        <v>-</v>
      </c>
      <c r="CF118" s="173" t="str">
        <f t="shared" si="70"/>
        <v>-</v>
      </c>
      <c r="CG118" s="173" t="str">
        <f t="shared" si="71"/>
        <v>-</v>
      </c>
      <c r="CH118" s="173" t="str">
        <f t="shared" si="72"/>
        <v>-</v>
      </c>
      <c r="CI118" s="173" t="str">
        <f t="shared" si="73"/>
        <v>-</v>
      </c>
      <c r="CJ118" s="173" t="str">
        <f t="shared" si="74"/>
        <v>-</v>
      </c>
      <c r="CK118" s="173" t="str">
        <f t="shared" si="75"/>
        <v>-</v>
      </c>
      <c r="CL118" s="173" t="str">
        <f t="shared" si="76"/>
        <v>-</v>
      </c>
      <c r="CM118" s="173" t="str">
        <f t="shared" si="77"/>
        <v>-</v>
      </c>
      <c r="CN118" s="173" t="str">
        <f t="shared" si="78"/>
        <v>-</v>
      </c>
      <c r="CO118" s="173" t="str">
        <f t="shared" si="79"/>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8"/>
        <v>Medium BBB, Young ewes:Hgt, CFA:5.5yo, Wethers:Lamb</v>
      </c>
      <c r="C119" s="230">
        <f t="shared" si="36"/>
        <v>1</v>
      </c>
      <c r="D119" s="230" t="b">
        <f t="shared" si="37"/>
        <v>0</v>
      </c>
      <c r="E119" s="230">
        <f t="shared" si="39"/>
        <v>0</v>
      </c>
      <c r="F119" s="230">
        <f t="shared" si="40"/>
        <v>329</v>
      </c>
      <c r="G119" s="230"/>
      <c r="H119" s="230"/>
      <c r="I119" s="230"/>
      <c r="J119" s="230"/>
      <c r="K119" s="230">
        <f t="shared" si="41"/>
        <v>500</v>
      </c>
      <c r="L119" s="230">
        <f t="shared" si="42"/>
        <v>865</v>
      </c>
      <c r="M119" s="230">
        <f t="shared" si="43"/>
        <v>0</v>
      </c>
      <c r="N119" s="230"/>
      <c r="O119" s="230"/>
      <c r="P119" s="243">
        <f t="shared" si="80"/>
        <v>2</v>
      </c>
      <c r="Q119" s="244">
        <f>MOD(INT(($A119-5)/PRODUCT(S$96:$V$96)),Q$96)+1</f>
        <v>2</v>
      </c>
      <c r="R119" s="243">
        <f t="shared" si="81"/>
        <v>1</v>
      </c>
      <c r="S119" s="244">
        <f>MOD(INT(($A119-5)/PRODUCT(T$96:$V$96)),S$96)+1</f>
        <v>1</v>
      </c>
      <c r="T119" s="244">
        <f>MOD(INT(($A119-5)/PRODUCT(U$96:$V$96)),T$96)+1</f>
        <v>2</v>
      </c>
      <c r="U119" s="244">
        <f>MOD(INT(($A119-5)/PRODUCT(V$96:$V$96)),U$96)+1</f>
        <v>2</v>
      </c>
      <c r="X119" s="174" t="str">
        <f t="shared" si="82"/>
        <v>-</v>
      </c>
      <c r="Y119" s="174" t="str">
        <f t="shared" si="82"/>
        <v>-</v>
      </c>
      <c r="Z119" s="174" t="str">
        <f t="shared" si="82"/>
        <v>-</v>
      </c>
      <c r="AA119" s="174" t="str">
        <f t="shared" si="82"/>
        <v>-</v>
      </c>
      <c r="AB119" s="174" t="str">
        <f t="shared" si="82"/>
        <v>-</v>
      </c>
      <c r="AC119" s="174" t="str">
        <f t="shared" si="82"/>
        <v>-</v>
      </c>
      <c r="AD119" s="174" t="str">
        <f t="shared" si="82"/>
        <v>-</v>
      </c>
      <c r="AE119" s="174" t="str">
        <f t="shared" si="82"/>
        <v>-</v>
      </c>
      <c r="AF119" s="174" t="str">
        <f t="shared" si="82"/>
        <v>-</v>
      </c>
      <c r="AG119" s="174" t="str">
        <f t="shared" si="82"/>
        <v>-</v>
      </c>
      <c r="AH119" s="174" t="str">
        <f t="shared" si="82"/>
        <v>-</v>
      </c>
      <c r="AI119" s="174" t="str">
        <f t="shared" si="82"/>
        <v>-</v>
      </c>
      <c r="AJ119" s="174" t="str">
        <f t="shared" si="82"/>
        <v>-</v>
      </c>
      <c r="AK119" s="174" t="str">
        <f t="shared" si="82"/>
        <v>-</v>
      </c>
      <c r="AL119" s="173" t="str">
        <f t="shared" si="45"/>
        <v>-</v>
      </c>
      <c r="AM119" s="173" t="str">
        <f t="shared" si="46"/>
        <v>-</v>
      </c>
      <c r="AN119" s="173" t="str">
        <f t="shared" si="47"/>
        <v>-</v>
      </c>
      <c r="AO119" s="173" t="str">
        <f t="shared" si="47"/>
        <v>-</v>
      </c>
      <c r="AP119" s="173" t="str">
        <f t="shared" si="47"/>
        <v>-</v>
      </c>
      <c r="AQ119" s="173" t="str">
        <f t="shared" si="47"/>
        <v>-</v>
      </c>
      <c r="AR119" s="173" t="str">
        <f t="shared" si="47"/>
        <v>-</v>
      </c>
      <c r="AS119" s="173" t="str">
        <f t="shared" si="48"/>
        <v>-</v>
      </c>
      <c r="AT119" s="173" t="str">
        <f t="shared" si="49"/>
        <v>-</v>
      </c>
      <c r="AU119" s="173" t="str">
        <f t="shared" si="50"/>
        <v>-</v>
      </c>
      <c r="AV119" s="173" t="str">
        <f t="shared" si="51"/>
        <v>-</v>
      </c>
      <c r="AW119" s="173" t="str">
        <f t="shared" si="52"/>
        <v>-</v>
      </c>
      <c r="AX119" s="173" t="str">
        <f t="shared" si="53"/>
        <v>-</v>
      </c>
      <c r="AY119" s="173" t="str">
        <f t="shared" si="54"/>
        <v>-</v>
      </c>
      <c r="AZ119" s="173" t="str">
        <f t="shared" si="55"/>
        <v>-</v>
      </c>
      <c r="BA119" s="173" t="str">
        <f t="shared" si="56"/>
        <v>-</v>
      </c>
      <c r="BB119" s="173" t="str">
        <f t="shared" si="57"/>
        <v>-</v>
      </c>
      <c r="BC119" s="173" t="str">
        <f t="shared" si="58"/>
        <v>-</v>
      </c>
      <c r="BD119" s="173" t="str">
        <f t="shared" si="59"/>
        <v>-</v>
      </c>
      <c r="BE119" s="173" t="str">
        <f t="shared" si="60"/>
        <v>-</v>
      </c>
      <c r="BF119" s="173" t="str">
        <f t="shared" si="61"/>
        <v>-</v>
      </c>
      <c r="BG119" s="174" t="str">
        <f t="shared" si="83"/>
        <v>-</v>
      </c>
      <c r="BH119" s="174" t="str">
        <f t="shared" si="83"/>
        <v>-</v>
      </c>
      <c r="BI119" s="174" t="str">
        <f t="shared" si="83"/>
        <v>-</v>
      </c>
      <c r="BJ119" s="174" t="str">
        <f t="shared" si="83"/>
        <v>-</v>
      </c>
      <c r="BK119" s="174" t="str">
        <f t="shared" si="83"/>
        <v>-</v>
      </c>
      <c r="BL119" s="174" t="str">
        <f t="shared" si="83"/>
        <v>-</v>
      </c>
      <c r="BM119" s="174" t="str">
        <f t="shared" si="83"/>
        <v>-</v>
      </c>
      <c r="BN119" s="174" t="str">
        <f t="shared" si="83"/>
        <v>-</v>
      </c>
      <c r="BO119" s="174" t="str">
        <f t="shared" si="83"/>
        <v>-</v>
      </c>
      <c r="BP119" s="174" t="str">
        <f t="shared" si="83"/>
        <v>-</v>
      </c>
      <c r="BQ119" s="174" t="str">
        <f t="shared" si="83"/>
        <v>-</v>
      </c>
      <c r="BR119" s="174" t="str">
        <f t="shared" si="83"/>
        <v>-</v>
      </c>
      <c r="BS119" s="174" t="str">
        <f t="shared" si="83"/>
        <v>-</v>
      </c>
      <c r="BT119" s="174" t="str">
        <f t="shared" si="83"/>
        <v>-</v>
      </c>
      <c r="BU119" s="173" t="str">
        <f t="shared" si="63"/>
        <v>-</v>
      </c>
      <c r="BV119" s="173" t="str">
        <f t="shared" si="64"/>
        <v>-</v>
      </c>
      <c r="BW119" s="173" t="str">
        <f t="shared" si="65"/>
        <v>-</v>
      </c>
      <c r="BX119" s="173" t="str">
        <f t="shared" si="65"/>
        <v>-</v>
      </c>
      <c r="BY119" s="173" t="str">
        <f t="shared" si="65"/>
        <v>-</v>
      </c>
      <c r="BZ119" s="173" t="str">
        <f t="shared" si="65"/>
        <v>-</v>
      </c>
      <c r="CA119" s="173" t="str">
        <f t="shared" si="65"/>
        <v>-</v>
      </c>
      <c r="CB119" s="173" t="str">
        <f t="shared" si="66"/>
        <v>-</v>
      </c>
      <c r="CC119" s="173" t="str">
        <f t="shared" si="67"/>
        <v>-</v>
      </c>
      <c r="CD119" s="173" t="str">
        <f t="shared" si="68"/>
        <v>-</v>
      </c>
      <c r="CE119" s="173" t="str">
        <f t="shared" si="69"/>
        <v>-</v>
      </c>
      <c r="CF119" s="173" t="str">
        <f t="shared" si="70"/>
        <v>-</v>
      </c>
      <c r="CG119" s="173" t="str">
        <f t="shared" si="71"/>
        <v>-</v>
      </c>
      <c r="CH119" s="173" t="str">
        <f t="shared" si="72"/>
        <v>-</v>
      </c>
      <c r="CI119" s="173" t="str">
        <f t="shared" si="73"/>
        <v>-</v>
      </c>
      <c r="CJ119" s="173" t="str">
        <f t="shared" si="74"/>
        <v>-</v>
      </c>
      <c r="CK119" s="173" t="str">
        <f t="shared" si="75"/>
        <v>-</v>
      </c>
      <c r="CL119" s="173" t="str">
        <f t="shared" si="76"/>
        <v>-</v>
      </c>
      <c r="CM119" s="173" t="str">
        <f t="shared" si="77"/>
        <v>-</v>
      </c>
      <c r="CN119" s="173" t="str">
        <f t="shared" si="78"/>
        <v>-</v>
      </c>
      <c r="CO119" s="173" t="str">
        <f t="shared" si="79"/>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8"/>
        <v>Medium BBB, Young ewes:Lamb, CFA:6.5yo, Wethers:Hgt</v>
      </c>
      <c r="C120" s="230">
        <f t="shared" si="36"/>
        <v>1</v>
      </c>
      <c r="D120" s="230" t="b">
        <f t="shared" si="37"/>
        <v>0</v>
      </c>
      <c r="E120" s="230">
        <f t="shared" si="39"/>
        <v>330</v>
      </c>
      <c r="F120" s="230">
        <f t="shared" si="40"/>
        <v>729</v>
      </c>
      <c r="G120" s="230"/>
      <c r="H120" s="230"/>
      <c r="I120" s="230"/>
      <c r="J120" s="230"/>
      <c r="K120" s="230">
        <f t="shared" si="41"/>
        <v>0</v>
      </c>
      <c r="L120" s="230">
        <f t="shared" si="42"/>
        <v>450</v>
      </c>
      <c r="M120" s="230">
        <f t="shared" si="43"/>
        <v>1</v>
      </c>
      <c r="N120" s="230"/>
      <c r="O120" s="230"/>
      <c r="P120" s="243">
        <f t="shared" si="80"/>
        <v>2</v>
      </c>
      <c r="Q120" s="244">
        <f>MOD(INT(($A120-5)/PRODUCT(S$96:$V$96)),Q$96)+1</f>
        <v>2</v>
      </c>
      <c r="R120" s="243">
        <f t="shared" si="81"/>
        <v>2</v>
      </c>
      <c r="S120" s="244">
        <f>MOD(INT(($A120-5)/PRODUCT(T$96:$V$96)),S$96)+1</f>
        <v>2</v>
      </c>
      <c r="T120" s="244">
        <f>MOD(INT(($A120-5)/PRODUCT(U$96:$V$96)),T$96)+1</f>
        <v>1</v>
      </c>
      <c r="U120" s="244">
        <f>MOD(INT(($A120-5)/PRODUCT(V$96:$V$96)),U$96)+1</f>
        <v>1</v>
      </c>
      <c r="X120" s="174" t="str">
        <f t="shared" si="82"/>
        <v>-</v>
      </c>
      <c r="Y120" s="174" t="str">
        <f t="shared" si="82"/>
        <v>-</v>
      </c>
      <c r="Z120" s="174" t="str">
        <f t="shared" si="82"/>
        <v>-</v>
      </c>
      <c r="AA120" s="174" t="str">
        <f t="shared" si="82"/>
        <v>-</v>
      </c>
      <c r="AB120" s="174" t="str">
        <f t="shared" si="82"/>
        <v>-</v>
      </c>
      <c r="AC120" s="174" t="str">
        <f t="shared" si="82"/>
        <v>-</v>
      </c>
      <c r="AD120" s="174" t="str">
        <f t="shared" si="82"/>
        <v>-</v>
      </c>
      <c r="AE120" s="174" t="str">
        <f t="shared" si="82"/>
        <v>-</v>
      </c>
      <c r="AF120" s="174" t="str">
        <f t="shared" si="82"/>
        <v>-</v>
      </c>
      <c r="AG120" s="174" t="str">
        <f t="shared" si="82"/>
        <v>-</v>
      </c>
      <c r="AH120" s="174" t="str">
        <f t="shared" si="82"/>
        <v>-</v>
      </c>
      <c r="AI120" s="174" t="str">
        <f t="shared" si="82"/>
        <v>-</v>
      </c>
      <c r="AJ120" s="174" t="str">
        <f t="shared" si="82"/>
        <v>-</v>
      </c>
      <c r="AK120" s="174" t="str">
        <f t="shared" si="82"/>
        <v>-</v>
      </c>
      <c r="AL120" s="173" t="str">
        <f t="shared" si="45"/>
        <v>-</v>
      </c>
      <c r="AM120" s="173" t="str">
        <f t="shared" si="46"/>
        <v>-</v>
      </c>
      <c r="AN120" s="173" t="str">
        <f t="shared" ref="AN120:AR129" si="84">IF(Z120="-","-",Z120*AN$92)</f>
        <v>-</v>
      </c>
      <c r="AO120" s="173" t="str">
        <f t="shared" si="84"/>
        <v>-</v>
      </c>
      <c r="AP120" s="173" t="str">
        <f t="shared" si="84"/>
        <v>-</v>
      </c>
      <c r="AQ120" s="173" t="str">
        <f t="shared" si="84"/>
        <v>-</v>
      </c>
      <c r="AR120" s="173" t="str">
        <f t="shared" si="84"/>
        <v>-</v>
      </c>
      <c r="AS120" s="173" t="str">
        <f t="shared" si="48"/>
        <v>-</v>
      </c>
      <c r="AT120" s="173" t="str">
        <f t="shared" si="49"/>
        <v>-</v>
      </c>
      <c r="AU120" s="173" t="str">
        <f t="shared" si="50"/>
        <v>-</v>
      </c>
      <c r="AV120" s="173" t="str">
        <f t="shared" si="51"/>
        <v>-</v>
      </c>
      <c r="AW120" s="173" t="str">
        <f t="shared" si="52"/>
        <v>-</v>
      </c>
      <c r="AX120" s="173" t="str">
        <f t="shared" si="53"/>
        <v>-</v>
      </c>
      <c r="AY120" s="173" t="str">
        <f t="shared" si="54"/>
        <v>-</v>
      </c>
      <c r="AZ120" s="173" t="str">
        <f t="shared" si="55"/>
        <v>-</v>
      </c>
      <c r="BA120" s="173" t="str">
        <f t="shared" si="56"/>
        <v>-</v>
      </c>
      <c r="BB120" s="173" t="str">
        <f t="shared" si="57"/>
        <v>-</v>
      </c>
      <c r="BC120" s="173" t="str">
        <f t="shared" si="58"/>
        <v>-</v>
      </c>
      <c r="BD120" s="173" t="str">
        <f t="shared" si="59"/>
        <v>-</v>
      </c>
      <c r="BE120" s="173" t="str">
        <f t="shared" si="60"/>
        <v>-</v>
      </c>
      <c r="BF120" s="173" t="str">
        <f t="shared" si="61"/>
        <v>-</v>
      </c>
      <c r="BG120" s="174" t="str">
        <f t="shared" si="83"/>
        <v>-</v>
      </c>
      <c r="BH120" s="174" t="str">
        <f t="shared" si="83"/>
        <v>-</v>
      </c>
      <c r="BI120" s="174" t="str">
        <f t="shared" si="83"/>
        <v>-</v>
      </c>
      <c r="BJ120" s="174" t="str">
        <f t="shared" si="83"/>
        <v>-</v>
      </c>
      <c r="BK120" s="174" t="str">
        <f t="shared" si="83"/>
        <v>-</v>
      </c>
      <c r="BL120" s="174" t="str">
        <f t="shared" si="83"/>
        <v>-</v>
      </c>
      <c r="BM120" s="174" t="str">
        <f t="shared" si="83"/>
        <v>-</v>
      </c>
      <c r="BN120" s="174" t="str">
        <f t="shared" si="83"/>
        <v>-</v>
      </c>
      <c r="BO120" s="174" t="str">
        <f t="shared" si="83"/>
        <v>-</v>
      </c>
      <c r="BP120" s="174" t="str">
        <f t="shared" si="83"/>
        <v>-</v>
      </c>
      <c r="BQ120" s="174" t="str">
        <f t="shared" si="83"/>
        <v>-</v>
      </c>
      <c r="BR120" s="174" t="str">
        <f t="shared" si="83"/>
        <v>-</v>
      </c>
      <c r="BS120" s="174" t="str">
        <f t="shared" si="83"/>
        <v>-</v>
      </c>
      <c r="BT120" s="174" t="str">
        <f t="shared" si="83"/>
        <v>-</v>
      </c>
      <c r="BU120" s="173" t="str">
        <f t="shared" si="63"/>
        <v>-</v>
      </c>
      <c r="BV120" s="173" t="str">
        <f t="shared" si="64"/>
        <v>-</v>
      </c>
      <c r="BW120" s="173" t="str">
        <f t="shared" si="65"/>
        <v>-</v>
      </c>
      <c r="BX120" s="173" t="str">
        <f t="shared" si="65"/>
        <v>-</v>
      </c>
      <c r="BY120" s="173" t="str">
        <f t="shared" si="65"/>
        <v>-</v>
      </c>
      <c r="BZ120" s="173" t="str">
        <f t="shared" si="65"/>
        <v>-</v>
      </c>
      <c r="CA120" s="173" t="str">
        <f t="shared" si="65"/>
        <v>-</v>
      </c>
      <c r="CB120" s="173" t="str">
        <f t="shared" si="66"/>
        <v>-</v>
      </c>
      <c r="CC120" s="173" t="str">
        <f t="shared" si="67"/>
        <v>-</v>
      </c>
      <c r="CD120" s="173" t="str">
        <f t="shared" si="68"/>
        <v>-</v>
      </c>
      <c r="CE120" s="173" t="str">
        <f t="shared" si="69"/>
        <v>-</v>
      </c>
      <c r="CF120" s="173" t="str">
        <f t="shared" si="70"/>
        <v>-</v>
      </c>
      <c r="CG120" s="173" t="str">
        <f t="shared" si="71"/>
        <v>-</v>
      </c>
      <c r="CH120" s="173" t="str">
        <f t="shared" si="72"/>
        <v>-</v>
      </c>
      <c r="CI120" s="173" t="str">
        <f t="shared" si="73"/>
        <v>-</v>
      </c>
      <c r="CJ120" s="173" t="str">
        <f t="shared" si="74"/>
        <v>-</v>
      </c>
      <c r="CK120" s="173" t="str">
        <f t="shared" si="75"/>
        <v>-</v>
      </c>
      <c r="CL120" s="173" t="str">
        <f t="shared" si="76"/>
        <v>-</v>
      </c>
      <c r="CM120" s="173" t="str">
        <f t="shared" si="77"/>
        <v>-</v>
      </c>
      <c r="CN120" s="173" t="str">
        <f t="shared" si="78"/>
        <v>-</v>
      </c>
      <c r="CO120" s="173" t="str">
        <f t="shared" si="79"/>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8"/>
        <v>Medium BBB, Young ewes:Lamb, CFA:5.5yo, Wethers:Hgt</v>
      </c>
      <c r="C121" s="230">
        <f t="shared" si="36"/>
        <v>1</v>
      </c>
      <c r="D121" s="230" t="b">
        <f t="shared" si="37"/>
        <v>0</v>
      </c>
      <c r="E121" s="230">
        <f t="shared" si="39"/>
        <v>330</v>
      </c>
      <c r="F121" s="230">
        <f t="shared" si="40"/>
        <v>729</v>
      </c>
      <c r="G121" s="230"/>
      <c r="H121" s="230"/>
      <c r="I121" s="230"/>
      <c r="J121" s="230"/>
      <c r="K121" s="230">
        <f t="shared" si="41"/>
        <v>0</v>
      </c>
      <c r="L121" s="230">
        <f t="shared" si="42"/>
        <v>865</v>
      </c>
      <c r="M121" s="230">
        <f t="shared" si="43"/>
        <v>0</v>
      </c>
      <c r="N121" s="230"/>
      <c r="O121" s="230"/>
      <c r="P121" s="243">
        <f t="shared" si="80"/>
        <v>2</v>
      </c>
      <c r="Q121" s="244">
        <f>MOD(INT(($A121-5)/PRODUCT(S$96:$V$96)),Q$96)+1</f>
        <v>2</v>
      </c>
      <c r="R121" s="243">
        <f t="shared" si="81"/>
        <v>2</v>
      </c>
      <c r="S121" s="244">
        <f>MOD(INT(($A121-5)/PRODUCT(T$96:$V$96)),S$96)+1</f>
        <v>2</v>
      </c>
      <c r="T121" s="244">
        <f>MOD(INT(($A121-5)/PRODUCT(U$96:$V$96)),T$96)+1</f>
        <v>1</v>
      </c>
      <c r="U121" s="244">
        <f>MOD(INT(($A121-5)/PRODUCT(V$96:$V$96)),U$96)+1</f>
        <v>2</v>
      </c>
      <c r="X121" s="174" t="str">
        <f t="shared" si="82"/>
        <v>-</v>
      </c>
      <c r="Y121" s="174" t="str">
        <f t="shared" si="82"/>
        <v>-</v>
      </c>
      <c r="Z121" s="174" t="str">
        <f t="shared" si="82"/>
        <v>-</v>
      </c>
      <c r="AA121" s="174" t="str">
        <f t="shared" si="82"/>
        <v>-</v>
      </c>
      <c r="AB121" s="174" t="str">
        <f t="shared" si="82"/>
        <v>-</v>
      </c>
      <c r="AC121" s="174" t="str">
        <f t="shared" si="82"/>
        <v>-</v>
      </c>
      <c r="AD121" s="174" t="str">
        <f t="shared" si="82"/>
        <v>-</v>
      </c>
      <c r="AE121" s="174" t="str">
        <f t="shared" si="82"/>
        <v>-</v>
      </c>
      <c r="AF121" s="174" t="str">
        <f t="shared" si="82"/>
        <v>-</v>
      </c>
      <c r="AG121" s="174" t="str">
        <f t="shared" si="82"/>
        <v>-</v>
      </c>
      <c r="AH121" s="174" t="str">
        <f t="shared" si="82"/>
        <v>-</v>
      </c>
      <c r="AI121" s="174" t="str">
        <f t="shared" si="82"/>
        <v>-</v>
      </c>
      <c r="AJ121" s="174" t="str">
        <f t="shared" si="82"/>
        <v>-</v>
      </c>
      <c r="AK121" s="174" t="str">
        <f t="shared" si="82"/>
        <v>-</v>
      </c>
      <c r="AL121" s="173" t="str">
        <f t="shared" si="45"/>
        <v>-</v>
      </c>
      <c r="AM121" s="173" t="str">
        <f t="shared" si="46"/>
        <v>-</v>
      </c>
      <c r="AN121" s="173" t="str">
        <f t="shared" si="84"/>
        <v>-</v>
      </c>
      <c r="AO121" s="173" t="str">
        <f t="shared" si="84"/>
        <v>-</v>
      </c>
      <c r="AP121" s="173" t="str">
        <f t="shared" si="84"/>
        <v>-</v>
      </c>
      <c r="AQ121" s="173" t="str">
        <f t="shared" si="84"/>
        <v>-</v>
      </c>
      <c r="AR121" s="173" t="str">
        <f t="shared" si="84"/>
        <v>-</v>
      </c>
      <c r="AS121" s="173" t="str">
        <f t="shared" si="48"/>
        <v>-</v>
      </c>
      <c r="AT121" s="173" t="str">
        <f t="shared" si="49"/>
        <v>-</v>
      </c>
      <c r="AU121" s="173" t="str">
        <f t="shared" si="50"/>
        <v>-</v>
      </c>
      <c r="AV121" s="173" t="str">
        <f t="shared" si="51"/>
        <v>-</v>
      </c>
      <c r="AW121" s="173" t="str">
        <f t="shared" si="52"/>
        <v>-</v>
      </c>
      <c r="AX121" s="173" t="str">
        <f t="shared" si="53"/>
        <v>-</v>
      </c>
      <c r="AY121" s="173" t="str">
        <f t="shared" si="54"/>
        <v>-</v>
      </c>
      <c r="AZ121" s="173" t="str">
        <f t="shared" si="55"/>
        <v>-</v>
      </c>
      <c r="BA121" s="173" t="str">
        <f t="shared" si="56"/>
        <v>-</v>
      </c>
      <c r="BB121" s="173" t="str">
        <f t="shared" si="57"/>
        <v>-</v>
      </c>
      <c r="BC121" s="173" t="str">
        <f t="shared" si="58"/>
        <v>-</v>
      </c>
      <c r="BD121" s="173" t="str">
        <f t="shared" si="59"/>
        <v>-</v>
      </c>
      <c r="BE121" s="173" t="str">
        <f t="shared" si="60"/>
        <v>-</v>
      </c>
      <c r="BF121" s="173" t="str">
        <f t="shared" si="61"/>
        <v>-</v>
      </c>
      <c r="BG121" s="174" t="str">
        <f t="shared" si="83"/>
        <v>-</v>
      </c>
      <c r="BH121" s="174" t="str">
        <f t="shared" si="83"/>
        <v>-</v>
      </c>
      <c r="BI121" s="174" t="str">
        <f t="shared" si="83"/>
        <v>-</v>
      </c>
      <c r="BJ121" s="174" t="str">
        <f t="shared" si="83"/>
        <v>-</v>
      </c>
      <c r="BK121" s="174" t="str">
        <f t="shared" si="83"/>
        <v>-</v>
      </c>
      <c r="BL121" s="174" t="str">
        <f t="shared" si="83"/>
        <v>-</v>
      </c>
      <c r="BM121" s="174" t="str">
        <f t="shared" si="83"/>
        <v>-</v>
      </c>
      <c r="BN121" s="174" t="str">
        <f t="shared" si="83"/>
        <v>-</v>
      </c>
      <c r="BO121" s="174" t="str">
        <f t="shared" si="83"/>
        <v>-</v>
      </c>
      <c r="BP121" s="174" t="str">
        <f t="shared" si="83"/>
        <v>-</v>
      </c>
      <c r="BQ121" s="174" t="str">
        <f t="shared" si="83"/>
        <v>-</v>
      </c>
      <c r="BR121" s="174" t="str">
        <f t="shared" si="83"/>
        <v>-</v>
      </c>
      <c r="BS121" s="174" t="str">
        <f t="shared" si="83"/>
        <v>-</v>
      </c>
      <c r="BT121" s="174" t="str">
        <f t="shared" si="83"/>
        <v>-</v>
      </c>
      <c r="BU121" s="173" t="str">
        <f t="shared" si="63"/>
        <v>-</v>
      </c>
      <c r="BV121" s="173" t="str">
        <f t="shared" si="64"/>
        <v>-</v>
      </c>
      <c r="BW121" s="173" t="str">
        <f t="shared" si="65"/>
        <v>-</v>
      </c>
      <c r="BX121" s="173" t="str">
        <f t="shared" si="65"/>
        <v>-</v>
      </c>
      <c r="BY121" s="173" t="str">
        <f t="shared" si="65"/>
        <v>-</v>
      </c>
      <c r="BZ121" s="173" t="str">
        <f t="shared" si="65"/>
        <v>-</v>
      </c>
      <c r="CA121" s="173" t="str">
        <f t="shared" si="65"/>
        <v>-</v>
      </c>
      <c r="CB121" s="173" t="str">
        <f t="shared" si="66"/>
        <v>-</v>
      </c>
      <c r="CC121" s="173" t="str">
        <f t="shared" si="67"/>
        <v>-</v>
      </c>
      <c r="CD121" s="173" t="str">
        <f t="shared" si="68"/>
        <v>-</v>
      </c>
      <c r="CE121" s="173" t="str">
        <f t="shared" si="69"/>
        <v>-</v>
      </c>
      <c r="CF121" s="173" t="str">
        <f t="shared" si="70"/>
        <v>-</v>
      </c>
      <c r="CG121" s="173" t="str">
        <f t="shared" si="71"/>
        <v>-</v>
      </c>
      <c r="CH121" s="173" t="str">
        <f t="shared" si="72"/>
        <v>-</v>
      </c>
      <c r="CI121" s="173" t="str">
        <f t="shared" si="73"/>
        <v>-</v>
      </c>
      <c r="CJ121" s="173" t="str">
        <f t="shared" si="74"/>
        <v>-</v>
      </c>
      <c r="CK121" s="173" t="str">
        <f t="shared" si="75"/>
        <v>-</v>
      </c>
      <c r="CL121" s="173" t="str">
        <f t="shared" si="76"/>
        <v>-</v>
      </c>
      <c r="CM121" s="173" t="str">
        <f t="shared" si="77"/>
        <v>-</v>
      </c>
      <c r="CN121" s="173" t="str">
        <f t="shared" si="78"/>
        <v>-</v>
      </c>
      <c r="CO121" s="173" t="str">
        <f t="shared" si="79"/>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8"/>
        <v>Medium BBB, Young ewes:Hgt, CFA:6.5yo, Wethers:Hgt</v>
      </c>
      <c r="C122" s="230">
        <f t="shared" si="36"/>
        <v>1</v>
      </c>
      <c r="D122" s="230" t="b">
        <f t="shared" si="37"/>
        <v>0</v>
      </c>
      <c r="E122" s="230">
        <f t="shared" si="39"/>
        <v>330</v>
      </c>
      <c r="F122" s="230">
        <f t="shared" si="40"/>
        <v>729</v>
      </c>
      <c r="G122" s="230"/>
      <c r="H122" s="230"/>
      <c r="I122" s="230"/>
      <c r="J122" s="230"/>
      <c r="K122" s="230">
        <f t="shared" si="41"/>
        <v>500</v>
      </c>
      <c r="L122" s="230">
        <f t="shared" si="42"/>
        <v>450</v>
      </c>
      <c r="M122" s="230">
        <f t="shared" si="43"/>
        <v>1</v>
      </c>
      <c r="N122" s="230"/>
      <c r="O122" s="230"/>
      <c r="P122" s="243">
        <f t="shared" si="80"/>
        <v>2</v>
      </c>
      <c r="Q122" s="244">
        <f>MOD(INT(($A122-5)/PRODUCT(S$96:$V$96)),Q$96)+1</f>
        <v>2</v>
      </c>
      <c r="R122" s="243">
        <f t="shared" si="81"/>
        <v>2</v>
      </c>
      <c r="S122" s="244">
        <f>MOD(INT(($A122-5)/PRODUCT(T$96:$V$96)),S$96)+1</f>
        <v>2</v>
      </c>
      <c r="T122" s="244">
        <f>MOD(INT(($A122-5)/PRODUCT(U$96:$V$96)),T$96)+1</f>
        <v>2</v>
      </c>
      <c r="U122" s="244">
        <f>MOD(INT(($A122-5)/PRODUCT(V$96:$V$96)),U$96)+1</f>
        <v>1</v>
      </c>
      <c r="X122" s="174" t="str">
        <f t="shared" si="82"/>
        <v>-</v>
      </c>
      <c r="Y122" s="174" t="str">
        <f t="shared" si="82"/>
        <v>-</v>
      </c>
      <c r="Z122" s="174" t="str">
        <f t="shared" si="82"/>
        <v>-</v>
      </c>
      <c r="AA122" s="174" t="str">
        <f t="shared" si="82"/>
        <v>-</v>
      </c>
      <c r="AB122" s="174" t="str">
        <f t="shared" si="82"/>
        <v>-</v>
      </c>
      <c r="AC122" s="174" t="str">
        <f t="shared" si="82"/>
        <v>-</v>
      </c>
      <c r="AD122" s="174" t="str">
        <f t="shared" si="82"/>
        <v>-</v>
      </c>
      <c r="AE122" s="174" t="str">
        <f t="shared" si="82"/>
        <v>-</v>
      </c>
      <c r="AF122" s="174" t="str">
        <f t="shared" si="82"/>
        <v>-</v>
      </c>
      <c r="AG122" s="174" t="str">
        <f t="shared" si="82"/>
        <v>-</v>
      </c>
      <c r="AH122" s="174" t="str">
        <f t="shared" si="82"/>
        <v>-</v>
      </c>
      <c r="AI122" s="174" t="str">
        <f t="shared" si="82"/>
        <v>-</v>
      </c>
      <c r="AJ122" s="174" t="str">
        <f t="shared" si="82"/>
        <v>-</v>
      </c>
      <c r="AK122" s="174" t="str">
        <f t="shared" si="82"/>
        <v>-</v>
      </c>
      <c r="AL122" s="173" t="str">
        <f t="shared" si="45"/>
        <v>-</v>
      </c>
      <c r="AM122" s="173" t="str">
        <f t="shared" si="46"/>
        <v>-</v>
      </c>
      <c r="AN122" s="173" t="str">
        <f t="shared" si="84"/>
        <v>-</v>
      </c>
      <c r="AO122" s="173" t="str">
        <f t="shared" si="84"/>
        <v>-</v>
      </c>
      <c r="AP122" s="173" t="str">
        <f t="shared" si="84"/>
        <v>-</v>
      </c>
      <c r="AQ122" s="173" t="str">
        <f t="shared" si="84"/>
        <v>-</v>
      </c>
      <c r="AR122" s="173" t="str">
        <f t="shared" si="84"/>
        <v>-</v>
      </c>
      <c r="AS122" s="173" t="str">
        <f t="shared" si="48"/>
        <v>-</v>
      </c>
      <c r="AT122" s="173" t="str">
        <f t="shared" si="49"/>
        <v>-</v>
      </c>
      <c r="AU122" s="173" t="str">
        <f t="shared" si="50"/>
        <v>-</v>
      </c>
      <c r="AV122" s="173" t="str">
        <f t="shared" si="51"/>
        <v>-</v>
      </c>
      <c r="AW122" s="173" t="str">
        <f t="shared" si="52"/>
        <v>-</v>
      </c>
      <c r="AX122" s="173" t="str">
        <f t="shared" si="53"/>
        <v>-</v>
      </c>
      <c r="AY122" s="173" t="str">
        <f t="shared" si="54"/>
        <v>-</v>
      </c>
      <c r="AZ122" s="173" t="str">
        <f t="shared" si="55"/>
        <v>-</v>
      </c>
      <c r="BA122" s="173" t="str">
        <f t="shared" si="56"/>
        <v>-</v>
      </c>
      <c r="BB122" s="173" t="str">
        <f t="shared" si="57"/>
        <v>-</v>
      </c>
      <c r="BC122" s="173" t="str">
        <f t="shared" si="58"/>
        <v>-</v>
      </c>
      <c r="BD122" s="173" t="str">
        <f t="shared" si="59"/>
        <v>-</v>
      </c>
      <c r="BE122" s="173" t="str">
        <f t="shared" si="60"/>
        <v>-</v>
      </c>
      <c r="BF122" s="173" t="str">
        <f t="shared" si="61"/>
        <v>-</v>
      </c>
      <c r="BG122" s="174" t="str">
        <f t="shared" si="83"/>
        <v>-</v>
      </c>
      <c r="BH122" s="174" t="str">
        <f t="shared" si="83"/>
        <v>-</v>
      </c>
      <c r="BI122" s="174" t="str">
        <f t="shared" si="83"/>
        <v>-</v>
      </c>
      <c r="BJ122" s="174" t="str">
        <f t="shared" si="83"/>
        <v>-</v>
      </c>
      <c r="BK122" s="174" t="str">
        <f t="shared" si="83"/>
        <v>-</v>
      </c>
      <c r="BL122" s="174" t="str">
        <f t="shared" si="83"/>
        <v>-</v>
      </c>
      <c r="BM122" s="174" t="str">
        <f t="shared" si="83"/>
        <v>-</v>
      </c>
      <c r="BN122" s="174" t="str">
        <f t="shared" si="83"/>
        <v>-</v>
      </c>
      <c r="BO122" s="174" t="str">
        <f t="shared" si="83"/>
        <v>-</v>
      </c>
      <c r="BP122" s="174" t="str">
        <f t="shared" si="83"/>
        <v>-</v>
      </c>
      <c r="BQ122" s="174" t="str">
        <f t="shared" si="83"/>
        <v>-</v>
      </c>
      <c r="BR122" s="174" t="str">
        <f t="shared" si="83"/>
        <v>-</v>
      </c>
      <c r="BS122" s="174" t="str">
        <f t="shared" si="83"/>
        <v>-</v>
      </c>
      <c r="BT122" s="174" t="str">
        <f t="shared" si="83"/>
        <v>-</v>
      </c>
      <c r="BU122" s="173" t="str">
        <f t="shared" si="63"/>
        <v>-</v>
      </c>
      <c r="BV122" s="173" t="str">
        <f t="shared" si="64"/>
        <v>-</v>
      </c>
      <c r="BW122" s="173" t="str">
        <f t="shared" si="65"/>
        <v>-</v>
      </c>
      <c r="BX122" s="173" t="str">
        <f t="shared" si="65"/>
        <v>-</v>
      </c>
      <c r="BY122" s="173" t="str">
        <f t="shared" si="65"/>
        <v>-</v>
      </c>
      <c r="BZ122" s="173" t="str">
        <f t="shared" si="65"/>
        <v>-</v>
      </c>
      <c r="CA122" s="173" t="str">
        <f t="shared" si="65"/>
        <v>-</v>
      </c>
      <c r="CB122" s="173" t="str">
        <f t="shared" si="66"/>
        <v>-</v>
      </c>
      <c r="CC122" s="173" t="str">
        <f t="shared" si="67"/>
        <v>-</v>
      </c>
      <c r="CD122" s="173" t="str">
        <f t="shared" si="68"/>
        <v>-</v>
      </c>
      <c r="CE122" s="173" t="str">
        <f t="shared" si="69"/>
        <v>-</v>
      </c>
      <c r="CF122" s="173" t="str">
        <f t="shared" si="70"/>
        <v>-</v>
      </c>
      <c r="CG122" s="173" t="str">
        <f t="shared" si="71"/>
        <v>-</v>
      </c>
      <c r="CH122" s="173" t="str">
        <f t="shared" si="72"/>
        <v>-</v>
      </c>
      <c r="CI122" s="173" t="str">
        <f t="shared" si="73"/>
        <v>-</v>
      </c>
      <c r="CJ122" s="173" t="str">
        <f t="shared" si="74"/>
        <v>-</v>
      </c>
      <c r="CK122" s="173" t="str">
        <f t="shared" si="75"/>
        <v>-</v>
      </c>
      <c r="CL122" s="173" t="str">
        <f t="shared" si="76"/>
        <v>-</v>
      </c>
      <c r="CM122" s="173" t="str">
        <f t="shared" si="77"/>
        <v>-</v>
      </c>
      <c r="CN122" s="173" t="str">
        <f t="shared" si="78"/>
        <v>-</v>
      </c>
      <c r="CO122" s="173" t="str">
        <f t="shared" si="79"/>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8"/>
        <v>Medium BBB, Young ewes:Hgt, CFA:5.5yo, Wethers:Hgt</v>
      </c>
      <c r="C123" s="230">
        <f t="shared" si="36"/>
        <v>1</v>
      </c>
      <c r="D123" s="230" t="b">
        <f t="shared" si="37"/>
        <v>0</v>
      </c>
      <c r="E123" s="230">
        <f t="shared" si="39"/>
        <v>330</v>
      </c>
      <c r="F123" s="230">
        <f t="shared" si="40"/>
        <v>729</v>
      </c>
      <c r="G123" s="230"/>
      <c r="H123" s="230"/>
      <c r="I123" s="230"/>
      <c r="J123" s="230"/>
      <c r="K123" s="230">
        <f t="shared" si="41"/>
        <v>500</v>
      </c>
      <c r="L123" s="230">
        <f t="shared" si="42"/>
        <v>865</v>
      </c>
      <c r="M123" s="230">
        <f t="shared" si="43"/>
        <v>0</v>
      </c>
      <c r="N123" s="230"/>
      <c r="O123" s="230"/>
      <c r="P123" s="243">
        <f t="shared" si="80"/>
        <v>2</v>
      </c>
      <c r="Q123" s="244">
        <f>MOD(INT(($A123-5)/PRODUCT(S$96:$V$96)),Q$96)+1</f>
        <v>2</v>
      </c>
      <c r="R123" s="243">
        <f t="shared" si="81"/>
        <v>2</v>
      </c>
      <c r="S123" s="244">
        <f>MOD(INT(($A123-5)/PRODUCT(T$96:$V$96)),S$96)+1</f>
        <v>2</v>
      </c>
      <c r="T123" s="244">
        <f>MOD(INT(($A123-5)/PRODUCT(U$96:$V$96)),T$96)+1</f>
        <v>2</v>
      </c>
      <c r="U123" s="244">
        <f>MOD(INT(($A123-5)/PRODUCT(V$96:$V$96)),U$96)+1</f>
        <v>2</v>
      </c>
      <c r="X123" s="174" t="str">
        <f t="shared" si="82"/>
        <v>-</v>
      </c>
      <c r="Y123" s="174" t="str">
        <f t="shared" si="82"/>
        <v>-</v>
      </c>
      <c r="Z123" s="174" t="str">
        <f t="shared" si="82"/>
        <v>-</v>
      </c>
      <c r="AA123" s="174" t="str">
        <f t="shared" si="82"/>
        <v>-</v>
      </c>
      <c r="AB123" s="174" t="str">
        <f t="shared" si="82"/>
        <v>-</v>
      </c>
      <c r="AC123" s="174" t="str">
        <f t="shared" si="82"/>
        <v>-</v>
      </c>
      <c r="AD123" s="174" t="str">
        <f t="shared" si="82"/>
        <v>-</v>
      </c>
      <c r="AE123" s="174" t="str">
        <f t="shared" si="82"/>
        <v>-</v>
      </c>
      <c r="AF123" s="174" t="str">
        <f t="shared" si="82"/>
        <v>-</v>
      </c>
      <c r="AG123" s="174" t="str">
        <f t="shared" si="82"/>
        <v>-</v>
      </c>
      <c r="AH123" s="174" t="str">
        <f t="shared" si="82"/>
        <v>-</v>
      </c>
      <c r="AI123" s="174" t="str">
        <f t="shared" si="82"/>
        <v>-</v>
      </c>
      <c r="AJ123" s="174" t="str">
        <f t="shared" si="82"/>
        <v>-</v>
      </c>
      <c r="AK123" s="174" t="str">
        <f t="shared" si="82"/>
        <v>-</v>
      </c>
      <c r="AL123" s="173" t="str">
        <f t="shared" si="45"/>
        <v>-</v>
      </c>
      <c r="AM123" s="173" t="str">
        <f t="shared" si="46"/>
        <v>-</v>
      </c>
      <c r="AN123" s="173" t="str">
        <f t="shared" si="84"/>
        <v>-</v>
      </c>
      <c r="AO123" s="173" t="str">
        <f t="shared" si="84"/>
        <v>-</v>
      </c>
      <c r="AP123" s="173" t="str">
        <f t="shared" si="84"/>
        <v>-</v>
      </c>
      <c r="AQ123" s="173" t="str">
        <f t="shared" si="84"/>
        <v>-</v>
      </c>
      <c r="AR123" s="173" t="str">
        <f t="shared" si="84"/>
        <v>-</v>
      </c>
      <c r="AS123" s="173" t="str">
        <f t="shared" si="48"/>
        <v>-</v>
      </c>
      <c r="AT123" s="173" t="str">
        <f t="shared" si="49"/>
        <v>-</v>
      </c>
      <c r="AU123" s="173" t="str">
        <f t="shared" si="50"/>
        <v>-</v>
      </c>
      <c r="AV123" s="173" t="str">
        <f t="shared" si="51"/>
        <v>-</v>
      </c>
      <c r="AW123" s="173" t="str">
        <f t="shared" si="52"/>
        <v>-</v>
      </c>
      <c r="AX123" s="173" t="str">
        <f t="shared" si="53"/>
        <v>-</v>
      </c>
      <c r="AY123" s="173" t="str">
        <f t="shared" si="54"/>
        <v>-</v>
      </c>
      <c r="AZ123" s="173" t="str">
        <f t="shared" si="55"/>
        <v>-</v>
      </c>
      <c r="BA123" s="173" t="str">
        <f t="shared" si="56"/>
        <v>-</v>
      </c>
      <c r="BB123" s="173" t="str">
        <f t="shared" si="57"/>
        <v>-</v>
      </c>
      <c r="BC123" s="173" t="str">
        <f t="shared" si="58"/>
        <v>-</v>
      </c>
      <c r="BD123" s="173" t="str">
        <f t="shared" si="59"/>
        <v>-</v>
      </c>
      <c r="BE123" s="173" t="str">
        <f t="shared" si="60"/>
        <v>-</v>
      </c>
      <c r="BF123" s="173" t="str">
        <f t="shared" si="61"/>
        <v>-</v>
      </c>
      <c r="BG123" s="174" t="str">
        <f t="shared" si="83"/>
        <v>-</v>
      </c>
      <c r="BH123" s="174" t="str">
        <f t="shared" si="83"/>
        <v>-</v>
      </c>
      <c r="BI123" s="174" t="str">
        <f t="shared" si="83"/>
        <v>-</v>
      </c>
      <c r="BJ123" s="174" t="str">
        <f t="shared" si="83"/>
        <v>-</v>
      </c>
      <c r="BK123" s="174" t="str">
        <f t="shared" si="83"/>
        <v>-</v>
      </c>
      <c r="BL123" s="174" t="str">
        <f t="shared" si="83"/>
        <v>-</v>
      </c>
      <c r="BM123" s="174" t="str">
        <f t="shared" si="83"/>
        <v>-</v>
      </c>
      <c r="BN123" s="174" t="str">
        <f t="shared" si="83"/>
        <v>-</v>
      </c>
      <c r="BO123" s="174" t="str">
        <f t="shared" si="83"/>
        <v>-</v>
      </c>
      <c r="BP123" s="174" t="str">
        <f t="shared" si="83"/>
        <v>-</v>
      </c>
      <c r="BQ123" s="174" t="str">
        <f t="shared" si="83"/>
        <v>-</v>
      </c>
      <c r="BR123" s="174" t="str">
        <f t="shared" si="83"/>
        <v>-</v>
      </c>
      <c r="BS123" s="174" t="str">
        <f t="shared" si="83"/>
        <v>-</v>
      </c>
      <c r="BT123" s="174" t="str">
        <f t="shared" si="83"/>
        <v>-</v>
      </c>
      <c r="BU123" s="173" t="str">
        <f t="shared" si="63"/>
        <v>-</v>
      </c>
      <c r="BV123" s="173" t="str">
        <f t="shared" si="64"/>
        <v>-</v>
      </c>
      <c r="BW123" s="173" t="str">
        <f t="shared" si="65"/>
        <v>-</v>
      </c>
      <c r="BX123" s="173" t="str">
        <f t="shared" si="65"/>
        <v>-</v>
      </c>
      <c r="BY123" s="173" t="str">
        <f t="shared" si="65"/>
        <v>-</v>
      </c>
      <c r="BZ123" s="173" t="str">
        <f t="shared" si="65"/>
        <v>-</v>
      </c>
      <c r="CA123" s="173" t="str">
        <f t="shared" si="65"/>
        <v>-</v>
      </c>
      <c r="CB123" s="173" t="str">
        <f t="shared" si="66"/>
        <v>-</v>
      </c>
      <c r="CC123" s="173" t="str">
        <f t="shared" si="67"/>
        <v>-</v>
      </c>
      <c r="CD123" s="173" t="str">
        <f t="shared" si="68"/>
        <v>-</v>
      </c>
      <c r="CE123" s="173" t="str">
        <f t="shared" si="69"/>
        <v>-</v>
      </c>
      <c r="CF123" s="173" t="str">
        <f t="shared" si="70"/>
        <v>-</v>
      </c>
      <c r="CG123" s="173" t="str">
        <f t="shared" si="71"/>
        <v>-</v>
      </c>
      <c r="CH123" s="173" t="str">
        <f t="shared" si="72"/>
        <v>-</v>
      </c>
      <c r="CI123" s="173" t="str">
        <f t="shared" si="73"/>
        <v>-</v>
      </c>
      <c r="CJ123" s="173" t="str">
        <f t="shared" si="74"/>
        <v>-</v>
      </c>
      <c r="CK123" s="173" t="str">
        <f t="shared" si="75"/>
        <v>-</v>
      </c>
      <c r="CL123" s="173" t="str">
        <f t="shared" si="76"/>
        <v>-</v>
      </c>
      <c r="CM123" s="173" t="str">
        <f t="shared" si="77"/>
        <v>-</v>
      </c>
      <c r="CN123" s="173" t="str">
        <f t="shared" si="78"/>
        <v>-</v>
      </c>
      <c r="CO123" s="173" t="str">
        <f t="shared" si="79"/>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8"/>
        <v>Medium BBB, Young ewes:Lamb, CFA:6.5yo, Wethers:Older</v>
      </c>
      <c r="C124" s="230">
        <f t="shared" si="36"/>
        <v>1</v>
      </c>
      <c r="D124" s="230" t="b">
        <f t="shared" si="37"/>
        <v>0</v>
      </c>
      <c r="E124" s="230">
        <f t="shared" si="39"/>
        <v>730</v>
      </c>
      <c r="F124" s="230" t="str">
        <f t="shared" si="40"/>
        <v>-</v>
      </c>
      <c r="G124" s="230"/>
      <c r="H124" s="230"/>
      <c r="I124" s="230"/>
      <c r="J124" s="230"/>
      <c r="K124" s="230">
        <f t="shared" si="41"/>
        <v>0</v>
      </c>
      <c r="L124" s="230">
        <f t="shared" si="42"/>
        <v>450</v>
      </c>
      <c r="M124" s="230">
        <f t="shared" si="43"/>
        <v>1</v>
      </c>
      <c r="N124" s="230"/>
      <c r="O124" s="230"/>
      <c r="P124" s="243">
        <f t="shared" si="80"/>
        <v>2</v>
      </c>
      <c r="Q124" s="244">
        <f>MOD(INT(($A124-5)/PRODUCT(S$96:$V$96)),Q$96)+1</f>
        <v>2</v>
      </c>
      <c r="R124" s="243">
        <f t="shared" si="81"/>
        <v>3</v>
      </c>
      <c r="S124" s="244">
        <f>MOD(INT(($A124-5)/PRODUCT(T$96:$V$96)),S$96)+1</f>
        <v>3</v>
      </c>
      <c r="T124" s="244">
        <f>MOD(INT(($A124-5)/PRODUCT(U$96:$V$96)),T$96)+1</f>
        <v>1</v>
      </c>
      <c r="U124" s="244">
        <f>MOD(INT(($A124-5)/PRODUCT(V$96:$V$96)),U$96)+1</f>
        <v>1</v>
      </c>
      <c r="X124" s="174" t="str">
        <f t="shared" ref="X124:AK132" si="85">INDEX($CQ124:$FV124,1,X$99+(d.Region-1)*28)</f>
        <v>-</v>
      </c>
      <c r="Y124" s="174" t="str">
        <f t="shared" si="85"/>
        <v>-</v>
      </c>
      <c r="Z124" s="174" t="str">
        <f t="shared" si="85"/>
        <v>-</v>
      </c>
      <c r="AA124" s="174" t="str">
        <f t="shared" si="85"/>
        <v>-</v>
      </c>
      <c r="AB124" s="174" t="str">
        <f t="shared" si="85"/>
        <v>-</v>
      </c>
      <c r="AC124" s="174" t="str">
        <f t="shared" si="85"/>
        <v>-</v>
      </c>
      <c r="AD124" s="174" t="str">
        <f t="shared" si="85"/>
        <v>-</v>
      </c>
      <c r="AE124" s="174" t="str">
        <f t="shared" si="85"/>
        <v>-</v>
      </c>
      <c r="AF124" s="174" t="str">
        <f t="shared" si="85"/>
        <v>-</v>
      </c>
      <c r="AG124" s="174" t="str">
        <f t="shared" si="85"/>
        <v>-</v>
      </c>
      <c r="AH124" s="174" t="str">
        <f t="shared" si="85"/>
        <v>-</v>
      </c>
      <c r="AI124" s="174" t="str">
        <f t="shared" si="85"/>
        <v>-</v>
      </c>
      <c r="AJ124" s="174" t="str">
        <f t="shared" si="85"/>
        <v>-</v>
      </c>
      <c r="AK124" s="174" t="str">
        <f t="shared" si="85"/>
        <v>-</v>
      </c>
      <c r="AL124" s="173" t="str">
        <f t="shared" si="45"/>
        <v>-</v>
      </c>
      <c r="AM124" s="173" t="str">
        <f t="shared" si="46"/>
        <v>-</v>
      </c>
      <c r="AN124" s="173" t="str">
        <f t="shared" si="84"/>
        <v>-</v>
      </c>
      <c r="AO124" s="173" t="str">
        <f t="shared" si="84"/>
        <v>-</v>
      </c>
      <c r="AP124" s="173" t="str">
        <f t="shared" si="84"/>
        <v>-</v>
      </c>
      <c r="AQ124" s="173" t="str">
        <f t="shared" si="84"/>
        <v>-</v>
      </c>
      <c r="AR124" s="173" t="str">
        <f t="shared" si="84"/>
        <v>-</v>
      </c>
      <c r="AS124" s="173" t="str">
        <f t="shared" si="48"/>
        <v>-</v>
      </c>
      <c r="AT124" s="173" t="str">
        <f t="shared" si="49"/>
        <v>-</v>
      </c>
      <c r="AU124" s="173" t="str">
        <f t="shared" si="50"/>
        <v>-</v>
      </c>
      <c r="AV124" s="173" t="str">
        <f t="shared" si="51"/>
        <v>-</v>
      </c>
      <c r="AW124" s="173" t="str">
        <f t="shared" si="52"/>
        <v>-</v>
      </c>
      <c r="AX124" s="173" t="str">
        <f t="shared" si="53"/>
        <v>-</v>
      </c>
      <c r="AY124" s="173" t="str">
        <f t="shared" si="54"/>
        <v>-</v>
      </c>
      <c r="AZ124" s="173" t="str">
        <f t="shared" si="55"/>
        <v>-</v>
      </c>
      <c r="BA124" s="173" t="str">
        <f t="shared" si="56"/>
        <v>-</v>
      </c>
      <c r="BB124" s="173" t="str">
        <f t="shared" si="57"/>
        <v>-</v>
      </c>
      <c r="BC124" s="173" t="str">
        <f t="shared" si="58"/>
        <v>-</v>
      </c>
      <c r="BD124" s="173" t="str">
        <f t="shared" si="59"/>
        <v>-</v>
      </c>
      <c r="BE124" s="173" t="str">
        <f t="shared" si="60"/>
        <v>-</v>
      </c>
      <c r="BF124" s="173" t="str">
        <f t="shared" si="61"/>
        <v>-</v>
      </c>
      <c r="BG124" s="174" t="str">
        <f t="shared" ref="BG124:BT132" si="86">INDEX($CQ124:$FV124,1,BG$99+(d.Region-1)*28)</f>
        <v>-</v>
      </c>
      <c r="BH124" s="174" t="str">
        <f t="shared" si="86"/>
        <v>-</v>
      </c>
      <c r="BI124" s="174" t="str">
        <f t="shared" si="86"/>
        <v>-</v>
      </c>
      <c r="BJ124" s="174" t="str">
        <f t="shared" si="86"/>
        <v>-</v>
      </c>
      <c r="BK124" s="174" t="str">
        <f t="shared" si="86"/>
        <v>-</v>
      </c>
      <c r="BL124" s="174" t="str">
        <f t="shared" si="86"/>
        <v>-</v>
      </c>
      <c r="BM124" s="174" t="str">
        <f t="shared" si="86"/>
        <v>-</v>
      </c>
      <c r="BN124" s="174" t="str">
        <f t="shared" si="86"/>
        <v>-</v>
      </c>
      <c r="BO124" s="174" t="str">
        <f t="shared" si="86"/>
        <v>-</v>
      </c>
      <c r="BP124" s="174" t="str">
        <f t="shared" si="86"/>
        <v>-</v>
      </c>
      <c r="BQ124" s="174" t="str">
        <f t="shared" si="86"/>
        <v>-</v>
      </c>
      <c r="BR124" s="174" t="str">
        <f t="shared" si="86"/>
        <v>-</v>
      </c>
      <c r="BS124" s="174" t="str">
        <f t="shared" si="86"/>
        <v>-</v>
      </c>
      <c r="BT124" s="174" t="str">
        <f t="shared" si="86"/>
        <v>-</v>
      </c>
      <c r="BU124" s="173" t="str">
        <f t="shared" si="63"/>
        <v>-</v>
      </c>
      <c r="BV124" s="173" t="str">
        <f t="shared" si="64"/>
        <v>-</v>
      </c>
      <c r="BW124" s="173" t="str">
        <f t="shared" si="65"/>
        <v>-</v>
      </c>
      <c r="BX124" s="173" t="str">
        <f t="shared" si="65"/>
        <v>-</v>
      </c>
      <c r="BY124" s="173" t="str">
        <f t="shared" si="65"/>
        <v>-</v>
      </c>
      <c r="BZ124" s="173" t="str">
        <f t="shared" si="65"/>
        <v>-</v>
      </c>
      <c r="CA124" s="173" t="str">
        <f t="shared" si="65"/>
        <v>-</v>
      </c>
      <c r="CB124" s="173" t="str">
        <f t="shared" si="66"/>
        <v>-</v>
      </c>
      <c r="CC124" s="173" t="str">
        <f t="shared" si="67"/>
        <v>-</v>
      </c>
      <c r="CD124" s="173" t="str">
        <f t="shared" si="68"/>
        <v>-</v>
      </c>
      <c r="CE124" s="173" t="str">
        <f t="shared" si="69"/>
        <v>-</v>
      </c>
      <c r="CF124" s="173" t="str">
        <f t="shared" si="70"/>
        <v>-</v>
      </c>
      <c r="CG124" s="173" t="str">
        <f t="shared" si="71"/>
        <v>-</v>
      </c>
      <c r="CH124" s="173" t="str">
        <f t="shared" si="72"/>
        <v>-</v>
      </c>
      <c r="CI124" s="173" t="str">
        <f t="shared" si="73"/>
        <v>-</v>
      </c>
      <c r="CJ124" s="173" t="str">
        <f t="shared" si="74"/>
        <v>-</v>
      </c>
      <c r="CK124" s="173" t="str">
        <f t="shared" si="75"/>
        <v>-</v>
      </c>
      <c r="CL124" s="173" t="str">
        <f t="shared" si="76"/>
        <v>-</v>
      </c>
      <c r="CM124" s="173" t="str">
        <f t="shared" si="77"/>
        <v>-</v>
      </c>
      <c r="CN124" s="173" t="str">
        <f t="shared" si="78"/>
        <v>-</v>
      </c>
      <c r="CO124" s="173" t="str">
        <f t="shared" si="79"/>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8"/>
        <v>Medium BBB, Young ewes:Lamb, CFA:5.5yo, Wethers:Older</v>
      </c>
      <c r="C125" s="230">
        <f t="shared" si="36"/>
        <v>1</v>
      </c>
      <c r="D125" s="230" t="b">
        <f t="shared" si="37"/>
        <v>0</v>
      </c>
      <c r="E125" s="230">
        <f t="shared" si="39"/>
        <v>730</v>
      </c>
      <c r="F125" s="230" t="str">
        <f t="shared" si="40"/>
        <v>-</v>
      </c>
      <c r="G125" s="230"/>
      <c r="H125" s="230"/>
      <c r="I125" s="230"/>
      <c r="J125" s="230"/>
      <c r="K125" s="230">
        <f t="shared" si="41"/>
        <v>0</v>
      </c>
      <c r="L125" s="230">
        <f t="shared" si="42"/>
        <v>865</v>
      </c>
      <c r="M125" s="230">
        <f t="shared" si="43"/>
        <v>0</v>
      </c>
      <c r="N125" s="230"/>
      <c r="O125" s="230"/>
      <c r="P125" s="243">
        <f t="shared" si="80"/>
        <v>2</v>
      </c>
      <c r="Q125" s="244">
        <f>MOD(INT(($A125-5)/PRODUCT(S$96:$V$96)),Q$96)+1</f>
        <v>2</v>
      </c>
      <c r="R125" s="243">
        <f t="shared" si="81"/>
        <v>3</v>
      </c>
      <c r="S125" s="244">
        <f>MOD(INT(($A125-5)/PRODUCT(T$96:$V$96)),S$96)+1</f>
        <v>3</v>
      </c>
      <c r="T125" s="244">
        <f>MOD(INT(($A125-5)/PRODUCT(U$96:$V$96)),T$96)+1</f>
        <v>1</v>
      </c>
      <c r="U125" s="244">
        <f>MOD(INT(($A125-5)/PRODUCT(V$96:$V$96)),U$96)+1</f>
        <v>2</v>
      </c>
      <c r="X125" s="174" t="str">
        <f t="shared" si="85"/>
        <v>-</v>
      </c>
      <c r="Y125" s="174" t="str">
        <f t="shared" si="85"/>
        <v>-</v>
      </c>
      <c r="Z125" s="174" t="str">
        <f t="shared" si="85"/>
        <v>-</v>
      </c>
      <c r="AA125" s="174" t="str">
        <f t="shared" si="85"/>
        <v>-</v>
      </c>
      <c r="AB125" s="174" t="str">
        <f t="shared" si="85"/>
        <v>-</v>
      </c>
      <c r="AC125" s="174" t="str">
        <f t="shared" si="85"/>
        <v>-</v>
      </c>
      <c r="AD125" s="174" t="str">
        <f t="shared" si="85"/>
        <v>-</v>
      </c>
      <c r="AE125" s="174" t="str">
        <f t="shared" si="85"/>
        <v>-</v>
      </c>
      <c r="AF125" s="174" t="str">
        <f t="shared" si="85"/>
        <v>-</v>
      </c>
      <c r="AG125" s="174" t="str">
        <f t="shared" si="85"/>
        <v>-</v>
      </c>
      <c r="AH125" s="174" t="str">
        <f t="shared" si="85"/>
        <v>-</v>
      </c>
      <c r="AI125" s="174" t="str">
        <f t="shared" si="85"/>
        <v>-</v>
      </c>
      <c r="AJ125" s="174" t="str">
        <f t="shared" si="85"/>
        <v>-</v>
      </c>
      <c r="AK125" s="174" t="str">
        <f t="shared" si="85"/>
        <v>-</v>
      </c>
      <c r="AL125" s="173" t="str">
        <f t="shared" si="45"/>
        <v>-</v>
      </c>
      <c r="AM125" s="173" t="str">
        <f t="shared" si="46"/>
        <v>-</v>
      </c>
      <c r="AN125" s="173" t="str">
        <f t="shared" si="84"/>
        <v>-</v>
      </c>
      <c r="AO125" s="173" t="str">
        <f t="shared" si="84"/>
        <v>-</v>
      </c>
      <c r="AP125" s="173" t="str">
        <f t="shared" si="84"/>
        <v>-</v>
      </c>
      <c r="AQ125" s="173" t="str">
        <f t="shared" si="84"/>
        <v>-</v>
      </c>
      <c r="AR125" s="173" t="str">
        <f t="shared" si="84"/>
        <v>-</v>
      </c>
      <c r="AS125" s="173" t="str">
        <f t="shared" si="48"/>
        <v>-</v>
      </c>
      <c r="AT125" s="173" t="str">
        <f t="shared" si="49"/>
        <v>-</v>
      </c>
      <c r="AU125" s="173" t="str">
        <f t="shared" si="50"/>
        <v>-</v>
      </c>
      <c r="AV125" s="173" t="str">
        <f t="shared" si="51"/>
        <v>-</v>
      </c>
      <c r="AW125" s="173" t="str">
        <f t="shared" si="52"/>
        <v>-</v>
      </c>
      <c r="AX125" s="173" t="str">
        <f t="shared" si="53"/>
        <v>-</v>
      </c>
      <c r="AY125" s="173" t="str">
        <f t="shared" si="54"/>
        <v>-</v>
      </c>
      <c r="AZ125" s="173" t="str">
        <f t="shared" si="55"/>
        <v>-</v>
      </c>
      <c r="BA125" s="173" t="str">
        <f t="shared" si="56"/>
        <v>-</v>
      </c>
      <c r="BB125" s="173" t="str">
        <f t="shared" si="57"/>
        <v>-</v>
      </c>
      <c r="BC125" s="173" t="str">
        <f t="shared" si="58"/>
        <v>-</v>
      </c>
      <c r="BD125" s="173" t="str">
        <f t="shared" si="59"/>
        <v>-</v>
      </c>
      <c r="BE125" s="173" t="str">
        <f t="shared" si="60"/>
        <v>-</v>
      </c>
      <c r="BF125" s="173" t="str">
        <f t="shared" si="61"/>
        <v>-</v>
      </c>
      <c r="BG125" s="174" t="str">
        <f t="shared" si="86"/>
        <v>-</v>
      </c>
      <c r="BH125" s="174" t="str">
        <f t="shared" si="86"/>
        <v>-</v>
      </c>
      <c r="BI125" s="174" t="str">
        <f t="shared" si="86"/>
        <v>-</v>
      </c>
      <c r="BJ125" s="174" t="str">
        <f t="shared" si="86"/>
        <v>-</v>
      </c>
      <c r="BK125" s="174" t="str">
        <f t="shared" si="86"/>
        <v>-</v>
      </c>
      <c r="BL125" s="174" t="str">
        <f t="shared" si="86"/>
        <v>-</v>
      </c>
      <c r="BM125" s="174" t="str">
        <f t="shared" si="86"/>
        <v>-</v>
      </c>
      <c r="BN125" s="174" t="str">
        <f t="shared" si="86"/>
        <v>-</v>
      </c>
      <c r="BO125" s="174" t="str">
        <f t="shared" si="86"/>
        <v>-</v>
      </c>
      <c r="BP125" s="174" t="str">
        <f t="shared" si="86"/>
        <v>-</v>
      </c>
      <c r="BQ125" s="174" t="str">
        <f t="shared" si="86"/>
        <v>-</v>
      </c>
      <c r="BR125" s="174" t="str">
        <f t="shared" si="86"/>
        <v>-</v>
      </c>
      <c r="BS125" s="174" t="str">
        <f t="shared" si="86"/>
        <v>-</v>
      </c>
      <c r="BT125" s="174" t="str">
        <f t="shared" si="86"/>
        <v>-</v>
      </c>
      <c r="BU125" s="173" t="str">
        <f t="shared" si="63"/>
        <v>-</v>
      </c>
      <c r="BV125" s="173" t="str">
        <f t="shared" si="64"/>
        <v>-</v>
      </c>
      <c r="BW125" s="173" t="str">
        <f t="shared" si="65"/>
        <v>-</v>
      </c>
      <c r="BX125" s="173" t="str">
        <f t="shared" si="65"/>
        <v>-</v>
      </c>
      <c r="BY125" s="173" t="str">
        <f t="shared" si="65"/>
        <v>-</v>
      </c>
      <c r="BZ125" s="173" t="str">
        <f t="shared" si="65"/>
        <v>-</v>
      </c>
      <c r="CA125" s="173" t="str">
        <f t="shared" si="65"/>
        <v>-</v>
      </c>
      <c r="CB125" s="173" t="str">
        <f t="shared" si="66"/>
        <v>-</v>
      </c>
      <c r="CC125" s="173" t="str">
        <f t="shared" si="67"/>
        <v>-</v>
      </c>
      <c r="CD125" s="173" t="str">
        <f t="shared" si="68"/>
        <v>-</v>
      </c>
      <c r="CE125" s="173" t="str">
        <f t="shared" si="69"/>
        <v>-</v>
      </c>
      <c r="CF125" s="173" t="str">
        <f t="shared" si="70"/>
        <v>-</v>
      </c>
      <c r="CG125" s="173" t="str">
        <f t="shared" si="71"/>
        <v>-</v>
      </c>
      <c r="CH125" s="173" t="str">
        <f t="shared" si="72"/>
        <v>-</v>
      </c>
      <c r="CI125" s="173" t="str">
        <f t="shared" si="73"/>
        <v>-</v>
      </c>
      <c r="CJ125" s="173" t="str">
        <f t="shared" si="74"/>
        <v>-</v>
      </c>
      <c r="CK125" s="173" t="str">
        <f t="shared" si="75"/>
        <v>-</v>
      </c>
      <c r="CL125" s="173" t="str">
        <f t="shared" si="76"/>
        <v>-</v>
      </c>
      <c r="CM125" s="173" t="str">
        <f t="shared" si="77"/>
        <v>-</v>
      </c>
      <c r="CN125" s="173" t="str">
        <f t="shared" si="78"/>
        <v>-</v>
      </c>
      <c r="CO125" s="173" t="str">
        <f t="shared" si="79"/>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8"/>
        <v>Medium BBB, Young ewes:Hgt, CFA:6.5yo, Wethers:Older</v>
      </c>
      <c r="C126" s="230">
        <f t="shared" si="36"/>
        <v>1</v>
      </c>
      <c r="D126" s="230" t="b">
        <f t="shared" si="37"/>
        <v>0</v>
      </c>
      <c r="E126" s="230">
        <f t="shared" si="39"/>
        <v>730</v>
      </c>
      <c r="F126" s="230" t="str">
        <f t="shared" si="40"/>
        <v>-</v>
      </c>
      <c r="G126" s="230"/>
      <c r="H126" s="230"/>
      <c r="I126" s="230"/>
      <c r="J126" s="230"/>
      <c r="K126" s="230">
        <f t="shared" si="41"/>
        <v>500</v>
      </c>
      <c r="L126" s="230">
        <f t="shared" si="42"/>
        <v>450</v>
      </c>
      <c r="M126" s="230">
        <f t="shared" si="43"/>
        <v>1</v>
      </c>
      <c r="N126" s="230"/>
      <c r="O126" s="230"/>
      <c r="P126" s="243">
        <f t="shared" si="80"/>
        <v>2</v>
      </c>
      <c r="Q126" s="244">
        <f>MOD(INT(($A126-5)/PRODUCT(S$96:$V$96)),Q$96)+1</f>
        <v>2</v>
      </c>
      <c r="R126" s="243">
        <f t="shared" si="81"/>
        <v>3</v>
      </c>
      <c r="S126" s="244">
        <f>MOD(INT(($A126-5)/PRODUCT(T$96:$V$96)),S$96)+1</f>
        <v>3</v>
      </c>
      <c r="T126" s="244">
        <f>MOD(INT(($A126-5)/PRODUCT(U$96:$V$96)),T$96)+1</f>
        <v>2</v>
      </c>
      <c r="U126" s="244">
        <f>MOD(INT(($A126-5)/PRODUCT(V$96:$V$96)),U$96)+1</f>
        <v>1</v>
      </c>
      <c r="X126" s="174" t="str">
        <f t="shared" si="85"/>
        <v>-</v>
      </c>
      <c r="Y126" s="174" t="str">
        <f t="shared" si="85"/>
        <v>-</v>
      </c>
      <c r="Z126" s="174" t="str">
        <f t="shared" si="85"/>
        <v>-</v>
      </c>
      <c r="AA126" s="174" t="str">
        <f t="shared" si="85"/>
        <v>-</v>
      </c>
      <c r="AB126" s="174" t="str">
        <f t="shared" si="85"/>
        <v>-</v>
      </c>
      <c r="AC126" s="174" t="str">
        <f t="shared" si="85"/>
        <v>-</v>
      </c>
      <c r="AD126" s="174" t="str">
        <f t="shared" si="85"/>
        <v>-</v>
      </c>
      <c r="AE126" s="174" t="str">
        <f t="shared" si="85"/>
        <v>-</v>
      </c>
      <c r="AF126" s="174" t="str">
        <f t="shared" si="85"/>
        <v>-</v>
      </c>
      <c r="AG126" s="174" t="str">
        <f t="shared" si="85"/>
        <v>-</v>
      </c>
      <c r="AH126" s="174" t="str">
        <f t="shared" si="85"/>
        <v>-</v>
      </c>
      <c r="AI126" s="174" t="str">
        <f t="shared" si="85"/>
        <v>-</v>
      </c>
      <c r="AJ126" s="174" t="str">
        <f t="shared" si="85"/>
        <v>-</v>
      </c>
      <c r="AK126" s="174" t="str">
        <f t="shared" si="85"/>
        <v>-</v>
      </c>
      <c r="AL126" s="173" t="str">
        <f t="shared" si="45"/>
        <v>-</v>
      </c>
      <c r="AM126" s="173" t="str">
        <f t="shared" si="46"/>
        <v>-</v>
      </c>
      <c r="AN126" s="173" t="str">
        <f t="shared" si="84"/>
        <v>-</v>
      </c>
      <c r="AO126" s="173" t="str">
        <f t="shared" si="84"/>
        <v>-</v>
      </c>
      <c r="AP126" s="173" t="str">
        <f t="shared" si="84"/>
        <v>-</v>
      </c>
      <c r="AQ126" s="173" t="str">
        <f t="shared" si="84"/>
        <v>-</v>
      </c>
      <c r="AR126" s="173" t="str">
        <f t="shared" si="84"/>
        <v>-</v>
      </c>
      <c r="AS126" s="173" t="str">
        <f t="shared" si="48"/>
        <v>-</v>
      </c>
      <c r="AT126" s="173" t="str">
        <f t="shared" si="49"/>
        <v>-</v>
      </c>
      <c r="AU126" s="173" t="str">
        <f t="shared" si="50"/>
        <v>-</v>
      </c>
      <c r="AV126" s="173" t="str">
        <f t="shared" si="51"/>
        <v>-</v>
      </c>
      <c r="AW126" s="173" t="str">
        <f t="shared" si="52"/>
        <v>-</v>
      </c>
      <c r="AX126" s="173" t="str">
        <f t="shared" si="53"/>
        <v>-</v>
      </c>
      <c r="AY126" s="173" t="str">
        <f t="shared" si="54"/>
        <v>-</v>
      </c>
      <c r="AZ126" s="173" t="str">
        <f t="shared" si="55"/>
        <v>-</v>
      </c>
      <c r="BA126" s="173" t="str">
        <f t="shared" si="56"/>
        <v>-</v>
      </c>
      <c r="BB126" s="173" t="str">
        <f t="shared" si="57"/>
        <v>-</v>
      </c>
      <c r="BC126" s="173" t="str">
        <f t="shared" si="58"/>
        <v>-</v>
      </c>
      <c r="BD126" s="173" t="str">
        <f t="shared" si="59"/>
        <v>-</v>
      </c>
      <c r="BE126" s="173" t="str">
        <f t="shared" si="60"/>
        <v>-</v>
      </c>
      <c r="BF126" s="173" t="str">
        <f t="shared" si="61"/>
        <v>-</v>
      </c>
      <c r="BG126" s="174" t="str">
        <f t="shared" si="86"/>
        <v>-</v>
      </c>
      <c r="BH126" s="174" t="str">
        <f t="shared" si="86"/>
        <v>-</v>
      </c>
      <c r="BI126" s="174" t="str">
        <f t="shared" si="86"/>
        <v>-</v>
      </c>
      <c r="BJ126" s="174" t="str">
        <f t="shared" si="86"/>
        <v>-</v>
      </c>
      <c r="BK126" s="174" t="str">
        <f t="shared" si="86"/>
        <v>-</v>
      </c>
      <c r="BL126" s="174" t="str">
        <f t="shared" si="86"/>
        <v>-</v>
      </c>
      <c r="BM126" s="174" t="str">
        <f t="shared" si="86"/>
        <v>-</v>
      </c>
      <c r="BN126" s="174" t="str">
        <f t="shared" si="86"/>
        <v>-</v>
      </c>
      <c r="BO126" s="174" t="str">
        <f t="shared" si="86"/>
        <v>-</v>
      </c>
      <c r="BP126" s="174" t="str">
        <f t="shared" si="86"/>
        <v>-</v>
      </c>
      <c r="BQ126" s="174" t="str">
        <f t="shared" si="86"/>
        <v>-</v>
      </c>
      <c r="BR126" s="174" t="str">
        <f t="shared" si="86"/>
        <v>-</v>
      </c>
      <c r="BS126" s="174" t="str">
        <f t="shared" si="86"/>
        <v>-</v>
      </c>
      <c r="BT126" s="174" t="str">
        <f t="shared" si="86"/>
        <v>-</v>
      </c>
      <c r="BU126" s="173" t="str">
        <f t="shared" si="63"/>
        <v>-</v>
      </c>
      <c r="BV126" s="173" t="str">
        <f t="shared" si="64"/>
        <v>-</v>
      </c>
      <c r="BW126" s="173" t="str">
        <f t="shared" si="65"/>
        <v>-</v>
      </c>
      <c r="BX126" s="173" t="str">
        <f t="shared" si="65"/>
        <v>-</v>
      </c>
      <c r="BY126" s="173" t="str">
        <f t="shared" si="65"/>
        <v>-</v>
      </c>
      <c r="BZ126" s="173" t="str">
        <f t="shared" si="65"/>
        <v>-</v>
      </c>
      <c r="CA126" s="173" t="str">
        <f t="shared" si="65"/>
        <v>-</v>
      </c>
      <c r="CB126" s="173" t="str">
        <f t="shared" si="66"/>
        <v>-</v>
      </c>
      <c r="CC126" s="173" t="str">
        <f t="shared" si="67"/>
        <v>-</v>
      </c>
      <c r="CD126" s="173" t="str">
        <f t="shared" si="68"/>
        <v>-</v>
      </c>
      <c r="CE126" s="173" t="str">
        <f t="shared" si="69"/>
        <v>-</v>
      </c>
      <c r="CF126" s="173" t="str">
        <f t="shared" si="70"/>
        <v>-</v>
      </c>
      <c r="CG126" s="173" t="str">
        <f t="shared" si="71"/>
        <v>-</v>
      </c>
      <c r="CH126" s="173" t="str">
        <f t="shared" si="72"/>
        <v>-</v>
      </c>
      <c r="CI126" s="173" t="str">
        <f t="shared" si="73"/>
        <v>-</v>
      </c>
      <c r="CJ126" s="173" t="str">
        <f t="shared" si="74"/>
        <v>-</v>
      </c>
      <c r="CK126" s="173" t="str">
        <f t="shared" si="75"/>
        <v>-</v>
      </c>
      <c r="CL126" s="173" t="str">
        <f t="shared" si="76"/>
        <v>-</v>
      </c>
      <c r="CM126" s="173" t="str">
        <f t="shared" si="77"/>
        <v>-</v>
      </c>
      <c r="CN126" s="173" t="str">
        <f t="shared" si="78"/>
        <v>-</v>
      </c>
      <c r="CO126" s="173" t="str">
        <f t="shared" si="79"/>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8"/>
        <v>Medium BBB, Young ewes:Hgt, CFA:5.5yo, Wethers:Older</v>
      </c>
      <c r="C127" s="230">
        <f t="shared" si="36"/>
        <v>1</v>
      </c>
      <c r="D127" s="230" t="b">
        <f t="shared" si="37"/>
        <v>0</v>
      </c>
      <c r="E127" s="230">
        <f t="shared" si="39"/>
        <v>730</v>
      </c>
      <c r="F127" s="230" t="str">
        <f t="shared" si="40"/>
        <v>-</v>
      </c>
      <c r="G127" s="230"/>
      <c r="H127" s="230"/>
      <c r="I127" s="230"/>
      <c r="J127" s="230"/>
      <c r="K127" s="230">
        <f t="shared" si="41"/>
        <v>500</v>
      </c>
      <c r="L127" s="230">
        <f t="shared" si="42"/>
        <v>865</v>
      </c>
      <c r="M127" s="230">
        <f t="shared" si="43"/>
        <v>0</v>
      </c>
      <c r="N127" s="230"/>
      <c r="O127" s="230"/>
      <c r="P127" s="243">
        <f t="shared" si="80"/>
        <v>2</v>
      </c>
      <c r="Q127" s="244">
        <f>MOD(INT(($A127-5)/PRODUCT(S$96:$V$96)),Q$96)+1</f>
        <v>2</v>
      </c>
      <c r="R127" s="243">
        <f t="shared" si="81"/>
        <v>3</v>
      </c>
      <c r="S127" s="244">
        <f>MOD(INT(($A127-5)/PRODUCT(T$96:$V$96)),S$96)+1</f>
        <v>3</v>
      </c>
      <c r="T127" s="244">
        <f>MOD(INT(($A127-5)/PRODUCT(U$96:$V$96)),T$96)+1</f>
        <v>2</v>
      </c>
      <c r="U127" s="244">
        <f>MOD(INT(($A127-5)/PRODUCT(V$96:$V$96)),U$96)+1</f>
        <v>2</v>
      </c>
      <c r="X127" s="174" t="str">
        <f t="shared" si="85"/>
        <v>-</v>
      </c>
      <c r="Y127" s="174" t="str">
        <f t="shared" si="85"/>
        <v>-</v>
      </c>
      <c r="Z127" s="174" t="str">
        <f t="shared" si="85"/>
        <v>-</v>
      </c>
      <c r="AA127" s="174" t="str">
        <f t="shared" si="85"/>
        <v>-</v>
      </c>
      <c r="AB127" s="174" t="str">
        <f t="shared" si="85"/>
        <v>-</v>
      </c>
      <c r="AC127" s="174" t="str">
        <f t="shared" si="85"/>
        <v>-</v>
      </c>
      <c r="AD127" s="174" t="str">
        <f t="shared" si="85"/>
        <v>-</v>
      </c>
      <c r="AE127" s="174" t="str">
        <f t="shared" si="85"/>
        <v>-</v>
      </c>
      <c r="AF127" s="174" t="str">
        <f t="shared" si="85"/>
        <v>-</v>
      </c>
      <c r="AG127" s="174" t="str">
        <f t="shared" si="85"/>
        <v>-</v>
      </c>
      <c r="AH127" s="174" t="str">
        <f t="shared" si="85"/>
        <v>-</v>
      </c>
      <c r="AI127" s="174" t="str">
        <f t="shared" si="85"/>
        <v>-</v>
      </c>
      <c r="AJ127" s="174" t="str">
        <f t="shared" si="85"/>
        <v>-</v>
      </c>
      <c r="AK127" s="174" t="str">
        <f t="shared" si="85"/>
        <v>-</v>
      </c>
      <c r="AL127" s="173" t="str">
        <f t="shared" si="45"/>
        <v>-</v>
      </c>
      <c r="AM127" s="173" t="str">
        <f t="shared" si="46"/>
        <v>-</v>
      </c>
      <c r="AN127" s="173" t="str">
        <f t="shared" si="84"/>
        <v>-</v>
      </c>
      <c r="AO127" s="173" t="str">
        <f t="shared" si="84"/>
        <v>-</v>
      </c>
      <c r="AP127" s="173" t="str">
        <f t="shared" si="84"/>
        <v>-</v>
      </c>
      <c r="AQ127" s="173" t="str">
        <f t="shared" si="84"/>
        <v>-</v>
      </c>
      <c r="AR127" s="173" t="str">
        <f t="shared" si="84"/>
        <v>-</v>
      </c>
      <c r="AS127" s="173" t="str">
        <f t="shared" si="48"/>
        <v>-</v>
      </c>
      <c r="AT127" s="173" t="str">
        <f t="shared" si="49"/>
        <v>-</v>
      </c>
      <c r="AU127" s="173" t="str">
        <f t="shared" si="50"/>
        <v>-</v>
      </c>
      <c r="AV127" s="173" t="str">
        <f t="shared" si="51"/>
        <v>-</v>
      </c>
      <c r="AW127" s="173" t="str">
        <f t="shared" si="52"/>
        <v>-</v>
      </c>
      <c r="AX127" s="173" t="str">
        <f t="shared" si="53"/>
        <v>-</v>
      </c>
      <c r="AY127" s="173" t="str">
        <f t="shared" si="54"/>
        <v>-</v>
      </c>
      <c r="AZ127" s="173" t="str">
        <f t="shared" si="55"/>
        <v>-</v>
      </c>
      <c r="BA127" s="173" t="str">
        <f t="shared" si="56"/>
        <v>-</v>
      </c>
      <c r="BB127" s="173" t="str">
        <f t="shared" si="57"/>
        <v>-</v>
      </c>
      <c r="BC127" s="173" t="str">
        <f t="shared" si="58"/>
        <v>-</v>
      </c>
      <c r="BD127" s="173" t="str">
        <f t="shared" si="59"/>
        <v>-</v>
      </c>
      <c r="BE127" s="173" t="str">
        <f t="shared" si="60"/>
        <v>-</v>
      </c>
      <c r="BF127" s="173" t="str">
        <f t="shared" si="61"/>
        <v>-</v>
      </c>
      <c r="BG127" s="174" t="str">
        <f t="shared" si="86"/>
        <v>-</v>
      </c>
      <c r="BH127" s="174" t="str">
        <f t="shared" si="86"/>
        <v>-</v>
      </c>
      <c r="BI127" s="174" t="str">
        <f t="shared" si="86"/>
        <v>-</v>
      </c>
      <c r="BJ127" s="174" t="str">
        <f t="shared" si="86"/>
        <v>-</v>
      </c>
      <c r="BK127" s="174" t="str">
        <f t="shared" si="86"/>
        <v>-</v>
      </c>
      <c r="BL127" s="174" t="str">
        <f t="shared" si="86"/>
        <v>-</v>
      </c>
      <c r="BM127" s="174" t="str">
        <f t="shared" si="86"/>
        <v>-</v>
      </c>
      <c r="BN127" s="174" t="str">
        <f t="shared" si="86"/>
        <v>-</v>
      </c>
      <c r="BO127" s="174" t="str">
        <f t="shared" si="86"/>
        <v>-</v>
      </c>
      <c r="BP127" s="174" t="str">
        <f t="shared" si="86"/>
        <v>-</v>
      </c>
      <c r="BQ127" s="174" t="str">
        <f t="shared" si="86"/>
        <v>-</v>
      </c>
      <c r="BR127" s="174" t="str">
        <f t="shared" si="86"/>
        <v>-</v>
      </c>
      <c r="BS127" s="174" t="str">
        <f t="shared" si="86"/>
        <v>-</v>
      </c>
      <c r="BT127" s="174" t="str">
        <f t="shared" si="86"/>
        <v>-</v>
      </c>
      <c r="BU127" s="173" t="str">
        <f t="shared" si="63"/>
        <v>-</v>
      </c>
      <c r="BV127" s="173" t="str">
        <f t="shared" si="64"/>
        <v>-</v>
      </c>
      <c r="BW127" s="173" t="str">
        <f t="shared" si="65"/>
        <v>-</v>
      </c>
      <c r="BX127" s="173" t="str">
        <f t="shared" si="65"/>
        <v>-</v>
      </c>
      <c r="BY127" s="173" t="str">
        <f t="shared" si="65"/>
        <v>-</v>
      </c>
      <c r="BZ127" s="173" t="str">
        <f t="shared" si="65"/>
        <v>-</v>
      </c>
      <c r="CA127" s="173" t="str">
        <f t="shared" si="65"/>
        <v>-</v>
      </c>
      <c r="CB127" s="173" t="str">
        <f t="shared" si="66"/>
        <v>-</v>
      </c>
      <c r="CC127" s="173" t="str">
        <f t="shared" si="67"/>
        <v>-</v>
      </c>
      <c r="CD127" s="173" t="str">
        <f t="shared" si="68"/>
        <v>-</v>
      </c>
      <c r="CE127" s="173" t="str">
        <f t="shared" si="69"/>
        <v>-</v>
      </c>
      <c r="CF127" s="173" t="str">
        <f t="shared" si="70"/>
        <v>-</v>
      </c>
      <c r="CG127" s="173" t="str">
        <f t="shared" si="71"/>
        <v>-</v>
      </c>
      <c r="CH127" s="173" t="str">
        <f t="shared" si="72"/>
        <v>-</v>
      </c>
      <c r="CI127" s="173" t="str">
        <f t="shared" si="73"/>
        <v>-</v>
      </c>
      <c r="CJ127" s="173" t="str">
        <f t="shared" si="74"/>
        <v>-</v>
      </c>
      <c r="CK127" s="173" t="str">
        <f t="shared" si="75"/>
        <v>-</v>
      </c>
      <c r="CL127" s="173" t="str">
        <f t="shared" si="76"/>
        <v>-</v>
      </c>
      <c r="CM127" s="173" t="str">
        <f t="shared" si="77"/>
        <v>-</v>
      </c>
      <c r="CN127" s="173" t="str">
        <f t="shared" si="78"/>
        <v>-</v>
      </c>
      <c r="CO127" s="173" t="str">
        <f t="shared" si="79"/>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8"/>
        <v>Medium BBT, Young ewes:Lamb, CFA:6.5yo, Wethers:Lamb</v>
      </c>
      <c r="C128" s="230">
        <f t="shared" si="36"/>
        <v>1</v>
      </c>
      <c r="D128" s="230" t="b">
        <f t="shared" si="37"/>
        <v>1</v>
      </c>
      <c r="E128" s="230">
        <f t="shared" si="39"/>
        <v>0</v>
      </c>
      <c r="F128" s="230">
        <f t="shared" si="40"/>
        <v>329</v>
      </c>
      <c r="G128" s="230"/>
      <c r="H128" s="230"/>
      <c r="I128" s="230"/>
      <c r="J128" s="230"/>
      <c r="K128" s="230">
        <f t="shared" si="41"/>
        <v>0</v>
      </c>
      <c r="L128" s="230">
        <f t="shared" si="42"/>
        <v>450</v>
      </c>
      <c r="M128" s="230">
        <f t="shared" si="43"/>
        <v>1</v>
      </c>
      <c r="N128" s="230"/>
      <c r="O128" s="230"/>
      <c r="P128" s="243">
        <f t="shared" si="80"/>
        <v>3</v>
      </c>
      <c r="Q128" s="244">
        <f>MOD(INT(($A128-5)/PRODUCT(S$96:$V$96)),Q$96)+1</f>
        <v>3</v>
      </c>
      <c r="R128" s="243">
        <f t="shared" si="81"/>
        <v>1</v>
      </c>
      <c r="S128" s="244">
        <f>MOD(INT(($A128-5)/PRODUCT(T$96:$V$96)),S$96)+1</f>
        <v>1</v>
      </c>
      <c r="T128" s="244">
        <f>MOD(INT(($A128-5)/PRODUCT(U$96:$V$96)),T$96)+1</f>
        <v>1</v>
      </c>
      <c r="U128" s="244">
        <f>MOD(INT(($A128-5)/PRODUCT(V$96:$V$96)),U$96)+1</f>
        <v>1</v>
      </c>
      <c r="X128" s="174" t="str">
        <f t="shared" si="85"/>
        <v>-</v>
      </c>
      <c r="Y128" s="174" t="str">
        <f t="shared" si="85"/>
        <v>-</v>
      </c>
      <c r="Z128" s="174" t="str">
        <f t="shared" si="85"/>
        <v>-</v>
      </c>
      <c r="AA128" s="174" t="str">
        <f t="shared" si="85"/>
        <v>-</v>
      </c>
      <c r="AB128" s="174" t="str">
        <f t="shared" si="85"/>
        <v>-</v>
      </c>
      <c r="AC128" s="174" t="str">
        <f t="shared" si="85"/>
        <v>-</v>
      </c>
      <c r="AD128" s="174" t="str">
        <f t="shared" si="85"/>
        <v>-</v>
      </c>
      <c r="AE128" s="174" t="str">
        <f t="shared" si="85"/>
        <v>-</v>
      </c>
      <c r="AF128" s="174" t="str">
        <f t="shared" si="85"/>
        <v>-</v>
      </c>
      <c r="AG128" s="174" t="str">
        <f t="shared" si="85"/>
        <v>-</v>
      </c>
      <c r="AH128" s="174" t="str">
        <f t="shared" si="85"/>
        <v>-</v>
      </c>
      <c r="AI128" s="174" t="str">
        <f t="shared" si="85"/>
        <v>-</v>
      </c>
      <c r="AJ128" s="174" t="str">
        <f t="shared" si="85"/>
        <v>-</v>
      </c>
      <c r="AK128" s="174" t="str">
        <f t="shared" si="85"/>
        <v>-</v>
      </c>
      <c r="AL128" s="173" t="str">
        <f t="shared" si="45"/>
        <v>-</v>
      </c>
      <c r="AM128" s="173" t="str">
        <f t="shared" si="46"/>
        <v>-</v>
      </c>
      <c r="AN128" s="173" t="str">
        <f t="shared" si="84"/>
        <v>-</v>
      </c>
      <c r="AO128" s="173" t="str">
        <f t="shared" si="84"/>
        <v>-</v>
      </c>
      <c r="AP128" s="173" t="str">
        <f t="shared" si="84"/>
        <v>-</v>
      </c>
      <c r="AQ128" s="173" t="str">
        <f t="shared" si="84"/>
        <v>-</v>
      </c>
      <c r="AR128" s="173" t="str">
        <f t="shared" si="84"/>
        <v>-</v>
      </c>
      <c r="AS128" s="173" t="str">
        <f t="shared" si="48"/>
        <v>-</v>
      </c>
      <c r="AT128" s="173" t="str">
        <f t="shared" si="49"/>
        <v>-</v>
      </c>
      <c r="AU128" s="173" t="str">
        <f t="shared" si="50"/>
        <v>-</v>
      </c>
      <c r="AV128" s="173" t="str">
        <f t="shared" si="51"/>
        <v>-</v>
      </c>
      <c r="AW128" s="173" t="str">
        <f t="shared" si="52"/>
        <v>-</v>
      </c>
      <c r="AX128" s="173" t="str">
        <f t="shared" si="53"/>
        <v>-</v>
      </c>
      <c r="AY128" s="173" t="str">
        <f t="shared" si="54"/>
        <v>-</v>
      </c>
      <c r="AZ128" s="173" t="str">
        <f t="shared" si="55"/>
        <v>-</v>
      </c>
      <c r="BA128" s="173" t="str">
        <f t="shared" si="56"/>
        <v>-</v>
      </c>
      <c r="BB128" s="173" t="str">
        <f t="shared" si="57"/>
        <v>-</v>
      </c>
      <c r="BC128" s="173" t="str">
        <f t="shared" si="58"/>
        <v>-</v>
      </c>
      <c r="BD128" s="173" t="str">
        <f t="shared" si="59"/>
        <v>-</v>
      </c>
      <c r="BE128" s="173" t="str">
        <f t="shared" si="60"/>
        <v>-</v>
      </c>
      <c r="BF128" s="173" t="str">
        <f t="shared" si="61"/>
        <v>-</v>
      </c>
      <c r="BG128" s="174" t="str">
        <f t="shared" si="86"/>
        <v>-</v>
      </c>
      <c r="BH128" s="174" t="str">
        <f t="shared" si="86"/>
        <v>-</v>
      </c>
      <c r="BI128" s="174" t="str">
        <f t="shared" si="86"/>
        <v>-</v>
      </c>
      <c r="BJ128" s="174" t="str">
        <f t="shared" si="86"/>
        <v>-</v>
      </c>
      <c r="BK128" s="174" t="str">
        <f t="shared" si="86"/>
        <v>-</v>
      </c>
      <c r="BL128" s="174" t="str">
        <f t="shared" si="86"/>
        <v>-</v>
      </c>
      <c r="BM128" s="174" t="str">
        <f t="shared" si="86"/>
        <v>-</v>
      </c>
      <c r="BN128" s="174" t="str">
        <f t="shared" si="86"/>
        <v>-</v>
      </c>
      <c r="BO128" s="174" t="str">
        <f t="shared" si="86"/>
        <v>-</v>
      </c>
      <c r="BP128" s="174" t="str">
        <f t="shared" si="86"/>
        <v>-</v>
      </c>
      <c r="BQ128" s="174" t="str">
        <f t="shared" si="86"/>
        <v>-</v>
      </c>
      <c r="BR128" s="174" t="str">
        <f t="shared" si="86"/>
        <v>-</v>
      </c>
      <c r="BS128" s="174" t="str">
        <f t="shared" si="86"/>
        <v>-</v>
      </c>
      <c r="BT128" s="174" t="str">
        <f t="shared" si="86"/>
        <v>-</v>
      </c>
      <c r="BU128" s="173" t="str">
        <f t="shared" si="63"/>
        <v>-</v>
      </c>
      <c r="BV128" s="173" t="str">
        <f t="shared" si="64"/>
        <v>-</v>
      </c>
      <c r="BW128" s="173" t="str">
        <f t="shared" si="65"/>
        <v>-</v>
      </c>
      <c r="BX128" s="173" t="str">
        <f t="shared" si="65"/>
        <v>-</v>
      </c>
      <c r="BY128" s="173" t="str">
        <f t="shared" si="65"/>
        <v>-</v>
      </c>
      <c r="BZ128" s="173" t="str">
        <f t="shared" si="65"/>
        <v>-</v>
      </c>
      <c r="CA128" s="173" t="str">
        <f t="shared" si="65"/>
        <v>-</v>
      </c>
      <c r="CB128" s="173" t="str">
        <f t="shared" si="66"/>
        <v>-</v>
      </c>
      <c r="CC128" s="173" t="str">
        <f t="shared" si="67"/>
        <v>-</v>
      </c>
      <c r="CD128" s="173" t="str">
        <f t="shared" si="68"/>
        <v>-</v>
      </c>
      <c r="CE128" s="173" t="str">
        <f t="shared" si="69"/>
        <v>-</v>
      </c>
      <c r="CF128" s="173" t="str">
        <f t="shared" si="70"/>
        <v>-</v>
      </c>
      <c r="CG128" s="173" t="str">
        <f t="shared" si="71"/>
        <v>-</v>
      </c>
      <c r="CH128" s="173" t="str">
        <f t="shared" si="72"/>
        <v>-</v>
      </c>
      <c r="CI128" s="173" t="str">
        <f t="shared" si="73"/>
        <v>-</v>
      </c>
      <c r="CJ128" s="173" t="str">
        <f t="shared" si="74"/>
        <v>-</v>
      </c>
      <c r="CK128" s="173" t="str">
        <f t="shared" si="75"/>
        <v>-</v>
      </c>
      <c r="CL128" s="173" t="str">
        <f t="shared" si="76"/>
        <v>-</v>
      </c>
      <c r="CM128" s="173" t="str">
        <f t="shared" si="77"/>
        <v>-</v>
      </c>
      <c r="CN128" s="173" t="str">
        <f t="shared" si="78"/>
        <v>-</v>
      </c>
      <c r="CO128" s="173" t="str">
        <f t="shared" si="79"/>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8"/>
        <v>Medium BBT, Young ewes:Lamb, CFA:6.5yo, Wethers:Hgt</v>
      </c>
      <c r="C129" s="230">
        <f t="shared" si="36"/>
        <v>1</v>
      </c>
      <c r="D129" s="230" t="b">
        <f t="shared" si="37"/>
        <v>1</v>
      </c>
      <c r="E129" s="230">
        <f t="shared" si="39"/>
        <v>330</v>
      </c>
      <c r="F129" s="230">
        <f t="shared" si="40"/>
        <v>729</v>
      </c>
      <c r="G129" s="230"/>
      <c r="H129" s="230"/>
      <c r="I129" s="230"/>
      <c r="J129" s="230"/>
      <c r="K129" s="230">
        <f t="shared" si="41"/>
        <v>0</v>
      </c>
      <c r="L129" s="230">
        <f t="shared" si="42"/>
        <v>450</v>
      </c>
      <c r="M129" s="230">
        <f t="shared" si="43"/>
        <v>1</v>
      </c>
      <c r="N129" s="230"/>
      <c r="O129" s="230"/>
      <c r="P129" s="323">
        <v>3</v>
      </c>
      <c r="Q129" s="324">
        <v>3</v>
      </c>
      <c r="R129" s="323">
        <v>2</v>
      </c>
      <c r="S129" s="324">
        <v>2</v>
      </c>
      <c r="T129" s="324">
        <v>1</v>
      </c>
      <c r="U129" s="324">
        <v>1</v>
      </c>
      <c r="X129" s="174" t="str">
        <f t="shared" si="85"/>
        <v>-</v>
      </c>
      <c r="Y129" s="174" t="str">
        <f t="shared" si="85"/>
        <v>-</v>
      </c>
      <c r="Z129" s="174" t="str">
        <f t="shared" si="85"/>
        <v>-</v>
      </c>
      <c r="AA129" s="174" t="str">
        <f t="shared" si="85"/>
        <v>-</v>
      </c>
      <c r="AB129" s="174" t="str">
        <f t="shared" si="85"/>
        <v>-</v>
      </c>
      <c r="AC129" s="174" t="str">
        <f t="shared" si="85"/>
        <v>-</v>
      </c>
      <c r="AD129" s="174" t="str">
        <f t="shared" si="85"/>
        <v>-</v>
      </c>
      <c r="AE129" s="174" t="str">
        <f t="shared" si="85"/>
        <v>-</v>
      </c>
      <c r="AF129" s="174" t="str">
        <f t="shared" si="85"/>
        <v>-</v>
      </c>
      <c r="AG129" s="174" t="str">
        <f t="shared" si="85"/>
        <v>-</v>
      </c>
      <c r="AH129" s="174" t="str">
        <f t="shared" si="85"/>
        <v>-</v>
      </c>
      <c r="AI129" s="174" t="str">
        <f t="shared" si="85"/>
        <v>-</v>
      </c>
      <c r="AJ129" s="174" t="str">
        <f t="shared" si="85"/>
        <v>-</v>
      </c>
      <c r="AK129" s="174" t="str">
        <f t="shared" si="85"/>
        <v>-</v>
      </c>
      <c r="AL129" s="173" t="str">
        <f t="shared" si="45"/>
        <v>-</v>
      </c>
      <c r="AM129" s="173" t="str">
        <f t="shared" si="46"/>
        <v>-</v>
      </c>
      <c r="AN129" s="173" t="str">
        <f t="shared" si="84"/>
        <v>-</v>
      </c>
      <c r="AO129" s="173" t="str">
        <f t="shared" si="84"/>
        <v>-</v>
      </c>
      <c r="AP129" s="173" t="str">
        <f t="shared" si="84"/>
        <v>-</v>
      </c>
      <c r="AQ129" s="173" t="str">
        <f t="shared" si="84"/>
        <v>-</v>
      </c>
      <c r="AR129" s="173" t="str">
        <f t="shared" si="84"/>
        <v>-</v>
      </c>
      <c r="AS129" s="173" t="str">
        <f t="shared" si="48"/>
        <v>-</v>
      </c>
      <c r="AT129" s="173" t="str">
        <f t="shared" si="49"/>
        <v>-</v>
      </c>
      <c r="AU129" s="173" t="str">
        <f t="shared" si="50"/>
        <v>-</v>
      </c>
      <c r="AV129" s="173" t="str">
        <f t="shared" si="51"/>
        <v>-</v>
      </c>
      <c r="AW129" s="173" t="str">
        <f t="shared" si="52"/>
        <v>-</v>
      </c>
      <c r="AX129" s="173" t="str">
        <f t="shared" si="53"/>
        <v>-</v>
      </c>
      <c r="AY129" s="173" t="str">
        <f t="shared" si="54"/>
        <v>-</v>
      </c>
      <c r="AZ129" s="173" t="str">
        <f t="shared" si="55"/>
        <v>-</v>
      </c>
      <c r="BA129" s="173" t="str">
        <f t="shared" si="56"/>
        <v>-</v>
      </c>
      <c r="BB129" s="173" t="str">
        <f t="shared" si="57"/>
        <v>-</v>
      </c>
      <c r="BC129" s="173" t="str">
        <f t="shared" si="58"/>
        <v>-</v>
      </c>
      <c r="BD129" s="173" t="str">
        <f t="shared" si="59"/>
        <v>-</v>
      </c>
      <c r="BE129" s="173" t="str">
        <f t="shared" si="60"/>
        <v>-</v>
      </c>
      <c r="BF129" s="173" t="str">
        <f t="shared" si="61"/>
        <v>-</v>
      </c>
      <c r="BG129" s="174" t="str">
        <f t="shared" si="86"/>
        <v>-</v>
      </c>
      <c r="BH129" s="174" t="str">
        <f t="shared" si="86"/>
        <v>-</v>
      </c>
      <c r="BI129" s="174" t="str">
        <f t="shared" si="86"/>
        <v>-</v>
      </c>
      <c r="BJ129" s="174" t="str">
        <f t="shared" si="86"/>
        <v>-</v>
      </c>
      <c r="BK129" s="174" t="str">
        <f t="shared" si="86"/>
        <v>-</v>
      </c>
      <c r="BL129" s="174" t="str">
        <f t="shared" si="86"/>
        <v>-</v>
      </c>
      <c r="BM129" s="174" t="str">
        <f t="shared" si="86"/>
        <v>-</v>
      </c>
      <c r="BN129" s="174" t="str">
        <f t="shared" si="86"/>
        <v>-</v>
      </c>
      <c r="BO129" s="174" t="str">
        <f t="shared" si="86"/>
        <v>-</v>
      </c>
      <c r="BP129" s="174" t="str">
        <f t="shared" si="86"/>
        <v>-</v>
      </c>
      <c r="BQ129" s="174" t="str">
        <f t="shared" si="86"/>
        <v>-</v>
      </c>
      <c r="BR129" s="174" t="str">
        <f t="shared" si="86"/>
        <v>-</v>
      </c>
      <c r="BS129" s="174" t="str">
        <f t="shared" si="86"/>
        <v>-</v>
      </c>
      <c r="BT129" s="174" t="str">
        <f t="shared" si="86"/>
        <v>-</v>
      </c>
      <c r="BU129" s="173" t="str">
        <f t="shared" si="63"/>
        <v>-</v>
      </c>
      <c r="BV129" s="173" t="str">
        <f t="shared" si="64"/>
        <v>-</v>
      </c>
      <c r="BW129" s="173" t="str">
        <f t="shared" si="65"/>
        <v>-</v>
      </c>
      <c r="BX129" s="173" t="str">
        <f t="shared" si="65"/>
        <v>-</v>
      </c>
      <c r="BY129" s="173" t="str">
        <f t="shared" si="65"/>
        <v>-</v>
      </c>
      <c r="BZ129" s="173" t="str">
        <f t="shared" si="65"/>
        <v>-</v>
      </c>
      <c r="CA129" s="173" t="str">
        <f t="shared" si="65"/>
        <v>-</v>
      </c>
      <c r="CB129" s="173" t="str">
        <f t="shared" si="66"/>
        <v>-</v>
      </c>
      <c r="CC129" s="173" t="str">
        <f t="shared" si="67"/>
        <v>-</v>
      </c>
      <c r="CD129" s="173" t="str">
        <f t="shared" si="68"/>
        <v>-</v>
      </c>
      <c r="CE129" s="173" t="str">
        <f t="shared" si="69"/>
        <v>-</v>
      </c>
      <c r="CF129" s="173" t="str">
        <f t="shared" si="70"/>
        <v>-</v>
      </c>
      <c r="CG129" s="173" t="str">
        <f t="shared" si="71"/>
        <v>-</v>
      </c>
      <c r="CH129" s="173" t="str">
        <f t="shared" si="72"/>
        <v>-</v>
      </c>
      <c r="CI129" s="173" t="str">
        <f t="shared" si="73"/>
        <v>-</v>
      </c>
      <c r="CJ129" s="173" t="str">
        <f t="shared" si="74"/>
        <v>-</v>
      </c>
      <c r="CK129" s="173" t="str">
        <f t="shared" si="75"/>
        <v>-</v>
      </c>
      <c r="CL129" s="173" t="str">
        <f t="shared" si="76"/>
        <v>-</v>
      </c>
      <c r="CM129" s="173" t="str">
        <f t="shared" si="77"/>
        <v>-</v>
      </c>
      <c r="CN129" s="173" t="str">
        <f t="shared" si="78"/>
        <v>-</v>
      </c>
      <c r="CO129" s="173" t="str">
        <f t="shared" si="79"/>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87">A129+1</f>
        <v>31</v>
      </c>
      <c r="B130" s="266" t="str">
        <f t="shared" si="38"/>
        <v>Medium BBT, Young ewes:Lamb, CFA:6.5yo, Wethers:Older</v>
      </c>
      <c r="C130" s="230">
        <f t="shared" si="36"/>
        <v>1</v>
      </c>
      <c r="D130" s="230" t="b">
        <f t="shared" si="37"/>
        <v>1</v>
      </c>
      <c r="E130" s="230">
        <f t="shared" si="39"/>
        <v>730</v>
      </c>
      <c r="F130" s="230" t="str">
        <f t="shared" si="40"/>
        <v>-</v>
      </c>
      <c r="G130" s="230"/>
      <c r="H130" s="230"/>
      <c r="I130" s="230"/>
      <c r="J130" s="230"/>
      <c r="K130" s="230">
        <f t="shared" si="41"/>
        <v>0</v>
      </c>
      <c r="L130" s="230">
        <f t="shared" si="42"/>
        <v>450</v>
      </c>
      <c r="M130" s="230">
        <f t="shared" si="43"/>
        <v>1</v>
      </c>
      <c r="N130" s="230"/>
      <c r="O130" s="230"/>
      <c r="P130" s="323">
        <v>3</v>
      </c>
      <c r="Q130" s="324">
        <v>3</v>
      </c>
      <c r="R130" s="323">
        <v>3</v>
      </c>
      <c r="S130" s="324">
        <v>3</v>
      </c>
      <c r="T130" s="324">
        <v>1</v>
      </c>
      <c r="U130" s="324">
        <v>1</v>
      </c>
      <c r="X130" s="174" t="str">
        <f t="shared" si="85"/>
        <v>-</v>
      </c>
      <c r="Y130" s="174" t="str">
        <f t="shared" si="85"/>
        <v>-</v>
      </c>
      <c r="Z130" s="174" t="str">
        <f t="shared" si="85"/>
        <v>-</v>
      </c>
      <c r="AA130" s="174" t="str">
        <f t="shared" si="85"/>
        <v>-</v>
      </c>
      <c r="AB130" s="174" t="str">
        <f t="shared" si="85"/>
        <v>-</v>
      </c>
      <c r="AC130" s="174" t="str">
        <f t="shared" si="85"/>
        <v>-</v>
      </c>
      <c r="AD130" s="174" t="str">
        <f t="shared" si="85"/>
        <v>-</v>
      </c>
      <c r="AE130" s="174" t="str">
        <f t="shared" si="85"/>
        <v>-</v>
      </c>
      <c r="AF130" s="174" t="str">
        <f t="shared" si="85"/>
        <v>-</v>
      </c>
      <c r="AG130" s="174" t="str">
        <f t="shared" si="85"/>
        <v>-</v>
      </c>
      <c r="AH130" s="174" t="str">
        <f t="shared" si="85"/>
        <v>-</v>
      </c>
      <c r="AI130" s="174" t="str">
        <f t="shared" si="85"/>
        <v>-</v>
      </c>
      <c r="AJ130" s="174" t="str">
        <f t="shared" si="85"/>
        <v>-</v>
      </c>
      <c r="AK130" s="174" t="str">
        <f t="shared" si="85"/>
        <v>-</v>
      </c>
      <c r="AL130" s="173" t="str">
        <f t="shared" ref="AL130:AL132" si="88">IF(X130="-","-",X130*AL$92)</f>
        <v>-</v>
      </c>
      <c r="AM130" s="173" t="str">
        <f t="shared" ref="AM130:AM132" si="89">IF(Y130="-","-",Y130*AM$92)</f>
        <v>-</v>
      </c>
      <c r="AN130" s="173" t="str">
        <f t="shared" ref="AN130:AR132" si="90">IF(Z130="-","-",Z130*AN$92)</f>
        <v>-</v>
      </c>
      <c r="AO130" s="173" t="str">
        <f t="shared" si="90"/>
        <v>-</v>
      </c>
      <c r="AP130" s="173" t="str">
        <f t="shared" si="90"/>
        <v>-</v>
      </c>
      <c r="AQ130" s="173" t="str">
        <f t="shared" si="90"/>
        <v>-</v>
      </c>
      <c r="AR130" s="173" t="str">
        <f t="shared" si="90"/>
        <v>-</v>
      </c>
      <c r="AS130" s="173" t="str">
        <f t="shared" ref="AS130:AS132" si="91">IF(AE130="-","-",AE130*AS$92)</f>
        <v>-</v>
      </c>
      <c r="AT130" s="173" t="str">
        <f t="shared" ref="AT130:AT132" si="92">IF(AF130="-","-",AF130*AT$92)</f>
        <v>-</v>
      </c>
      <c r="AU130" s="173" t="str">
        <f t="shared" ref="AU130:AU132" si="93">IF(AG130="-","-",AG130*AU$92)</f>
        <v>-</v>
      </c>
      <c r="AV130" s="173" t="str">
        <f t="shared" ref="AV130:AV132" si="94">IF(AH130="-","-",AH130*AV$92)</f>
        <v>-</v>
      </c>
      <c r="AW130" s="173" t="str">
        <f t="shared" ref="AW130:AW132" si="95">IF(AI130="-","-",AI130*AW$92)</f>
        <v>-</v>
      </c>
      <c r="AX130" s="173" t="str">
        <f t="shared" ref="AX130:AX132" si="96">IF(AJ130="-","-",AJ130*AX$92)</f>
        <v>-</v>
      </c>
      <c r="AY130" s="173" t="str">
        <f t="shared" ref="AY130:AY132" si="97">IF(AK130="-","-",AK130*AY$92)</f>
        <v>-</v>
      </c>
      <c r="AZ130" s="173" t="str">
        <f t="shared" ref="AZ130:AZ132" si="98">IF(X130="-","-",X130*AZ$92)</f>
        <v>-</v>
      </c>
      <c r="BA130" s="173" t="str">
        <f t="shared" ref="BA130:BA132" si="99">IF(Y130="-","-",Y130*BA$92)</f>
        <v>-</v>
      </c>
      <c r="BB130" s="173" t="str">
        <f t="shared" ref="BB130:BB132" si="100">IF(Z130="-","-",Z130*BB$92)</f>
        <v>-</v>
      </c>
      <c r="BC130" s="173" t="str">
        <f t="shared" ref="BC130:BC132" si="101">IF(AA130="-","-",AA130*BC$92)</f>
        <v>-</v>
      </c>
      <c r="BD130" s="173" t="str">
        <f t="shared" ref="BD130:BD132" si="102">IF(AB130="-","-",AB130*BD$92)</f>
        <v>-</v>
      </c>
      <c r="BE130" s="173" t="str">
        <f t="shared" ref="BE130:BE132" si="103">IF(AC130="-","-",AC130*BE$92)</f>
        <v>-</v>
      </c>
      <c r="BF130" s="173" t="str">
        <f t="shared" ref="BF130:BF132" si="104">IF(AD130="-","-",AD130*BF$92)</f>
        <v>-</v>
      </c>
      <c r="BG130" s="174" t="str">
        <f t="shared" si="86"/>
        <v>-</v>
      </c>
      <c r="BH130" s="174" t="str">
        <f t="shared" si="86"/>
        <v>-</v>
      </c>
      <c r="BI130" s="174" t="str">
        <f t="shared" si="86"/>
        <v>-</v>
      </c>
      <c r="BJ130" s="174" t="str">
        <f t="shared" si="86"/>
        <v>-</v>
      </c>
      <c r="BK130" s="174" t="str">
        <f t="shared" si="86"/>
        <v>-</v>
      </c>
      <c r="BL130" s="174" t="str">
        <f t="shared" si="86"/>
        <v>-</v>
      </c>
      <c r="BM130" s="174" t="str">
        <f t="shared" si="86"/>
        <v>-</v>
      </c>
      <c r="BN130" s="174" t="str">
        <f t="shared" si="86"/>
        <v>-</v>
      </c>
      <c r="BO130" s="174" t="str">
        <f t="shared" si="86"/>
        <v>-</v>
      </c>
      <c r="BP130" s="174" t="str">
        <f t="shared" si="86"/>
        <v>-</v>
      </c>
      <c r="BQ130" s="174" t="str">
        <f t="shared" si="86"/>
        <v>-</v>
      </c>
      <c r="BR130" s="174" t="str">
        <f t="shared" si="86"/>
        <v>-</v>
      </c>
      <c r="BS130" s="174" t="str">
        <f t="shared" si="86"/>
        <v>-</v>
      </c>
      <c r="BT130" s="174" t="str">
        <f t="shared" si="86"/>
        <v>-</v>
      </c>
      <c r="BU130" s="173" t="str">
        <f t="shared" ref="BU130:BU132" si="105">IF(BG130="-","-",BG130*BU$92)</f>
        <v>-</v>
      </c>
      <c r="BV130" s="173" t="str">
        <f t="shared" ref="BV130:BV132" si="106">IF(BH130="-","-",BH130*BV$92)</f>
        <v>-</v>
      </c>
      <c r="BW130" s="173" t="str">
        <f t="shared" si="65"/>
        <v>-</v>
      </c>
      <c r="BX130" s="173" t="str">
        <f t="shared" si="65"/>
        <v>-</v>
      </c>
      <c r="BY130" s="173" t="str">
        <f t="shared" si="65"/>
        <v>-</v>
      </c>
      <c r="BZ130" s="173" t="str">
        <f t="shared" si="65"/>
        <v>-</v>
      </c>
      <c r="CA130" s="173" t="str">
        <f t="shared" si="65"/>
        <v>-</v>
      </c>
      <c r="CB130" s="173" t="str">
        <f t="shared" ref="CB130:CB132" si="107">IF(BN130="-","-",BN130*CB$92)</f>
        <v>-</v>
      </c>
      <c r="CC130" s="173" t="str">
        <f t="shared" ref="CC130:CC132" si="108">IF(BO130="-","-",BO130*CC$92)</f>
        <v>-</v>
      </c>
      <c r="CD130" s="173" t="str">
        <f t="shared" ref="CD130:CD132" si="109">IF(BP130="-","-",BP130*CD$92)</f>
        <v>-</v>
      </c>
      <c r="CE130" s="173" t="str">
        <f t="shared" ref="CE130:CE132" si="110">IF(BQ130="-","-",BQ130*CE$92)</f>
        <v>-</v>
      </c>
      <c r="CF130" s="173" t="str">
        <f t="shared" ref="CF130:CF132" si="111">IF(BR130="-","-",BR130*CF$92)</f>
        <v>-</v>
      </c>
      <c r="CG130" s="173" t="str">
        <f t="shared" ref="CG130:CG132" si="112">IF(BS130="-","-",BS130*CG$92)</f>
        <v>-</v>
      </c>
      <c r="CH130" s="173" t="str">
        <f t="shared" ref="CH130:CH132" si="113">IF(BT130="-","-",BT130*CH$92)</f>
        <v>-</v>
      </c>
      <c r="CI130" s="173" t="str">
        <f t="shared" ref="CI130:CI132" si="114">IF(BG130="-","-",BG130*CI$92)</f>
        <v>-</v>
      </c>
      <c r="CJ130" s="173" t="str">
        <f t="shared" ref="CJ130:CJ132" si="115">IF(BH130="-","-",BH130*CJ$92)</f>
        <v>-</v>
      </c>
      <c r="CK130" s="173" t="str">
        <f t="shared" ref="CK130:CK132" si="116">IF(BI130="-","-",BI130*CK$92)</f>
        <v>-</v>
      </c>
      <c r="CL130" s="173" t="str">
        <f t="shared" ref="CL130:CL132" si="117">IF(BJ130="-","-",BJ130*CL$92)</f>
        <v>-</v>
      </c>
      <c r="CM130" s="173" t="str">
        <f t="shared" ref="CM130:CM132" si="118">IF(BK130="-","-",BK130*CM$92)</f>
        <v>-</v>
      </c>
      <c r="CN130" s="173" t="str">
        <f t="shared" ref="CN130:CN132" si="119">IF(BL130="-","-",BL130*CN$92)</f>
        <v>-</v>
      </c>
      <c r="CO130" s="173" t="str">
        <f t="shared" ref="CO130:CO132" si="120">IF(BM130="-","-",BM130*CO$92)</f>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87"/>
        <v>32</v>
      </c>
      <c r="B131" s="266" t="str">
        <f t="shared" si="38"/>
        <v>Maternal BBB, Young ewes:Lamb, CFA:6.5yo, Wethers:Lamb</v>
      </c>
      <c r="C131" s="230">
        <f t="shared" si="36"/>
        <v>5</v>
      </c>
      <c r="D131" s="230" t="b">
        <f t="shared" si="37"/>
        <v>0</v>
      </c>
      <c r="E131" s="245" t="s">
        <v>37</v>
      </c>
      <c r="F131" s="245" t="s">
        <v>37</v>
      </c>
      <c r="G131" s="245"/>
      <c r="H131" s="245"/>
      <c r="I131" s="245"/>
      <c r="J131" s="245"/>
      <c r="K131" s="245" t="s">
        <v>37</v>
      </c>
      <c r="L131" s="245" t="s">
        <v>37</v>
      </c>
      <c r="M131" s="230">
        <f t="shared" si="43"/>
        <v>1</v>
      </c>
      <c r="N131" s="230"/>
      <c r="O131" s="230"/>
      <c r="P131" s="323">
        <v>4</v>
      </c>
      <c r="Q131" s="324">
        <v>4</v>
      </c>
      <c r="R131" s="323">
        <v>1</v>
      </c>
      <c r="S131" s="324">
        <v>1</v>
      </c>
      <c r="T131" s="324">
        <v>1</v>
      </c>
      <c r="U131" s="324">
        <v>1</v>
      </c>
      <c r="X131" s="174" t="str">
        <f t="shared" si="85"/>
        <v>-</v>
      </c>
      <c r="Y131" s="174" t="str">
        <f t="shared" si="85"/>
        <v>-</v>
      </c>
      <c r="Z131" s="174" t="str">
        <f t="shared" si="85"/>
        <v>-</v>
      </c>
      <c r="AA131" s="174" t="str">
        <f t="shared" si="85"/>
        <v>-</v>
      </c>
      <c r="AB131" s="174" t="str">
        <f t="shared" si="85"/>
        <v>-</v>
      </c>
      <c r="AC131" s="174" t="str">
        <f t="shared" si="85"/>
        <v>-</v>
      </c>
      <c r="AD131" s="174" t="str">
        <f t="shared" si="85"/>
        <v>-</v>
      </c>
      <c r="AE131" s="174" t="str">
        <f t="shared" si="85"/>
        <v>-</v>
      </c>
      <c r="AF131" s="174" t="str">
        <f t="shared" si="85"/>
        <v>-</v>
      </c>
      <c r="AG131" s="174" t="str">
        <f t="shared" si="85"/>
        <v>-</v>
      </c>
      <c r="AH131" s="174" t="str">
        <f t="shared" si="85"/>
        <v>-</v>
      </c>
      <c r="AI131" s="174" t="str">
        <f t="shared" si="85"/>
        <v>-</v>
      </c>
      <c r="AJ131" s="174" t="str">
        <f t="shared" si="85"/>
        <v>-</v>
      </c>
      <c r="AK131" s="174" t="str">
        <f t="shared" si="85"/>
        <v>-</v>
      </c>
      <c r="AL131" s="173" t="str">
        <f t="shared" si="88"/>
        <v>-</v>
      </c>
      <c r="AM131" s="173" t="str">
        <f t="shared" si="89"/>
        <v>-</v>
      </c>
      <c r="AN131" s="173" t="str">
        <f t="shared" si="90"/>
        <v>-</v>
      </c>
      <c r="AO131" s="173" t="str">
        <f t="shared" si="90"/>
        <v>-</v>
      </c>
      <c r="AP131" s="173" t="str">
        <f t="shared" si="90"/>
        <v>-</v>
      </c>
      <c r="AQ131" s="173" t="str">
        <f t="shared" si="90"/>
        <v>-</v>
      </c>
      <c r="AR131" s="173" t="str">
        <f t="shared" si="90"/>
        <v>-</v>
      </c>
      <c r="AS131" s="173" t="str">
        <f t="shared" si="91"/>
        <v>-</v>
      </c>
      <c r="AT131" s="173" t="str">
        <f t="shared" si="92"/>
        <v>-</v>
      </c>
      <c r="AU131" s="173" t="str">
        <f t="shared" si="93"/>
        <v>-</v>
      </c>
      <c r="AV131" s="173" t="str">
        <f t="shared" si="94"/>
        <v>-</v>
      </c>
      <c r="AW131" s="173" t="str">
        <f t="shared" si="95"/>
        <v>-</v>
      </c>
      <c r="AX131" s="173" t="str">
        <f t="shared" si="96"/>
        <v>-</v>
      </c>
      <c r="AY131" s="173" t="str">
        <f t="shared" si="97"/>
        <v>-</v>
      </c>
      <c r="AZ131" s="173" t="str">
        <f t="shared" si="98"/>
        <v>-</v>
      </c>
      <c r="BA131" s="173" t="str">
        <f t="shared" si="99"/>
        <v>-</v>
      </c>
      <c r="BB131" s="173" t="str">
        <f t="shared" si="100"/>
        <v>-</v>
      </c>
      <c r="BC131" s="173" t="str">
        <f t="shared" si="101"/>
        <v>-</v>
      </c>
      <c r="BD131" s="173" t="str">
        <f t="shared" si="102"/>
        <v>-</v>
      </c>
      <c r="BE131" s="173" t="str">
        <f t="shared" si="103"/>
        <v>-</v>
      </c>
      <c r="BF131" s="173" t="str">
        <f t="shared" si="104"/>
        <v>-</v>
      </c>
      <c r="BG131" s="174" t="str">
        <f t="shared" si="86"/>
        <v>-</v>
      </c>
      <c r="BH131" s="174" t="str">
        <f t="shared" si="86"/>
        <v>-</v>
      </c>
      <c r="BI131" s="174" t="str">
        <f t="shared" si="86"/>
        <v>-</v>
      </c>
      <c r="BJ131" s="174" t="str">
        <f t="shared" si="86"/>
        <v>-</v>
      </c>
      <c r="BK131" s="174" t="str">
        <f t="shared" si="86"/>
        <v>-</v>
      </c>
      <c r="BL131" s="174" t="str">
        <f t="shared" si="86"/>
        <v>-</v>
      </c>
      <c r="BM131" s="174" t="str">
        <f t="shared" si="86"/>
        <v>-</v>
      </c>
      <c r="BN131" s="174" t="str">
        <f t="shared" si="86"/>
        <v>-</v>
      </c>
      <c r="BO131" s="174" t="str">
        <f t="shared" si="86"/>
        <v>-</v>
      </c>
      <c r="BP131" s="174" t="str">
        <f t="shared" si="86"/>
        <v>-</v>
      </c>
      <c r="BQ131" s="174" t="str">
        <f t="shared" si="86"/>
        <v>-</v>
      </c>
      <c r="BR131" s="174" t="str">
        <f t="shared" si="86"/>
        <v>-</v>
      </c>
      <c r="BS131" s="174" t="str">
        <f t="shared" si="86"/>
        <v>-</v>
      </c>
      <c r="BT131" s="174" t="str">
        <f t="shared" si="86"/>
        <v>-</v>
      </c>
      <c r="BU131" s="173" t="str">
        <f t="shared" si="105"/>
        <v>-</v>
      </c>
      <c r="BV131" s="173" t="str">
        <f t="shared" si="106"/>
        <v>-</v>
      </c>
      <c r="BW131" s="173" t="str">
        <f t="shared" si="65"/>
        <v>-</v>
      </c>
      <c r="BX131" s="173" t="str">
        <f t="shared" si="65"/>
        <v>-</v>
      </c>
      <c r="BY131" s="173" t="str">
        <f t="shared" si="65"/>
        <v>-</v>
      </c>
      <c r="BZ131" s="173" t="str">
        <f t="shared" si="65"/>
        <v>-</v>
      </c>
      <c r="CA131" s="173" t="str">
        <f t="shared" si="65"/>
        <v>-</v>
      </c>
      <c r="CB131" s="173" t="str">
        <f t="shared" si="107"/>
        <v>-</v>
      </c>
      <c r="CC131" s="173" t="str">
        <f t="shared" si="108"/>
        <v>-</v>
      </c>
      <c r="CD131" s="173" t="str">
        <f t="shared" si="109"/>
        <v>-</v>
      </c>
      <c r="CE131" s="173" t="str">
        <f t="shared" si="110"/>
        <v>-</v>
      </c>
      <c r="CF131" s="173" t="str">
        <f t="shared" si="111"/>
        <v>-</v>
      </c>
      <c r="CG131" s="173" t="str">
        <f t="shared" si="112"/>
        <v>-</v>
      </c>
      <c r="CH131" s="173" t="str">
        <f t="shared" si="113"/>
        <v>-</v>
      </c>
      <c r="CI131" s="173" t="str">
        <f t="shared" si="114"/>
        <v>-</v>
      </c>
      <c r="CJ131" s="173" t="str">
        <f t="shared" si="115"/>
        <v>-</v>
      </c>
      <c r="CK131" s="173" t="str">
        <f t="shared" si="116"/>
        <v>-</v>
      </c>
      <c r="CL131" s="173" t="str">
        <f t="shared" si="117"/>
        <v>-</v>
      </c>
      <c r="CM131" s="173" t="str">
        <f t="shared" si="118"/>
        <v>-</v>
      </c>
      <c r="CN131" s="173" t="str">
        <f t="shared" si="119"/>
        <v>-</v>
      </c>
      <c r="CO131" s="173" t="str">
        <f t="shared" si="120"/>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87"/>
        <v>33</v>
      </c>
      <c r="B132" s="266" t="str">
        <f t="shared" si="38"/>
        <v>Maternal BBB, Young ewes:Lamb, CFA:5.5yo, Wethers:Lamb</v>
      </c>
      <c r="C132" s="230">
        <f t="shared" si="36"/>
        <v>5</v>
      </c>
      <c r="D132" s="230" t="b">
        <f t="shared" si="37"/>
        <v>0</v>
      </c>
      <c r="E132" s="245" t="s">
        <v>37</v>
      </c>
      <c r="F132" s="245" t="s">
        <v>37</v>
      </c>
      <c r="G132" s="245"/>
      <c r="H132" s="245"/>
      <c r="I132" s="245"/>
      <c r="J132" s="245"/>
      <c r="K132" s="245" t="s">
        <v>37</v>
      </c>
      <c r="L132" s="245" t="s">
        <v>37</v>
      </c>
      <c r="M132" s="230">
        <f t="shared" si="43"/>
        <v>0</v>
      </c>
      <c r="N132" s="230"/>
      <c r="O132" s="230"/>
      <c r="P132" s="323">
        <v>4</v>
      </c>
      <c r="Q132" s="324">
        <v>4</v>
      </c>
      <c r="R132" s="323">
        <v>1</v>
      </c>
      <c r="S132" s="324">
        <v>1</v>
      </c>
      <c r="T132" s="324">
        <v>1</v>
      </c>
      <c r="U132" s="324">
        <v>2</v>
      </c>
      <c r="X132" s="174" t="str">
        <f t="shared" si="85"/>
        <v>-</v>
      </c>
      <c r="Y132" s="174" t="str">
        <f t="shared" si="85"/>
        <v>-</v>
      </c>
      <c r="Z132" s="174" t="str">
        <f t="shared" si="85"/>
        <v>-</v>
      </c>
      <c r="AA132" s="174" t="str">
        <f t="shared" si="85"/>
        <v>-</v>
      </c>
      <c r="AB132" s="174" t="str">
        <f t="shared" si="85"/>
        <v>-</v>
      </c>
      <c r="AC132" s="174" t="str">
        <f t="shared" si="85"/>
        <v>-</v>
      </c>
      <c r="AD132" s="174" t="str">
        <f t="shared" si="85"/>
        <v>-</v>
      </c>
      <c r="AE132" s="174" t="str">
        <f t="shared" si="85"/>
        <v>-</v>
      </c>
      <c r="AF132" s="174" t="str">
        <f t="shared" si="85"/>
        <v>-</v>
      </c>
      <c r="AG132" s="174" t="str">
        <f t="shared" si="85"/>
        <v>-</v>
      </c>
      <c r="AH132" s="174" t="str">
        <f t="shared" si="85"/>
        <v>-</v>
      </c>
      <c r="AI132" s="174" t="str">
        <f t="shared" si="85"/>
        <v>-</v>
      </c>
      <c r="AJ132" s="174" t="str">
        <f t="shared" si="85"/>
        <v>-</v>
      </c>
      <c r="AK132" s="174" t="str">
        <f t="shared" si="85"/>
        <v>-</v>
      </c>
      <c r="AL132" s="173" t="str">
        <f t="shared" si="88"/>
        <v>-</v>
      </c>
      <c r="AM132" s="173" t="str">
        <f t="shared" si="89"/>
        <v>-</v>
      </c>
      <c r="AN132" s="173" t="str">
        <f t="shared" si="90"/>
        <v>-</v>
      </c>
      <c r="AO132" s="173" t="str">
        <f t="shared" si="90"/>
        <v>-</v>
      </c>
      <c r="AP132" s="173" t="str">
        <f t="shared" si="90"/>
        <v>-</v>
      </c>
      <c r="AQ132" s="173" t="str">
        <f t="shared" si="90"/>
        <v>-</v>
      </c>
      <c r="AR132" s="173" t="str">
        <f t="shared" si="90"/>
        <v>-</v>
      </c>
      <c r="AS132" s="173" t="str">
        <f t="shared" si="91"/>
        <v>-</v>
      </c>
      <c r="AT132" s="173" t="str">
        <f t="shared" si="92"/>
        <v>-</v>
      </c>
      <c r="AU132" s="173" t="str">
        <f t="shared" si="93"/>
        <v>-</v>
      </c>
      <c r="AV132" s="173" t="str">
        <f t="shared" si="94"/>
        <v>-</v>
      </c>
      <c r="AW132" s="173" t="str">
        <f t="shared" si="95"/>
        <v>-</v>
      </c>
      <c r="AX132" s="173" t="str">
        <f t="shared" si="96"/>
        <v>-</v>
      </c>
      <c r="AY132" s="173" t="str">
        <f t="shared" si="97"/>
        <v>-</v>
      </c>
      <c r="AZ132" s="173" t="str">
        <f t="shared" si="98"/>
        <v>-</v>
      </c>
      <c r="BA132" s="173" t="str">
        <f t="shared" si="99"/>
        <v>-</v>
      </c>
      <c r="BB132" s="173" t="str">
        <f t="shared" si="100"/>
        <v>-</v>
      </c>
      <c r="BC132" s="173" t="str">
        <f t="shared" si="101"/>
        <v>-</v>
      </c>
      <c r="BD132" s="173" t="str">
        <f t="shared" si="102"/>
        <v>-</v>
      </c>
      <c r="BE132" s="173" t="str">
        <f t="shared" si="103"/>
        <v>-</v>
      </c>
      <c r="BF132" s="173" t="str">
        <f t="shared" si="104"/>
        <v>-</v>
      </c>
      <c r="BG132" s="174" t="str">
        <f t="shared" si="86"/>
        <v>-</v>
      </c>
      <c r="BH132" s="174" t="str">
        <f t="shared" si="86"/>
        <v>-</v>
      </c>
      <c r="BI132" s="174" t="str">
        <f t="shared" si="86"/>
        <v>-</v>
      </c>
      <c r="BJ132" s="174" t="str">
        <f t="shared" si="86"/>
        <v>-</v>
      </c>
      <c r="BK132" s="174" t="str">
        <f t="shared" si="86"/>
        <v>-</v>
      </c>
      <c r="BL132" s="174" t="str">
        <f t="shared" si="86"/>
        <v>-</v>
      </c>
      <c r="BM132" s="174" t="str">
        <f t="shared" si="86"/>
        <v>-</v>
      </c>
      <c r="BN132" s="174" t="str">
        <f t="shared" si="86"/>
        <v>-</v>
      </c>
      <c r="BO132" s="174" t="str">
        <f t="shared" si="86"/>
        <v>-</v>
      </c>
      <c r="BP132" s="174" t="str">
        <f t="shared" si="86"/>
        <v>-</v>
      </c>
      <c r="BQ132" s="174" t="str">
        <f t="shared" si="86"/>
        <v>-</v>
      </c>
      <c r="BR132" s="174" t="str">
        <f t="shared" si="86"/>
        <v>-</v>
      </c>
      <c r="BS132" s="174" t="str">
        <f t="shared" si="86"/>
        <v>-</v>
      </c>
      <c r="BT132" s="174" t="str">
        <f t="shared" si="86"/>
        <v>-</v>
      </c>
      <c r="BU132" s="173" t="str">
        <f t="shared" si="105"/>
        <v>-</v>
      </c>
      <c r="BV132" s="173" t="str">
        <f t="shared" si="106"/>
        <v>-</v>
      </c>
      <c r="BW132" s="173" t="str">
        <f t="shared" si="65"/>
        <v>-</v>
      </c>
      <c r="BX132" s="173" t="str">
        <f t="shared" si="65"/>
        <v>-</v>
      </c>
      <c r="BY132" s="173" t="str">
        <f t="shared" si="65"/>
        <v>-</v>
      </c>
      <c r="BZ132" s="173" t="str">
        <f t="shared" si="65"/>
        <v>-</v>
      </c>
      <c r="CA132" s="173" t="str">
        <f t="shared" si="65"/>
        <v>-</v>
      </c>
      <c r="CB132" s="173" t="str">
        <f t="shared" si="107"/>
        <v>-</v>
      </c>
      <c r="CC132" s="173" t="str">
        <f t="shared" si="108"/>
        <v>-</v>
      </c>
      <c r="CD132" s="173" t="str">
        <f t="shared" si="109"/>
        <v>-</v>
      </c>
      <c r="CE132" s="173" t="str">
        <f t="shared" si="110"/>
        <v>-</v>
      </c>
      <c r="CF132" s="173" t="str">
        <f t="shared" si="111"/>
        <v>-</v>
      </c>
      <c r="CG132" s="173" t="str">
        <f t="shared" si="112"/>
        <v>-</v>
      </c>
      <c r="CH132" s="173" t="str">
        <f t="shared" si="113"/>
        <v>-</v>
      </c>
      <c r="CI132" s="173" t="str">
        <f t="shared" si="114"/>
        <v>-</v>
      </c>
      <c r="CJ132" s="173" t="str">
        <f t="shared" si="115"/>
        <v>-</v>
      </c>
      <c r="CK132" s="173" t="str">
        <f t="shared" si="116"/>
        <v>-</v>
      </c>
      <c r="CL132" s="173" t="str">
        <f t="shared" si="117"/>
        <v>-</v>
      </c>
      <c r="CM132" s="173" t="str">
        <f t="shared" si="118"/>
        <v>-</v>
      </c>
      <c r="CN132" s="173" t="str">
        <f t="shared" si="119"/>
        <v>-</v>
      </c>
      <c r="CO132" s="173" t="str">
        <f t="shared" si="120"/>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87"/>
        <v>34</v>
      </c>
      <c r="B133" s="78" t="s">
        <v>942</v>
      </c>
      <c r="C133" s="230">
        <f t="shared" si="36"/>
        <v>5</v>
      </c>
      <c r="D133" s="230" t="b">
        <f t="shared" si="37"/>
        <v>0</v>
      </c>
      <c r="E133" s="245" t="s">
        <v>37</v>
      </c>
      <c r="F133" s="245" t="s">
        <v>37</v>
      </c>
      <c r="G133" s="245"/>
      <c r="H133" s="245"/>
      <c r="I133" s="245"/>
      <c r="J133" s="245"/>
      <c r="K133" s="245" t="s">
        <v>37</v>
      </c>
      <c r="L133" s="245" t="s">
        <v>37</v>
      </c>
      <c r="M133" s="230">
        <f t="shared" si="43"/>
        <v>1</v>
      </c>
      <c r="N133" s="230"/>
      <c r="O133" s="230"/>
      <c r="P133" s="323">
        <v>4</v>
      </c>
      <c r="Q133" s="324">
        <v>4</v>
      </c>
      <c r="R133" s="323">
        <v>1</v>
      </c>
      <c r="S133" s="324">
        <v>1</v>
      </c>
      <c r="T133" s="324">
        <v>2</v>
      </c>
      <c r="U133" s="324">
        <v>1</v>
      </c>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c r="BW133" s="303"/>
      <c r="BX133" s="303"/>
      <c r="BY133" s="303"/>
      <c r="BZ133" s="303"/>
      <c r="CA133" s="303"/>
      <c r="CB133" s="303"/>
      <c r="CC133" s="303"/>
      <c r="CD133" s="303"/>
      <c r="CE133" s="303"/>
      <c r="CF133" s="303"/>
      <c r="CG133" s="303"/>
      <c r="CH133" s="303"/>
      <c r="CI133" s="303"/>
      <c r="CJ133" s="303"/>
      <c r="CK133" s="303"/>
      <c r="CL133" s="303"/>
      <c r="CM133" s="303"/>
      <c r="CN133" s="303"/>
      <c r="CO133" s="303"/>
      <c r="CP133" s="303"/>
      <c r="CQ133" s="303"/>
      <c r="CR133" s="303"/>
      <c r="CS133" s="303"/>
      <c r="CT133" s="303"/>
      <c r="CU133" s="303"/>
      <c r="CV133" s="303"/>
      <c r="CW133" s="303"/>
      <c r="CX133" s="303"/>
      <c r="CY133" s="303"/>
      <c r="CZ133" s="303"/>
      <c r="DA133" s="303"/>
      <c r="DB133" s="303"/>
      <c r="DC133" s="303"/>
      <c r="DD133" s="303"/>
      <c r="DE133" s="303"/>
      <c r="DF133" s="303"/>
      <c r="DG133" s="303"/>
      <c r="DH133" s="303"/>
      <c r="DI133" s="303"/>
      <c r="DJ133" s="303"/>
      <c r="DK133" s="303"/>
      <c r="DL133" s="303"/>
      <c r="DM133" s="303"/>
      <c r="DN133" s="303"/>
      <c r="DO133" s="303"/>
      <c r="DP133" s="303"/>
      <c r="DQ133" s="303"/>
      <c r="DR133" s="303"/>
      <c r="DS133" s="303"/>
      <c r="DT133" s="303"/>
      <c r="DU133" s="303"/>
      <c r="DV133" s="303"/>
      <c r="DW133" s="303"/>
      <c r="DX133" s="303"/>
      <c r="DY133" s="303"/>
      <c r="DZ133" s="303"/>
      <c r="EA133" s="303"/>
      <c r="EB133" s="303"/>
      <c r="EC133" s="303"/>
      <c r="ED133" s="303"/>
      <c r="EE133" s="303"/>
      <c r="EF133" s="303"/>
      <c r="EG133" s="303"/>
      <c r="EH133" s="303"/>
      <c r="EI133" s="303"/>
      <c r="EJ133" s="303"/>
      <c r="EK133" s="303"/>
      <c r="EL133" s="303"/>
      <c r="EM133" s="303"/>
      <c r="EN133" s="303"/>
      <c r="EO133" s="303"/>
      <c r="EP133" s="303"/>
      <c r="EQ133" s="303"/>
      <c r="ER133" s="303"/>
      <c r="ES133" s="303"/>
      <c r="ET133" s="303"/>
      <c r="EU133" s="303"/>
      <c r="EV133" s="303"/>
      <c r="EW133" s="303"/>
      <c r="EX133" s="303"/>
      <c r="EY133" s="303"/>
      <c r="EZ133" s="303"/>
      <c r="FA133" s="303"/>
      <c r="FB133" s="303"/>
      <c r="FC133" s="303"/>
      <c r="FD133" s="303"/>
      <c r="FE133" s="303"/>
      <c r="FF133" s="303"/>
      <c r="FG133" s="303"/>
      <c r="FH133" s="303"/>
      <c r="FI133" s="303"/>
      <c r="FJ133" s="303"/>
      <c r="FK133" s="303"/>
      <c r="FL133" s="303"/>
      <c r="FM133" s="303"/>
      <c r="FN133" s="303"/>
      <c r="FO133" s="303"/>
      <c r="FP133" s="303"/>
      <c r="FQ133" s="303"/>
      <c r="FR133" s="303"/>
      <c r="FS133" s="303"/>
      <c r="FT133" s="303"/>
      <c r="FU133" s="303"/>
      <c r="FV133" s="303"/>
    </row>
    <row r="134" spans="1:178" outlineLevel="1">
      <c r="A134" s="78">
        <f t="shared" si="87"/>
        <v>35</v>
      </c>
      <c r="B134" s="78" t="s">
        <v>960</v>
      </c>
      <c r="C134" s="230">
        <f t="shared" si="36"/>
        <v>5</v>
      </c>
      <c r="D134" s="230" t="b">
        <f t="shared" si="37"/>
        <v>0</v>
      </c>
      <c r="E134" s="245" t="s">
        <v>37</v>
      </c>
      <c r="F134" s="245" t="s">
        <v>37</v>
      </c>
      <c r="G134" s="245"/>
      <c r="H134" s="245"/>
      <c r="I134" s="245"/>
      <c r="J134" s="245"/>
      <c r="K134" s="245" t="s">
        <v>37</v>
      </c>
      <c r="L134" s="245" t="s">
        <v>37</v>
      </c>
      <c r="M134" s="230">
        <f t="shared" si="43"/>
        <v>0</v>
      </c>
      <c r="N134" s="230"/>
      <c r="O134" s="230"/>
      <c r="P134" s="323">
        <v>4</v>
      </c>
      <c r="Q134" s="324">
        <v>4</v>
      </c>
      <c r="R134" s="323">
        <v>1</v>
      </c>
      <c r="S134" s="324">
        <v>1</v>
      </c>
      <c r="T134" s="324">
        <v>2</v>
      </c>
      <c r="U134" s="324">
        <v>2</v>
      </c>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c r="FV134" s="303"/>
    </row>
    <row r="135" spans="1:178" outlineLevel="1">
      <c r="A135" s="78">
        <f t="shared" si="87"/>
        <v>36</v>
      </c>
      <c r="B135" s="78" t="s">
        <v>961</v>
      </c>
      <c r="C135" s="230">
        <f t="shared" si="36"/>
        <v>5</v>
      </c>
      <c r="D135" s="230" t="b">
        <f t="shared" si="37"/>
        <v>0</v>
      </c>
      <c r="E135" s="245" t="s">
        <v>37</v>
      </c>
      <c r="F135" s="245" t="s">
        <v>37</v>
      </c>
      <c r="G135" s="245"/>
      <c r="H135" s="245"/>
      <c r="I135" s="245"/>
      <c r="J135" s="245"/>
      <c r="K135" s="245" t="s">
        <v>37</v>
      </c>
      <c r="L135" s="245" t="s">
        <v>37</v>
      </c>
      <c r="M135" s="230">
        <f t="shared" si="43"/>
        <v>1</v>
      </c>
      <c r="N135" s="230"/>
      <c r="O135" s="230"/>
      <c r="P135" s="323">
        <v>4</v>
      </c>
      <c r="Q135" s="324">
        <v>4</v>
      </c>
      <c r="R135" s="323">
        <v>2</v>
      </c>
      <c r="S135" s="324">
        <v>2</v>
      </c>
      <c r="T135" s="324">
        <v>1</v>
      </c>
      <c r="U135" s="324">
        <v>1</v>
      </c>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c r="FV135" s="303"/>
    </row>
    <row r="136" spans="1:178" outlineLevel="1">
      <c r="A136" s="78">
        <f t="shared" si="87"/>
        <v>37</v>
      </c>
      <c r="B136" s="78"/>
      <c r="C136" s="230">
        <f t="shared" si="36"/>
        <v>5</v>
      </c>
      <c r="D136" s="230" t="b">
        <f t="shared" si="37"/>
        <v>0</v>
      </c>
      <c r="E136" s="245" t="s">
        <v>37</v>
      </c>
      <c r="F136" s="245" t="s">
        <v>37</v>
      </c>
      <c r="G136" s="245"/>
      <c r="H136" s="245"/>
      <c r="I136" s="245"/>
      <c r="J136" s="245"/>
      <c r="K136" s="245" t="s">
        <v>37</v>
      </c>
      <c r="L136" s="245" t="s">
        <v>37</v>
      </c>
      <c r="M136" s="230">
        <f t="shared" si="43"/>
        <v>0</v>
      </c>
      <c r="N136" s="230"/>
      <c r="O136" s="230"/>
      <c r="P136" s="323">
        <v>4</v>
      </c>
      <c r="Q136" s="324">
        <v>4</v>
      </c>
      <c r="R136" s="323">
        <v>2</v>
      </c>
      <c r="S136" s="324">
        <v>2</v>
      </c>
      <c r="T136" s="324">
        <v>1</v>
      </c>
      <c r="U136" s="324">
        <v>2</v>
      </c>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c r="FV136" s="303"/>
    </row>
    <row r="137" spans="1:178" outlineLevel="1">
      <c r="A137" s="78">
        <f t="shared" si="87"/>
        <v>38</v>
      </c>
      <c r="B137" s="78"/>
      <c r="C137" s="230">
        <f t="shared" si="36"/>
        <v>5</v>
      </c>
      <c r="D137" s="230" t="b">
        <f t="shared" si="37"/>
        <v>0</v>
      </c>
      <c r="E137" s="245" t="s">
        <v>37</v>
      </c>
      <c r="F137" s="245" t="s">
        <v>37</v>
      </c>
      <c r="G137" s="245"/>
      <c r="H137" s="245"/>
      <c r="I137" s="245"/>
      <c r="J137" s="245"/>
      <c r="K137" s="245" t="s">
        <v>37</v>
      </c>
      <c r="L137" s="245" t="s">
        <v>37</v>
      </c>
      <c r="M137" s="230">
        <f t="shared" si="43"/>
        <v>1</v>
      </c>
      <c r="N137" s="230"/>
      <c r="O137" s="230"/>
      <c r="P137" s="323">
        <v>4</v>
      </c>
      <c r="Q137" s="324">
        <v>4</v>
      </c>
      <c r="R137" s="323">
        <v>2</v>
      </c>
      <c r="S137" s="324">
        <v>2</v>
      </c>
      <c r="T137" s="324">
        <v>2</v>
      </c>
      <c r="U137" s="324">
        <v>1</v>
      </c>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c r="FV137" s="303"/>
    </row>
    <row r="138" spans="1:178" outlineLevel="1">
      <c r="A138" s="78">
        <f t="shared" si="87"/>
        <v>39</v>
      </c>
      <c r="B138" s="78"/>
      <c r="C138" s="230">
        <f t="shared" si="36"/>
        <v>5</v>
      </c>
      <c r="D138" s="230" t="b">
        <f t="shared" si="37"/>
        <v>0</v>
      </c>
      <c r="E138" s="245" t="s">
        <v>37</v>
      </c>
      <c r="F138" s="245" t="s">
        <v>37</v>
      </c>
      <c r="G138" s="245"/>
      <c r="H138" s="245"/>
      <c r="I138" s="245"/>
      <c r="J138" s="245"/>
      <c r="K138" s="245" t="s">
        <v>37</v>
      </c>
      <c r="L138" s="245" t="s">
        <v>37</v>
      </c>
      <c r="M138" s="230">
        <f t="shared" si="43"/>
        <v>0</v>
      </c>
      <c r="N138" s="230"/>
      <c r="O138" s="230"/>
      <c r="P138" s="323">
        <v>4</v>
      </c>
      <c r="Q138" s="324">
        <v>4</v>
      </c>
      <c r="R138" s="323">
        <v>2</v>
      </c>
      <c r="S138" s="324">
        <v>2</v>
      </c>
      <c r="T138" s="324">
        <v>2</v>
      </c>
      <c r="U138" s="324">
        <v>2</v>
      </c>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c r="FV138" s="303"/>
    </row>
    <row r="139" spans="1:178" outlineLevel="1">
      <c r="A139" s="78">
        <f t="shared" si="87"/>
        <v>40</v>
      </c>
      <c r="B139" s="78"/>
      <c r="C139" s="230">
        <f t="shared" si="36"/>
        <v>5</v>
      </c>
      <c r="D139" s="230" t="b">
        <f t="shared" si="37"/>
        <v>0</v>
      </c>
      <c r="E139" s="245" t="s">
        <v>37</v>
      </c>
      <c r="F139" s="245" t="s">
        <v>37</v>
      </c>
      <c r="G139" s="245"/>
      <c r="H139" s="245"/>
      <c r="I139" s="245"/>
      <c r="J139" s="245"/>
      <c r="K139" s="245" t="s">
        <v>37</v>
      </c>
      <c r="L139" s="245" t="s">
        <v>37</v>
      </c>
      <c r="M139" s="230">
        <f t="shared" si="43"/>
        <v>1</v>
      </c>
      <c r="N139" s="230"/>
      <c r="O139" s="230"/>
      <c r="P139" s="323">
        <v>4</v>
      </c>
      <c r="Q139" s="324">
        <v>4</v>
      </c>
      <c r="R139" s="323">
        <v>3</v>
      </c>
      <c r="S139" s="324">
        <v>3</v>
      </c>
      <c r="T139" s="324">
        <v>1</v>
      </c>
      <c r="U139" s="324">
        <v>1</v>
      </c>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c r="FV139" s="303"/>
    </row>
    <row r="140" spans="1:178" outlineLevel="1">
      <c r="A140" s="78">
        <f t="shared" si="87"/>
        <v>41</v>
      </c>
      <c r="B140" s="78"/>
      <c r="C140" s="230">
        <f t="shared" si="36"/>
        <v>5</v>
      </c>
      <c r="D140" s="230" t="b">
        <f t="shared" si="37"/>
        <v>0</v>
      </c>
      <c r="E140" s="245" t="s">
        <v>37</v>
      </c>
      <c r="F140" s="245" t="s">
        <v>37</v>
      </c>
      <c r="G140" s="245"/>
      <c r="H140" s="245"/>
      <c r="I140" s="245"/>
      <c r="J140" s="245"/>
      <c r="K140" s="245" t="s">
        <v>37</v>
      </c>
      <c r="L140" s="245" t="s">
        <v>37</v>
      </c>
      <c r="M140" s="230">
        <f t="shared" si="43"/>
        <v>0</v>
      </c>
      <c r="N140" s="230"/>
      <c r="O140" s="230"/>
      <c r="P140" s="323">
        <v>4</v>
      </c>
      <c r="Q140" s="324">
        <v>4</v>
      </c>
      <c r="R140" s="323">
        <v>3</v>
      </c>
      <c r="S140" s="324">
        <v>3</v>
      </c>
      <c r="T140" s="324">
        <v>1</v>
      </c>
      <c r="U140" s="324">
        <v>2</v>
      </c>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c r="FV140" s="303"/>
    </row>
    <row r="141" spans="1:178" outlineLevel="1">
      <c r="A141" s="78">
        <f t="shared" si="87"/>
        <v>42</v>
      </c>
      <c r="B141" s="78"/>
      <c r="C141" s="230">
        <f t="shared" si="36"/>
        <v>5</v>
      </c>
      <c r="D141" s="230" t="b">
        <f t="shared" si="37"/>
        <v>0</v>
      </c>
      <c r="E141" s="245" t="s">
        <v>37</v>
      </c>
      <c r="F141" s="245" t="s">
        <v>37</v>
      </c>
      <c r="G141" s="245"/>
      <c r="H141" s="245"/>
      <c r="I141" s="245"/>
      <c r="J141" s="245"/>
      <c r="K141" s="245" t="s">
        <v>37</v>
      </c>
      <c r="L141" s="245" t="s">
        <v>37</v>
      </c>
      <c r="M141" s="230">
        <f t="shared" si="43"/>
        <v>1</v>
      </c>
      <c r="N141" s="230"/>
      <c r="O141" s="230"/>
      <c r="P141" s="323">
        <v>4</v>
      </c>
      <c r="Q141" s="324">
        <v>4</v>
      </c>
      <c r="R141" s="323">
        <v>3</v>
      </c>
      <c r="S141" s="324">
        <v>3</v>
      </c>
      <c r="T141" s="324">
        <v>2</v>
      </c>
      <c r="U141" s="324">
        <v>1</v>
      </c>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c r="FV141" s="303"/>
    </row>
    <row r="142" spans="1:178" outlineLevel="1">
      <c r="A142" s="78">
        <f t="shared" si="87"/>
        <v>43</v>
      </c>
      <c r="B142" s="78"/>
      <c r="C142" s="230">
        <f t="shared" si="36"/>
        <v>5</v>
      </c>
      <c r="D142" s="230" t="b">
        <f t="shared" si="37"/>
        <v>0</v>
      </c>
      <c r="E142" s="245" t="s">
        <v>37</v>
      </c>
      <c r="F142" s="245" t="s">
        <v>37</v>
      </c>
      <c r="G142" s="245"/>
      <c r="H142" s="245"/>
      <c r="I142" s="245"/>
      <c r="J142" s="245"/>
      <c r="K142" s="245" t="s">
        <v>37</v>
      </c>
      <c r="L142" s="245" t="s">
        <v>37</v>
      </c>
      <c r="M142" s="230">
        <f t="shared" si="43"/>
        <v>0</v>
      </c>
      <c r="N142" s="230"/>
      <c r="O142" s="230"/>
      <c r="P142" s="323">
        <v>4</v>
      </c>
      <c r="Q142" s="324">
        <v>4</v>
      </c>
      <c r="R142" s="323">
        <v>3</v>
      </c>
      <c r="S142" s="324">
        <v>3</v>
      </c>
      <c r="T142" s="324">
        <v>2</v>
      </c>
      <c r="U142" s="324">
        <v>2</v>
      </c>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c r="FV142" s="303"/>
    </row>
    <row r="143" spans="1:178" outlineLevel="1">
      <c r="G143" s="303"/>
      <c r="H143" s="303"/>
      <c r="I143" s="303"/>
      <c r="J143" s="303"/>
      <c r="L143" s="303"/>
    </row>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f>COUNTA($B$156:$B$160)</f>
        <v>5</v>
      </c>
      <c r="B147" t="s">
        <v>1002</v>
      </c>
      <c r="C147" s="177">
        <v>0</v>
      </c>
      <c r="D147" s="177">
        <f>C147</f>
        <v>0</v>
      </c>
      <c r="E147" s="177">
        <f t="shared" ref="E147:BP147" si="121">D147</f>
        <v>0</v>
      </c>
      <c r="F147" s="177">
        <f t="shared" si="121"/>
        <v>0</v>
      </c>
      <c r="G147" s="177">
        <f t="shared" si="121"/>
        <v>0</v>
      </c>
      <c r="H147" s="177">
        <f t="shared" si="121"/>
        <v>0</v>
      </c>
      <c r="I147" s="177">
        <f t="shared" si="121"/>
        <v>0</v>
      </c>
      <c r="J147" s="177">
        <f t="shared" si="121"/>
        <v>0</v>
      </c>
      <c r="K147" s="177">
        <f t="shared" si="121"/>
        <v>0</v>
      </c>
      <c r="L147" s="177">
        <f t="shared" si="121"/>
        <v>0</v>
      </c>
      <c r="M147" s="177">
        <f t="shared" si="121"/>
        <v>0</v>
      </c>
      <c r="N147" s="177">
        <f t="shared" si="121"/>
        <v>0</v>
      </c>
      <c r="O147" s="177">
        <f t="shared" si="121"/>
        <v>0</v>
      </c>
      <c r="P147" s="177">
        <f t="shared" si="121"/>
        <v>0</v>
      </c>
      <c r="Q147" s="177">
        <f t="shared" si="121"/>
        <v>0</v>
      </c>
      <c r="R147" s="177">
        <v>1</v>
      </c>
      <c r="S147" s="177">
        <f>R147</f>
        <v>1</v>
      </c>
      <c r="T147" s="177">
        <f t="shared" si="121"/>
        <v>1</v>
      </c>
      <c r="U147" s="177">
        <f t="shared" si="121"/>
        <v>1</v>
      </c>
      <c r="V147" s="177">
        <f t="shared" si="121"/>
        <v>1</v>
      </c>
      <c r="W147" s="177">
        <f t="shared" si="121"/>
        <v>1</v>
      </c>
      <c r="X147" s="177">
        <f t="shared" si="121"/>
        <v>1</v>
      </c>
      <c r="Y147" s="177">
        <f t="shared" si="121"/>
        <v>1</v>
      </c>
      <c r="Z147" s="177">
        <f t="shared" si="121"/>
        <v>1</v>
      </c>
      <c r="AA147" s="177">
        <f t="shared" si="121"/>
        <v>1</v>
      </c>
      <c r="AB147" s="177">
        <f t="shared" si="121"/>
        <v>1</v>
      </c>
      <c r="AC147" s="177">
        <f t="shared" si="121"/>
        <v>1</v>
      </c>
      <c r="AD147" s="177">
        <f t="shared" si="121"/>
        <v>1</v>
      </c>
      <c r="AE147" s="177">
        <f t="shared" si="121"/>
        <v>1</v>
      </c>
      <c r="AF147" s="177">
        <f t="shared" si="121"/>
        <v>1</v>
      </c>
      <c r="AG147" s="177">
        <v>2</v>
      </c>
      <c r="AH147" s="177">
        <f>AG147</f>
        <v>2</v>
      </c>
      <c r="AI147" s="177">
        <f t="shared" si="121"/>
        <v>2</v>
      </c>
      <c r="AJ147" s="177">
        <f t="shared" si="121"/>
        <v>2</v>
      </c>
      <c r="AK147" s="177">
        <f t="shared" si="121"/>
        <v>2</v>
      </c>
      <c r="AL147" s="177">
        <f t="shared" si="121"/>
        <v>2</v>
      </c>
      <c r="AM147" s="177">
        <f t="shared" si="121"/>
        <v>2</v>
      </c>
      <c r="AN147" s="177">
        <f t="shared" si="121"/>
        <v>2</v>
      </c>
      <c r="AO147" s="177">
        <f t="shared" si="121"/>
        <v>2</v>
      </c>
      <c r="AP147" s="177">
        <f t="shared" si="121"/>
        <v>2</v>
      </c>
      <c r="AQ147" s="177">
        <f t="shared" si="121"/>
        <v>2</v>
      </c>
      <c r="AR147" s="177">
        <f t="shared" si="121"/>
        <v>2</v>
      </c>
      <c r="AS147" s="177">
        <f t="shared" si="121"/>
        <v>2</v>
      </c>
      <c r="AT147" s="177">
        <f t="shared" si="121"/>
        <v>2</v>
      </c>
      <c r="AU147" s="177">
        <f t="shared" si="121"/>
        <v>2</v>
      </c>
      <c r="AV147" s="177">
        <v>3</v>
      </c>
      <c r="AW147" s="177">
        <f>AV147</f>
        <v>3</v>
      </c>
      <c r="AX147" s="177">
        <f t="shared" si="121"/>
        <v>3</v>
      </c>
      <c r="AY147" s="177">
        <f t="shared" si="121"/>
        <v>3</v>
      </c>
      <c r="AZ147" s="177">
        <f t="shared" si="121"/>
        <v>3</v>
      </c>
      <c r="BA147" s="177">
        <f t="shared" si="121"/>
        <v>3</v>
      </c>
      <c r="BB147" s="177">
        <f t="shared" si="121"/>
        <v>3</v>
      </c>
      <c r="BC147" s="177">
        <f t="shared" si="121"/>
        <v>3</v>
      </c>
      <c r="BD147" s="177">
        <f t="shared" si="121"/>
        <v>3</v>
      </c>
      <c r="BE147" s="177">
        <f t="shared" si="121"/>
        <v>3</v>
      </c>
      <c r="BF147" s="177">
        <f t="shared" si="121"/>
        <v>3</v>
      </c>
      <c r="BG147" s="177">
        <f t="shared" si="121"/>
        <v>3</v>
      </c>
      <c r="BH147" s="177">
        <f t="shared" si="121"/>
        <v>3</v>
      </c>
      <c r="BI147" s="177">
        <f t="shared" si="121"/>
        <v>3</v>
      </c>
      <c r="BJ147" s="177">
        <f t="shared" si="121"/>
        <v>3</v>
      </c>
      <c r="BK147" s="177">
        <v>4</v>
      </c>
      <c r="BL147" s="177">
        <f>BK147</f>
        <v>4</v>
      </c>
      <c r="BM147" s="177">
        <f t="shared" si="121"/>
        <v>4</v>
      </c>
      <c r="BN147" s="177">
        <f t="shared" si="121"/>
        <v>4</v>
      </c>
      <c r="BO147" s="177">
        <f t="shared" si="121"/>
        <v>4</v>
      </c>
      <c r="BP147" s="177">
        <f t="shared" si="121"/>
        <v>4</v>
      </c>
      <c r="BQ147" s="177">
        <f t="shared" ref="BQ147:BY147" si="122">BP147</f>
        <v>4</v>
      </c>
      <c r="BR147" s="177">
        <f t="shared" si="122"/>
        <v>4</v>
      </c>
      <c r="BS147" s="177">
        <f t="shared" si="122"/>
        <v>4</v>
      </c>
      <c r="BT147" s="177">
        <f t="shared" si="122"/>
        <v>4</v>
      </c>
      <c r="BU147" s="177">
        <f t="shared" si="122"/>
        <v>4</v>
      </c>
      <c r="BV147" s="177">
        <f t="shared" si="122"/>
        <v>4</v>
      </c>
      <c r="BW147" s="177">
        <f t="shared" si="122"/>
        <v>4</v>
      </c>
      <c r="BX147" s="177">
        <f t="shared" si="122"/>
        <v>4</v>
      </c>
      <c r="BY147" s="177">
        <f t="shared" si="122"/>
        <v>4</v>
      </c>
      <c r="BZ147" s="177">
        <v>5</v>
      </c>
      <c r="CA147" s="177">
        <f>BZ147</f>
        <v>5</v>
      </c>
      <c r="CB147" s="177">
        <f t="shared" ref="CB147:CN147" si="123">CA147</f>
        <v>5</v>
      </c>
      <c r="CC147" s="177">
        <f t="shared" si="123"/>
        <v>5</v>
      </c>
      <c r="CD147" s="177">
        <f t="shared" si="123"/>
        <v>5</v>
      </c>
      <c r="CE147" s="177">
        <f t="shared" si="123"/>
        <v>5</v>
      </c>
      <c r="CF147" s="177">
        <f t="shared" si="123"/>
        <v>5</v>
      </c>
      <c r="CG147" s="177">
        <f t="shared" si="123"/>
        <v>5</v>
      </c>
      <c r="CH147" s="177">
        <f t="shared" si="123"/>
        <v>5</v>
      </c>
      <c r="CI147" s="177">
        <f t="shared" si="123"/>
        <v>5</v>
      </c>
      <c r="CJ147" s="177">
        <f t="shared" si="123"/>
        <v>5</v>
      </c>
      <c r="CK147" s="177">
        <f t="shared" si="123"/>
        <v>5</v>
      </c>
      <c r="CL147" s="177">
        <f t="shared" si="123"/>
        <v>5</v>
      </c>
      <c r="CM147" s="177">
        <f t="shared" si="123"/>
        <v>5</v>
      </c>
      <c r="CN147" s="177">
        <f t="shared" si="123"/>
        <v>5</v>
      </c>
      <c r="CO147" s="177">
        <v>6</v>
      </c>
      <c r="CP147" s="177">
        <f>CO147</f>
        <v>6</v>
      </c>
      <c r="CQ147" s="177">
        <f t="shared" ref="CQ147:DC147" si="124">CP147</f>
        <v>6</v>
      </c>
      <c r="CR147" s="177">
        <f t="shared" si="124"/>
        <v>6</v>
      </c>
      <c r="CS147" s="177">
        <f t="shared" si="124"/>
        <v>6</v>
      </c>
      <c r="CT147" s="177">
        <f t="shared" si="124"/>
        <v>6</v>
      </c>
      <c r="CU147" s="177">
        <f t="shared" si="124"/>
        <v>6</v>
      </c>
      <c r="CV147" s="177">
        <f t="shared" si="124"/>
        <v>6</v>
      </c>
      <c r="CW147" s="177">
        <f t="shared" si="124"/>
        <v>6</v>
      </c>
      <c r="CX147" s="177">
        <f t="shared" si="124"/>
        <v>6</v>
      </c>
      <c r="CY147" s="177">
        <f t="shared" si="124"/>
        <v>6</v>
      </c>
      <c r="CZ147" s="177">
        <f t="shared" si="124"/>
        <v>6</v>
      </c>
      <c r="DA147" s="177">
        <f t="shared" si="124"/>
        <v>6</v>
      </c>
      <c r="DB147" s="177">
        <f t="shared" si="124"/>
        <v>6</v>
      </c>
      <c r="DC147" s="177">
        <f t="shared" si="124"/>
        <v>6</v>
      </c>
      <c r="DD147" s="177">
        <v>7</v>
      </c>
      <c r="DE147" s="177">
        <f>DD147</f>
        <v>7</v>
      </c>
      <c r="DF147" s="177">
        <f t="shared" ref="DF147:DR147" si="125">DE147</f>
        <v>7</v>
      </c>
      <c r="DG147" s="177">
        <f t="shared" si="125"/>
        <v>7</v>
      </c>
      <c r="DH147" s="177">
        <f t="shared" si="125"/>
        <v>7</v>
      </c>
      <c r="DI147" s="177">
        <f t="shared" si="125"/>
        <v>7</v>
      </c>
      <c r="DJ147" s="177">
        <f t="shared" si="125"/>
        <v>7</v>
      </c>
      <c r="DK147" s="177">
        <f t="shared" si="125"/>
        <v>7</v>
      </c>
      <c r="DL147" s="177">
        <f t="shared" si="125"/>
        <v>7</v>
      </c>
      <c r="DM147" s="177">
        <f t="shared" si="125"/>
        <v>7</v>
      </c>
      <c r="DN147" s="177">
        <f t="shared" si="125"/>
        <v>7</v>
      </c>
      <c r="DO147" s="177">
        <f t="shared" si="125"/>
        <v>7</v>
      </c>
      <c r="DP147" s="177">
        <f t="shared" si="125"/>
        <v>7</v>
      </c>
      <c r="DQ147" s="177">
        <f t="shared" si="125"/>
        <v>7</v>
      </c>
      <c r="DR147" s="177">
        <f t="shared" si="125"/>
        <v>7</v>
      </c>
    </row>
    <row r="148" spans="1:122" hidden="1" outlineLevel="1">
      <c r="A148">
        <v>1</v>
      </c>
      <c r="B148" t="s">
        <v>1003</v>
      </c>
      <c r="C148" s="180">
        <f t="shared" ref="C148:AH148" si="126">INDEX(LMU_Data,(C$147*$A$147)+$A148,(d.Region-1)*15+C$146)</f>
        <v>1</v>
      </c>
      <c r="D148" s="180">
        <f t="shared" si="126"/>
        <v>13</v>
      </c>
      <c r="E148" s="180">
        <f t="shared" si="126"/>
        <v>14</v>
      </c>
      <c r="F148" s="180">
        <f t="shared" si="126"/>
        <v>27</v>
      </c>
      <c r="G148" s="180">
        <f t="shared" si="126"/>
        <v>33</v>
      </c>
      <c r="H148" s="180">
        <f t="shared" si="126"/>
        <v>15</v>
      </c>
      <c r="I148" s="180">
        <f t="shared" si="126"/>
        <v>26</v>
      </c>
      <c r="J148" s="180">
        <f t="shared" si="126"/>
        <v>32</v>
      </c>
      <c r="K148" s="180">
        <f t="shared" si="126"/>
        <v>16</v>
      </c>
      <c r="L148" s="180">
        <f t="shared" si="126"/>
        <v>25</v>
      </c>
      <c r="M148" s="180">
        <f t="shared" si="126"/>
        <v>30</v>
      </c>
      <c r="N148" s="180">
        <f t="shared" si="126"/>
        <v>3</v>
      </c>
      <c r="O148" s="180">
        <f t="shared" si="126"/>
        <v>4</v>
      </c>
      <c r="P148" s="180">
        <f t="shared" si="126"/>
        <v>6</v>
      </c>
      <c r="Q148" s="180">
        <f t="shared" si="126"/>
        <v>31</v>
      </c>
      <c r="R148" s="180">
        <f t="shared" si="126"/>
        <v>13</v>
      </c>
      <c r="S148" s="180">
        <f t="shared" si="126"/>
        <v>14</v>
      </c>
      <c r="T148" s="180">
        <f t="shared" si="126"/>
        <v>15</v>
      </c>
      <c r="U148" s="180">
        <f t="shared" si="126"/>
        <v>16</v>
      </c>
      <c r="V148" s="180">
        <f t="shared" si="126"/>
        <v>17</v>
      </c>
      <c r="W148" s="180">
        <f t="shared" si="126"/>
        <v>20</v>
      </c>
      <c r="X148" s="180">
        <f t="shared" si="126"/>
        <v>19</v>
      </c>
      <c r="Y148" s="180">
        <f t="shared" si="126"/>
        <v>18</v>
      </c>
      <c r="Z148" s="180">
        <f t="shared" si="126"/>
        <v>11</v>
      </c>
      <c r="AA148" s="180">
        <f t="shared" si="126"/>
        <v>12</v>
      </c>
      <c r="AB148" s="180">
        <f t="shared" si="126"/>
        <v>10</v>
      </c>
      <c r="AC148" s="180">
        <f t="shared" si="126"/>
        <v>1</v>
      </c>
      <c r="AD148" s="180">
        <f t="shared" si="126"/>
        <v>27</v>
      </c>
      <c r="AE148" s="180">
        <f t="shared" si="126"/>
        <v>33</v>
      </c>
      <c r="AF148" s="180">
        <f t="shared" si="126"/>
        <v>26</v>
      </c>
      <c r="AG148" s="180">
        <f t="shared" si="126"/>
        <v>13</v>
      </c>
      <c r="AH148" s="180">
        <f t="shared" si="126"/>
        <v>14</v>
      </c>
      <c r="AI148" s="180">
        <f t="shared" ref="AI148:BN148" si="127">INDEX(LMU_Data,(AI$147*$A$147)+$A148,(d.Region-1)*15+AI$146)</f>
        <v>33</v>
      </c>
      <c r="AJ148" s="180">
        <f t="shared" si="127"/>
        <v>32</v>
      </c>
      <c r="AK148" s="180">
        <f t="shared" si="127"/>
        <v>31</v>
      </c>
      <c r="AL148" s="180">
        <f t="shared" si="127"/>
        <v>20</v>
      </c>
      <c r="AM148" s="180">
        <f t="shared" si="127"/>
        <v>19</v>
      </c>
      <c r="AN148" s="180">
        <f t="shared" si="127"/>
        <v>1</v>
      </c>
      <c r="AO148" s="180">
        <f t="shared" si="127"/>
        <v>27</v>
      </c>
      <c r="AP148" s="180">
        <f t="shared" si="127"/>
        <v>15</v>
      </c>
      <c r="AQ148" s="180">
        <f t="shared" si="127"/>
        <v>26</v>
      </c>
      <c r="AR148" s="180">
        <f t="shared" si="127"/>
        <v>16</v>
      </c>
      <c r="AS148" s="180">
        <f t="shared" si="127"/>
        <v>25</v>
      </c>
      <c r="AT148" s="180">
        <f t="shared" si="127"/>
        <v>30</v>
      </c>
      <c r="AU148" s="180">
        <f t="shared" si="127"/>
        <v>3</v>
      </c>
      <c r="AV148" s="180" t="str">
        <f t="shared" si="127"/>
        <v>-</v>
      </c>
      <c r="AW148" s="180" t="str">
        <f t="shared" si="127"/>
        <v>-</v>
      </c>
      <c r="AX148" s="180" t="str">
        <f t="shared" si="127"/>
        <v>-</v>
      </c>
      <c r="AY148" s="180" t="str">
        <f t="shared" si="127"/>
        <v>-</v>
      </c>
      <c r="AZ148" s="180" t="str">
        <f t="shared" si="127"/>
        <v>-</v>
      </c>
      <c r="BA148" s="180" t="str">
        <f t="shared" si="127"/>
        <v>-</v>
      </c>
      <c r="BB148" s="180" t="str">
        <f t="shared" si="127"/>
        <v>-</v>
      </c>
      <c r="BC148" s="180" t="str">
        <f t="shared" si="127"/>
        <v>-</v>
      </c>
      <c r="BD148" s="180" t="str">
        <f t="shared" si="127"/>
        <v>-</v>
      </c>
      <c r="BE148" s="180" t="str">
        <f t="shared" si="127"/>
        <v>-</v>
      </c>
      <c r="BF148" s="180" t="str">
        <f t="shared" si="127"/>
        <v>-</v>
      </c>
      <c r="BG148" s="180" t="str">
        <f t="shared" si="127"/>
        <v>-</v>
      </c>
      <c r="BH148" s="180" t="str">
        <f t="shared" si="127"/>
        <v>-</v>
      </c>
      <c r="BI148" s="180" t="str">
        <f t="shared" si="127"/>
        <v>-</v>
      </c>
      <c r="BJ148" s="180" t="str">
        <f t="shared" si="127"/>
        <v>-</v>
      </c>
      <c r="BK148" s="180" t="str">
        <f t="shared" si="127"/>
        <v>-</v>
      </c>
      <c r="BL148" s="180" t="str">
        <f t="shared" si="127"/>
        <v>-</v>
      </c>
      <c r="BM148" s="180" t="str">
        <f t="shared" si="127"/>
        <v>-</v>
      </c>
      <c r="BN148" s="180" t="str">
        <f t="shared" si="127"/>
        <v>-</v>
      </c>
      <c r="BO148" s="180" t="str">
        <f t="shared" ref="BO148:CT148" si="128">INDEX(LMU_Data,(BO$147*$A$147)+$A148,(d.Region-1)*15+BO$146)</f>
        <v>-</v>
      </c>
      <c r="BP148" s="180" t="str">
        <f t="shared" si="128"/>
        <v>-</v>
      </c>
      <c r="BQ148" s="180" t="str">
        <f t="shared" si="128"/>
        <v>-</v>
      </c>
      <c r="BR148" s="180" t="str">
        <f t="shared" si="128"/>
        <v>-</v>
      </c>
      <c r="BS148" s="180" t="str">
        <f t="shared" si="128"/>
        <v>-</v>
      </c>
      <c r="BT148" s="180" t="str">
        <f t="shared" si="128"/>
        <v>-</v>
      </c>
      <c r="BU148" s="180" t="str">
        <f t="shared" si="128"/>
        <v>-</v>
      </c>
      <c r="BV148" s="180" t="str">
        <f t="shared" si="128"/>
        <v>-</v>
      </c>
      <c r="BW148" s="180" t="str">
        <f t="shared" si="128"/>
        <v>-</v>
      </c>
      <c r="BX148" s="180" t="str">
        <f t="shared" si="128"/>
        <v>-</v>
      </c>
      <c r="BY148" s="180" t="str">
        <f t="shared" si="128"/>
        <v>-</v>
      </c>
      <c r="BZ148" s="180" t="str">
        <f t="shared" si="128"/>
        <v>-</v>
      </c>
      <c r="CA148" s="180" t="str">
        <f t="shared" si="128"/>
        <v>-</v>
      </c>
      <c r="CB148" s="180" t="str">
        <f t="shared" si="128"/>
        <v>-</v>
      </c>
      <c r="CC148" s="180" t="str">
        <f t="shared" si="128"/>
        <v>-</v>
      </c>
      <c r="CD148" s="180" t="str">
        <f t="shared" si="128"/>
        <v>-</v>
      </c>
      <c r="CE148" s="180" t="str">
        <f t="shared" si="128"/>
        <v>-</v>
      </c>
      <c r="CF148" s="180" t="str">
        <f t="shared" si="128"/>
        <v>-</v>
      </c>
      <c r="CG148" s="180" t="str">
        <f t="shared" si="128"/>
        <v>-</v>
      </c>
      <c r="CH148" s="180" t="str">
        <f t="shared" si="128"/>
        <v>-</v>
      </c>
      <c r="CI148" s="180" t="str">
        <f t="shared" si="128"/>
        <v>-</v>
      </c>
      <c r="CJ148" s="180" t="str">
        <f t="shared" si="128"/>
        <v>-</v>
      </c>
      <c r="CK148" s="180" t="str">
        <f t="shared" si="128"/>
        <v>-</v>
      </c>
      <c r="CL148" s="180" t="str">
        <f t="shared" si="128"/>
        <v>-</v>
      </c>
      <c r="CM148" s="180" t="str">
        <f t="shared" si="128"/>
        <v>-</v>
      </c>
      <c r="CN148" s="180" t="str">
        <f t="shared" si="128"/>
        <v>-</v>
      </c>
      <c r="CO148" s="180" t="str">
        <f t="shared" si="128"/>
        <v>-</v>
      </c>
      <c r="CP148" s="180" t="str">
        <f t="shared" si="128"/>
        <v>-</v>
      </c>
      <c r="CQ148" s="180" t="str">
        <f t="shared" si="128"/>
        <v>-</v>
      </c>
      <c r="CR148" s="180" t="str">
        <f t="shared" si="128"/>
        <v>-</v>
      </c>
      <c r="CS148" s="180" t="str">
        <f t="shared" si="128"/>
        <v>-</v>
      </c>
      <c r="CT148" s="180" t="str">
        <f t="shared" si="128"/>
        <v>-</v>
      </c>
      <c r="CU148" s="180" t="str">
        <f t="shared" ref="CU148:DR148" si="129">INDEX(LMU_Data,(CU$147*$A$147)+$A148,(d.Region-1)*15+CU$146)</f>
        <v>-</v>
      </c>
      <c r="CV148" s="180" t="str">
        <f t="shared" si="129"/>
        <v>-</v>
      </c>
      <c r="CW148" s="180" t="str">
        <f t="shared" si="129"/>
        <v>-</v>
      </c>
      <c r="CX148" s="180" t="str">
        <f t="shared" si="129"/>
        <v>-</v>
      </c>
      <c r="CY148" s="180" t="str">
        <f t="shared" si="129"/>
        <v>-</v>
      </c>
      <c r="CZ148" s="180" t="str">
        <f t="shared" si="129"/>
        <v>-</v>
      </c>
      <c r="DA148" s="180" t="str">
        <f t="shared" si="129"/>
        <v>-</v>
      </c>
      <c r="DB148" s="180" t="str">
        <f t="shared" si="129"/>
        <v>-</v>
      </c>
      <c r="DC148" s="180" t="str">
        <f t="shared" si="129"/>
        <v>-</v>
      </c>
      <c r="DD148" s="180" t="str">
        <f t="shared" si="129"/>
        <v>-</v>
      </c>
      <c r="DE148" s="180" t="str">
        <f t="shared" si="129"/>
        <v>-</v>
      </c>
      <c r="DF148" s="180" t="str">
        <f t="shared" si="129"/>
        <v>-</v>
      </c>
      <c r="DG148" s="180" t="str">
        <f t="shared" si="129"/>
        <v>-</v>
      </c>
      <c r="DH148" s="180" t="str">
        <f t="shared" si="129"/>
        <v>-</v>
      </c>
      <c r="DI148" s="180" t="str">
        <f t="shared" si="129"/>
        <v>-</v>
      </c>
      <c r="DJ148" s="180" t="str">
        <f t="shared" si="129"/>
        <v>-</v>
      </c>
      <c r="DK148" s="180" t="str">
        <f t="shared" si="129"/>
        <v>-</v>
      </c>
      <c r="DL148" s="180" t="str">
        <f t="shared" si="129"/>
        <v>-</v>
      </c>
      <c r="DM148" s="180" t="str">
        <f t="shared" si="129"/>
        <v>-</v>
      </c>
      <c r="DN148" s="180" t="str">
        <f t="shared" si="129"/>
        <v>-</v>
      </c>
      <c r="DO148" s="180" t="str">
        <f t="shared" si="129"/>
        <v>-</v>
      </c>
      <c r="DP148" s="180" t="str">
        <f t="shared" si="129"/>
        <v>-</v>
      </c>
      <c r="DQ148" s="180" t="str">
        <f t="shared" si="129"/>
        <v>-</v>
      </c>
      <c r="DR148" s="180" t="str">
        <f t="shared" si="129"/>
        <v>-</v>
      </c>
    </row>
    <row r="149" spans="1:122" hidden="1" outlineLevel="1">
      <c r="B149" t="s">
        <v>1004</v>
      </c>
      <c r="C149" s="142" t="str">
        <f>IF(C$148="-",":",TEXT(C$148,"0")&amp;":"&amp;TEXT(C$148+1,"0"))&amp;","&amp;TEXT(C$147,"0")&amp;":"&amp;TEXT(C$147+1,"0")</f>
        <v>1:2,0:1</v>
      </c>
      <c r="D149" s="142" t="str">
        <f t="shared" ref="D149:BO149" si="130">IF(D$148="-",":",TEXT(D$148,"0")&amp;":"&amp;TEXT(D$148+1,"0"))&amp;","&amp;TEXT(D$147,"0")&amp;":"&amp;TEXT(D$147+1,"0")</f>
        <v>13:14,0:1</v>
      </c>
      <c r="E149" s="142" t="str">
        <f t="shared" si="130"/>
        <v>14:15,0:1</v>
      </c>
      <c r="F149" s="142" t="str">
        <f t="shared" si="130"/>
        <v>27:28,0:1</v>
      </c>
      <c r="G149" s="142" t="str">
        <f t="shared" si="130"/>
        <v>33:34,0:1</v>
      </c>
      <c r="H149" s="142" t="str">
        <f t="shared" si="130"/>
        <v>15:16,0:1</v>
      </c>
      <c r="I149" s="142" t="str">
        <f t="shared" si="130"/>
        <v>26:27,0:1</v>
      </c>
      <c r="J149" s="142" t="str">
        <f t="shared" si="130"/>
        <v>32:33,0:1</v>
      </c>
      <c r="K149" s="142" t="str">
        <f t="shared" si="130"/>
        <v>16:17,0:1</v>
      </c>
      <c r="L149" s="142" t="str">
        <f t="shared" si="130"/>
        <v>25:26,0:1</v>
      </c>
      <c r="M149" s="142" t="str">
        <f t="shared" si="130"/>
        <v>30:31,0:1</v>
      </c>
      <c r="N149" s="142" t="str">
        <f t="shared" si="130"/>
        <v>3:4,0:1</v>
      </c>
      <c r="O149" s="142" t="str">
        <f t="shared" si="130"/>
        <v>4:5,0:1</v>
      </c>
      <c r="P149" s="142" t="str">
        <f t="shared" si="130"/>
        <v>6:7,0:1</v>
      </c>
      <c r="Q149" s="142" t="str">
        <f t="shared" si="130"/>
        <v>31:32,0:1</v>
      </c>
      <c r="R149" s="142" t="str">
        <f t="shared" si="130"/>
        <v>13:14,1:2</v>
      </c>
      <c r="S149" s="142" t="str">
        <f t="shared" si="130"/>
        <v>14:15,1:2</v>
      </c>
      <c r="T149" s="142" t="str">
        <f t="shared" si="130"/>
        <v>15:16,1:2</v>
      </c>
      <c r="U149" s="142" t="str">
        <f t="shared" si="130"/>
        <v>16:17,1:2</v>
      </c>
      <c r="V149" s="142" t="str">
        <f t="shared" si="130"/>
        <v>17:18,1:2</v>
      </c>
      <c r="W149" s="142" t="str">
        <f t="shared" si="130"/>
        <v>20:21,1:2</v>
      </c>
      <c r="X149" s="142" t="str">
        <f t="shared" si="130"/>
        <v>19:20,1:2</v>
      </c>
      <c r="Y149" s="142" t="str">
        <f t="shared" si="130"/>
        <v>18:19,1:2</v>
      </c>
      <c r="Z149" s="142" t="str">
        <f t="shared" si="130"/>
        <v>11:12,1:2</v>
      </c>
      <c r="AA149" s="142" t="str">
        <f t="shared" si="130"/>
        <v>12:13,1:2</v>
      </c>
      <c r="AB149" s="142" t="str">
        <f t="shared" si="130"/>
        <v>10:11,1:2</v>
      </c>
      <c r="AC149" s="142" t="str">
        <f t="shared" si="130"/>
        <v>1:2,1:2</v>
      </c>
      <c r="AD149" s="142" t="str">
        <f t="shared" si="130"/>
        <v>27:28,1:2</v>
      </c>
      <c r="AE149" s="142" t="str">
        <f t="shared" si="130"/>
        <v>33:34,1:2</v>
      </c>
      <c r="AF149" s="142" t="str">
        <f t="shared" si="130"/>
        <v>26:27,1:2</v>
      </c>
      <c r="AG149" s="142" t="str">
        <f t="shared" si="130"/>
        <v>13:14,2:3</v>
      </c>
      <c r="AH149" s="142" t="str">
        <f t="shared" si="130"/>
        <v>14:15,2:3</v>
      </c>
      <c r="AI149" s="142" t="str">
        <f t="shared" si="130"/>
        <v>33:34,2:3</v>
      </c>
      <c r="AJ149" s="142" t="str">
        <f t="shared" si="130"/>
        <v>32:33,2:3</v>
      </c>
      <c r="AK149" s="142" t="str">
        <f t="shared" si="130"/>
        <v>31:32,2:3</v>
      </c>
      <c r="AL149" s="142" t="str">
        <f t="shared" si="130"/>
        <v>20:21,2:3</v>
      </c>
      <c r="AM149" s="142" t="str">
        <f t="shared" si="130"/>
        <v>19:20,2:3</v>
      </c>
      <c r="AN149" s="142" t="str">
        <f t="shared" si="130"/>
        <v>1:2,2:3</v>
      </c>
      <c r="AO149" s="142" t="str">
        <f t="shared" si="130"/>
        <v>27:28,2:3</v>
      </c>
      <c r="AP149" s="142" t="str">
        <f t="shared" si="130"/>
        <v>15:16,2:3</v>
      </c>
      <c r="AQ149" s="142" t="str">
        <f t="shared" si="130"/>
        <v>26:27,2:3</v>
      </c>
      <c r="AR149" s="142" t="str">
        <f t="shared" si="130"/>
        <v>16:17,2:3</v>
      </c>
      <c r="AS149" s="142" t="str">
        <f t="shared" si="130"/>
        <v>25:26,2:3</v>
      </c>
      <c r="AT149" s="142" t="str">
        <f t="shared" si="130"/>
        <v>30:31,2:3</v>
      </c>
      <c r="AU149" s="142" t="str">
        <f t="shared" si="130"/>
        <v>3:4,2:3</v>
      </c>
      <c r="AV149" s="142" t="str">
        <f t="shared" si="130"/>
        <v>:,3:4</v>
      </c>
      <c r="AW149" s="142" t="str">
        <f t="shared" si="130"/>
        <v>:,3:4</v>
      </c>
      <c r="AX149" s="142" t="str">
        <f t="shared" si="130"/>
        <v>:,3:4</v>
      </c>
      <c r="AY149" s="142" t="str">
        <f t="shared" si="130"/>
        <v>:,3:4</v>
      </c>
      <c r="AZ149" s="142" t="str">
        <f t="shared" si="130"/>
        <v>:,3:4</v>
      </c>
      <c r="BA149" s="142" t="str">
        <f t="shared" si="130"/>
        <v>:,3:4</v>
      </c>
      <c r="BB149" s="142" t="str">
        <f t="shared" si="130"/>
        <v>:,3:4</v>
      </c>
      <c r="BC149" s="142" t="str">
        <f t="shared" si="130"/>
        <v>:,3:4</v>
      </c>
      <c r="BD149" s="142" t="str">
        <f t="shared" si="130"/>
        <v>:,3:4</v>
      </c>
      <c r="BE149" s="142" t="str">
        <f t="shared" si="130"/>
        <v>:,3:4</v>
      </c>
      <c r="BF149" s="142" t="str">
        <f t="shared" si="130"/>
        <v>:,3:4</v>
      </c>
      <c r="BG149" s="142" t="str">
        <f t="shared" si="130"/>
        <v>:,3:4</v>
      </c>
      <c r="BH149" s="142" t="str">
        <f t="shared" si="130"/>
        <v>:,3:4</v>
      </c>
      <c r="BI149" s="142" t="str">
        <f t="shared" si="130"/>
        <v>:,3:4</v>
      </c>
      <c r="BJ149" s="142" t="str">
        <f t="shared" si="130"/>
        <v>:,3:4</v>
      </c>
      <c r="BK149" s="142" t="str">
        <f t="shared" si="130"/>
        <v>:,4:5</v>
      </c>
      <c r="BL149" s="142" t="str">
        <f t="shared" si="130"/>
        <v>:,4:5</v>
      </c>
      <c r="BM149" s="142" t="str">
        <f t="shared" si="130"/>
        <v>:,4:5</v>
      </c>
      <c r="BN149" s="142" t="str">
        <f t="shared" si="130"/>
        <v>:,4:5</v>
      </c>
      <c r="BO149" s="142" t="str">
        <f t="shared" si="130"/>
        <v>:,4:5</v>
      </c>
      <c r="BP149" s="142" t="str">
        <f t="shared" ref="BP149:DR149" si="131">IF(BP$148="-",":",TEXT(BP$148,"0")&amp;":"&amp;TEXT(BP$148+1,"0"))&amp;","&amp;TEXT(BP$147,"0")&amp;":"&amp;TEXT(BP$147+1,"0")</f>
        <v>:,4:5</v>
      </c>
      <c r="BQ149" s="142" t="str">
        <f t="shared" si="131"/>
        <v>:,4:5</v>
      </c>
      <c r="BR149" s="142" t="str">
        <f t="shared" si="131"/>
        <v>:,4:5</v>
      </c>
      <c r="BS149" s="142" t="str">
        <f t="shared" si="131"/>
        <v>:,4:5</v>
      </c>
      <c r="BT149" s="142" t="str">
        <f t="shared" si="131"/>
        <v>:,4:5</v>
      </c>
      <c r="BU149" s="142" t="str">
        <f t="shared" si="131"/>
        <v>:,4:5</v>
      </c>
      <c r="BV149" s="142" t="str">
        <f t="shared" si="131"/>
        <v>:,4:5</v>
      </c>
      <c r="BW149" s="142" t="str">
        <f t="shared" si="131"/>
        <v>:,4:5</v>
      </c>
      <c r="BX149" s="142" t="str">
        <f t="shared" si="131"/>
        <v>:,4:5</v>
      </c>
      <c r="BY149" s="142" t="str">
        <f t="shared" si="131"/>
        <v>:,4:5</v>
      </c>
      <c r="BZ149" s="142" t="str">
        <f t="shared" si="131"/>
        <v>:,5:6</v>
      </c>
      <c r="CA149" s="142" t="str">
        <f t="shared" si="131"/>
        <v>:,5:6</v>
      </c>
      <c r="CB149" s="142" t="str">
        <f t="shared" si="131"/>
        <v>:,5:6</v>
      </c>
      <c r="CC149" s="142" t="str">
        <f t="shared" si="131"/>
        <v>:,5:6</v>
      </c>
      <c r="CD149" s="142" t="str">
        <f t="shared" si="131"/>
        <v>:,5:6</v>
      </c>
      <c r="CE149" s="142" t="str">
        <f t="shared" si="131"/>
        <v>:,5:6</v>
      </c>
      <c r="CF149" s="142" t="str">
        <f t="shared" si="131"/>
        <v>:,5:6</v>
      </c>
      <c r="CG149" s="142" t="str">
        <f t="shared" si="131"/>
        <v>:,5:6</v>
      </c>
      <c r="CH149" s="142" t="str">
        <f t="shared" si="131"/>
        <v>:,5:6</v>
      </c>
      <c r="CI149" s="142" t="str">
        <f t="shared" si="131"/>
        <v>:,5:6</v>
      </c>
      <c r="CJ149" s="142" t="str">
        <f t="shared" si="131"/>
        <v>:,5:6</v>
      </c>
      <c r="CK149" s="142" t="str">
        <f t="shared" si="131"/>
        <v>:,5:6</v>
      </c>
      <c r="CL149" s="142" t="str">
        <f t="shared" si="131"/>
        <v>:,5:6</v>
      </c>
      <c r="CM149" s="142" t="str">
        <f t="shared" si="131"/>
        <v>:,5:6</v>
      </c>
      <c r="CN149" s="142" t="str">
        <f t="shared" si="131"/>
        <v>:,5:6</v>
      </c>
      <c r="CO149" s="142" t="str">
        <f t="shared" si="131"/>
        <v>:,6:7</v>
      </c>
      <c r="CP149" s="142" t="str">
        <f t="shared" si="131"/>
        <v>:,6:7</v>
      </c>
      <c r="CQ149" s="142" t="str">
        <f t="shared" si="131"/>
        <v>:,6:7</v>
      </c>
      <c r="CR149" s="142" t="str">
        <f t="shared" si="131"/>
        <v>:,6:7</v>
      </c>
      <c r="CS149" s="142" t="str">
        <f t="shared" si="131"/>
        <v>:,6:7</v>
      </c>
      <c r="CT149" s="142" t="str">
        <f t="shared" si="131"/>
        <v>:,6:7</v>
      </c>
      <c r="CU149" s="142" t="str">
        <f t="shared" si="131"/>
        <v>:,6:7</v>
      </c>
      <c r="CV149" s="142" t="str">
        <f t="shared" si="131"/>
        <v>:,6:7</v>
      </c>
      <c r="CW149" s="142" t="str">
        <f t="shared" si="131"/>
        <v>:,6:7</v>
      </c>
      <c r="CX149" s="142" t="str">
        <f t="shared" si="131"/>
        <v>:,6:7</v>
      </c>
      <c r="CY149" s="142" t="str">
        <f t="shared" si="131"/>
        <v>:,6:7</v>
      </c>
      <c r="CZ149" s="142" t="str">
        <f t="shared" si="131"/>
        <v>:,6:7</v>
      </c>
      <c r="DA149" s="142" t="str">
        <f t="shared" si="131"/>
        <v>:,6:7</v>
      </c>
      <c r="DB149" s="142" t="str">
        <f t="shared" si="131"/>
        <v>:,6:7</v>
      </c>
      <c r="DC149" s="142" t="str">
        <f t="shared" si="131"/>
        <v>:,6:7</v>
      </c>
      <c r="DD149" s="142" t="str">
        <f t="shared" si="131"/>
        <v>:,7:8</v>
      </c>
      <c r="DE149" s="142" t="str">
        <f t="shared" si="131"/>
        <v>:,7:8</v>
      </c>
      <c r="DF149" s="142" t="str">
        <f t="shared" si="131"/>
        <v>:,7:8</v>
      </c>
      <c r="DG149" s="142" t="str">
        <f t="shared" si="131"/>
        <v>:,7:8</v>
      </c>
      <c r="DH149" s="142" t="str">
        <f t="shared" si="131"/>
        <v>:,7:8</v>
      </c>
      <c r="DI149" s="142" t="str">
        <f t="shared" si="131"/>
        <v>:,7:8</v>
      </c>
      <c r="DJ149" s="142" t="str">
        <f t="shared" si="131"/>
        <v>:,7:8</v>
      </c>
      <c r="DK149" s="142" t="str">
        <f t="shared" si="131"/>
        <v>:,7:8</v>
      </c>
      <c r="DL149" s="142" t="str">
        <f t="shared" si="131"/>
        <v>:,7:8</v>
      </c>
      <c r="DM149" s="142" t="str">
        <f t="shared" si="131"/>
        <v>:,7:8</v>
      </c>
      <c r="DN149" s="142" t="str">
        <f t="shared" si="131"/>
        <v>:,7:8</v>
      </c>
      <c r="DO149" s="142" t="str">
        <f t="shared" si="131"/>
        <v>:,7:8</v>
      </c>
      <c r="DP149" s="142" t="str">
        <f t="shared" si="131"/>
        <v>:,7:8</v>
      </c>
      <c r="DQ149" s="142" t="str">
        <f t="shared" si="131"/>
        <v>:,7:8</v>
      </c>
      <c r="DR149" s="142" t="str">
        <f t="shared" si="131"/>
        <v>:,7:8</v>
      </c>
    </row>
    <row r="150" spans="1:122" hidden="1" outlineLevel="1">
      <c r="A150">
        <v>2</v>
      </c>
      <c r="B150" t="s">
        <v>1007</v>
      </c>
      <c r="C150" s="180">
        <f t="shared" ref="C150:L153" si="132">INDEX(LMU_Data,(C$147*$A$147)+$A150,(d.Region-1)*15+C$146)</f>
        <v>150</v>
      </c>
      <c r="D150" s="180">
        <f t="shared" si="132"/>
        <v>0</v>
      </c>
      <c r="E150" s="180">
        <f t="shared" si="132"/>
        <v>0</v>
      </c>
      <c r="F150" s="180">
        <f t="shared" si="132"/>
        <v>0</v>
      </c>
      <c r="G150" s="180">
        <f t="shared" si="132"/>
        <v>0</v>
      </c>
      <c r="H150" s="180">
        <f t="shared" si="132"/>
        <v>0</v>
      </c>
      <c r="I150" s="180">
        <f t="shared" si="132"/>
        <v>0</v>
      </c>
      <c r="J150" s="180">
        <f t="shared" si="132"/>
        <v>0</v>
      </c>
      <c r="K150" s="180">
        <f t="shared" si="132"/>
        <v>0</v>
      </c>
      <c r="L150" s="180">
        <f t="shared" si="132"/>
        <v>0</v>
      </c>
      <c r="M150" s="180">
        <f t="shared" ref="M150:V153" si="133">INDEX(LMU_Data,(M$147*$A$147)+$A150,(d.Region-1)*15+M$146)</f>
        <v>0</v>
      </c>
      <c r="N150" s="180">
        <f t="shared" si="133"/>
        <v>0</v>
      </c>
      <c r="O150" s="180">
        <f t="shared" si="133"/>
        <v>0</v>
      </c>
      <c r="P150" s="180">
        <f t="shared" si="133"/>
        <v>0</v>
      </c>
      <c r="Q150" s="180">
        <f t="shared" si="133"/>
        <v>0</v>
      </c>
      <c r="R150" s="180">
        <f t="shared" si="133"/>
        <v>146.25</v>
      </c>
      <c r="S150" s="180">
        <f t="shared" si="133"/>
        <v>146.25</v>
      </c>
      <c r="T150" s="180">
        <f t="shared" si="133"/>
        <v>146.25</v>
      </c>
      <c r="U150" s="180">
        <f t="shared" si="133"/>
        <v>146.25</v>
      </c>
      <c r="V150" s="180">
        <f t="shared" si="133"/>
        <v>146.25</v>
      </c>
      <c r="W150" s="180">
        <f t="shared" ref="W150:AF153" si="134">INDEX(LMU_Data,(W$147*$A$147)+$A150,(d.Region-1)*15+W$146)</f>
        <v>146.25</v>
      </c>
      <c r="X150" s="180">
        <f t="shared" si="134"/>
        <v>146.25</v>
      </c>
      <c r="Y150" s="180">
        <f t="shared" si="134"/>
        <v>146.25</v>
      </c>
      <c r="Z150" s="180">
        <f t="shared" si="134"/>
        <v>20.010000000000002</v>
      </c>
      <c r="AA150" s="180">
        <f t="shared" si="134"/>
        <v>20.010000000000002</v>
      </c>
      <c r="AB150" s="180">
        <f t="shared" si="134"/>
        <v>20.010000000000002</v>
      </c>
      <c r="AC150" s="180">
        <f t="shared" si="134"/>
        <v>0</v>
      </c>
      <c r="AD150" s="180">
        <f t="shared" si="134"/>
        <v>0</v>
      </c>
      <c r="AE150" s="180">
        <f t="shared" si="134"/>
        <v>0</v>
      </c>
      <c r="AF150" s="180">
        <f t="shared" si="134"/>
        <v>0</v>
      </c>
      <c r="AG150" s="180">
        <f t="shared" ref="AG150:AP153" si="135">INDEX(LMU_Data,(AG$147*$A$147)+$A150,(d.Region-1)*15+AG$146)</f>
        <v>75.3</v>
      </c>
      <c r="AH150" s="180">
        <f t="shared" si="135"/>
        <v>75.3</v>
      </c>
      <c r="AI150" s="180">
        <f t="shared" si="135"/>
        <v>75.3</v>
      </c>
      <c r="AJ150" s="180">
        <f t="shared" si="135"/>
        <v>75.3</v>
      </c>
      <c r="AK150" s="180">
        <f t="shared" si="135"/>
        <v>75.3</v>
      </c>
      <c r="AL150" s="180">
        <f t="shared" si="135"/>
        <v>75.3</v>
      </c>
      <c r="AM150" s="180">
        <f t="shared" si="135"/>
        <v>75.3</v>
      </c>
      <c r="AN150" s="180">
        <f t="shared" si="135"/>
        <v>222.88</v>
      </c>
      <c r="AO150" s="180">
        <f t="shared" si="135"/>
        <v>0</v>
      </c>
      <c r="AP150" s="180">
        <f t="shared" si="135"/>
        <v>0</v>
      </c>
      <c r="AQ150" s="180">
        <f t="shared" ref="AQ150:AZ153" si="136">INDEX(LMU_Data,(AQ$147*$A$147)+$A150,(d.Region-1)*15+AQ$146)</f>
        <v>0</v>
      </c>
      <c r="AR150" s="180">
        <f t="shared" si="136"/>
        <v>0</v>
      </c>
      <c r="AS150" s="180">
        <f t="shared" si="136"/>
        <v>0</v>
      </c>
      <c r="AT150" s="180">
        <f t="shared" si="136"/>
        <v>0</v>
      </c>
      <c r="AU150" s="180">
        <f t="shared" si="136"/>
        <v>0</v>
      </c>
      <c r="AV150" s="180">
        <f t="shared" si="136"/>
        <v>0</v>
      </c>
      <c r="AW150" s="180">
        <f t="shared" si="136"/>
        <v>0</v>
      </c>
      <c r="AX150" s="180">
        <f t="shared" si="136"/>
        <v>0</v>
      </c>
      <c r="AY150" s="180">
        <f t="shared" si="136"/>
        <v>0</v>
      </c>
      <c r="AZ150" s="180">
        <f t="shared" si="136"/>
        <v>0</v>
      </c>
      <c r="BA150" s="180">
        <f t="shared" ref="BA150:BJ153" si="137">INDEX(LMU_Data,(BA$147*$A$147)+$A150,(d.Region-1)*15+BA$146)</f>
        <v>0</v>
      </c>
      <c r="BB150" s="180">
        <f t="shared" si="137"/>
        <v>0</v>
      </c>
      <c r="BC150" s="180">
        <f t="shared" si="137"/>
        <v>0</v>
      </c>
      <c r="BD150" s="180">
        <f t="shared" si="137"/>
        <v>0</v>
      </c>
      <c r="BE150" s="180">
        <f t="shared" si="137"/>
        <v>0</v>
      </c>
      <c r="BF150" s="180">
        <f t="shared" si="137"/>
        <v>0</v>
      </c>
      <c r="BG150" s="180">
        <f t="shared" si="137"/>
        <v>0</v>
      </c>
      <c r="BH150" s="180">
        <f t="shared" si="137"/>
        <v>0</v>
      </c>
      <c r="BI150" s="180">
        <f t="shared" si="137"/>
        <v>0</v>
      </c>
      <c r="BJ150" s="180">
        <f t="shared" si="137"/>
        <v>0</v>
      </c>
      <c r="BK150" s="180">
        <f t="shared" ref="BK150:BT153" si="138">INDEX(LMU_Data,(BK$147*$A$147)+$A150,(d.Region-1)*15+BK$146)</f>
        <v>0</v>
      </c>
      <c r="BL150" s="180">
        <f t="shared" si="138"/>
        <v>0</v>
      </c>
      <c r="BM150" s="180">
        <f t="shared" si="138"/>
        <v>0</v>
      </c>
      <c r="BN150" s="180">
        <f t="shared" si="138"/>
        <v>0</v>
      </c>
      <c r="BO150" s="180">
        <f t="shared" si="138"/>
        <v>0</v>
      </c>
      <c r="BP150" s="180">
        <f t="shared" si="138"/>
        <v>0</v>
      </c>
      <c r="BQ150" s="180">
        <f t="shared" si="138"/>
        <v>0</v>
      </c>
      <c r="BR150" s="180">
        <f t="shared" si="138"/>
        <v>0</v>
      </c>
      <c r="BS150" s="180">
        <f t="shared" si="138"/>
        <v>0</v>
      </c>
      <c r="BT150" s="180">
        <f t="shared" si="138"/>
        <v>0</v>
      </c>
      <c r="BU150" s="180">
        <f t="shared" ref="BU150:CD153" si="139">INDEX(LMU_Data,(BU$147*$A$147)+$A150,(d.Region-1)*15+BU$146)</f>
        <v>0</v>
      </c>
      <c r="BV150" s="180">
        <f t="shared" si="139"/>
        <v>0</v>
      </c>
      <c r="BW150" s="180">
        <f t="shared" si="139"/>
        <v>0</v>
      </c>
      <c r="BX150" s="180">
        <f t="shared" si="139"/>
        <v>0</v>
      </c>
      <c r="BY150" s="180">
        <f t="shared" si="139"/>
        <v>0</v>
      </c>
      <c r="BZ150" s="180">
        <f t="shared" si="139"/>
        <v>0</v>
      </c>
      <c r="CA150" s="180">
        <f t="shared" si="139"/>
        <v>0</v>
      </c>
      <c r="CB150" s="180">
        <f t="shared" si="139"/>
        <v>0</v>
      </c>
      <c r="CC150" s="180">
        <f t="shared" si="139"/>
        <v>0</v>
      </c>
      <c r="CD150" s="180">
        <f t="shared" si="139"/>
        <v>0</v>
      </c>
      <c r="CE150" s="180">
        <f t="shared" ref="CE150:CN153" si="140">INDEX(LMU_Data,(CE$147*$A$147)+$A150,(d.Region-1)*15+CE$146)</f>
        <v>0</v>
      </c>
      <c r="CF150" s="180">
        <f t="shared" si="140"/>
        <v>0</v>
      </c>
      <c r="CG150" s="180">
        <f t="shared" si="140"/>
        <v>0</v>
      </c>
      <c r="CH150" s="180">
        <f t="shared" si="140"/>
        <v>0</v>
      </c>
      <c r="CI150" s="180">
        <f t="shared" si="140"/>
        <v>0</v>
      </c>
      <c r="CJ150" s="180">
        <f t="shared" si="140"/>
        <v>0</v>
      </c>
      <c r="CK150" s="180">
        <f t="shared" si="140"/>
        <v>0</v>
      </c>
      <c r="CL150" s="180">
        <f t="shared" si="140"/>
        <v>0</v>
      </c>
      <c r="CM150" s="180">
        <f t="shared" si="140"/>
        <v>0</v>
      </c>
      <c r="CN150" s="180">
        <f t="shared" si="140"/>
        <v>0</v>
      </c>
      <c r="CO150" s="180">
        <f t="shared" ref="CO150:CX153" si="141">INDEX(LMU_Data,(CO$147*$A$147)+$A150,(d.Region-1)*15+CO$146)</f>
        <v>0</v>
      </c>
      <c r="CP150" s="180">
        <f t="shared" si="141"/>
        <v>0</v>
      </c>
      <c r="CQ150" s="180">
        <f t="shared" si="141"/>
        <v>0</v>
      </c>
      <c r="CR150" s="180">
        <f t="shared" si="141"/>
        <v>0</v>
      </c>
      <c r="CS150" s="180">
        <f t="shared" si="141"/>
        <v>0</v>
      </c>
      <c r="CT150" s="180">
        <f t="shared" si="141"/>
        <v>0</v>
      </c>
      <c r="CU150" s="180">
        <f t="shared" si="141"/>
        <v>0</v>
      </c>
      <c r="CV150" s="180">
        <f t="shared" si="141"/>
        <v>0</v>
      </c>
      <c r="CW150" s="180">
        <f t="shared" si="141"/>
        <v>0</v>
      </c>
      <c r="CX150" s="180">
        <f t="shared" si="141"/>
        <v>0</v>
      </c>
      <c r="CY150" s="180">
        <f t="shared" ref="CY150:DH153" si="142">INDEX(LMU_Data,(CY$147*$A$147)+$A150,(d.Region-1)*15+CY$146)</f>
        <v>0</v>
      </c>
      <c r="CZ150" s="180">
        <f t="shared" si="142"/>
        <v>0</v>
      </c>
      <c r="DA150" s="180">
        <f t="shared" si="142"/>
        <v>0</v>
      </c>
      <c r="DB150" s="180">
        <f t="shared" si="142"/>
        <v>0</v>
      </c>
      <c r="DC150" s="180">
        <f t="shared" si="142"/>
        <v>0</v>
      </c>
      <c r="DD150" s="180">
        <f t="shared" si="142"/>
        <v>0</v>
      </c>
      <c r="DE150" s="180">
        <f t="shared" si="142"/>
        <v>0</v>
      </c>
      <c r="DF150" s="180">
        <f t="shared" si="142"/>
        <v>0</v>
      </c>
      <c r="DG150" s="180">
        <f t="shared" si="142"/>
        <v>0</v>
      </c>
      <c r="DH150" s="180">
        <f t="shared" si="142"/>
        <v>0</v>
      </c>
      <c r="DI150" s="180">
        <f t="shared" ref="DI150:DR153" si="143">INDEX(LMU_Data,(DI$147*$A$147)+$A150,(d.Region-1)*15+DI$146)</f>
        <v>0</v>
      </c>
      <c r="DJ150" s="180">
        <f t="shared" si="143"/>
        <v>0</v>
      </c>
      <c r="DK150" s="180">
        <f t="shared" si="143"/>
        <v>0</v>
      </c>
      <c r="DL150" s="180">
        <f t="shared" si="143"/>
        <v>0</v>
      </c>
      <c r="DM150" s="180">
        <f t="shared" si="143"/>
        <v>0</v>
      </c>
      <c r="DN150" s="180">
        <f t="shared" si="143"/>
        <v>0</v>
      </c>
      <c r="DO150" s="180">
        <f t="shared" si="143"/>
        <v>0</v>
      </c>
      <c r="DP150" s="180">
        <f t="shared" si="143"/>
        <v>0</v>
      </c>
      <c r="DQ150" s="180">
        <f t="shared" si="143"/>
        <v>0</v>
      </c>
      <c r="DR150" s="180">
        <f t="shared" si="143"/>
        <v>0</v>
      </c>
    </row>
    <row r="151" spans="1:122" hidden="1" outlineLevel="1">
      <c r="A151">
        <v>3</v>
      </c>
      <c r="B151" t="s">
        <v>1008</v>
      </c>
      <c r="C151" s="180">
        <f t="shared" si="132"/>
        <v>150</v>
      </c>
      <c r="D151" s="180">
        <f t="shared" si="132"/>
        <v>0</v>
      </c>
      <c r="E151" s="180">
        <f t="shared" si="132"/>
        <v>0</v>
      </c>
      <c r="F151" s="180">
        <f t="shared" si="132"/>
        <v>0</v>
      </c>
      <c r="G151" s="180">
        <f t="shared" si="132"/>
        <v>0</v>
      </c>
      <c r="H151" s="180">
        <f t="shared" si="132"/>
        <v>0</v>
      </c>
      <c r="I151" s="180">
        <f t="shared" si="132"/>
        <v>0</v>
      </c>
      <c r="J151" s="180">
        <f t="shared" si="132"/>
        <v>0</v>
      </c>
      <c r="K151" s="180">
        <f t="shared" si="132"/>
        <v>0</v>
      </c>
      <c r="L151" s="180">
        <f t="shared" si="132"/>
        <v>0</v>
      </c>
      <c r="M151" s="180">
        <f t="shared" si="133"/>
        <v>0</v>
      </c>
      <c r="N151" s="180">
        <f t="shared" si="133"/>
        <v>0</v>
      </c>
      <c r="O151" s="180">
        <f t="shared" si="133"/>
        <v>0</v>
      </c>
      <c r="P151" s="180">
        <f t="shared" si="133"/>
        <v>0</v>
      </c>
      <c r="Q151" s="180">
        <f t="shared" si="133"/>
        <v>0</v>
      </c>
      <c r="R151" s="180">
        <f t="shared" si="133"/>
        <v>138.05000000000001</v>
      </c>
      <c r="S151" s="180">
        <f t="shared" si="133"/>
        <v>138.05000000000001</v>
      </c>
      <c r="T151" s="180">
        <f t="shared" si="133"/>
        <v>138.05000000000001</v>
      </c>
      <c r="U151" s="180">
        <f t="shared" si="133"/>
        <v>138.05000000000001</v>
      </c>
      <c r="V151" s="180">
        <f t="shared" si="133"/>
        <v>138.05000000000001</v>
      </c>
      <c r="W151" s="180">
        <f t="shared" si="134"/>
        <v>138.05000000000001</v>
      </c>
      <c r="X151" s="180">
        <f t="shared" si="134"/>
        <v>138.05000000000001</v>
      </c>
      <c r="Y151" s="180">
        <f t="shared" si="134"/>
        <v>138.05000000000001</v>
      </c>
      <c r="Z151" s="180">
        <f t="shared" si="134"/>
        <v>41.87</v>
      </c>
      <c r="AA151" s="180">
        <f t="shared" si="134"/>
        <v>41.87</v>
      </c>
      <c r="AB151" s="180">
        <f t="shared" si="134"/>
        <v>41.87</v>
      </c>
      <c r="AC151" s="180">
        <f t="shared" si="134"/>
        <v>0</v>
      </c>
      <c r="AD151" s="180">
        <f t="shared" si="134"/>
        <v>0</v>
      </c>
      <c r="AE151" s="180">
        <f t="shared" si="134"/>
        <v>0</v>
      </c>
      <c r="AF151" s="180">
        <f t="shared" si="134"/>
        <v>0</v>
      </c>
      <c r="AG151" s="180">
        <f t="shared" si="135"/>
        <v>107.14</v>
      </c>
      <c r="AH151" s="180">
        <f t="shared" si="135"/>
        <v>107.14</v>
      </c>
      <c r="AI151" s="180">
        <f t="shared" si="135"/>
        <v>107.14</v>
      </c>
      <c r="AJ151" s="180">
        <f t="shared" si="135"/>
        <v>107.14</v>
      </c>
      <c r="AK151" s="180">
        <f t="shared" si="135"/>
        <v>107.14</v>
      </c>
      <c r="AL151" s="180">
        <f t="shared" si="135"/>
        <v>107.14</v>
      </c>
      <c r="AM151" s="180">
        <f t="shared" si="135"/>
        <v>107.14</v>
      </c>
      <c r="AN151" s="180">
        <f t="shared" si="135"/>
        <v>0</v>
      </c>
      <c r="AO151" s="180">
        <f t="shared" si="135"/>
        <v>0</v>
      </c>
      <c r="AP151" s="180">
        <f t="shared" si="135"/>
        <v>0</v>
      </c>
      <c r="AQ151" s="180">
        <f t="shared" si="136"/>
        <v>0</v>
      </c>
      <c r="AR151" s="180">
        <f t="shared" si="136"/>
        <v>0</v>
      </c>
      <c r="AS151" s="180">
        <f t="shared" si="136"/>
        <v>0</v>
      </c>
      <c r="AT151" s="180">
        <f t="shared" si="136"/>
        <v>0</v>
      </c>
      <c r="AU151" s="180">
        <f t="shared" si="136"/>
        <v>0</v>
      </c>
      <c r="AV151" s="180">
        <f t="shared" si="136"/>
        <v>0</v>
      </c>
      <c r="AW151" s="180">
        <f t="shared" si="136"/>
        <v>0</v>
      </c>
      <c r="AX151" s="180">
        <f t="shared" si="136"/>
        <v>0</v>
      </c>
      <c r="AY151" s="180">
        <f t="shared" si="136"/>
        <v>0</v>
      </c>
      <c r="AZ151" s="180">
        <f t="shared" si="136"/>
        <v>0</v>
      </c>
      <c r="BA151" s="180">
        <f t="shared" si="137"/>
        <v>0</v>
      </c>
      <c r="BB151" s="180">
        <f t="shared" si="137"/>
        <v>0</v>
      </c>
      <c r="BC151" s="180">
        <f t="shared" si="137"/>
        <v>0</v>
      </c>
      <c r="BD151" s="180">
        <f t="shared" si="137"/>
        <v>0</v>
      </c>
      <c r="BE151" s="180">
        <f t="shared" si="137"/>
        <v>0</v>
      </c>
      <c r="BF151" s="180">
        <f t="shared" si="137"/>
        <v>0</v>
      </c>
      <c r="BG151" s="180">
        <f t="shared" si="137"/>
        <v>0</v>
      </c>
      <c r="BH151" s="180">
        <f t="shared" si="137"/>
        <v>0</v>
      </c>
      <c r="BI151" s="180">
        <f t="shared" si="137"/>
        <v>0</v>
      </c>
      <c r="BJ151" s="180">
        <f t="shared" si="137"/>
        <v>0</v>
      </c>
      <c r="BK151" s="180">
        <f t="shared" si="138"/>
        <v>0</v>
      </c>
      <c r="BL151" s="180">
        <f t="shared" si="138"/>
        <v>0</v>
      </c>
      <c r="BM151" s="180">
        <f t="shared" si="138"/>
        <v>0</v>
      </c>
      <c r="BN151" s="180">
        <f t="shared" si="138"/>
        <v>0</v>
      </c>
      <c r="BO151" s="180">
        <f t="shared" si="138"/>
        <v>0</v>
      </c>
      <c r="BP151" s="180">
        <f t="shared" si="138"/>
        <v>0</v>
      </c>
      <c r="BQ151" s="180">
        <f t="shared" si="138"/>
        <v>0</v>
      </c>
      <c r="BR151" s="180">
        <f t="shared" si="138"/>
        <v>0</v>
      </c>
      <c r="BS151" s="180">
        <f t="shared" si="138"/>
        <v>0</v>
      </c>
      <c r="BT151" s="180">
        <f t="shared" si="138"/>
        <v>0</v>
      </c>
      <c r="BU151" s="180">
        <f t="shared" si="139"/>
        <v>0</v>
      </c>
      <c r="BV151" s="180">
        <f t="shared" si="139"/>
        <v>0</v>
      </c>
      <c r="BW151" s="180">
        <f t="shared" si="139"/>
        <v>0</v>
      </c>
      <c r="BX151" s="180">
        <f t="shared" si="139"/>
        <v>0</v>
      </c>
      <c r="BY151" s="180">
        <f t="shared" si="139"/>
        <v>0</v>
      </c>
      <c r="BZ151" s="180">
        <f t="shared" si="139"/>
        <v>0</v>
      </c>
      <c r="CA151" s="180">
        <f t="shared" si="139"/>
        <v>0</v>
      </c>
      <c r="CB151" s="180">
        <f t="shared" si="139"/>
        <v>0</v>
      </c>
      <c r="CC151" s="180">
        <f t="shared" si="139"/>
        <v>0</v>
      </c>
      <c r="CD151" s="180">
        <f t="shared" si="139"/>
        <v>0</v>
      </c>
      <c r="CE151" s="180">
        <f t="shared" si="140"/>
        <v>0</v>
      </c>
      <c r="CF151" s="180">
        <f t="shared" si="140"/>
        <v>0</v>
      </c>
      <c r="CG151" s="180">
        <f t="shared" si="140"/>
        <v>0</v>
      </c>
      <c r="CH151" s="180">
        <f t="shared" si="140"/>
        <v>0</v>
      </c>
      <c r="CI151" s="180">
        <f t="shared" si="140"/>
        <v>0</v>
      </c>
      <c r="CJ151" s="180">
        <f t="shared" si="140"/>
        <v>0</v>
      </c>
      <c r="CK151" s="180">
        <f t="shared" si="140"/>
        <v>0</v>
      </c>
      <c r="CL151" s="180">
        <f t="shared" si="140"/>
        <v>0</v>
      </c>
      <c r="CM151" s="180">
        <f t="shared" si="140"/>
        <v>0</v>
      </c>
      <c r="CN151" s="180">
        <f t="shared" si="140"/>
        <v>0</v>
      </c>
      <c r="CO151" s="180">
        <f t="shared" si="141"/>
        <v>0</v>
      </c>
      <c r="CP151" s="180">
        <f t="shared" si="141"/>
        <v>0</v>
      </c>
      <c r="CQ151" s="180">
        <f t="shared" si="141"/>
        <v>0</v>
      </c>
      <c r="CR151" s="180">
        <f t="shared" si="141"/>
        <v>0</v>
      </c>
      <c r="CS151" s="180">
        <f t="shared" si="141"/>
        <v>0</v>
      </c>
      <c r="CT151" s="180">
        <f t="shared" si="141"/>
        <v>0</v>
      </c>
      <c r="CU151" s="180">
        <f t="shared" si="141"/>
        <v>0</v>
      </c>
      <c r="CV151" s="180">
        <f t="shared" si="141"/>
        <v>0</v>
      </c>
      <c r="CW151" s="180">
        <f t="shared" si="141"/>
        <v>0</v>
      </c>
      <c r="CX151" s="180">
        <f t="shared" si="141"/>
        <v>0</v>
      </c>
      <c r="CY151" s="180">
        <f t="shared" si="142"/>
        <v>0</v>
      </c>
      <c r="CZ151" s="180">
        <f t="shared" si="142"/>
        <v>0</v>
      </c>
      <c r="DA151" s="180">
        <f t="shared" si="142"/>
        <v>0</v>
      </c>
      <c r="DB151" s="180">
        <f t="shared" si="142"/>
        <v>0</v>
      </c>
      <c r="DC151" s="180">
        <f t="shared" si="142"/>
        <v>0</v>
      </c>
      <c r="DD151" s="180">
        <f t="shared" si="142"/>
        <v>0</v>
      </c>
      <c r="DE151" s="180">
        <f t="shared" si="142"/>
        <v>0</v>
      </c>
      <c r="DF151" s="180">
        <f t="shared" si="142"/>
        <v>0</v>
      </c>
      <c r="DG151" s="180">
        <f t="shared" si="142"/>
        <v>0</v>
      </c>
      <c r="DH151" s="180">
        <f t="shared" si="142"/>
        <v>0</v>
      </c>
      <c r="DI151" s="180">
        <f t="shared" si="143"/>
        <v>0</v>
      </c>
      <c r="DJ151" s="180">
        <f t="shared" si="143"/>
        <v>0</v>
      </c>
      <c r="DK151" s="180">
        <f t="shared" si="143"/>
        <v>0</v>
      </c>
      <c r="DL151" s="180">
        <f t="shared" si="143"/>
        <v>0</v>
      </c>
      <c r="DM151" s="180">
        <f t="shared" si="143"/>
        <v>0</v>
      </c>
      <c r="DN151" s="180">
        <f t="shared" si="143"/>
        <v>0</v>
      </c>
      <c r="DO151" s="180">
        <f t="shared" si="143"/>
        <v>0</v>
      </c>
      <c r="DP151" s="180">
        <f t="shared" si="143"/>
        <v>0</v>
      </c>
      <c r="DQ151" s="180">
        <f t="shared" si="143"/>
        <v>0</v>
      </c>
      <c r="DR151" s="180">
        <f t="shared" si="143"/>
        <v>0</v>
      </c>
    </row>
    <row r="152" spans="1:122" hidden="1" outlineLevel="1">
      <c r="A152">
        <v>4</v>
      </c>
      <c r="B152" t="s">
        <v>1009</v>
      </c>
      <c r="C152" s="180">
        <f t="shared" si="132"/>
        <v>150</v>
      </c>
      <c r="D152" s="180">
        <f t="shared" si="132"/>
        <v>0</v>
      </c>
      <c r="E152" s="180">
        <f t="shared" si="132"/>
        <v>0</v>
      </c>
      <c r="F152" s="180">
        <f t="shared" si="132"/>
        <v>0</v>
      </c>
      <c r="G152" s="180">
        <f t="shared" si="132"/>
        <v>0</v>
      </c>
      <c r="H152" s="180">
        <f t="shared" si="132"/>
        <v>0</v>
      </c>
      <c r="I152" s="180">
        <f t="shared" si="132"/>
        <v>0</v>
      </c>
      <c r="J152" s="180">
        <f t="shared" si="132"/>
        <v>0</v>
      </c>
      <c r="K152" s="180">
        <f t="shared" si="132"/>
        <v>0</v>
      </c>
      <c r="L152" s="180">
        <f t="shared" si="132"/>
        <v>0</v>
      </c>
      <c r="M152" s="180">
        <f t="shared" si="133"/>
        <v>0</v>
      </c>
      <c r="N152" s="180">
        <f t="shared" si="133"/>
        <v>0</v>
      </c>
      <c r="O152" s="180">
        <f t="shared" si="133"/>
        <v>0</v>
      </c>
      <c r="P152" s="180">
        <f t="shared" si="133"/>
        <v>0</v>
      </c>
      <c r="Q152" s="180">
        <f t="shared" si="133"/>
        <v>0</v>
      </c>
      <c r="R152" s="180">
        <f t="shared" si="133"/>
        <v>138.05000000000001</v>
      </c>
      <c r="S152" s="180">
        <f t="shared" si="133"/>
        <v>138.05000000000001</v>
      </c>
      <c r="T152" s="180">
        <f t="shared" si="133"/>
        <v>138.05000000000001</v>
      </c>
      <c r="U152" s="180">
        <f t="shared" si="133"/>
        <v>138.05000000000001</v>
      </c>
      <c r="V152" s="180">
        <f t="shared" si="133"/>
        <v>138.05000000000001</v>
      </c>
      <c r="W152" s="180">
        <f t="shared" si="134"/>
        <v>138.05000000000001</v>
      </c>
      <c r="X152" s="180">
        <f t="shared" si="134"/>
        <v>138.05000000000001</v>
      </c>
      <c r="Y152" s="180">
        <f t="shared" si="134"/>
        <v>138.05000000000001</v>
      </c>
      <c r="Z152" s="180">
        <f t="shared" si="134"/>
        <v>41.87</v>
      </c>
      <c r="AA152" s="180">
        <f t="shared" si="134"/>
        <v>41.87</v>
      </c>
      <c r="AB152" s="180">
        <f t="shared" si="134"/>
        <v>41.87</v>
      </c>
      <c r="AC152" s="180">
        <f t="shared" si="134"/>
        <v>0</v>
      </c>
      <c r="AD152" s="180">
        <f t="shared" si="134"/>
        <v>0</v>
      </c>
      <c r="AE152" s="180">
        <f t="shared" si="134"/>
        <v>0</v>
      </c>
      <c r="AF152" s="180">
        <f t="shared" si="134"/>
        <v>0</v>
      </c>
      <c r="AG152" s="180">
        <f t="shared" si="135"/>
        <v>107.14</v>
      </c>
      <c r="AH152" s="180">
        <f t="shared" si="135"/>
        <v>107.14</v>
      </c>
      <c r="AI152" s="180">
        <f t="shared" si="135"/>
        <v>107.14</v>
      </c>
      <c r="AJ152" s="180">
        <f t="shared" si="135"/>
        <v>107.14</v>
      </c>
      <c r="AK152" s="180">
        <f t="shared" si="135"/>
        <v>107.14</v>
      </c>
      <c r="AL152" s="180">
        <f t="shared" si="135"/>
        <v>107.14</v>
      </c>
      <c r="AM152" s="180">
        <f t="shared" si="135"/>
        <v>107.14</v>
      </c>
      <c r="AN152" s="180">
        <f t="shared" si="135"/>
        <v>0</v>
      </c>
      <c r="AO152" s="180">
        <f t="shared" si="135"/>
        <v>0</v>
      </c>
      <c r="AP152" s="180">
        <f t="shared" si="135"/>
        <v>0</v>
      </c>
      <c r="AQ152" s="180">
        <f t="shared" si="136"/>
        <v>0</v>
      </c>
      <c r="AR152" s="180">
        <f t="shared" si="136"/>
        <v>0</v>
      </c>
      <c r="AS152" s="180">
        <f t="shared" si="136"/>
        <v>0</v>
      </c>
      <c r="AT152" s="180">
        <f t="shared" si="136"/>
        <v>0</v>
      </c>
      <c r="AU152" s="180">
        <f t="shared" si="136"/>
        <v>0</v>
      </c>
      <c r="AV152" s="180">
        <f t="shared" si="136"/>
        <v>0</v>
      </c>
      <c r="AW152" s="180">
        <f t="shared" si="136"/>
        <v>0</v>
      </c>
      <c r="AX152" s="180">
        <f t="shared" si="136"/>
        <v>0</v>
      </c>
      <c r="AY152" s="180">
        <f t="shared" si="136"/>
        <v>0</v>
      </c>
      <c r="AZ152" s="180">
        <f t="shared" si="136"/>
        <v>0</v>
      </c>
      <c r="BA152" s="180">
        <f t="shared" si="137"/>
        <v>0</v>
      </c>
      <c r="BB152" s="180">
        <f t="shared" si="137"/>
        <v>0</v>
      </c>
      <c r="BC152" s="180">
        <f t="shared" si="137"/>
        <v>0</v>
      </c>
      <c r="BD152" s="180">
        <f t="shared" si="137"/>
        <v>0</v>
      </c>
      <c r="BE152" s="180">
        <f t="shared" si="137"/>
        <v>0</v>
      </c>
      <c r="BF152" s="180">
        <f t="shared" si="137"/>
        <v>0</v>
      </c>
      <c r="BG152" s="180">
        <f t="shared" si="137"/>
        <v>0</v>
      </c>
      <c r="BH152" s="180">
        <f t="shared" si="137"/>
        <v>0</v>
      </c>
      <c r="BI152" s="180">
        <f t="shared" si="137"/>
        <v>0</v>
      </c>
      <c r="BJ152" s="180">
        <f t="shared" si="137"/>
        <v>0</v>
      </c>
      <c r="BK152" s="180">
        <f t="shared" si="138"/>
        <v>0</v>
      </c>
      <c r="BL152" s="180">
        <f t="shared" si="138"/>
        <v>0</v>
      </c>
      <c r="BM152" s="180">
        <f t="shared" si="138"/>
        <v>0</v>
      </c>
      <c r="BN152" s="180">
        <f t="shared" si="138"/>
        <v>0</v>
      </c>
      <c r="BO152" s="180">
        <f t="shared" si="138"/>
        <v>0</v>
      </c>
      <c r="BP152" s="180">
        <f t="shared" si="138"/>
        <v>0</v>
      </c>
      <c r="BQ152" s="180">
        <f t="shared" si="138"/>
        <v>0</v>
      </c>
      <c r="BR152" s="180">
        <f t="shared" si="138"/>
        <v>0</v>
      </c>
      <c r="BS152" s="180">
        <f t="shared" si="138"/>
        <v>0</v>
      </c>
      <c r="BT152" s="180">
        <f t="shared" si="138"/>
        <v>0</v>
      </c>
      <c r="BU152" s="180">
        <f t="shared" si="139"/>
        <v>0</v>
      </c>
      <c r="BV152" s="180">
        <f t="shared" si="139"/>
        <v>0</v>
      </c>
      <c r="BW152" s="180">
        <f t="shared" si="139"/>
        <v>0</v>
      </c>
      <c r="BX152" s="180">
        <f t="shared" si="139"/>
        <v>0</v>
      </c>
      <c r="BY152" s="180">
        <f t="shared" si="139"/>
        <v>0</v>
      </c>
      <c r="BZ152" s="180">
        <f t="shared" si="139"/>
        <v>0</v>
      </c>
      <c r="CA152" s="180">
        <f t="shared" si="139"/>
        <v>0</v>
      </c>
      <c r="CB152" s="180">
        <f t="shared" si="139"/>
        <v>0</v>
      </c>
      <c r="CC152" s="180">
        <f t="shared" si="139"/>
        <v>0</v>
      </c>
      <c r="CD152" s="180">
        <f t="shared" si="139"/>
        <v>0</v>
      </c>
      <c r="CE152" s="180">
        <f t="shared" si="140"/>
        <v>0</v>
      </c>
      <c r="CF152" s="180">
        <f t="shared" si="140"/>
        <v>0</v>
      </c>
      <c r="CG152" s="180">
        <f t="shared" si="140"/>
        <v>0</v>
      </c>
      <c r="CH152" s="180">
        <f t="shared" si="140"/>
        <v>0</v>
      </c>
      <c r="CI152" s="180">
        <f t="shared" si="140"/>
        <v>0</v>
      </c>
      <c r="CJ152" s="180">
        <f t="shared" si="140"/>
        <v>0</v>
      </c>
      <c r="CK152" s="180">
        <f t="shared" si="140"/>
        <v>0</v>
      </c>
      <c r="CL152" s="180">
        <f t="shared" si="140"/>
        <v>0</v>
      </c>
      <c r="CM152" s="180">
        <f t="shared" si="140"/>
        <v>0</v>
      </c>
      <c r="CN152" s="180">
        <f t="shared" si="140"/>
        <v>0</v>
      </c>
      <c r="CO152" s="180">
        <f t="shared" si="141"/>
        <v>0</v>
      </c>
      <c r="CP152" s="180">
        <f t="shared" si="141"/>
        <v>0</v>
      </c>
      <c r="CQ152" s="180">
        <f t="shared" si="141"/>
        <v>0</v>
      </c>
      <c r="CR152" s="180">
        <f t="shared" si="141"/>
        <v>0</v>
      </c>
      <c r="CS152" s="180">
        <f t="shared" si="141"/>
        <v>0</v>
      </c>
      <c r="CT152" s="180">
        <f t="shared" si="141"/>
        <v>0</v>
      </c>
      <c r="CU152" s="180">
        <f t="shared" si="141"/>
        <v>0</v>
      </c>
      <c r="CV152" s="180">
        <f t="shared" si="141"/>
        <v>0</v>
      </c>
      <c r="CW152" s="180">
        <f t="shared" si="141"/>
        <v>0</v>
      </c>
      <c r="CX152" s="180">
        <f t="shared" si="141"/>
        <v>0</v>
      </c>
      <c r="CY152" s="180">
        <f t="shared" si="142"/>
        <v>0</v>
      </c>
      <c r="CZ152" s="180">
        <f t="shared" si="142"/>
        <v>0</v>
      </c>
      <c r="DA152" s="180">
        <f t="shared" si="142"/>
        <v>0</v>
      </c>
      <c r="DB152" s="180">
        <f t="shared" si="142"/>
        <v>0</v>
      </c>
      <c r="DC152" s="180">
        <f t="shared" si="142"/>
        <v>0</v>
      </c>
      <c r="DD152" s="180">
        <f t="shared" si="142"/>
        <v>0</v>
      </c>
      <c r="DE152" s="180">
        <f t="shared" si="142"/>
        <v>0</v>
      </c>
      <c r="DF152" s="180">
        <f t="shared" si="142"/>
        <v>0</v>
      </c>
      <c r="DG152" s="180">
        <f t="shared" si="142"/>
        <v>0</v>
      </c>
      <c r="DH152" s="180">
        <f t="shared" si="142"/>
        <v>0</v>
      </c>
      <c r="DI152" s="180">
        <f t="shared" si="143"/>
        <v>0</v>
      </c>
      <c r="DJ152" s="180">
        <f t="shared" si="143"/>
        <v>0</v>
      </c>
      <c r="DK152" s="180">
        <f t="shared" si="143"/>
        <v>0</v>
      </c>
      <c r="DL152" s="180">
        <f t="shared" si="143"/>
        <v>0</v>
      </c>
      <c r="DM152" s="180">
        <f t="shared" si="143"/>
        <v>0</v>
      </c>
      <c r="DN152" s="180">
        <f t="shared" si="143"/>
        <v>0</v>
      </c>
      <c r="DO152" s="180">
        <f t="shared" si="143"/>
        <v>0</v>
      </c>
      <c r="DP152" s="180">
        <f t="shared" si="143"/>
        <v>0</v>
      </c>
      <c r="DQ152" s="180">
        <f t="shared" si="143"/>
        <v>0</v>
      </c>
      <c r="DR152" s="180">
        <f t="shared" si="143"/>
        <v>0</v>
      </c>
    </row>
    <row r="153" spans="1:122" hidden="1" outlineLevel="1">
      <c r="A153">
        <v>5</v>
      </c>
      <c r="B153" t="s">
        <v>1010</v>
      </c>
      <c r="C153" s="180">
        <f t="shared" si="132"/>
        <v>150</v>
      </c>
      <c r="D153" s="180">
        <f t="shared" si="132"/>
        <v>0</v>
      </c>
      <c r="E153" s="180">
        <f t="shared" si="132"/>
        <v>0</v>
      </c>
      <c r="F153" s="180">
        <f t="shared" si="132"/>
        <v>0</v>
      </c>
      <c r="G153" s="180">
        <f t="shared" si="132"/>
        <v>0</v>
      </c>
      <c r="H153" s="180">
        <f t="shared" si="132"/>
        <v>0</v>
      </c>
      <c r="I153" s="180">
        <f t="shared" si="132"/>
        <v>0</v>
      </c>
      <c r="J153" s="180">
        <f t="shared" si="132"/>
        <v>0</v>
      </c>
      <c r="K153" s="180">
        <f t="shared" si="132"/>
        <v>0</v>
      </c>
      <c r="L153" s="180">
        <f t="shared" si="132"/>
        <v>0</v>
      </c>
      <c r="M153" s="180">
        <f t="shared" si="133"/>
        <v>0</v>
      </c>
      <c r="N153" s="180">
        <f t="shared" si="133"/>
        <v>0</v>
      </c>
      <c r="O153" s="180">
        <f t="shared" si="133"/>
        <v>0</v>
      </c>
      <c r="P153" s="180">
        <f t="shared" si="133"/>
        <v>0</v>
      </c>
      <c r="Q153" s="180">
        <f t="shared" si="133"/>
        <v>0</v>
      </c>
      <c r="R153" s="180">
        <f t="shared" si="133"/>
        <v>153.75</v>
      </c>
      <c r="S153" s="180">
        <f t="shared" si="133"/>
        <v>153.75</v>
      </c>
      <c r="T153" s="180">
        <f t="shared" si="133"/>
        <v>153.75</v>
      </c>
      <c r="U153" s="180">
        <f t="shared" si="133"/>
        <v>153.75</v>
      </c>
      <c r="V153" s="180">
        <f t="shared" si="133"/>
        <v>153.75</v>
      </c>
      <c r="W153" s="180">
        <f t="shared" si="134"/>
        <v>153.75</v>
      </c>
      <c r="X153" s="180">
        <f t="shared" si="134"/>
        <v>153.75</v>
      </c>
      <c r="Y153" s="180">
        <f t="shared" si="134"/>
        <v>153.75</v>
      </c>
      <c r="Z153" s="180">
        <f t="shared" si="134"/>
        <v>0</v>
      </c>
      <c r="AA153" s="180">
        <f t="shared" si="134"/>
        <v>0</v>
      </c>
      <c r="AB153" s="180">
        <f t="shared" si="134"/>
        <v>0</v>
      </c>
      <c r="AC153" s="180">
        <f t="shared" si="134"/>
        <v>0</v>
      </c>
      <c r="AD153" s="180">
        <f t="shared" si="134"/>
        <v>0</v>
      </c>
      <c r="AE153" s="180">
        <f t="shared" si="134"/>
        <v>0</v>
      </c>
      <c r="AF153" s="180">
        <f t="shared" si="134"/>
        <v>0</v>
      </c>
      <c r="AG153" s="180">
        <f t="shared" si="135"/>
        <v>88.84</v>
      </c>
      <c r="AH153" s="180">
        <f t="shared" si="135"/>
        <v>88.84</v>
      </c>
      <c r="AI153" s="180">
        <f t="shared" si="135"/>
        <v>88.84</v>
      </c>
      <c r="AJ153" s="180">
        <f t="shared" si="135"/>
        <v>88.84</v>
      </c>
      <c r="AK153" s="180">
        <f t="shared" si="135"/>
        <v>88.84</v>
      </c>
      <c r="AL153" s="180">
        <f t="shared" si="135"/>
        <v>88.84</v>
      </c>
      <c r="AM153" s="180">
        <f t="shared" si="135"/>
        <v>88.84</v>
      </c>
      <c r="AN153" s="180">
        <f t="shared" si="135"/>
        <v>128.09</v>
      </c>
      <c r="AO153" s="180">
        <f t="shared" si="135"/>
        <v>0</v>
      </c>
      <c r="AP153" s="180">
        <f t="shared" si="135"/>
        <v>0</v>
      </c>
      <c r="AQ153" s="180">
        <f t="shared" si="136"/>
        <v>0</v>
      </c>
      <c r="AR153" s="180">
        <f t="shared" si="136"/>
        <v>0</v>
      </c>
      <c r="AS153" s="180">
        <f t="shared" si="136"/>
        <v>0</v>
      </c>
      <c r="AT153" s="180">
        <f t="shared" si="136"/>
        <v>0</v>
      </c>
      <c r="AU153" s="180">
        <f t="shared" si="136"/>
        <v>0</v>
      </c>
      <c r="AV153" s="180">
        <f t="shared" si="136"/>
        <v>0</v>
      </c>
      <c r="AW153" s="180">
        <f t="shared" si="136"/>
        <v>0</v>
      </c>
      <c r="AX153" s="180">
        <f t="shared" si="136"/>
        <v>0</v>
      </c>
      <c r="AY153" s="180">
        <f t="shared" si="136"/>
        <v>0</v>
      </c>
      <c r="AZ153" s="180">
        <f t="shared" si="136"/>
        <v>0</v>
      </c>
      <c r="BA153" s="180">
        <f t="shared" si="137"/>
        <v>0</v>
      </c>
      <c r="BB153" s="180">
        <f t="shared" si="137"/>
        <v>0</v>
      </c>
      <c r="BC153" s="180">
        <f t="shared" si="137"/>
        <v>0</v>
      </c>
      <c r="BD153" s="180">
        <f t="shared" si="137"/>
        <v>0</v>
      </c>
      <c r="BE153" s="180">
        <f t="shared" si="137"/>
        <v>0</v>
      </c>
      <c r="BF153" s="180">
        <f t="shared" si="137"/>
        <v>0</v>
      </c>
      <c r="BG153" s="180">
        <f t="shared" si="137"/>
        <v>0</v>
      </c>
      <c r="BH153" s="180">
        <f t="shared" si="137"/>
        <v>0</v>
      </c>
      <c r="BI153" s="180">
        <f t="shared" si="137"/>
        <v>0</v>
      </c>
      <c r="BJ153" s="180">
        <f t="shared" si="137"/>
        <v>0</v>
      </c>
      <c r="BK153" s="180">
        <f t="shared" si="138"/>
        <v>0</v>
      </c>
      <c r="BL153" s="180">
        <f t="shared" si="138"/>
        <v>0</v>
      </c>
      <c r="BM153" s="180">
        <f t="shared" si="138"/>
        <v>0</v>
      </c>
      <c r="BN153" s="180">
        <f t="shared" si="138"/>
        <v>0</v>
      </c>
      <c r="BO153" s="180">
        <f t="shared" si="138"/>
        <v>0</v>
      </c>
      <c r="BP153" s="180">
        <f t="shared" si="138"/>
        <v>0</v>
      </c>
      <c r="BQ153" s="180">
        <f t="shared" si="138"/>
        <v>0</v>
      </c>
      <c r="BR153" s="180">
        <f t="shared" si="138"/>
        <v>0</v>
      </c>
      <c r="BS153" s="180">
        <f t="shared" si="138"/>
        <v>0</v>
      </c>
      <c r="BT153" s="180">
        <f t="shared" si="138"/>
        <v>0</v>
      </c>
      <c r="BU153" s="180">
        <f t="shared" si="139"/>
        <v>0</v>
      </c>
      <c r="BV153" s="180">
        <f t="shared" si="139"/>
        <v>0</v>
      </c>
      <c r="BW153" s="180">
        <f t="shared" si="139"/>
        <v>0</v>
      </c>
      <c r="BX153" s="180">
        <f t="shared" si="139"/>
        <v>0</v>
      </c>
      <c r="BY153" s="180">
        <f t="shared" si="139"/>
        <v>0</v>
      </c>
      <c r="BZ153" s="180">
        <f t="shared" si="139"/>
        <v>0</v>
      </c>
      <c r="CA153" s="180">
        <f t="shared" si="139"/>
        <v>0</v>
      </c>
      <c r="CB153" s="180">
        <f t="shared" si="139"/>
        <v>0</v>
      </c>
      <c r="CC153" s="180">
        <f t="shared" si="139"/>
        <v>0</v>
      </c>
      <c r="CD153" s="180">
        <f t="shared" si="139"/>
        <v>0</v>
      </c>
      <c r="CE153" s="180">
        <f t="shared" si="140"/>
        <v>0</v>
      </c>
      <c r="CF153" s="180">
        <f t="shared" si="140"/>
        <v>0</v>
      </c>
      <c r="CG153" s="180">
        <f t="shared" si="140"/>
        <v>0</v>
      </c>
      <c r="CH153" s="180">
        <f t="shared" si="140"/>
        <v>0</v>
      </c>
      <c r="CI153" s="180">
        <f t="shared" si="140"/>
        <v>0</v>
      </c>
      <c r="CJ153" s="180">
        <f t="shared" si="140"/>
        <v>0</v>
      </c>
      <c r="CK153" s="180">
        <f t="shared" si="140"/>
        <v>0</v>
      </c>
      <c r="CL153" s="180">
        <f t="shared" si="140"/>
        <v>0</v>
      </c>
      <c r="CM153" s="180">
        <f t="shared" si="140"/>
        <v>0</v>
      </c>
      <c r="CN153" s="180">
        <f t="shared" si="140"/>
        <v>0</v>
      </c>
      <c r="CO153" s="180">
        <f t="shared" si="141"/>
        <v>0</v>
      </c>
      <c r="CP153" s="180">
        <f t="shared" si="141"/>
        <v>0</v>
      </c>
      <c r="CQ153" s="180">
        <f t="shared" si="141"/>
        <v>0</v>
      </c>
      <c r="CR153" s="180">
        <f t="shared" si="141"/>
        <v>0</v>
      </c>
      <c r="CS153" s="180">
        <f t="shared" si="141"/>
        <v>0</v>
      </c>
      <c r="CT153" s="180">
        <f t="shared" si="141"/>
        <v>0</v>
      </c>
      <c r="CU153" s="180">
        <f t="shared" si="141"/>
        <v>0</v>
      </c>
      <c r="CV153" s="180">
        <f t="shared" si="141"/>
        <v>0</v>
      </c>
      <c r="CW153" s="180">
        <f t="shared" si="141"/>
        <v>0</v>
      </c>
      <c r="CX153" s="180">
        <f t="shared" si="141"/>
        <v>0</v>
      </c>
      <c r="CY153" s="180">
        <f t="shared" si="142"/>
        <v>0</v>
      </c>
      <c r="CZ153" s="180">
        <f t="shared" si="142"/>
        <v>0</v>
      </c>
      <c r="DA153" s="180">
        <f t="shared" si="142"/>
        <v>0</v>
      </c>
      <c r="DB153" s="180">
        <f t="shared" si="142"/>
        <v>0</v>
      </c>
      <c r="DC153" s="180">
        <f t="shared" si="142"/>
        <v>0</v>
      </c>
      <c r="DD153" s="180">
        <f t="shared" si="142"/>
        <v>0</v>
      </c>
      <c r="DE153" s="180">
        <f t="shared" si="142"/>
        <v>0</v>
      </c>
      <c r="DF153" s="180">
        <f t="shared" si="142"/>
        <v>0</v>
      </c>
      <c r="DG153" s="180">
        <f t="shared" si="142"/>
        <v>0</v>
      </c>
      <c r="DH153" s="180">
        <f t="shared" si="142"/>
        <v>0</v>
      </c>
      <c r="DI153" s="180">
        <f t="shared" si="143"/>
        <v>0</v>
      </c>
      <c r="DJ153" s="180">
        <f t="shared" si="143"/>
        <v>0</v>
      </c>
      <c r="DK153" s="180">
        <f t="shared" si="143"/>
        <v>0</v>
      </c>
      <c r="DL153" s="180">
        <f t="shared" si="143"/>
        <v>0</v>
      </c>
      <c r="DM153" s="180">
        <f t="shared" si="143"/>
        <v>0</v>
      </c>
      <c r="DN153" s="180">
        <f t="shared" si="143"/>
        <v>0</v>
      </c>
      <c r="DO153" s="180">
        <f t="shared" si="143"/>
        <v>0</v>
      </c>
      <c r="DP153" s="180">
        <f t="shared" si="143"/>
        <v>0</v>
      </c>
      <c r="DQ153" s="180">
        <f t="shared" si="143"/>
        <v>0</v>
      </c>
      <c r="DR153" s="180">
        <f t="shared" si="143"/>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144">D157</f>
        <v>0</v>
      </c>
      <c r="E158" s="40">
        <f t="shared" si="144"/>
        <v>0</v>
      </c>
      <c r="F158" s="40">
        <f t="shared" si="144"/>
        <v>0</v>
      </c>
      <c r="G158" s="40">
        <f t="shared" si="144"/>
        <v>0</v>
      </c>
      <c r="H158" s="40">
        <f t="shared" si="144"/>
        <v>0</v>
      </c>
      <c r="I158" s="40">
        <f t="shared" si="144"/>
        <v>0</v>
      </c>
      <c r="J158" s="40">
        <f t="shared" si="144"/>
        <v>0</v>
      </c>
      <c r="K158" s="40">
        <f t="shared" si="144"/>
        <v>0</v>
      </c>
      <c r="L158" s="40">
        <f t="shared" si="144"/>
        <v>0</v>
      </c>
      <c r="M158" s="40">
        <f t="shared" si="144"/>
        <v>0</v>
      </c>
      <c r="N158" s="40">
        <f t="shared" si="144"/>
        <v>0</v>
      </c>
      <c r="O158" s="40">
        <f t="shared" si="144"/>
        <v>0</v>
      </c>
      <c r="P158" s="40">
        <f t="shared" si="144"/>
        <v>0</v>
      </c>
      <c r="Q158" s="40">
        <f t="shared" si="144"/>
        <v>0</v>
      </c>
      <c r="R158" s="40">
        <f>R157</f>
        <v>0</v>
      </c>
      <c r="S158" s="40">
        <f t="shared" ref="S158:AG160" si="145">S157</f>
        <v>0</v>
      </c>
      <c r="T158" s="40">
        <f t="shared" si="145"/>
        <v>0</v>
      </c>
      <c r="U158" s="40">
        <f t="shared" si="145"/>
        <v>0</v>
      </c>
      <c r="V158" s="40">
        <f t="shared" si="145"/>
        <v>0</v>
      </c>
      <c r="W158" s="40">
        <f t="shared" si="145"/>
        <v>0</v>
      </c>
      <c r="X158" s="40">
        <f t="shared" si="145"/>
        <v>0</v>
      </c>
      <c r="Y158" s="40">
        <f t="shared" si="145"/>
        <v>0</v>
      </c>
      <c r="Z158" s="40">
        <f t="shared" si="145"/>
        <v>0</v>
      </c>
      <c r="AA158" s="40">
        <f t="shared" si="145"/>
        <v>0</v>
      </c>
      <c r="AB158" s="40">
        <f t="shared" si="145"/>
        <v>0</v>
      </c>
      <c r="AC158" s="40">
        <f t="shared" si="145"/>
        <v>0</v>
      </c>
      <c r="AD158" s="40">
        <f t="shared" si="145"/>
        <v>0</v>
      </c>
      <c r="AE158" s="40">
        <f t="shared" si="145"/>
        <v>0</v>
      </c>
      <c r="AF158" s="40">
        <f t="shared" si="145"/>
        <v>0</v>
      </c>
      <c r="AG158" s="40">
        <f>AG157</f>
        <v>0</v>
      </c>
      <c r="AH158" s="40">
        <f t="shared" ref="AH158:AU160" si="146">AH157</f>
        <v>0</v>
      </c>
      <c r="AI158" s="40">
        <f t="shared" si="146"/>
        <v>0</v>
      </c>
      <c r="AJ158" s="40">
        <f t="shared" si="146"/>
        <v>0</v>
      </c>
      <c r="AK158" s="40">
        <f t="shared" si="146"/>
        <v>0</v>
      </c>
      <c r="AL158" s="40">
        <f t="shared" si="146"/>
        <v>0</v>
      </c>
      <c r="AM158" s="40">
        <f t="shared" si="146"/>
        <v>0</v>
      </c>
      <c r="AN158" s="40">
        <f t="shared" si="146"/>
        <v>0</v>
      </c>
      <c r="AO158" s="40">
        <f t="shared" si="146"/>
        <v>0</v>
      </c>
      <c r="AP158" s="40">
        <f t="shared" si="146"/>
        <v>0</v>
      </c>
      <c r="AQ158" s="40">
        <f t="shared" si="146"/>
        <v>0</v>
      </c>
      <c r="AR158" s="40">
        <f t="shared" si="146"/>
        <v>0</v>
      </c>
      <c r="AS158" s="40">
        <f t="shared" si="146"/>
        <v>0</v>
      </c>
      <c r="AT158" s="40">
        <f t="shared" si="146"/>
        <v>0</v>
      </c>
      <c r="AU158" s="40">
        <f t="shared" si="146"/>
        <v>0</v>
      </c>
    </row>
    <row r="159" spans="1:122" hidden="1" outlineLevel="1">
      <c r="B159" s="38" t="s">
        <v>1015</v>
      </c>
      <c r="C159" s="40">
        <f t="shared" ref="C159:C160" si="147">C158</f>
        <v>0</v>
      </c>
      <c r="D159" s="40">
        <f t="shared" si="144"/>
        <v>0</v>
      </c>
      <c r="E159" s="40">
        <f t="shared" si="144"/>
        <v>0</v>
      </c>
      <c r="F159" s="40">
        <f t="shared" si="144"/>
        <v>0</v>
      </c>
      <c r="G159" s="40">
        <f t="shared" si="144"/>
        <v>0</v>
      </c>
      <c r="H159" s="40">
        <f t="shared" si="144"/>
        <v>0</v>
      </c>
      <c r="I159" s="40">
        <f t="shared" si="144"/>
        <v>0</v>
      </c>
      <c r="J159" s="40">
        <f t="shared" si="144"/>
        <v>0</v>
      </c>
      <c r="K159" s="40">
        <f t="shared" si="144"/>
        <v>0</v>
      </c>
      <c r="L159" s="40">
        <f t="shared" si="144"/>
        <v>0</v>
      </c>
      <c r="M159" s="40">
        <f t="shared" si="144"/>
        <v>0</v>
      </c>
      <c r="N159" s="40">
        <f t="shared" si="144"/>
        <v>0</v>
      </c>
      <c r="O159" s="40">
        <f t="shared" si="144"/>
        <v>0</v>
      </c>
      <c r="P159" s="40">
        <f t="shared" si="144"/>
        <v>0</v>
      </c>
      <c r="Q159" s="40">
        <f t="shared" si="144"/>
        <v>0</v>
      </c>
      <c r="R159" s="40">
        <f t="shared" si="144"/>
        <v>0</v>
      </c>
      <c r="S159" s="40">
        <f t="shared" si="145"/>
        <v>0</v>
      </c>
      <c r="T159" s="40">
        <f t="shared" si="145"/>
        <v>0</v>
      </c>
      <c r="U159" s="40">
        <f t="shared" si="145"/>
        <v>0</v>
      </c>
      <c r="V159" s="40">
        <f t="shared" si="145"/>
        <v>0</v>
      </c>
      <c r="W159" s="40">
        <f t="shared" si="145"/>
        <v>0</v>
      </c>
      <c r="X159" s="40">
        <f t="shared" si="145"/>
        <v>0</v>
      </c>
      <c r="Y159" s="40">
        <f t="shared" si="145"/>
        <v>0</v>
      </c>
      <c r="Z159" s="40">
        <f t="shared" si="145"/>
        <v>0</v>
      </c>
      <c r="AA159" s="40">
        <f t="shared" si="145"/>
        <v>0</v>
      </c>
      <c r="AB159" s="40">
        <f t="shared" si="145"/>
        <v>0</v>
      </c>
      <c r="AC159" s="40">
        <f t="shared" si="145"/>
        <v>0</v>
      </c>
      <c r="AD159" s="40">
        <f t="shared" si="145"/>
        <v>0</v>
      </c>
      <c r="AE159" s="40">
        <f t="shared" si="145"/>
        <v>0</v>
      </c>
      <c r="AF159" s="40">
        <f t="shared" si="145"/>
        <v>0</v>
      </c>
      <c r="AG159" s="40">
        <f t="shared" si="145"/>
        <v>0</v>
      </c>
      <c r="AH159" s="40">
        <f t="shared" si="146"/>
        <v>0</v>
      </c>
      <c r="AI159" s="40">
        <f t="shared" si="146"/>
        <v>0</v>
      </c>
      <c r="AJ159" s="40">
        <f t="shared" si="146"/>
        <v>0</v>
      </c>
      <c r="AK159" s="40">
        <f t="shared" si="146"/>
        <v>0</v>
      </c>
      <c r="AL159" s="40">
        <f t="shared" si="146"/>
        <v>0</v>
      </c>
      <c r="AM159" s="40">
        <f t="shared" si="146"/>
        <v>0</v>
      </c>
      <c r="AN159" s="40">
        <f t="shared" si="146"/>
        <v>0</v>
      </c>
      <c r="AO159" s="40">
        <f t="shared" si="146"/>
        <v>0</v>
      </c>
      <c r="AP159" s="40">
        <f t="shared" si="146"/>
        <v>0</v>
      </c>
      <c r="AQ159" s="40">
        <f t="shared" si="146"/>
        <v>0</v>
      </c>
      <c r="AR159" s="40">
        <f t="shared" si="146"/>
        <v>0</v>
      </c>
      <c r="AS159" s="40">
        <f t="shared" si="146"/>
        <v>0</v>
      </c>
      <c r="AT159" s="40">
        <f t="shared" si="146"/>
        <v>0</v>
      </c>
      <c r="AU159" s="40">
        <f t="shared" si="146"/>
        <v>0</v>
      </c>
    </row>
    <row r="160" spans="1:122" hidden="1" outlineLevel="1">
      <c r="B160" s="38" t="s">
        <v>1016</v>
      </c>
      <c r="C160" s="40">
        <f t="shared" si="147"/>
        <v>0</v>
      </c>
      <c r="D160" s="40">
        <f t="shared" si="144"/>
        <v>0</v>
      </c>
      <c r="E160" s="40">
        <f t="shared" si="144"/>
        <v>0</v>
      </c>
      <c r="F160" s="40">
        <f t="shared" si="144"/>
        <v>0</v>
      </c>
      <c r="G160" s="40">
        <f t="shared" si="144"/>
        <v>0</v>
      </c>
      <c r="H160" s="40">
        <f t="shared" si="144"/>
        <v>0</v>
      </c>
      <c r="I160" s="40">
        <f t="shared" si="144"/>
        <v>0</v>
      </c>
      <c r="J160" s="40">
        <f t="shared" si="144"/>
        <v>0</v>
      </c>
      <c r="K160" s="40">
        <f t="shared" si="144"/>
        <v>0</v>
      </c>
      <c r="L160" s="40">
        <f t="shared" si="144"/>
        <v>0</v>
      </c>
      <c r="M160" s="40">
        <f t="shared" si="144"/>
        <v>0</v>
      </c>
      <c r="N160" s="40">
        <f t="shared" si="144"/>
        <v>0</v>
      </c>
      <c r="O160" s="40">
        <f t="shared" si="144"/>
        <v>0</v>
      </c>
      <c r="P160" s="40">
        <f t="shared" si="144"/>
        <v>0</v>
      </c>
      <c r="Q160" s="40">
        <f t="shared" si="144"/>
        <v>0</v>
      </c>
      <c r="R160" s="40">
        <f t="shared" si="144"/>
        <v>0</v>
      </c>
      <c r="S160" s="40">
        <f t="shared" si="145"/>
        <v>0</v>
      </c>
      <c r="T160" s="40">
        <f t="shared" si="145"/>
        <v>0</v>
      </c>
      <c r="U160" s="40">
        <f t="shared" si="145"/>
        <v>0</v>
      </c>
      <c r="V160" s="40">
        <f t="shared" si="145"/>
        <v>0</v>
      </c>
      <c r="W160" s="40">
        <f t="shared" si="145"/>
        <v>0</v>
      </c>
      <c r="X160" s="40">
        <f t="shared" si="145"/>
        <v>0</v>
      </c>
      <c r="Y160" s="40">
        <f t="shared" si="145"/>
        <v>0</v>
      </c>
      <c r="Z160" s="40">
        <f t="shared" si="145"/>
        <v>0</v>
      </c>
      <c r="AA160" s="40">
        <f t="shared" si="145"/>
        <v>0</v>
      </c>
      <c r="AB160" s="40">
        <f t="shared" si="145"/>
        <v>0</v>
      </c>
      <c r="AC160" s="40">
        <f t="shared" si="145"/>
        <v>0</v>
      </c>
      <c r="AD160" s="40">
        <f t="shared" si="145"/>
        <v>0</v>
      </c>
      <c r="AE160" s="40">
        <f t="shared" si="145"/>
        <v>0</v>
      </c>
      <c r="AF160" s="40">
        <f t="shared" si="145"/>
        <v>0</v>
      </c>
      <c r="AG160" s="40">
        <f t="shared" si="145"/>
        <v>0</v>
      </c>
      <c r="AH160" s="40">
        <f t="shared" si="146"/>
        <v>0</v>
      </c>
      <c r="AI160" s="40">
        <f t="shared" si="146"/>
        <v>0</v>
      </c>
      <c r="AJ160" s="40">
        <f t="shared" si="146"/>
        <v>0</v>
      </c>
      <c r="AK160" s="40">
        <f t="shared" si="146"/>
        <v>0</v>
      </c>
      <c r="AL160" s="40">
        <f t="shared" si="146"/>
        <v>0</v>
      </c>
      <c r="AM160" s="40">
        <f t="shared" si="146"/>
        <v>0</v>
      </c>
      <c r="AN160" s="40">
        <f t="shared" si="146"/>
        <v>0</v>
      </c>
      <c r="AO160" s="40">
        <f t="shared" si="146"/>
        <v>0</v>
      </c>
      <c r="AP160" s="40">
        <f t="shared" si="146"/>
        <v>0</v>
      </c>
      <c r="AQ160" s="40">
        <f t="shared" si="146"/>
        <v>0</v>
      </c>
      <c r="AR160" s="40">
        <f t="shared" si="146"/>
        <v>0</v>
      </c>
      <c r="AS160" s="40">
        <f t="shared" si="146"/>
        <v>0</v>
      </c>
      <c r="AT160" s="40">
        <f t="shared" si="146"/>
        <v>0</v>
      </c>
      <c r="AU160" s="40">
        <f t="shared" si="146"/>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R165" si="148">C162</f>
        <v>0</v>
      </c>
      <c r="D163" s="40">
        <f t="shared" si="148"/>
        <v>0</v>
      </c>
      <c r="E163" s="40">
        <f t="shared" si="148"/>
        <v>0</v>
      </c>
      <c r="F163" s="40">
        <f t="shared" si="148"/>
        <v>0</v>
      </c>
      <c r="G163" s="40">
        <f t="shared" si="148"/>
        <v>0</v>
      </c>
      <c r="H163" s="40">
        <f t="shared" si="148"/>
        <v>0</v>
      </c>
      <c r="I163" s="40">
        <f t="shared" si="148"/>
        <v>0</v>
      </c>
      <c r="J163" s="40">
        <f t="shared" si="148"/>
        <v>0</v>
      </c>
      <c r="K163" s="40">
        <f t="shared" si="148"/>
        <v>0</v>
      </c>
      <c r="L163" s="40">
        <f t="shared" si="148"/>
        <v>0</v>
      </c>
      <c r="M163" s="40">
        <f t="shared" si="148"/>
        <v>0</v>
      </c>
      <c r="N163" s="40">
        <f t="shared" si="148"/>
        <v>0</v>
      </c>
      <c r="O163" s="40">
        <f t="shared" si="148"/>
        <v>0</v>
      </c>
      <c r="P163" s="40">
        <f t="shared" si="148"/>
        <v>0</v>
      </c>
      <c r="Q163" s="40">
        <f t="shared" si="148"/>
        <v>0</v>
      </c>
      <c r="R163" s="40">
        <f t="shared" si="148"/>
        <v>0</v>
      </c>
      <c r="S163" s="40">
        <f t="shared" ref="S163:AH165" si="149">S162</f>
        <v>0</v>
      </c>
      <c r="T163" s="40">
        <f t="shared" si="149"/>
        <v>0</v>
      </c>
      <c r="U163" s="40">
        <f t="shared" si="149"/>
        <v>0</v>
      </c>
      <c r="V163" s="40">
        <f t="shared" si="149"/>
        <v>0</v>
      </c>
      <c r="W163" s="40">
        <f t="shared" si="149"/>
        <v>0</v>
      </c>
      <c r="X163" s="40">
        <f t="shared" si="149"/>
        <v>0</v>
      </c>
      <c r="Y163" s="40">
        <f t="shared" si="149"/>
        <v>0</v>
      </c>
      <c r="Z163" s="40">
        <f t="shared" si="149"/>
        <v>0</v>
      </c>
      <c r="AA163" s="40">
        <f t="shared" si="149"/>
        <v>0</v>
      </c>
      <c r="AB163" s="40">
        <f t="shared" si="149"/>
        <v>0</v>
      </c>
      <c r="AC163" s="40">
        <f t="shared" si="149"/>
        <v>0</v>
      </c>
      <c r="AD163" s="40">
        <f t="shared" si="149"/>
        <v>0</v>
      </c>
      <c r="AE163" s="40">
        <f t="shared" si="149"/>
        <v>0</v>
      </c>
      <c r="AF163" s="40">
        <f t="shared" si="149"/>
        <v>0</v>
      </c>
      <c r="AG163" s="40">
        <f t="shared" si="149"/>
        <v>0</v>
      </c>
      <c r="AH163" s="40">
        <f t="shared" si="149"/>
        <v>0</v>
      </c>
      <c r="AI163" s="40">
        <f t="shared" ref="AI163:AU165" si="150">AI162</f>
        <v>0</v>
      </c>
      <c r="AJ163" s="40">
        <f t="shared" si="150"/>
        <v>0</v>
      </c>
      <c r="AK163" s="40">
        <f t="shared" si="150"/>
        <v>0</v>
      </c>
      <c r="AL163" s="40">
        <f t="shared" si="150"/>
        <v>0</v>
      </c>
      <c r="AM163" s="40">
        <f t="shared" si="150"/>
        <v>0</v>
      </c>
      <c r="AN163" s="40">
        <f t="shared" si="150"/>
        <v>0</v>
      </c>
      <c r="AO163" s="40">
        <f t="shared" si="150"/>
        <v>0</v>
      </c>
      <c r="AP163" s="40">
        <f t="shared" si="150"/>
        <v>0</v>
      </c>
      <c r="AQ163" s="40">
        <f t="shared" si="150"/>
        <v>0</v>
      </c>
      <c r="AR163" s="40">
        <f t="shared" si="150"/>
        <v>0</v>
      </c>
      <c r="AS163" s="40">
        <f t="shared" si="150"/>
        <v>0</v>
      </c>
      <c r="AT163" s="40">
        <f t="shared" si="150"/>
        <v>0</v>
      </c>
      <c r="AU163" s="40">
        <f t="shared" si="150"/>
        <v>0</v>
      </c>
    </row>
    <row r="164" spans="2:47" hidden="1" outlineLevel="1">
      <c r="B164" s="38" t="s">
        <v>1015</v>
      </c>
      <c r="C164" s="40">
        <f t="shared" si="148"/>
        <v>0</v>
      </c>
      <c r="D164" s="40">
        <f t="shared" si="148"/>
        <v>0</v>
      </c>
      <c r="E164" s="40">
        <f t="shared" si="148"/>
        <v>0</v>
      </c>
      <c r="F164" s="40">
        <f t="shared" si="148"/>
        <v>0</v>
      </c>
      <c r="G164" s="40">
        <f t="shared" si="148"/>
        <v>0</v>
      </c>
      <c r="H164" s="40">
        <f t="shared" si="148"/>
        <v>0</v>
      </c>
      <c r="I164" s="40">
        <f t="shared" si="148"/>
        <v>0</v>
      </c>
      <c r="J164" s="40">
        <f t="shared" si="148"/>
        <v>0</v>
      </c>
      <c r="K164" s="40">
        <f t="shared" si="148"/>
        <v>0</v>
      </c>
      <c r="L164" s="40">
        <f t="shared" si="148"/>
        <v>0</v>
      </c>
      <c r="M164" s="40">
        <f t="shared" si="148"/>
        <v>0</v>
      </c>
      <c r="N164" s="40">
        <f t="shared" si="148"/>
        <v>0</v>
      </c>
      <c r="O164" s="40">
        <f t="shared" si="148"/>
        <v>0</v>
      </c>
      <c r="P164" s="40">
        <f t="shared" si="148"/>
        <v>0</v>
      </c>
      <c r="Q164" s="40">
        <f t="shared" si="148"/>
        <v>0</v>
      </c>
      <c r="R164" s="40">
        <f t="shared" si="148"/>
        <v>0</v>
      </c>
      <c r="S164" s="40">
        <f t="shared" si="149"/>
        <v>0</v>
      </c>
      <c r="T164" s="40">
        <f t="shared" si="149"/>
        <v>0</v>
      </c>
      <c r="U164" s="40">
        <f t="shared" si="149"/>
        <v>0</v>
      </c>
      <c r="V164" s="40">
        <f t="shared" si="149"/>
        <v>0</v>
      </c>
      <c r="W164" s="40">
        <f t="shared" si="149"/>
        <v>0</v>
      </c>
      <c r="X164" s="40">
        <f t="shared" si="149"/>
        <v>0</v>
      </c>
      <c r="Y164" s="40">
        <f t="shared" si="149"/>
        <v>0</v>
      </c>
      <c r="Z164" s="40">
        <f t="shared" si="149"/>
        <v>0</v>
      </c>
      <c r="AA164" s="40">
        <f t="shared" si="149"/>
        <v>0</v>
      </c>
      <c r="AB164" s="40">
        <f t="shared" si="149"/>
        <v>0</v>
      </c>
      <c r="AC164" s="40">
        <f t="shared" si="149"/>
        <v>0</v>
      </c>
      <c r="AD164" s="40">
        <f t="shared" si="149"/>
        <v>0</v>
      </c>
      <c r="AE164" s="40">
        <f t="shared" si="149"/>
        <v>0</v>
      </c>
      <c r="AF164" s="40">
        <f t="shared" si="149"/>
        <v>0</v>
      </c>
      <c r="AG164" s="40">
        <f t="shared" si="149"/>
        <v>0</v>
      </c>
      <c r="AH164" s="40">
        <f t="shared" si="149"/>
        <v>0</v>
      </c>
      <c r="AI164" s="40">
        <f t="shared" si="150"/>
        <v>0</v>
      </c>
      <c r="AJ164" s="40">
        <f t="shared" si="150"/>
        <v>0</v>
      </c>
      <c r="AK164" s="40">
        <f t="shared" si="150"/>
        <v>0</v>
      </c>
      <c r="AL164" s="40">
        <f t="shared" si="150"/>
        <v>0</v>
      </c>
      <c r="AM164" s="40">
        <f t="shared" si="150"/>
        <v>0</v>
      </c>
      <c r="AN164" s="40">
        <f t="shared" si="150"/>
        <v>0</v>
      </c>
      <c r="AO164" s="40">
        <f t="shared" si="150"/>
        <v>0</v>
      </c>
      <c r="AP164" s="40">
        <f t="shared" si="150"/>
        <v>0</v>
      </c>
      <c r="AQ164" s="40">
        <f t="shared" si="150"/>
        <v>0</v>
      </c>
      <c r="AR164" s="40">
        <f t="shared" si="150"/>
        <v>0</v>
      </c>
      <c r="AS164" s="40">
        <f t="shared" si="150"/>
        <v>0</v>
      </c>
      <c r="AT164" s="40">
        <f t="shared" si="150"/>
        <v>0</v>
      </c>
      <c r="AU164" s="40">
        <f t="shared" si="150"/>
        <v>0</v>
      </c>
    </row>
    <row r="165" spans="2:47" hidden="1" outlineLevel="1">
      <c r="B165" s="38" t="s">
        <v>1016</v>
      </c>
      <c r="C165" s="40">
        <f t="shared" si="148"/>
        <v>0</v>
      </c>
      <c r="D165" s="40">
        <f t="shared" si="148"/>
        <v>0</v>
      </c>
      <c r="E165" s="40">
        <f t="shared" si="148"/>
        <v>0</v>
      </c>
      <c r="F165" s="40">
        <f t="shared" si="148"/>
        <v>0</v>
      </c>
      <c r="G165" s="40">
        <f t="shared" si="148"/>
        <v>0</v>
      </c>
      <c r="H165" s="40">
        <f t="shared" si="148"/>
        <v>0</v>
      </c>
      <c r="I165" s="40">
        <f t="shared" si="148"/>
        <v>0</v>
      </c>
      <c r="J165" s="40">
        <f t="shared" si="148"/>
        <v>0</v>
      </c>
      <c r="K165" s="40">
        <f t="shared" si="148"/>
        <v>0</v>
      </c>
      <c r="L165" s="40">
        <f t="shared" si="148"/>
        <v>0</v>
      </c>
      <c r="M165" s="40">
        <f t="shared" si="148"/>
        <v>0</v>
      </c>
      <c r="N165" s="40">
        <f t="shared" si="148"/>
        <v>0</v>
      </c>
      <c r="O165" s="40">
        <f t="shared" si="148"/>
        <v>0</v>
      </c>
      <c r="P165" s="40">
        <f t="shared" si="148"/>
        <v>0</v>
      </c>
      <c r="Q165" s="40">
        <f t="shared" si="148"/>
        <v>0</v>
      </c>
      <c r="R165" s="40">
        <f t="shared" si="148"/>
        <v>0</v>
      </c>
      <c r="S165" s="40">
        <f t="shared" si="149"/>
        <v>0</v>
      </c>
      <c r="T165" s="40">
        <f t="shared" si="149"/>
        <v>0</v>
      </c>
      <c r="U165" s="40">
        <f t="shared" si="149"/>
        <v>0</v>
      </c>
      <c r="V165" s="40">
        <f t="shared" si="149"/>
        <v>0</v>
      </c>
      <c r="W165" s="40">
        <f t="shared" si="149"/>
        <v>0</v>
      </c>
      <c r="X165" s="40">
        <f t="shared" si="149"/>
        <v>0</v>
      </c>
      <c r="Y165" s="40">
        <f t="shared" si="149"/>
        <v>0</v>
      </c>
      <c r="Z165" s="40">
        <f t="shared" si="149"/>
        <v>0</v>
      </c>
      <c r="AA165" s="40">
        <f t="shared" si="149"/>
        <v>0</v>
      </c>
      <c r="AB165" s="40">
        <f t="shared" si="149"/>
        <v>0</v>
      </c>
      <c r="AC165" s="40">
        <f t="shared" si="149"/>
        <v>0</v>
      </c>
      <c r="AD165" s="40">
        <f t="shared" si="149"/>
        <v>0</v>
      </c>
      <c r="AE165" s="40">
        <f t="shared" si="149"/>
        <v>0</v>
      </c>
      <c r="AF165" s="40">
        <f t="shared" si="149"/>
        <v>0</v>
      </c>
      <c r="AG165" s="40">
        <f t="shared" si="149"/>
        <v>0</v>
      </c>
      <c r="AH165" s="40">
        <f t="shared" si="149"/>
        <v>0</v>
      </c>
      <c r="AI165" s="40">
        <f t="shared" si="150"/>
        <v>0</v>
      </c>
      <c r="AJ165" s="40">
        <f t="shared" si="150"/>
        <v>0</v>
      </c>
      <c r="AK165" s="40">
        <f t="shared" si="150"/>
        <v>0</v>
      </c>
      <c r="AL165" s="40">
        <f t="shared" si="150"/>
        <v>0</v>
      </c>
      <c r="AM165" s="40">
        <f t="shared" si="150"/>
        <v>0</v>
      </c>
      <c r="AN165" s="40">
        <f t="shared" si="150"/>
        <v>0</v>
      </c>
      <c r="AO165" s="40">
        <f t="shared" si="150"/>
        <v>0</v>
      </c>
      <c r="AP165" s="40">
        <f t="shared" si="150"/>
        <v>0</v>
      </c>
      <c r="AQ165" s="40">
        <f t="shared" si="150"/>
        <v>0</v>
      </c>
      <c r="AR165" s="40">
        <f t="shared" si="150"/>
        <v>0</v>
      </c>
      <c r="AS165" s="40">
        <f t="shared" si="150"/>
        <v>0</v>
      </c>
      <c r="AT165" s="40">
        <f t="shared" si="150"/>
        <v>0</v>
      </c>
      <c r="AU165" s="40">
        <f t="shared" si="150"/>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R170" si="151">C167</f>
        <v>0</v>
      </c>
      <c r="D168" s="40">
        <f t="shared" si="151"/>
        <v>0</v>
      </c>
      <c r="E168" s="40">
        <f t="shared" si="151"/>
        <v>0</v>
      </c>
      <c r="F168" s="40">
        <f t="shared" si="151"/>
        <v>0</v>
      </c>
      <c r="G168" s="40">
        <f t="shared" si="151"/>
        <v>0</v>
      </c>
      <c r="H168" s="40">
        <f t="shared" si="151"/>
        <v>0</v>
      </c>
      <c r="I168" s="40">
        <f t="shared" si="151"/>
        <v>0</v>
      </c>
      <c r="J168" s="40">
        <f t="shared" si="151"/>
        <v>0</v>
      </c>
      <c r="K168" s="40">
        <f t="shared" si="151"/>
        <v>0</v>
      </c>
      <c r="L168" s="40">
        <f t="shared" si="151"/>
        <v>0</v>
      </c>
      <c r="M168" s="40">
        <f t="shared" si="151"/>
        <v>0</v>
      </c>
      <c r="N168" s="40">
        <f t="shared" si="151"/>
        <v>0</v>
      </c>
      <c r="O168" s="40">
        <f t="shared" si="151"/>
        <v>0</v>
      </c>
      <c r="P168" s="40">
        <f t="shared" si="151"/>
        <v>0</v>
      </c>
      <c r="Q168" s="40">
        <f t="shared" si="151"/>
        <v>0</v>
      </c>
      <c r="R168" s="40">
        <f t="shared" si="151"/>
        <v>150</v>
      </c>
      <c r="S168" s="40">
        <f t="shared" ref="S168:AH170" si="152">S167</f>
        <v>0</v>
      </c>
      <c r="T168" s="40">
        <f t="shared" si="152"/>
        <v>0</v>
      </c>
      <c r="U168" s="40">
        <f t="shared" si="152"/>
        <v>0</v>
      </c>
      <c r="V168" s="40">
        <f t="shared" si="152"/>
        <v>0</v>
      </c>
      <c r="W168" s="40">
        <f t="shared" si="152"/>
        <v>0</v>
      </c>
      <c r="X168" s="40">
        <f t="shared" si="152"/>
        <v>0</v>
      </c>
      <c r="Y168" s="40">
        <f t="shared" si="152"/>
        <v>0</v>
      </c>
      <c r="Z168" s="40">
        <f t="shared" si="152"/>
        <v>0</v>
      </c>
      <c r="AA168" s="40">
        <f t="shared" si="152"/>
        <v>0</v>
      </c>
      <c r="AB168" s="40">
        <f t="shared" si="152"/>
        <v>0</v>
      </c>
      <c r="AC168" s="40">
        <f t="shared" si="152"/>
        <v>0</v>
      </c>
      <c r="AD168" s="40">
        <f t="shared" si="152"/>
        <v>0</v>
      </c>
      <c r="AE168" s="40">
        <f t="shared" si="152"/>
        <v>0</v>
      </c>
      <c r="AF168" s="40">
        <f t="shared" si="152"/>
        <v>0</v>
      </c>
      <c r="AG168" s="40">
        <f t="shared" si="152"/>
        <v>0</v>
      </c>
      <c r="AH168" s="40">
        <f t="shared" si="152"/>
        <v>0</v>
      </c>
      <c r="AI168" s="40">
        <f t="shared" ref="AI168:AU170" si="153">AI167</f>
        <v>0</v>
      </c>
      <c r="AJ168" s="40">
        <f t="shared" si="153"/>
        <v>0</v>
      </c>
      <c r="AK168" s="40">
        <f t="shared" si="153"/>
        <v>0</v>
      </c>
      <c r="AL168" s="40">
        <f t="shared" si="153"/>
        <v>0</v>
      </c>
      <c r="AM168" s="40">
        <f t="shared" si="153"/>
        <v>0</v>
      </c>
      <c r="AN168" s="40">
        <f t="shared" si="153"/>
        <v>0</v>
      </c>
      <c r="AO168" s="40">
        <f t="shared" si="153"/>
        <v>0</v>
      </c>
      <c r="AP168" s="40">
        <f t="shared" si="153"/>
        <v>0</v>
      </c>
      <c r="AQ168" s="40">
        <f t="shared" si="153"/>
        <v>0</v>
      </c>
      <c r="AR168" s="40">
        <f t="shared" si="153"/>
        <v>0</v>
      </c>
      <c r="AS168" s="40">
        <f t="shared" si="153"/>
        <v>0</v>
      </c>
      <c r="AT168" s="40">
        <f t="shared" si="153"/>
        <v>0</v>
      </c>
      <c r="AU168" s="40">
        <f t="shared" si="153"/>
        <v>0</v>
      </c>
    </row>
    <row r="169" spans="2:47" hidden="1" outlineLevel="1">
      <c r="B169" s="38" t="s">
        <v>1015</v>
      </c>
      <c r="C169" s="40">
        <f t="shared" si="151"/>
        <v>0</v>
      </c>
      <c r="D169" s="40">
        <f t="shared" si="151"/>
        <v>0</v>
      </c>
      <c r="E169" s="40">
        <f t="shared" si="151"/>
        <v>0</v>
      </c>
      <c r="F169" s="40">
        <f t="shared" si="151"/>
        <v>0</v>
      </c>
      <c r="G169" s="40">
        <f t="shared" si="151"/>
        <v>0</v>
      </c>
      <c r="H169" s="40">
        <f t="shared" si="151"/>
        <v>0</v>
      </c>
      <c r="I169" s="40">
        <f t="shared" si="151"/>
        <v>0</v>
      </c>
      <c r="J169" s="40">
        <f t="shared" si="151"/>
        <v>0</v>
      </c>
      <c r="K169" s="40">
        <f t="shared" si="151"/>
        <v>0</v>
      </c>
      <c r="L169" s="40">
        <f t="shared" si="151"/>
        <v>0</v>
      </c>
      <c r="M169" s="40">
        <f t="shared" si="151"/>
        <v>0</v>
      </c>
      <c r="N169" s="40">
        <f t="shared" si="151"/>
        <v>0</v>
      </c>
      <c r="O169" s="40">
        <f t="shared" si="151"/>
        <v>0</v>
      </c>
      <c r="P169" s="40">
        <f t="shared" si="151"/>
        <v>0</v>
      </c>
      <c r="Q169" s="40">
        <f t="shared" si="151"/>
        <v>0</v>
      </c>
      <c r="R169" s="40">
        <f t="shared" si="151"/>
        <v>150</v>
      </c>
      <c r="S169" s="40">
        <f t="shared" si="152"/>
        <v>0</v>
      </c>
      <c r="T169" s="40">
        <f t="shared" si="152"/>
        <v>0</v>
      </c>
      <c r="U169" s="40">
        <f t="shared" si="152"/>
        <v>0</v>
      </c>
      <c r="V169" s="40">
        <f t="shared" si="152"/>
        <v>0</v>
      </c>
      <c r="W169" s="40">
        <f t="shared" si="152"/>
        <v>0</v>
      </c>
      <c r="X169" s="40">
        <f t="shared" si="152"/>
        <v>0</v>
      </c>
      <c r="Y169" s="40">
        <f t="shared" si="152"/>
        <v>0</v>
      </c>
      <c r="Z169" s="40">
        <f t="shared" si="152"/>
        <v>0</v>
      </c>
      <c r="AA169" s="40">
        <f t="shared" si="152"/>
        <v>0</v>
      </c>
      <c r="AB169" s="40">
        <f t="shared" si="152"/>
        <v>0</v>
      </c>
      <c r="AC169" s="40">
        <f t="shared" si="152"/>
        <v>0</v>
      </c>
      <c r="AD169" s="40">
        <f t="shared" si="152"/>
        <v>0</v>
      </c>
      <c r="AE169" s="40">
        <f t="shared" si="152"/>
        <v>0</v>
      </c>
      <c r="AF169" s="40">
        <f t="shared" si="152"/>
        <v>0</v>
      </c>
      <c r="AG169" s="40">
        <f t="shared" si="152"/>
        <v>0</v>
      </c>
      <c r="AH169" s="40">
        <f t="shared" si="152"/>
        <v>0</v>
      </c>
      <c r="AI169" s="40">
        <f t="shared" si="153"/>
        <v>0</v>
      </c>
      <c r="AJ169" s="40">
        <f t="shared" si="153"/>
        <v>0</v>
      </c>
      <c r="AK169" s="40">
        <f t="shared" si="153"/>
        <v>0</v>
      </c>
      <c r="AL169" s="40">
        <f t="shared" si="153"/>
        <v>0</v>
      </c>
      <c r="AM169" s="40">
        <f t="shared" si="153"/>
        <v>0</v>
      </c>
      <c r="AN169" s="40">
        <f t="shared" si="153"/>
        <v>0</v>
      </c>
      <c r="AO169" s="40">
        <f t="shared" si="153"/>
        <v>0</v>
      </c>
      <c r="AP169" s="40">
        <f t="shared" si="153"/>
        <v>0</v>
      </c>
      <c r="AQ169" s="40">
        <f t="shared" si="153"/>
        <v>0</v>
      </c>
      <c r="AR169" s="40">
        <f t="shared" si="153"/>
        <v>0</v>
      </c>
      <c r="AS169" s="40">
        <f t="shared" si="153"/>
        <v>0</v>
      </c>
      <c r="AT169" s="40">
        <f t="shared" si="153"/>
        <v>0</v>
      </c>
      <c r="AU169" s="40">
        <f t="shared" si="153"/>
        <v>0</v>
      </c>
    </row>
    <row r="170" spans="2:47" hidden="1" outlineLevel="1">
      <c r="B170" s="38" t="s">
        <v>1016</v>
      </c>
      <c r="C170" s="40">
        <f t="shared" si="151"/>
        <v>0</v>
      </c>
      <c r="D170" s="40">
        <f t="shared" si="151"/>
        <v>0</v>
      </c>
      <c r="E170" s="40">
        <f t="shared" si="151"/>
        <v>0</v>
      </c>
      <c r="F170" s="40">
        <f t="shared" si="151"/>
        <v>0</v>
      </c>
      <c r="G170" s="40">
        <f t="shared" si="151"/>
        <v>0</v>
      </c>
      <c r="H170" s="40">
        <f t="shared" si="151"/>
        <v>0</v>
      </c>
      <c r="I170" s="40">
        <f t="shared" si="151"/>
        <v>0</v>
      </c>
      <c r="J170" s="40">
        <f t="shared" si="151"/>
        <v>0</v>
      </c>
      <c r="K170" s="40">
        <f t="shared" si="151"/>
        <v>0</v>
      </c>
      <c r="L170" s="40">
        <f t="shared" si="151"/>
        <v>0</v>
      </c>
      <c r="M170" s="40">
        <f t="shared" si="151"/>
        <v>0</v>
      </c>
      <c r="N170" s="40">
        <f t="shared" si="151"/>
        <v>0</v>
      </c>
      <c r="O170" s="40">
        <f t="shared" si="151"/>
        <v>0</v>
      </c>
      <c r="P170" s="40">
        <f t="shared" si="151"/>
        <v>0</v>
      </c>
      <c r="Q170" s="40">
        <f t="shared" si="151"/>
        <v>0</v>
      </c>
      <c r="R170" s="40">
        <f t="shared" si="151"/>
        <v>150</v>
      </c>
      <c r="S170" s="40">
        <f t="shared" si="152"/>
        <v>0</v>
      </c>
      <c r="T170" s="40">
        <f t="shared" si="152"/>
        <v>0</v>
      </c>
      <c r="U170" s="40">
        <f t="shared" si="152"/>
        <v>0</v>
      </c>
      <c r="V170" s="40">
        <f t="shared" si="152"/>
        <v>0</v>
      </c>
      <c r="W170" s="40">
        <f t="shared" si="152"/>
        <v>0</v>
      </c>
      <c r="X170" s="40">
        <f t="shared" si="152"/>
        <v>0</v>
      </c>
      <c r="Y170" s="40">
        <f t="shared" si="152"/>
        <v>0</v>
      </c>
      <c r="Z170" s="40">
        <f t="shared" si="152"/>
        <v>0</v>
      </c>
      <c r="AA170" s="40">
        <f t="shared" si="152"/>
        <v>0</v>
      </c>
      <c r="AB170" s="40">
        <f t="shared" si="152"/>
        <v>0</v>
      </c>
      <c r="AC170" s="40">
        <f t="shared" si="152"/>
        <v>0</v>
      </c>
      <c r="AD170" s="40">
        <f t="shared" si="152"/>
        <v>0</v>
      </c>
      <c r="AE170" s="40">
        <f t="shared" si="152"/>
        <v>0</v>
      </c>
      <c r="AF170" s="40">
        <f t="shared" si="152"/>
        <v>0</v>
      </c>
      <c r="AG170" s="40">
        <f t="shared" si="152"/>
        <v>0</v>
      </c>
      <c r="AH170" s="40">
        <f t="shared" si="152"/>
        <v>0</v>
      </c>
      <c r="AI170" s="40">
        <f t="shared" si="153"/>
        <v>0</v>
      </c>
      <c r="AJ170" s="40">
        <f t="shared" si="153"/>
        <v>0</v>
      </c>
      <c r="AK170" s="40">
        <f t="shared" si="153"/>
        <v>0</v>
      </c>
      <c r="AL170" s="40">
        <f t="shared" si="153"/>
        <v>0</v>
      </c>
      <c r="AM170" s="40">
        <f t="shared" si="153"/>
        <v>0</v>
      </c>
      <c r="AN170" s="40">
        <f t="shared" si="153"/>
        <v>0</v>
      </c>
      <c r="AO170" s="40">
        <f t="shared" si="153"/>
        <v>0</v>
      </c>
      <c r="AP170" s="40">
        <f t="shared" si="153"/>
        <v>0</v>
      </c>
      <c r="AQ170" s="40">
        <f t="shared" si="153"/>
        <v>0</v>
      </c>
      <c r="AR170" s="40">
        <f t="shared" si="153"/>
        <v>0</v>
      </c>
      <c r="AS170" s="40">
        <f t="shared" si="153"/>
        <v>0</v>
      </c>
      <c r="AT170" s="40">
        <f t="shared" si="153"/>
        <v>0</v>
      </c>
      <c r="AU170" s="40">
        <f t="shared" si="153"/>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R175" si="154">C172</f>
        <v>0</v>
      </c>
      <c r="D173" s="40">
        <f t="shared" si="154"/>
        <v>0</v>
      </c>
      <c r="E173" s="40">
        <f t="shared" si="154"/>
        <v>0</v>
      </c>
      <c r="F173" s="40">
        <f t="shared" si="154"/>
        <v>0</v>
      </c>
      <c r="G173" s="40">
        <f t="shared" si="154"/>
        <v>0</v>
      </c>
      <c r="H173" s="40">
        <f t="shared" si="154"/>
        <v>0</v>
      </c>
      <c r="I173" s="40">
        <f t="shared" si="154"/>
        <v>0</v>
      </c>
      <c r="J173" s="40">
        <f t="shared" si="154"/>
        <v>0</v>
      </c>
      <c r="K173" s="40">
        <f t="shared" si="154"/>
        <v>0</v>
      </c>
      <c r="L173" s="40">
        <f t="shared" si="154"/>
        <v>0</v>
      </c>
      <c r="M173" s="40">
        <f t="shared" si="154"/>
        <v>0</v>
      </c>
      <c r="N173" s="40">
        <f t="shared" si="154"/>
        <v>0</v>
      </c>
      <c r="O173" s="40">
        <f t="shared" si="154"/>
        <v>0</v>
      </c>
      <c r="P173" s="40">
        <f t="shared" si="154"/>
        <v>0</v>
      </c>
      <c r="Q173" s="40">
        <f t="shared" si="154"/>
        <v>0</v>
      </c>
      <c r="R173" s="40">
        <f t="shared" si="154"/>
        <v>0</v>
      </c>
      <c r="S173" s="40">
        <f t="shared" ref="S173:AH175" si="155">S172</f>
        <v>0</v>
      </c>
      <c r="T173" s="40">
        <f t="shared" si="155"/>
        <v>97</v>
      </c>
      <c r="U173" s="40">
        <f t="shared" si="155"/>
        <v>97</v>
      </c>
      <c r="V173" s="40">
        <f t="shared" si="155"/>
        <v>97</v>
      </c>
      <c r="W173" s="40">
        <f t="shared" si="155"/>
        <v>97</v>
      </c>
      <c r="X173" s="40">
        <f t="shared" si="155"/>
        <v>97</v>
      </c>
      <c r="Y173" s="40">
        <f t="shared" si="155"/>
        <v>97</v>
      </c>
      <c r="Z173" s="40">
        <f t="shared" si="155"/>
        <v>97</v>
      </c>
      <c r="AA173" s="40">
        <f t="shared" si="155"/>
        <v>97</v>
      </c>
      <c r="AB173" s="40">
        <f t="shared" si="155"/>
        <v>152</v>
      </c>
      <c r="AC173" s="40">
        <f t="shared" si="155"/>
        <v>152</v>
      </c>
      <c r="AD173" s="40">
        <f t="shared" si="155"/>
        <v>152</v>
      </c>
      <c r="AE173" s="40">
        <f t="shared" si="155"/>
        <v>0</v>
      </c>
      <c r="AF173" s="40">
        <f t="shared" si="155"/>
        <v>0</v>
      </c>
      <c r="AG173" s="40">
        <f t="shared" si="155"/>
        <v>0</v>
      </c>
      <c r="AH173" s="40">
        <f t="shared" si="155"/>
        <v>0</v>
      </c>
      <c r="AI173" s="40">
        <f t="shared" ref="AI173:AU175" si="156">AI172</f>
        <v>0</v>
      </c>
      <c r="AJ173" s="40">
        <f t="shared" si="156"/>
        <v>0</v>
      </c>
      <c r="AK173" s="40">
        <f t="shared" si="156"/>
        <v>0</v>
      </c>
      <c r="AL173" s="40">
        <f t="shared" si="156"/>
        <v>0</v>
      </c>
      <c r="AM173" s="40">
        <f t="shared" si="156"/>
        <v>0</v>
      </c>
      <c r="AN173" s="40">
        <f t="shared" si="156"/>
        <v>0</v>
      </c>
      <c r="AO173" s="40">
        <f t="shared" si="156"/>
        <v>0</v>
      </c>
      <c r="AP173" s="40">
        <f t="shared" si="156"/>
        <v>0</v>
      </c>
      <c r="AQ173" s="40">
        <f t="shared" si="156"/>
        <v>0</v>
      </c>
      <c r="AR173" s="40">
        <f t="shared" si="156"/>
        <v>0</v>
      </c>
      <c r="AS173" s="40">
        <f t="shared" si="156"/>
        <v>0</v>
      </c>
      <c r="AT173" s="40">
        <f t="shared" si="156"/>
        <v>0</v>
      </c>
      <c r="AU173" s="40">
        <f t="shared" si="156"/>
        <v>0</v>
      </c>
    </row>
    <row r="174" spans="2:47" hidden="1" outlineLevel="1">
      <c r="B174" s="38" t="s">
        <v>1015</v>
      </c>
      <c r="C174" s="40">
        <f t="shared" si="154"/>
        <v>0</v>
      </c>
      <c r="D174" s="40">
        <f t="shared" si="154"/>
        <v>0</v>
      </c>
      <c r="E174" s="40">
        <f t="shared" si="154"/>
        <v>0</v>
      </c>
      <c r="F174" s="40">
        <f t="shared" si="154"/>
        <v>0</v>
      </c>
      <c r="G174" s="40">
        <f t="shared" si="154"/>
        <v>0</v>
      </c>
      <c r="H174" s="40">
        <f t="shared" si="154"/>
        <v>0</v>
      </c>
      <c r="I174" s="40">
        <f t="shared" si="154"/>
        <v>0</v>
      </c>
      <c r="J174" s="40">
        <f t="shared" si="154"/>
        <v>0</v>
      </c>
      <c r="K174" s="40">
        <f t="shared" si="154"/>
        <v>0</v>
      </c>
      <c r="L174" s="40">
        <f t="shared" si="154"/>
        <v>0</v>
      </c>
      <c r="M174" s="40">
        <f t="shared" si="154"/>
        <v>0</v>
      </c>
      <c r="N174" s="40">
        <f t="shared" si="154"/>
        <v>0</v>
      </c>
      <c r="O174" s="40">
        <f t="shared" si="154"/>
        <v>0</v>
      </c>
      <c r="P174" s="40">
        <f t="shared" si="154"/>
        <v>0</v>
      </c>
      <c r="Q174" s="40">
        <f t="shared" si="154"/>
        <v>0</v>
      </c>
      <c r="R174" s="40">
        <f t="shared" si="154"/>
        <v>0</v>
      </c>
      <c r="S174" s="40">
        <f t="shared" si="155"/>
        <v>0</v>
      </c>
      <c r="T174" s="40">
        <f t="shared" si="155"/>
        <v>97</v>
      </c>
      <c r="U174" s="40">
        <f t="shared" si="155"/>
        <v>97</v>
      </c>
      <c r="V174" s="40">
        <f t="shared" si="155"/>
        <v>97</v>
      </c>
      <c r="W174" s="40">
        <f t="shared" si="155"/>
        <v>97</v>
      </c>
      <c r="X174" s="40">
        <f t="shared" si="155"/>
        <v>97</v>
      </c>
      <c r="Y174" s="40">
        <f t="shared" si="155"/>
        <v>97</v>
      </c>
      <c r="Z174" s="40">
        <f t="shared" si="155"/>
        <v>97</v>
      </c>
      <c r="AA174" s="40">
        <f t="shared" si="155"/>
        <v>97</v>
      </c>
      <c r="AB174" s="40">
        <f t="shared" si="155"/>
        <v>152</v>
      </c>
      <c r="AC174" s="40">
        <f t="shared" si="155"/>
        <v>152</v>
      </c>
      <c r="AD174" s="40">
        <f t="shared" si="155"/>
        <v>152</v>
      </c>
      <c r="AE174" s="40">
        <f t="shared" si="155"/>
        <v>0</v>
      </c>
      <c r="AF174" s="40">
        <f t="shared" si="155"/>
        <v>0</v>
      </c>
      <c r="AG174" s="40">
        <f t="shared" si="155"/>
        <v>0</v>
      </c>
      <c r="AH174" s="40">
        <f t="shared" si="155"/>
        <v>0</v>
      </c>
      <c r="AI174" s="40">
        <f t="shared" si="156"/>
        <v>0</v>
      </c>
      <c r="AJ174" s="40">
        <f t="shared" si="156"/>
        <v>0</v>
      </c>
      <c r="AK174" s="40">
        <f t="shared" si="156"/>
        <v>0</v>
      </c>
      <c r="AL174" s="40">
        <f t="shared" si="156"/>
        <v>0</v>
      </c>
      <c r="AM174" s="40">
        <f t="shared" si="156"/>
        <v>0</v>
      </c>
      <c r="AN174" s="40">
        <f t="shared" si="156"/>
        <v>0</v>
      </c>
      <c r="AO174" s="40">
        <f t="shared" si="156"/>
        <v>0</v>
      </c>
      <c r="AP174" s="40">
        <f t="shared" si="156"/>
        <v>0</v>
      </c>
      <c r="AQ174" s="40">
        <f t="shared" si="156"/>
        <v>0</v>
      </c>
      <c r="AR174" s="40">
        <f t="shared" si="156"/>
        <v>0</v>
      </c>
      <c r="AS174" s="40">
        <f t="shared" si="156"/>
        <v>0</v>
      </c>
      <c r="AT174" s="40">
        <f t="shared" si="156"/>
        <v>0</v>
      </c>
      <c r="AU174" s="40">
        <f t="shared" si="156"/>
        <v>0</v>
      </c>
    </row>
    <row r="175" spans="2:47" hidden="1" outlineLevel="1">
      <c r="B175" s="38" t="s">
        <v>1016</v>
      </c>
      <c r="C175" s="40">
        <f t="shared" si="154"/>
        <v>0</v>
      </c>
      <c r="D175" s="40">
        <f t="shared" si="154"/>
        <v>0</v>
      </c>
      <c r="E175" s="40">
        <f t="shared" si="154"/>
        <v>0</v>
      </c>
      <c r="F175" s="40">
        <f t="shared" si="154"/>
        <v>0</v>
      </c>
      <c r="G175" s="40">
        <f t="shared" si="154"/>
        <v>0</v>
      </c>
      <c r="H175" s="40">
        <f t="shared" si="154"/>
        <v>0</v>
      </c>
      <c r="I175" s="40">
        <f t="shared" si="154"/>
        <v>0</v>
      </c>
      <c r="J175" s="40">
        <f t="shared" si="154"/>
        <v>0</v>
      </c>
      <c r="K175" s="40">
        <f t="shared" si="154"/>
        <v>0</v>
      </c>
      <c r="L175" s="40">
        <f t="shared" si="154"/>
        <v>0</v>
      </c>
      <c r="M175" s="40">
        <f t="shared" si="154"/>
        <v>0</v>
      </c>
      <c r="N175" s="40">
        <f t="shared" si="154"/>
        <v>0</v>
      </c>
      <c r="O175" s="40">
        <f t="shared" si="154"/>
        <v>0</v>
      </c>
      <c r="P175" s="40">
        <f t="shared" si="154"/>
        <v>0</v>
      </c>
      <c r="Q175" s="40">
        <f t="shared" si="154"/>
        <v>0</v>
      </c>
      <c r="R175" s="40">
        <f t="shared" si="154"/>
        <v>0</v>
      </c>
      <c r="S175" s="40">
        <f t="shared" si="155"/>
        <v>0</v>
      </c>
      <c r="T175" s="40">
        <f t="shared" si="155"/>
        <v>97</v>
      </c>
      <c r="U175" s="40">
        <f t="shared" si="155"/>
        <v>97</v>
      </c>
      <c r="V175" s="40">
        <f t="shared" si="155"/>
        <v>97</v>
      </c>
      <c r="W175" s="40">
        <f t="shared" si="155"/>
        <v>97</v>
      </c>
      <c r="X175" s="40">
        <f t="shared" si="155"/>
        <v>97</v>
      </c>
      <c r="Y175" s="40">
        <f t="shared" si="155"/>
        <v>97</v>
      </c>
      <c r="Z175" s="40">
        <f t="shared" si="155"/>
        <v>97</v>
      </c>
      <c r="AA175" s="40">
        <f t="shared" si="155"/>
        <v>97</v>
      </c>
      <c r="AB175" s="40">
        <f t="shared" si="155"/>
        <v>152</v>
      </c>
      <c r="AC175" s="40">
        <f t="shared" si="155"/>
        <v>152</v>
      </c>
      <c r="AD175" s="40">
        <f t="shared" si="155"/>
        <v>152</v>
      </c>
      <c r="AE175" s="40">
        <f t="shared" si="155"/>
        <v>0</v>
      </c>
      <c r="AF175" s="40">
        <f t="shared" si="155"/>
        <v>0</v>
      </c>
      <c r="AG175" s="40">
        <f t="shared" si="155"/>
        <v>0</v>
      </c>
      <c r="AH175" s="40">
        <f t="shared" si="155"/>
        <v>0</v>
      </c>
      <c r="AI175" s="40">
        <f t="shared" si="156"/>
        <v>0</v>
      </c>
      <c r="AJ175" s="40">
        <f t="shared" si="156"/>
        <v>0</v>
      </c>
      <c r="AK175" s="40">
        <f t="shared" si="156"/>
        <v>0</v>
      </c>
      <c r="AL175" s="40">
        <f t="shared" si="156"/>
        <v>0</v>
      </c>
      <c r="AM175" s="40">
        <f t="shared" si="156"/>
        <v>0</v>
      </c>
      <c r="AN175" s="40">
        <f t="shared" si="156"/>
        <v>0</v>
      </c>
      <c r="AO175" s="40">
        <f t="shared" si="156"/>
        <v>0</v>
      </c>
      <c r="AP175" s="40">
        <f t="shared" si="156"/>
        <v>0</v>
      </c>
      <c r="AQ175" s="40">
        <f t="shared" si="156"/>
        <v>0</v>
      </c>
      <c r="AR175" s="40">
        <f t="shared" si="156"/>
        <v>0</v>
      </c>
      <c r="AS175" s="40">
        <f t="shared" si="156"/>
        <v>0</v>
      </c>
      <c r="AT175" s="40">
        <f t="shared" si="156"/>
        <v>0</v>
      </c>
      <c r="AU175" s="40">
        <f t="shared" si="156"/>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R180" si="157">C177</f>
        <v>0</v>
      </c>
      <c r="D178" s="40">
        <f t="shared" si="157"/>
        <v>0</v>
      </c>
      <c r="E178" s="40">
        <f t="shared" si="157"/>
        <v>0</v>
      </c>
      <c r="F178" s="40">
        <f t="shared" si="157"/>
        <v>0</v>
      </c>
      <c r="G178" s="40">
        <f t="shared" si="157"/>
        <v>0</v>
      </c>
      <c r="H178" s="40">
        <f t="shared" si="157"/>
        <v>0</v>
      </c>
      <c r="I178" s="40">
        <f t="shared" si="157"/>
        <v>0</v>
      </c>
      <c r="J178" s="40">
        <f t="shared" si="157"/>
        <v>0</v>
      </c>
      <c r="K178" s="40">
        <f t="shared" si="157"/>
        <v>0</v>
      </c>
      <c r="L178" s="40">
        <f t="shared" si="157"/>
        <v>0</v>
      </c>
      <c r="M178" s="40">
        <f t="shared" si="157"/>
        <v>0</v>
      </c>
      <c r="N178" s="40">
        <f t="shared" si="157"/>
        <v>0</v>
      </c>
      <c r="O178" s="40">
        <f t="shared" si="157"/>
        <v>0</v>
      </c>
      <c r="P178" s="40">
        <f t="shared" si="157"/>
        <v>0</v>
      </c>
      <c r="Q178" s="40">
        <f t="shared" si="157"/>
        <v>0</v>
      </c>
      <c r="R178" s="40">
        <f t="shared" si="157"/>
        <v>348</v>
      </c>
      <c r="S178" s="40">
        <f t="shared" ref="S178:AH180" si="158">S177</f>
        <v>348</v>
      </c>
      <c r="T178" s="40">
        <f t="shared" si="158"/>
        <v>7</v>
      </c>
      <c r="U178" s="40">
        <f t="shared" si="158"/>
        <v>7</v>
      </c>
      <c r="V178" s="40">
        <f t="shared" si="158"/>
        <v>7</v>
      </c>
      <c r="W178" s="40">
        <f t="shared" si="158"/>
        <v>7</v>
      </c>
      <c r="X178" s="40">
        <f t="shared" si="158"/>
        <v>7</v>
      </c>
      <c r="Y178" s="40">
        <f t="shared" si="158"/>
        <v>7</v>
      </c>
      <c r="Z178" s="40">
        <f t="shared" si="158"/>
        <v>7</v>
      </c>
      <c r="AA178" s="40">
        <f t="shared" si="158"/>
        <v>7</v>
      </c>
      <c r="AB178" s="40">
        <f t="shared" si="158"/>
        <v>0</v>
      </c>
      <c r="AC178" s="40">
        <f t="shared" si="158"/>
        <v>0</v>
      </c>
      <c r="AD178" s="40">
        <f t="shared" si="158"/>
        <v>0</v>
      </c>
      <c r="AE178" s="40">
        <f t="shared" si="158"/>
        <v>0</v>
      </c>
      <c r="AF178" s="40">
        <f t="shared" si="158"/>
        <v>0</v>
      </c>
      <c r="AG178" s="40">
        <f t="shared" si="158"/>
        <v>0</v>
      </c>
      <c r="AH178" s="40">
        <f t="shared" si="158"/>
        <v>0</v>
      </c>
      <c r="AI178" s="40">
        <f t="shared" ref="AI178:AU180" si="159">AI177</f>
        <v>0</v>
      </c>
      <c r="AJ178" s="40">
        <f t="shared" si="159"/>
        <v>0</v>
      </c>
      <c r="AK178" s="40">
        <f t="shared" si="159"/>
        <v>0</v>
      </c>
      <c r="AL178" s="40">
        <f t="shared" si="159"/>
        <v>0</v>
      </c>
      <c r="AM178" s="40">
        <f t="shared" si="159"/>
        <v>0</v>
      </c>
      <c r="AN178" s="40">
        <f t="shared" si="159"/>
        <v>0</v>
      </c>
      <c r="AO178" s="40">
        <f t="shared" si="159"/>
        <v>0</v>
      </c>
      <c r="AP178" s="40">
        <f t="shared" si="159"/>
        <v>0</v>
      </c>
      <c r="AQ178" s="40">
        <f t="shared" si="159"/>
        <v>0</v>
      </c>
      <c r="AR178" s="40">
        <f t="shared" si="159"/>
        <v>0</v>
      </c>
      <c r="AS178" s="40">
        <f t="shared" si="159"/>
        <v>0</v>
      </c>
      <c r="AT178" s="40">
        <f t="shared" si="159"/>
        <v>0</v>
      </c>
      <c r="AU178" s="40">
        <f t="shared" si="159"/>
        <v>0</v>
      </c>
    </row>
    <row r="179" spans="2:47" hidden="1" outlineLevel="1">
      <c r="B179" s="38" t="s">
        <v>1015</v>
      </c>
      <c r="C179" s="40">
        <f t="shared" si="157"/>
        <v>0</v>
      </c>
      <c r="D179" s="40">
        <f t="shared" si="157"/>
        <v>0</v>
      </c>
      <c r="E179" s="40">
        <f t="shared" si="157"/>
        <v>0</v>
      </c>
      <c r="F179" s="40">
        <f t="shared" si="157"/>
        <v>0</v>
      </c>
      <c r="G179" s="40">
        <f t="shared" si="157"/>
        <v>0</v>
      </c>
      <c r="H179" s="40">
        <f t="shared" si="157"/>
        <v>0</v>
      </c>
      <c r="I179" s="40">
        <f t="shared" si="157"/>
        <v>0</v>
      </c>
      <c r="J179" s="40">
        <f t="shared" si="157"/>
        <v>0</v>
      </c>
      <c r="K179" s="40">
        <f t="shared" si="157"/>
        <v>0</v>
      </c>
      <c r="L179" s="40">
        <f t="shared" si="157"/>
        <v>0</v>
      </c>
      <c r="M179" s="40">
        <f t="shared" si="157"/>
        <v>0</v>
      </c>
      <c r="N179" s="40">
        <f t="shared" si="157"/>
        <v>0</v>
      </c>
      <c r="O179" s="40">
        <f t="shared" si="157"/>
        <v>0</v>
      </c>
      <c r="P179" s="40">
        <f t="shared" si="157"/>
        <v>0</v>
      </c>
      <c r="Q179" s="40">
        <f t="shared" si="157"/>
        <v>0</v>
      </c>
      <c r="R179" s="40">
        <f t="shared" si="157"/>
        <v>348</v>
      </c>
      <c r="S179" s="40">
        <f t="shared" si="158"/>
        <v>348</v>
      </c>
      <c r="T179" s="40">
        <f t="shared" si="158"/>
        <v>7</v>
      </c>
      <c r="U179" s="40">
        <f t="shared" si="158"/>
        <v>7</v>
      </c>
      <c r="V179" s="40">
        <f t="shared" si="158"/>
        <v>7</v>
      </c>
      <c r="W179" s="40">
        <f t="shared" si="158"/>
        <v>7</v>
      </c>
      <c r="X179" s="40">
        <f t="shared" si="158"/>
        <v>7</v>
      </c>
      <c r="Y179" s="40">
        <f t="shared" si="158"/>
        <v>7</v>
      </c>
      <c r="Z179" s="40">
        <f t="shared" si="158"/>
        <v>7</v>
      </c>
      <c r="AA179" s="40">
        <f t="shared" si="158"/>
        <v>7</v>
      </c>
      <c r="AB179" s="40">
        <f t="shared" si="158"/>
        <v>0</v>
      </c>
      <c r="AC179" s="40">
        <f t="shared" si="158"/>
        <v>0</v>
      </c>
      <c r="AD179" s="40">
        <f t="shared" si="158"/>
        <v>0</v>
      </c>
      <c r="AE179" s="40">
        <f t="shared" si="158"/>
        <v>0</v>
      </c>
      <c r="AF179" s="40">
        <f t="shared" si="158"/>
        <v>0</v>
      </c>
      <c r="AG179" s="40">
        <f t="shared" si="158"/>
        <v>0</v>
      </c>
      <c r="AH179" s="40">
        <f t="shared" si="158"/>
        <v>0</v>
      </c>
      <c r="AI179" s="40">
        <f t="shared" si="159"/>
        <v>0</v>
      </c>
      <c r="AJ179" s="40">
        <f t="shared" si="159"/>
        <v>0</v>
      </c>
      <c r="AK179" s="40">
        <f t="shared" si="159"/>
        <v>0</v>
      </c>
      <c r="AL179" s="40">
        <f t="shared" si="159"/>
        <v>0</v>
      </c>
      <c r="AM179" s="40">
        <f t="shared" si="159"/>
        <v>0</v>
      </c>
      <c r="AN179" s="40">
        <f t="shared" si="159"/>
        <v>0</v>
      </c>
      <c r="AO179" s="40">
        <f t="shared" si="159"/>
        <v>0</v>
      </c>
      <c r="AP179" s="40">
        <f t="shared" si="159"/>
        <v>0</v>
      </c>
      <c r="AQ179" s="40">
        <f t="shared" si="159"/>
        <v>0</v>
      </c>
      <c r="AR179" s="40">
        <f t="shared" si="159"/>
        <v>0</v>
      </c>
      <c r="AS179" s="40">
        <f t="shared" si="159"/>
        <v>0</v>
      </c>
      <c r="AT179" s="40">
        <f t="shared" si="159"/>
        <v>0</v>
      </c>
      <c r="AU179" s="40">
        <f t="shared" si="159"/>
        <v>0</v>
      </c>
    </row>
    <row r="180" spans="2:47" hidden="1" outlineLevel="1">
      <c r="B180" s="38" t="s">
        <v>1016</v>
      </c>
      <c r="C180" s="40">
        <f t="shared" si="157"/>
        <v>0</v>
      </c>
      <c r="D180" s="40">
        <f t="shared" si="157"/>
        <v>0</v>
      </c>
      <c r="E180" s="40">
        <f t="shared" si="157"/>
        <v>0</v>
      </c>
      <c r="F180" s="40">
        <f t="shared" si="157"/>
        <v>0</v>
      </c>
      <c r="G180" s="40">
        <f t="shared" si="157"/>
        <v>0</v>
      </c>
      <c r="H180" s="40">
        <f t="shared" si="157"/>
        <v>0</v>
      </c>
      <c r="I180" s="40">
        <f t="shared" si="157"/>
        <v>0</v>
      </c>
      <c r="J180" s="40">
        <f t="shared" si="157"/>
        <v>0</v>
      </c>
      <c r="K180" s="40">
        <f t="shared" si="157"/>
        <v>0</v>
      </c>
      <c r="L180" s="40">
        <f t="shared" si="157"/>
        <v>0</v>
      </c>
      <c r="M180" s="40">
        <f t="shared" si="157"/>
        <v>0</v>
      </c>
      <c r="N180" s="40">
        <f t="shared" si="157"/>
        <v>0</v>
      </c>
      <c r="O180" s="40">
        <f t="shared" si="157"/>
        <v>0</v>
      </c>
      <c r="P180" s="40">
        <f t="shared" si="157"/>
        <v>0</v>
      </c>
      <c r="Q180" s="40">
        <f t="shared" si="157"/>
        <v>0</v>
      </c>
      <c r="R180" s="40">
        <f t="shared" si="157"/>
        <v>348</v>
      </c>
      <c r="S180" s="40">
        <f t="shared" si="158"/>
        <v>348</v>
      </c>
      <c r="T180" s="40">
        <f t="shared" si="158"/>
        <v>7</v>
      </c>
      <c r="U180" s="40">
        <f t="shared" si="158"/>
        <v>7</v>
      </c>
      <c r="V180" s="40">
        <f t="shared" si="158"/>
        <v>7</v>
      </c>
      <c r="W180" s="40">
        <f t="shared" si="158"/>
        <v>7</v>
      </c>
      <c r="X180" s="40">
        <f t="shared" si="158"/>
        <v>7</v>
      </c>
      <c r="Y180" s="40">
        <f t="shared" si="158"/>
        <v>7</v>
      </c>
      <c r="Z180" s="40">
        <f t="shared" si="158"/>
        <v>7</v>
      </c>
      <c r="AA180" s="40">
        <f t="shared" si="158"/>
        <v>7</v>
      </c>
      <c r="AB180" s="40">
        <f t="shared" si="158"/>
        <v>0</v>
      </c>
      <c r="AC180" s="40">
        <f t="shared" si="158"/>
        <v>0</v>
      </c>
      <c r="AD180" s="40">
        <f t="shared" si="158"/>
        <v>0</v>
      </c>
      <c r="AE180" s="40">
        <f t="shared" si="158"/>
        <v>0</v>
      </c>
      <c r="AF180" s="40">
        <f t="shared" si="158"/>
        <v>0</v>
      </c>
      <c r="AG180" s="40">
        <f t="shared" si="158"/>
        <v>0</v>
      </c>
      <c r="AH180" s="40">
        <f t="shared" si="158"/>
        <v>0</v>
      </c>
      <c r="AI180" s="40">
        <f t="shared" si="159"/>
        <v>0</v>
      </c>
      <c r="AJ180" s="40">
        <f t="shared" si="159"/>
        <v>0</v>
      </c>
      <c r="AK180" s="40">
        <f t="shared" si="159"/>
        <v>0</v>
      </c>
      <c r="AL180" s="40">
        <f t="shared" si="159"/>
        <v>0</v>
      </c>
      <c r="AM180" s="40">
        <f t="shared" si="159"/>
        <v>0</v>
      </c>
      <c r="AN180" s="40">
        <f t="shared" si="159"/>
        <v>0</v>
      </c>
      <c r="AO180" s="40">
        <f t="shared" si="159"/>
        <v>0</v>
      </c>
      <c r="AP180" s="40">
        <f t="shared" si="159"/>
        <v>0</v>
      </c>
      <c r="AQ180" s="40">
        <f t="shared" si="159"/>
        <v>0</v>
      </c>
      <c r="AR180" s="40">
        <f t="shared" si="159"/>
        <v>0</v>
      </c>
      <c r="AS180" s="40">
        <f t="shared" si="159"/>
        <v>0</v>
      </c>
      <c r="AT180" s="40">
        <f t="shared" si="159"/>
        <v>0</v>
      </c>
      <c r="AU180" s="40">
        <f t="shared" si="159"/>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R185" si="160">C182</f>
        <v>0</v>
      </c>
      <c r="D183" s="40">
        <f t="shared" si="160"/>
        <v>0</v>
      </c>
      <c r="E183" s="40">
        <f t="shared" si="160"/>
        <v>0</v>
      </c>
      <c r="F183" s="40">
        <f t="shared" si="160"/>
        <v>0</v>
      </c>
      <c r="G183" s="40">
        <f t="shared" si="160"/>
        <v>0</v>
      </c>
      <c r="H183" s="40">
        <f t="shared" si="160"/>
        <v>0</v>
      </c>
      <c r="I183" s="40">
        <f t="shared" si="160"/>
        <v>0</v>
      </c>
      <c r="J183" s="40">
        <f t="shared" si="160"/>
        <v>0</v>
      </c>
      <c r="K183" s="40">
        <f t="shared" si="160"/>
        <v>0</v>
      </c>
      <c r="L183" s="40">
        <f t="shared" si="160"/>
        <v>0</v>
      </c>
      <c r="M183" s="40">
        <f t="shared" si="160"/>
        <v>0</v>
      </c>
      <c r="N183" s="40">
        <f t="shared" si="160"/>
        <v>0</v>
      </c>
      <c r="O183" s="40">
        <f t="shared" si="160"/>
        <v>0</v>
      </c>
      <c r="P183" s="40">
        <f t="shared" si="160"/>
        <v>0</v>
      </c>
      <c r="Q183" s="40">
        <f t="shared" si="160"/>
        <v>0</v>
      </c>
      <c r="R183" s="40">
        <f t="shared" si="160"/>
        <v>0</v>
      </c>
      <c r="S183" s="40">
        <f t="shared" ref="S183:AH185" si="161">S182</f>
        <v>0</v>
      </c>
      <c r="T183" s="40">
        <f t="shared" si="161"/>
        <v>0</v>
      </c>
      <c r="U183" s="40">
        <f t="shared" si="161"/>
        <v>0</v>
      </c>
      <c r="V183" s="40">
        <f t="shared" si="161"/>
        <v>0</v>
      </c>
      <c r="W183" s="40">
        <f t="shared" si="161"/>
        <v>0</v>
      </c>
      <c r="X183" s="40">
        <f t="shared" si="161"/>
        <v>0</v>
      </c>
      <c r="Y183" s="40">
        <f t="shared" si="161"/>
        <v>0</v>
      </c>
      <c r="Z183" s="40">
        <f t="shared" si="161"/>
        <v>0</v>
      </c>
      <c r="AA183" s="40">
        <f t="shared" si="161"/>
        <v>0</v>
      </c>
      <c r="AB183" s="40">
        <f t="shared" si="161"/>
        <v>0</v>
      </c>
      <c r="AC183" s="40">
        <f t="shared" si="161"/>
        <v>0</v>
      </c>
      <c r="AD183" s="40">
        <f t="shared" si="161"/>
        <v>0</v>
      </c>
      <c r="AE183" s="40">
        <f t="shared" si="161"/>
        <v>0</v>
      </c>
      <c r="AF183" s="40">
        <f t="shared" si="161"/>
        <v>0</v>
      </c>
      <c r="AG183" s="40">
        <f t="shared" si="161"/>
        <v>0</v>
      </c>
      <c r="AH183" s="40">
        <f t="shared" si="161"/>
        <v>0</v>
      </c>
      <c r="AI183" s="40">
        <f t="shared" ref="AI183:AU185" si="162">AI182</f>
        <v>0</v>
      </c>
      <c r="AJ183" s="40">
        <f t="shared" si="162"/>
        <v>0</v>
      </c>
      <c r="AK183" s="40">
        <f t="shared" si="162"/>
        <v>0</v>
      </c>
      <c r="AL183" s="40">
        <f t="shared" si="162"/>
        <v>0</v>
      </c>
      <c r="AM183" s="40">
        <f t="shared" si="162"/>
        <v>0</v>
      </c>
      <c r="AN183" s="40">
        <f t="shared" si="162"/>
        <v>0</v>
      </c>
      <c r="AO183" s="40">
        <f t="shared" si="162"/>
        <v>0</v>
      </c>
      <c r="AP183" s="40">
        <f t="shared" si="162"/>
        <v>0</v>
      </c>
      <c r="AQ183" s="40">
        <f t="shared" si="162"/>
        <v>0</v>
      </c>
      <c r="AR183" s="40">
        <f t="shared" si="162"/>
        <v>0</v>
      </c>
      <c r="AS183" s="40">
        <f t="shared" si="162"/>
        <v>0</v>
      </c>
      <c r="AT183" s="40">
        <f t="shared" si="162"/>
        <v>0</v>
      </c>
      <c r="AU183" s="40">
        <f t="shared" si="162"/>
        <v>0</v>
      </c>
    </row>
    <row r="184" spans="2:47" hidden="1" outlineLevel="1">
      <c r="B184" s="38" t="s">
        <v>1015</v>
      </c>
      <c r="C184" s="40">
        <f t="shared" si="160"/>
        <v>0</v>
      </c>
      <c r="D184" s="40">
        <f t="shared" si="160"/>
        <v>0</v>
      </c>
      <c r="E184" s="40">
        <f t="shared" si="160"/>
        <v>0</v>
      </c>
      <c r="F184" s="40">
        <f t="shared" si="160"/>
        <v>0</v>
      </c>
      <c r="G184" s="40">
        <f t="shared" si="160"/>
        <v>0</v>
      </c>
      <c r="H184" s="40">
        <f t="shared" si="160"/>
        <v>0</v>
      </c>
      <c r="I184" s="40">
        <f t="shared" si="160"/>
        <v>0</v>
      </c>
      <c r="J184" s="40">
        <f t="shared" si="160"/>
        <v>0</v>
      </c>
      <c r="K184" s="40">
        <f t="shared" si="160"/>
        <v>0</v>
      </c>
      <c r="L184" s="40">
        <f t="shared" si="160"/>
        <v>0</v>
      </c>
      <c r="M184" s="40">
        <f t="shared" si="160"/>
        <v>0</v>
      </c>
      <c r="N184" s="40">
        <f t="shared" si="160"/>
        <v>0</v>
      </c>
      <c r="O184" s="40">
        <f t="shared" si="160"/>
        <v>0</v>
      </c>
      <c r="P184" s="40">
        <f t="shared" si="160"/>
        <v>0</v>
      </c>
      <c r="Q184" s="40">
        <f t="shared" si="160"/>
        <v>0</v>
      </c>
      <c r="R184" s="40">
        <f t="shared" si="160"/>
        <v>0</v>
      </c>
      <c r="S184" s="40">
        <f t="shared" si="161"/>
        <v>0</v>
      </c>
      <c r="T184" s="40">
        <f t="shared" si="161"/>
        <v>0</v>
      </c>
      <c r="U184" s="40">
        <f t="shared" si="161"/>
        <v>0</v>
      </c>
      <c r="V184" s="40">
        <f t="shared" si="161"/>
        <v>0</v>
      </c>
      <c r="W184" s="40">
        <f t="shared" si="161"/>
        <v>0</v>
      </c>
      <c r="X184" s="40">
        <f t="shared" si="161"/>
        <v>0</v>
      </c>
      <c r="Y184" s="40">
        <f t="shared" si="161"/>
        <v>0</v>
      </c>
      <c r="Z184" s="40">
        <f t="shared" si="161"/>
        <v>0</v>
      </c>
      <c r="AA184" s="40">
        <f t="shared" si="161"/>
        <v>0</v>
      </c>
      <c r="AB184" s="40">
        <f t="shared" si="161"/>
        <v>0</v>
      </c>
      <c r="AC184" s="40">
        <f t="shared" si="161"/>
        <v>0</v>
      </c>
      <c r="AD184" s="40">
        <f t="shared" si="161"/>
        <v>0</v>
      </c>
      <c r="AE184" s="40">
        <f t="shared" si="161"/>
        <v>0</v>
      </c>
      <c r="AF184" s="40">
        <f t="shared" si="161"/>
        <v>0</v>
      </c>
      <c r="AG184" s="40">
        <f t="shared" si="161"/>
        <v>0</v>
      </c>
      <c r="AH184" s="40">
        <f t="shared" si="161"/>
        <v>0</v>
      </c>
      <c r="AI184" s="40">
        <f t="shared" si="162"/>
        <v>0</v>
      </c>
      <c r="AJ184" s="40">
        <f t="shared" si="162"/>
        <v>0</v>
      </c>
      <c r="AK184" s="40">
        <f t="shared" si="162"/>
        <v>0</v>
      </c>
      <c r="AL184" s="40">
        <f t="shared" si="162"/>
        <v>0</v>
      </c>
      <c r="AM184" s="40">
        <f t="shared" si="162"/>
        <v>0</v>
      </c>
      <c r="AN184" s="40">
        <f t="shared" si="162"/>
        <v>0</v>
      </c>
      <c r="AO184" s="40">
        <f t="shared" si="162"/>
        <v>0</v>
      </c>
      <c r="AP184" s="40">
        <f t="shared" si="162"/>
        <v>0</v>
      </c>
      <c r="AQ184" s="40">
        <f t="shared" si="162"/>
        <v>0</v>
      </c>
      <c r="AR184" s="40">
        <f t="shared" si="162"/>
        <v>0</v>
      </c>
      <c r="AS184" s="40">
        <f t="shared" si="162"/>
        <v>0</v>
      </c>
      <c r="AT184" s="40">
        <f t="shared" si="162"/>
        <v>0</v>
      </c>
      <c r="AU184" s="40">
        <f t="shared" si="162"/>
        <v>0</v>
      </c>
    </row>
    <row r="185" spans="2:47" hidden="1" outlineLevel="1">
      <c r="B185" s="38" t="s">
        <v>1016</v>
      </c>
      <c r="C185" s="40">
        <f t="shared" si="160"/>
        <v>0</v>
      </c>
      <c r="D185" s="40">
        <f t="shared" si="160"/>
        <v>0</v>
      </c>
      <c r="E185" s="40">
        <f t="shared" si="160"/>
        <v>0</v>
      </c>
      <c r="F185" s="40">
        <f t="shared" si="160"/>
        <v>0</v>
      </c>
      <c r="G185" s="40">
        <f t="shared" si="160"/>
        <v>0</v>
      </c>
      <c r="H185" s="40">
        <f t="shared" si="160"/>
        <v>0</v>
      </c>
      <c r="I185" s="40">
        <f t="shared" si="160"/>
        <v>0</v>
      </c>
      <c r="J185" s="40">
        <f t="shared" si="160"/>
        <v>0</v>
      </c>
      <c r="K185" s="40">
        <f t="shared" si="160"/>
        <v>0</v>
      </c>
      <c r="L185" s="40">
        <f t="shared" si="160"/>
        <v>0</v>
      </c>
      <c r="M185" s="40">
        <f t="shared" si="160"/>
        <v>0</v>
      </c>
      <c r="N185" s="40">
        <f t="shared" si="160"/>
        <v>0</v>
      </c>
      <c r="O185" s="40">
        <f t="shared" si="160"/>
        <v>0</v>
      </c>
      <c r="P185" s="40">
        <f t="shared" si="160"/>
        <v>0</v>
      </c>
      <c r="Q185" s="40">
        <f t="shared" si="160"/>
        <v>0</v>
      </c>
      <c r="R185" s="40">
        <f t="shared" si="160"/>
        <v>0</v>
      </c>
      <c r="S185" s="40">
        <f t="shared" si="161"/>
        <v>0</v>
      </c>
      <c r="T185" s="40">
        <f t="shared" si="161"/>
        <v>0</v>
      </c>
      <c r="U185" s="40">
        <f t="shared" si="161"/>
        <v>0</v>
      </c>
      <c r="V185" s="40">
        <f t="shared" si="161"/>
        <v>0</v>
      </c>
      <c r="W185" s="40">
        <f t="shared" si="161"/>
        <v>0</v>
      </c>
      <c r="X185" s="40">
        <f t="shared" si="161"/>
        <v>0</v>
      </c>
      <c r="Y185" s="40">
        <f t="shared" si="161"/>
        <v>0</v>
      </c>
      <c r="Z185" s="40">
        <f t="shared" si="161"/>
        <v>0</v>
      </c>
      <c r="AA185" s="40">
        <f t="shared" si="161"/>
        <v>0</v>
      </c>
      <c r="AB185" s="40">
        <f t="shared" si="161"/>
        <v>0</v>
      </c>
      <c r="AC185" s="40">
        <f t="shared" si="161"/>
        <v>0</v>
      </c>
      <c r="AD185" s="40">
        <f t="shared" si="161"/>
        <v>0</v>
      </c>
      <c r="AE185" s="40">
        <f t="shared" si="161"/>
        <v>0</v>
      </c>
      <c r="AF185" s="40">
        <f t="shared" si="161"/>
        <v>0</v>
      </c>
      <c r="AG185" s="40">
        <f t="shared" si="161"/>
        <v>0</v>
      </c>
      <c r="AH185" s="40">
        <f t="shared" si="161"/>
        <v>0</v>
      </c>
      <c r="AI185" s="40">
        <f t="shared" si="162"/>
        <v>0</v>
      </c>
      <c r="AJ185" s="40">
        <f t="shared" si="162"/>
        <v>0</v>
      </c>
      <c r="AK185" s="40">
        <f t="shared" si="162"/>
        <v>0</v>
      </c>
      <c r="AL185" s="40">
        <f t="shared" si="162"/>
        <v>0</v>
      </c>
      <c r="AM185" s="40">
        <f t="shared" si="162"/>
        <v>0</v>
      </c>
      <c r="AN185" s="40">
        <f t="shared" si="162"/>
        <v>0</v>
      </c>
      <c r="AO185" s="40">
        <f t="shared" si="162"/>
        <v>0</v>
      </c>
      <c r="AP185" s="40">
        <f t="shared" si="162"/>
        <v>0</v>
      </c>
      <c r="AQ185" s="40">
        <f t="shared" si="162"/>
        <v>0</v>
      </c>
      <c r="AR185" s="40">
        <f t="shared" si="162"/>
        <v>0</v>
      </c>
      <c r="AS185" s="40">
        <f t="shared" si="162"/>
        <v>0</v>
      </c>
      <c r="AT185" s="40">
        <f t="shared" si="162"/>
        <v>0</v>
      </c>
      <c r="AU185" s="40">
        <f t="shared" si="162"/>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R190" si="163">C187</f>
        <v>0</v>
      </c>
      <c r="D188" s="40">
        <f t="shared" si="163"/>
        <v>0</v>
      </c>
      <c r="E188" s="40">
        <f t="shared" si="163"/>
        <v>0</v>
      </c>
      <c r="F188" s="40">
        <f t="shared" si="163"/>
        <v>0</v>
      </c>
      <c r="G188" s="40">
        <f t="shared" si="163"/>
        <v>0</v>
      </c>
      <c r="H188" s="40">
        <f t="shared" si="163"/>
        <v>0</v>
      </c>
      <c r="I188" s="40">
        <f t="shared" si="163"/>
        <v>0</v>
      </c>
      <c r="J188" s="40">
        <f t="shared" si="163"/>
        <v>0</v>
      </c>
      <c r="K188" s="40">
        <f t="shared" si="163"/>
        <v>0</v>
      </c>
      <c r="L188" s="40">
        <f t="shared" si="163"/>
        <v>0</v>
      </c>
      <c r="M188" s="40">
        <f t="shared" si="163"/>
        <v>0</v>
      </c>
      <c r="N188" s="40">
        <f t="shared" si="163"/>
        <v>0</v>
      </c>
      <c r="O188" s="40">
        <f t="shared" si="163"/>
        <v>0</v>
      </c>
      <c r="P188" s="40">
        <f t="shared" si="163"/>
        <v>0</v>
      </c>
      <c r="Q188" s="40">
        <f t="shared" si="163"/>
        <v>0</v>
      </c>
      <c r="R188" s="40">
        <f t="shared" si="163"/>
        <v>0</v>
      </c>
      <c r="S188" s="40">
        <f t="shared" ref="S188:AH190" si="164">S187</f>
        <v>0</v>
      </c>
      <c r="T188" s="40">
        <f t="shared" si="164"/>
        <v>0</v>
      </c>
      <c r="U188" s="40">
        <f t="shared" si="164"/>
        <v>0</v>
      </c>
      <c r="V188" s="40">
        <f t="shared" si="164"/>
        <v>0</v>
      </c>
      <c r="W188" s="40">
        <f t="shared" si="164"/>
        <v>0</v>
      </c>
      <c r="X188" s="40">
        <f t="shared" si="164"/>
        <v>0</v>
      </c>
      <c r="Y188" s="40">
        <f t="shared" si="164"/>
        <v>0</v>
      </c>
      <c r="Z188" s="40">
        <f t="shared" si="164"/>
        <v>0</v>
      </c>
      <c r="AA188" s="40">
        <f t="shared" si="164"/>
        <v>0</v>
      </c>
      <c r="AB188" s="40">
        <f t="shared" si="164"/>
        <v>0</v>
      </c>
      <c r="AC188" s="40">
        <f t="shared" si="164"/>
        <v>0</v>
      </c>
      <c r="AD188" s="40">
        <f t="shared" si="164"/>
        <v>0</v>
      </c>
      <c r="AE188" s="40">
        <f t="shared" si="164"/>
        <v>0</v>
      </c>
      <c r="AF188" s="40">
        <f t="shared" si="164"/>
        <v>0</v>
      </c>
      <c r="AG188" s="40">
        <f t="shared" si="164"/>
        <v>0</v>
      </c>
      <c r="AH188" s="40">
        <f t="shared" si="164"/>
        <v>0</v>
      </c>
      <c r="AI188" s="40">
        <f t="shared" ref="AI188:AU190" si="165">AI187</f>
        <v>0</v>
      </c>
      <c r="AJ188" s="40">
        <f t="shared" si="165"/>
        <v>0</v>
      </c>
      <c r="AK188" s="40">
        <f t="shared" si="165"/>
        <v>0</v>
      </c>
      <c r="AL188" s="40">
        <f t="shared" si="165"/>
        <v>0</v>
      </c>
      <c r="AM188" s="40">
        <f t="shared" si="165"/>
        <v>0</v>
      </c>
      <c r="AN188" s="40">
        <f t="shared" si="165"/>
        <v>0</v>
      </c>
      <c r="AO188" s="40">
        <f t="shared" si="165"/>
        <v>0</v>
      </c>
      <c r="AP188" s="40">
        <f t="shared" si="165"/>
        <v>0</v>
      </c>
      <c r="AQ188" s="40">
        <f t="shared" si="165"/>
        <v>0</v>
      </c>
      <c r="AR188" s="40">
        <f t="shared" si="165"/>
        <v>0</v>
      </c>
      <c r="AS188" s="40">
        <f t="shared" si="165"/>
        <v>0</v>
      </c>
      <c r="AT188" s="40">
        <f t="shared" si="165"/>
        <v>0</v>
      </c>
      <c r="AU188" s="40">
        <f t="shared" si="165"/>
        <v>0</v>
      </c>
    </row>
    <row r="189" spans="2:47" hidden="1" outlineLevel="1">
      <c r="B189" s="38" t="s">
        <v>1015</v>
      </c>
      <c r="C189" s="40">
        <f t="shared" si="163"/>
        <v>0</v>
      </c>
      <c r="D189" s="40">
        <f t="shared" si="163"/>
        <v>0</v>
      </c>
      <c r="E189" s="40">
        <f t="shared" si="163"/>
        <v>0</v>
      </c>
      <c r="F189" s="40">
        <f t="shared" si="163"/>
        <v>0</v>
      </c>
      <c r="G189" s="40">
        <f t="shared" si="163"/>
        <v>0</v>
      </c>
      <c r="H189" s="40">
        <f t="shared" si="163"/>
        <v>0</v>
      </c>
      <c r="I189" s="40">
        <f t="shared" si="163"/>
        <v>0</v>
      </c>
      <c r="J189" s="40">
        <f t="shared" si="163"/>
        <v>0</v>
      </c>
      <c r="K189" s="40">
        <f t="shared" si="163"/>
        <v>0</v>
      </c>
      <c r="L189" s="40">
        <f t="shared" si="163"/>
        <v>0</v>
      </c>
      <c r="M189" s="40">
        <f t="shared" si="163"/>
        <v>0</v>
      </c>
      <c r="N189" s="40">
        <f t="shared" si="163"/>
        <v>0</v>
      </c>
      <c r="O189" s="40">
        <f t="shared" si="163"/>
        <v>0</v>
      </c>
      <c r="P189" s="40">
        <f t="shared" si="163"/>
        <v>0</v>
      </c>
      <c r="Q189" s="40">
        <f t="shared" si="163"/>
        <v>0</v>
      </c>
      <c r="R189" s="40">
        <f t="shared" si="163"/>
        <v>0</v>
      </c>
      <c r="S189" s="40">
        <f t="shared" si="164"/>
        <v>0</v>
      </c>
      <c r="T189" s="40">
        <f t="shared" si="164"/>
        <v>0</v>
      </c>
      <c r="U189" s="40">
        <f t="shared" si="164"/>
        <v>0</v>
      </c>
      <c r="V189" s="40">
        <f t="shared" si="164"/>
        <v>0</v>
      </c>
      <c r="W189" s="40">
        <f t="shared" si="164"/>
        <v>0</v>
      </c>
      <c r="X189" s="40">
        <f t="shared" si="164"/>
        <v>0</v>
      </c>
      <c r="Y189" s="40">
        <f t="shared" si="164"/>
        <v>0</v>
      </c>
      <c r="Z189" s="40">
        <f t="shared" si="164"/>
        <v>0</v>
      </c>
      <c r="AA189" s="40">
        <f t="shared" si="164"/>
        <v>0</v>
      </c>
      <c r="AB189" s="40">
        <f t="shared" si="164"/>
        <v>0</v>
      </c>
      <c r="AC189" s="40">
        <f t="shared" si="164"/>
        <v>0</v>
      </c>
      <c r="AD189" s="40">
        <f t="shared" si="164"/>
        <v>0</v>
      </c>
      <c r="AE189" s="40">
        <f t="shared" si="164"/>
        <v>0</v>
      </c>
      <c r="AF189" s="40">
        <f t="shared" si="164"/>
        <v>0</v>
      </c>
      <c r="AG189" s="40">
        <f t="shared" si="164"/>
        <v>0</v>
      </c>
      <c r="AH189" s="40">
        <f t="shared" si="164"/>
        <v>0</v>
      </c>
      <c r="AI189" s="40">
        <f t="shared" si="165"/>
        <v>0</v>
      </c>
      <c r="AJ189" s="40">
        <f t="shared" si="165"/>
        <v>0</v>
      </c>
      <c r="AK189" s="40">
        <f t="shared" si="165"/>
        <v>0</v>
      </c>
      <c r="AL189" s="40">
        <f t="shared" si="165"/>
        <v>0</v>
      </c>
      <c r="AM189" s="40">
        <f t="shared" si="165"/>
        <v>0</v>
      </c>
      <c r="AN189" s="40">
        <f t="shared" si="165"/>
        <v>0</v>
      </c>
      <c r="AO189" s="40">
        <f t="shared" si="165"/>
        <v>0</v>
      </c>
      <c r="AP189" s="40">
        <f t="shared" si="165"/>
        <v>0</v>
      </c>
      <c r="AQ189" s="40">
        <f t="shared" si="165"/>
        <v>0</v>
      </c>
      <c r="AR189" s="40">
        <f t="shared" si="165"/>
        <v>0</v>
      </c>
      <c r="AS189" s="40">
        <f t="shared" si="165"/>
        <v>0</v>
      </c>
      <c r="AT189" s="40">
        <f t="shared" si="165"/>
        <v>0</v>
      </c>
      <c r="AU189" s="40">
        <f t="shared" si="165"/>
        <v>0</v>
      </c>
    </row>
    <row r="190" spans="2:47" hidden="1" outlineLevel="1">
      <c r="B190" s="38" t="s">
        <v>1016</v>
      </c>
      <c r="C190" s="40">
        <f t="shared" si="163"/>
        <v>0</v>
      </c>
      <c r="D190" s="40">
        <f t="shared" si="163"/>
        <v>0</v>
      </c>
      <c r="E190" s="40">
        <f t="shared" si="163"/>
        <v>0</v>
      </c>
      <c r="F190" s="40">
        <f t="shared" si="163"/>
        <v>0</v>
      </c>
      <c r="G190" s="40">
        <f t="shared" si="163"/>
        <v>0</v>
      </c>
      <c r="H190" s="40">
        <f t="shared" si="163"/>
        <v>0</v>
      </c>
      <c r="I190" s="40">
        <f t="shared" si="163"/>
        <v>0</v>
      </c>
      <c r="J190" s="40">
        <f t="shared" si="163"/>
        <v>0</v>
      </c>
      <c r="K190" s="40">
        <f t="shared" si="163"/>
        <v>0</v>
      </c>
      <c r="L190" s="40">
        <f t="shared" si="163"/>
        <v>0</v>
      </c>
      <c r="M190" s="40">
        <f t="shared" si="163"/>
        <v>0</v>
      </c>
      <c r="N190" s="40">
        <f t="shared" si="163"/>
        <v>0</v>
      </c>
      <c r="O190" s="40">
        <f t="shared" si="163"/>
        <v>0</v>
      </c>
      <c r="P190" s="40">
        <f t="shared" si="163"/>
        <v>0</v>
      </c>
      <c r="Q190" s="40">
        <f t="shared" si="163"/>
        <v>0</v>
      </c>
      <c r="R190" s="40">
        <f t="shared" si="163"/>
        <v>0</v>
      </c>
      <c r="S190" s="40">
        <f t="shared" si="164"/>
        <v>0</v>
      </c>
      <c r="T190" s="40">
        <f t="shared" si="164"/>
        <v>0</v>
      </c>
      <c r="U190" s="40">
        <f t="shared" si="164"/>
        <v>0</v>
      </c>
      <c r="V190" s="40">
        <f t="shared" si="164"/>
        <v>0</v>
      </c>
      <c r="W190" s="40">
        <f t="shared" si="164"/>
        <v>0</v>
      </c>
      <c r="X190" s="40">
        <f t="shared" si="164"/>
        <v>0</v>
      </c>
      <c r="Y190" s="40">
        <f t="shared" si="164"/>
        <v>0</v>
      </c>
      <c r="Z190" s="40">
        <f t="shared" si="164"/>
        <v>0</v>
      </c>
      <c r="AA190" s="40">
        <f t="shared" si="164"/>
        <v>0</v>
      </c>
      <c r="AB190" s="40">
        <f t="shared" si="164"/>
        <v>0</v>
      </c>
      <c r="AC190" s="40">
        <f t="shared" si="164"/>
        <v>0</v>
      </c>
      <c r="AD190" s="40">
        <f t="shared" si="164"/>
        <v>0</v>
      </c>
      <c r="AE190" s="40">
        <f t="shared" si="164"/>
        <v>0</v>
      </c>
      <c r="AF190" s="40">
        <f t="shared" si="164"/>
        <v>0</v>
      </c>
      <c r="AG190" s="40">
        <f t="shared" si="164"/>
        <v>0</v>
      </c>
      <c r="AH190" s="40">
        <f t="shared" si="164"/>
        <v>0</v>
      </c>
      <c r="AI190" s="40">
        <f t="shared" si="165"/>
        <v>0</v>
      </c>
      <c r="AJ190" s="40">
        <f t="shared" si="165"/>
        <v>0</v>
      </c>
      <c r="AK190" s="40">
        <f t="shared" si="165"/>
        <v>0</v>
      </c>
      <c r="AL190" s="40">
        <f t="shared" si="165"/>
        <v>0</v>
      </c>
      <c r="AM190" s="40">
        <f t="shared" si="165"/>
        <v>0</v>
      </c>
      <c r="AN190" s="40">
        <f t="shared" si="165"/>
        <v>0</v>
      </c>
      <c r="AO190" s="40">
        <f t="shared" si="165"/>
        <v>0</v>
      </c>
      <c r="AP190" s="40">
        <f t="shared" si="165"/>
        <v>0</v>
      </c>
      <c r="AQ190" s="40">
        <f t="shared" si="165"/>
        <v>0</v>
      </c>
      <c r="AR190" s="40">
        <f t="shared" si="165"/>
        <v>0</v>
      </c>
      <c r="AS190" s="40">
        <f t="shared" si="165"/>
        <v>0</v>
      </c>
      <c r="AT190" s="40">
        <f t="shared" si="165"/>
        <v>0</v>
      </c>
      <c r="AU190" s="40">
        <f t="shared" si="165"/>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R195" si="166">C192</f>
        <v>0</v>
      </c>
      <c r="D193" s="40">
        <f t="shared" si="166"/>
        <v>0</v>
      </c>
      <c r="E193" s="40">
        <f t="shared" si="166"/>
        <v>0</v>
      </c>
      <c r="F193" s="40">
        <f t="shared" si="166"/>
        <v>0</v>
      </c>
      <c r="G193" s="40">
        <f t="shared" si="166"/>
        <v>0</v>
      </c>
      <c r="H193" s="40">
        <f t="shared" si="166"/>
        <v>0</v>
      </c>
      <c r="I193" s="40">
        <f t="shared" si="166"/>
        <v>0</v>
      </c>
      <c r="J193" s="40">
        <f t="shared" si="166"/>
        <v>0</v>
      </c>
      <c r="K193" s="40">
        <f t="shared" si="166"/>
        <v>0</v>
      </c>
      <c r="L193" s="40">
        <f t="shared" si="166"/>
        <v>0</v>
      </c>
      <c r="M193" s="40">
        <f t="shared" si="166"/>
        <v>0</v>
      </c>
      <c r="N193" s="40">
        <f t="shared" si="166"/>
        <v>0</v>
      </c>
      <c r="O193" s="40">
        <f t="shared" si="166"/>
        <v>0</v>
      </c>
      <c r="P193" s="40">
        <f t="shared" si="166"/>
        <v>0</v>
      </c>
      <c r="Q193" s="40">
        <f t="shared" si="166"/>
        <v>0</v>
      </c>
      <c r="R193" s="40">
        <f t="shared" si="166"/>
        <v>0</v>
      </c>
      <c r="S193" s="40">
        <f t="shared" ref="S193:AH195" si="167">S192</f>
        <v>0</v>
      </c>
      <c r="T193" s="40">
        <f t="shared" si="167"/>
        <v>0</v>
      </c>
      <c r="U193" s="40">
        <f t="shared" si="167"/>
        <v>0</v>
      </c>
      <c r="V193" s="40">
        <f t="shared" si="167"/>
        <v>0</v>
      </c>
      <c r="W193" s="40">
        <f t="shared" si="167"/>
        <v>0</v>
      </c>
      <c r="X193" s="40">
        <f t="shared" si="167"/>
        <v>0</v>
      </c>
      <c r="Y193" s="40">
        <f t="shared" si="167"/>
        <v>0</v>
      </c>
      <c r="Z193" s="40">
        <f t="shared" si="167"/>
        <v>0</v>
      </c>
      <c r="AA193" s="40">
        <f t="shared" si="167"/>
        <v>0</v>
      </c>
      <c r="AB193" s="40">
        <f t="shared" si="167"/>
        <v>0</v>
      </c>
      <c r="AC193" s="40">
        <f t="shared" si="167"/>
        <v>0</v>
      </c>
      <c r="AD193" s="40">
        <f t="shared" si="167"/>
        <v>0</v>
      </c>
      <c r="AE193" s="40">
        <f t="shared" si="167"/>
        <v>0</v>
      </c>
      <c r="AF193" s="40">
        <f t="shared" si="167"/>
        <v>0</v>
      </c>
      <c r="AG193" s="40">
        <f t="shared" si="167"/>
        <v>0</v>
      </c>
      <c r="AH193" s="40">
        <f t="shared" si="167"/>
        <v>0</v>
      </c>
      <c r="AI193" s="40">
        <f t="shared" ref="AI193:AU195" si="168">AI192</f>
        <v>0</v>
      </c>
      <c r="AJ193" s="40">
        <f t="shared" si="168"/>
        <v>0</v>
      </c>
      <c r="AK193" s="40">
        <f t="shared" si="168"/>
        <v>0</v>
      </c>
      <c r="AL193" s="40">
        <f t="shared" si="168"/>
        <v>0</v>
      </c>
      <c r="AM193" s="40">
        <f t="shared" si="168"/>
        <v>0</v>
      </c>
      <c r="AN193" s="40">
        <f t="shared" si="168"/>
        <v>0</v>
      </c>
      <c r="AO193" s="40">
        <f t="shared" si="168"/>
        <v>0</v>
      </c>
      <c r="AP193" s="40">
        <f t="shared" si="168"/>
        <v>0</v>
      </c>
      <c r="AQ193" s="40">
        <f t="shared" si="168"/>
        <v>0</v>
      </c>
      <c r="AR193" s="40">
        <f t="shared" si="168"/>
        <v>0</v>
      </c>
      <c r="AS193" s="40">
        <f t="shared" si="168"/>
        <v>0</v>
      </c>
      <c r="AT193" s="40">
        <f t="shared" si="168"/>
        <v>0</v>
      </c>
      <c r="AU193" s="40">
        <f t="shared" si="168"/>
        <v>0</v>
      </c>
    </row>
    <row r="194" spans="1:47" hidden="1" outlineLevel="1">
      <c r="B194" s="38" t="s">
        <v>1015</v>
      </c>
      <c r="C194" s="40">
        <f t="shared" si="166"/>
        <v>0</v>
      </c>
      <c r="D194" s="40">
        <f t="shared" si="166"/>
        <v>0</v>
      </c>
      <c r="E194" s="40">
        <f t="shared" si="166"/>
        <v>0</v>
      </c>
      <c r="F194" s="40">
        <f t="shared" si="166"/>
        <v>0</v>
      </c>
      <c r="G194" s="40">
        <f t="shared" si="166"/>
        <v>0</v>
      </c>
      <c r="H194" s="40">
        <f t="shared" si="166"/>
        <v>0</v>
      </c>
      <c r="I194" s="40">
        <f t="shared" si="166"/>
        <v>0</v>
      </c>
      <c r="J194" s="40">
        <f t="shared" si="166"/>
        <v>0</v>
      </c>
      <c r="K194" s="40">
        <f t="shared" si="166"/>
        <v>0</v>
      </c>
      <c r="L194" s="40">
        <f t="shared" si="166"/>
        <v>0</v>
      </c>
      <c r="M194" s="40">
        <f t="shared" si="166"/>
        <v>0</v>
      </c>
      <c r="N194" s="40">
        <f t="shared" si="166"/>
        <v>0</v>
      </c>
      <c r="O194" s="40">
        <f t="shared" si="166"/>
        <v>0</v>
      </c>
      <c r="P194" s="40">
        <f t="shared" si="166"/>
        <v>0</v>
      </c>
      <c r="Q194" s="40">
        <f t="shared" si="166"/>
        <v>0</v>
      </c>
      <c r="R194" s="40">
        <f t="shared" si="166"/>
        <v>0</v>
      </c>
      <c r="S194" s="40">
        <f t="shared" si="167"/>
        <v>0</v>
      </c>
      <c r="T194" s="40">
        <f t="shared" si="167"/>
        <v>0</v>
      </c>
      <c r="U194" s="40">
        <f t="shared" si="167"/>
        <v>0</v>
      </c>
      <c r="V194" s="40">
        <f t="shared" si="167"/>
        <v>0</v>
      </c>
      <c r="W194" s="40">
        <f t="shared" si="167"/>
        <v>0</v>
      </c>
      <c r="X194" s="40">
        <f t="shared" si="167"/>
        <v>0</v>
      </c>
      <c r="Y194" s="40">
        <f t="shared" si="167"/>
        <v>0</v>
      </c>
      <c r="Z194" s="40">
        <f t="shared" si="167"/>
        <v>0</v>
      </c>
      <c r="AA194" s="40">
        <f t="shared" si="167"/>
        <v>0</v>
      </c>
      <c r="AB194" s="40">
        <f t="shared" si="167"/>
        <v>0</v>
      </c>
      <c r="AC194" s="40">
        <f t="shared" si="167"/>
        <v>0</v>
      </c>
      <c r="AD194" s="40">
        <f t="shared" si="167"/>
        <v>0</v>
      </c>
      <c r="AE194" s="40">
        <f t="shared" si="167"/>
        <v>0</v>
      </c>
      <c r="AF194" s="40">
        <f t="shared" si="167"/>
        <v>0</v>
      </c>
      <c r="AG194" s="40">
        <f t="shared" si="167"/>
        <v>0</v>
      </c>
      <c r="AH194" s="40">
        <f t="shared" si="167"/>
        <v>0</v>
      </c>
      <c r="AI194" s="40">
        <f t="shared" si="168"/>
        <v>0</v>
      </c>
      <c r="AJ194" s="40">
        <f t="shared" si="168"/>
        <v>0</v>
      </c>
      <c r="AK194" s="40">
        <f t="shared" si="168"/>
        <v>0</v>
      </c>
      <c r="AL194" s="40">
        <f t="shared" si="168"/>
        <v>0</v>
      </c>
      <c r="AM194" s="40">
        <f t="shared" si="168"/>
        <v>0</v>
      </c>
      <c r="AN194" s="40">
        <f t="shared" si="168"/>
        <v>0</v>
      </c>
      <c r="AO194" s="40">
        <f t="shared" si="168"/>
        <v>0</v>
      </c>
      <c r="AP194" s="40">
        <f t="shared" si="168"/>
        <v>0</v>
      </c>
      <c r="AQ194" s="40">
        <f t="shared" si="168"/>
        <v>0</v>
      </c>
      <c r="AR194" s="40">
        <f t="shared" si="168"/>
        <v>0</v>
      </c>
      <c r="AS194" s="40">
        <f t="shared" si="168"/>
        <v>0</v>
      </c>
      <c r="AT194" s="40">
        <f t="shared" si="168"/>
        <v>0</v>
      </c>
      <c r="AU194" s="40">
        <f t="shared" si="168"/>
        <v>0</v>
      </c>
    </row>
    <row r="195" spans="1:47" hidden="1" outlineLevel="1">
      <c r="B195" s="38" t="s">
        <v>1016</v>
      </c>
      <c r="C195" s="40">
        <f t="shared" si="166"/>
        <v>0</v>
      </c>
      <c r="D195" s="40">
        <f t="shared" si="166"/>
        <v>0</v>
      </c>
      <c r="E195" s="40">
        <f t="shared" si="166"/>
        <v>0</v>
      </c>
      <c r="F195" s="40">
        <f t="shared" si="166"/>
        <v>0</v>
      </c>
      <c r="G195" s="40">
        <f t="shared" si="166"/>
        <v>0</v>
      </c>
      <c r="H195" s="40">
        <f t="shared" si="166"/>
        <v>0</v>
      </c>
      <c r="I195" s="40">
        <f t="shared" si="166"/>
        <v>0</v>
      </c>
      <c r="J195" s="40">
        <f t="shared" si="166"/>
        <v>0</v>
      </c>
      <c r="K195" s="40">
        <f t="shared" si="166"/>
        <v>0</v>
      </c>
      <c r="L195" s="40">
        <f t="shared" si="166"/>
        <v>0</v>
      </c>
      <c r="M195" s="40">
        <f t="shared" si="166"/>
        <v>0</v>
      </c>
      <c r="N195" s="40">
        <f t="shared" si="166"/>
        <v>0</v>
      </c>
      <c r="O195" s="40">
        <f t="shared" si="166"/>
        <v>0</v>
      </c>
      <c r="P195" s="40">
        <f t="shared" si="166"/>
        <v>0</v>
      </c>
      <c r="Q195" s="40">
        <f t="shared" si="166"/>
        <v>0</v>
      </c>
      <c r="R195" s="40">
        <f t="shared" si="166"/>
        <v>0</v>
      </c>
      <c r="S195" s="40">
        <f t="shared" si="167"/>
        <v>0</v>
      </c>
      <c r="T195" s="40">
        <f t="shared" si="167"/>
        <v>0</v>
      </c>
      <c r="U195" s="40">
        <f t="shared" si="167"/>
        <v>0</v>
      </c>
      <c r="V195" s="40">
        <f t="shared" si="167"/>
        <v>0</v>
      </c>
      <c r="W195" s="40">
        <f t="shared" si="167"/>
        <v>0</v>
      </c>
      <c r="X195" s="40">
        <f t="shared" si="167"/>
        <v>0</v>
      </c>
      <c r="Y195" s="40">
        <f t="shared" si="167"/>
        <v>0</v>
      </c>
      <c r="Z195" s="40">
        <f t="shared" si="167"/>
        <v>0</v>
      </c>
      <c r="AA195" s="40">
        <f t="shared" si="167"/>
        <v>0</v>
      </c>
      <c r="AB195" s="40">
        <f t="shared" si="167"/>
        <v>0</v>
      </c>
      <c r="AC195" s="40">
        <f t="shared" si="167"/>
        <v>0</v>
      </c>
      <c r="AD195" s="40">
        <f t="shared" si="167"/>
        <v>0</v>
      </c>
      <c r="AE195" s="40">
        <f t="shared" si="167"/>
        <v>0</v>
      </c>
      <c r="AF195" s="40">
        <f t="shared" si="167"/>
        <v>0</v>
      </c>
      <c r="AG195" s="40">
        <f t="shared" si="167"/>
        <v>0</v>
      </c>
      <c r="AH195" s="40">
        <f t="shared" si="167"/>
        <v>0</v>
      </c>
      <c r="AI195" s="40">
        <f t="shared" si="168"/>
        <v>0</v>
      </c>
      <c r="AJ195" s="40">
        <f t="shared" si="168"/>
        <v>0</v>
      </c>
      <c r="AK195" s="40">
        <f t="shared" si="168"/>
        <v>0</v>
      </c>
      <c r="AL195" s="40">
        <f t="shared" si="168"/>
        <v>0</v>
      </c>
      <c r="AM195" s="40">
        <f t="shared" si="168"/>
        <v>0</v>
      </c>
      <c r="AN195" s="40">
        <f t="shared" si="168"/>
        <v>0</v>
      </c>
      <c r="AO195" s="40">
        <f t="shared" si="168"/>
        <v>0</v>
      </c>
      <c r="AP195" s="40">
        <f t="shared" si="168"/>
        <v>0</v>
      </c>
      <c r="AQ195" s="40">
        <f t="shared" si="168"/>
        <v>0</v>
      </c>
      <c r="AR195" s="40">
        <f t="shared" si="168"/>
        <v>0</v>
      </c>
      <c r="AS195" s="40">
        <f t="shared" si="168"/>
        <v>0</v>
      </c>
      <c r="AT195" s="40">
        <f t="shared" si="168"/>
        <v>0</v>
      </c>
      <c r="AU195" s="40">
        <f t="shared" si="168"/>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t="s">
        <v>1046</v>
      </c>
      <c r="D201" s="184">
        <v>0</v>
      </c>
      <c r="E201" s="185">
        <v>1</v>
      </c>
      <c r="F201" s="185">
        <v>2</v>
      </c>
      <c r="G201" s="185">
        <v>3</v>
      </c>
    </row>
    <row r="202" spans="1:47" hidden="1" outlineLevel="1">
      <c r="A202">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v>1</v>
      </c>
      <c r="C203" s="176">
        <v>0.2</v>
      </c>
      <c r="D203" s="40">
        <f>$C203</f>
        <v>0.2</v>
      </c>
      <c r="E203" s="40">
        <f t="shared" ref="E203:G208" si="169">$C203</f>
        <v>0.2</v>
      </c>
      <c r="F203" s="40">
        <f t="shared" si="169"/>
        <v>0.2</v>
      </c>
      <c r="G203" s="40">
        <f t="shared" si="169"/>
        <v>0.2</v>
      </c>
    </row>
    <row r="204" spans="1:47" hidden="1" outlineLevel="1">
      <c r="A204">
        <v>2</v>
      </c>
      <c r="C204" s="176">
        <v>0.5</v>
      </c>
      <c r="D204" s="40">
        <f t="shared" ref="D204:D208" si="170">$C204</f>
        <v>0.5</v>
      </c>
      <c r="E204" s="40">
        <f t="shared" si="169"/>
        <v>0.5</v>
      </c>
      <c r="F204" s="40">
        <f t="shared" si="169"/>
        <v>0.5</v>
      </c>
      <c r="G204" s="40">
        <f t="shared" si="169"/>
        <v>0.5</v>
      </c>
    </row>
    <row r="205" spans="1:47" hidden="1" outlineLevel="1">
      <c r="A205">
        <v>3</v>
      </c>
      <c r="C205" s="176">
        <v>0.75</v>
      </c>
      <c r="D205" s="40">
        <f t="shared" si="170"/>
        <v>0.75</v>
      </c>
      <c r="E205" s="40">
        <f t="shared" si="169"/>
        <v>0.75</v>
      </c>
      <c r="F205" s="40">
        <f t="shared" si="169"/>
        <v>0.75</v>
      </c>
      <c r="G205" s="40">
        <f t="shared" si="169"/>
        <v>0.75</v>
      </c>
    </row>
    <row r="206" spans="1:47" hidden="1" outlineLevel="1">
      <c r="A206">
        <v>4</v>
      </c>
      <c r="C206" s="176">
        <v>0.9</v>
      </c>
      <c r="D206" s="40">
        <f t="shared" si="170"/>
        <v>0.9</v>
      </c>
      <c r="E206" s="40">
        <f t="shared" si="169"/>
        <v>0.9</v>
      </c>
      <c r="F206" s="40">
        <f t="shared" si="169"/>
        <v>0.9</v>
      </c>
      <c r="G206" s="40">
        <f t="shared" si="169"/>
        <v>0.9</v>
      </c>
    </row>
    <row r="207" spans="1:47" hidden="1" outlineLevel="1">
      <c r="A207">
        <v>5</v>
      </c>
      <c r="C207" s="176">
        <v>1</v>
      </c>
      <c r="D207" s="40">
        <f t="shared" si="170"/>
        <v>1</v>
      </c>
      <c r="E207" s="40">
        <f t="shared" si="169"/>
        <v>1</v>
      </c>
      <c r="F207" s="40">
        <f t="shared" si="169"/>
        <v>1</v>
      </c>
      <c r="G207" s="40">
        <f t="shared" si="169"/>
        <v>1</v>
      </c>
    </row>
    <row r="208" spans="1:47" hidden="1" outlineLevel="1">
      <c r="A208">
        <v>6</v>
      </c>
      <c r="C208" s="176">
        <v>0</v>
      </c>
      <c r="D208" s="40">
        <f t="shared" si="170"/>
        <v>0</v>
      </c>
      <c r="E208" s="40">
        <f t="shared" si="169"/>
        <v>0</v>
      </c>
      <c r="F208" s="40">
        <f t="shared" si="169"/>
        <v>0</v>
      </c>
      <c r="G208" s="40">
        <f t="shared" si="169"/>
        <v>0</v>
      </c>
    </row>
    <row r="209" spans="1:18" hidden="1" outlineLevel="1"/>
    <row r="211" spans="1:18" collapsed="1">
      <c r="A211" s="267" t="s">
        <v>1050</v>
      </c>
    </row>
    <row r="212" spans="1:18" hidden="1" outlineLevel="1">
      <c r="D212" t="s">
        <v>1038</v>
      </c>
      <c r="E212" t="s">
        <v>1039</v>
      </c>
      <c r="F212" t="s">
        <v>1040</v>
      </c>
    </row>
    <row r="213" spans="1:18" ht="67.5" hidden="1" outlineLevel="1">
      <c r="C213" s="152" t="s">
        <v>1030</v>
      </c>
    </row>
    <row r="214" spans="1:18" hidden="1" outlineLevel="1">
      <c r="A214">
        <v>1</v>
      </c>
      <c r="B214" t="s">
        <v>388</v>
      </c>
      <c r="C214">
        <f>INDEX($D214:$F214,1,d.Region)</f>
        <v>0</v>
      </c>
      <c r="D214" s="21">
        <v>0</v>
      </c>
      <c r="E214" s="21">
        <v>0</v>
      </c>
      <c r="F214" s="21">
        <v>0</v>
      </c>
    </row>
    <row r="215" spans="1:18" hidden="1" outlineLevel="1">
      <c r="A215">
        <v>2</v>
      </c>
      <c r="B215" t="s">
        <v>1036</v>
      </c>
      <c r="C215">
        <f>INDEX($D215:$F215,1,d.Region)</f>
        <v>21</v>
      </c>
      <c r="D215" s="21">
        <v>28</v>
      </c>
      <c r="E215" s="21">
        <v>21</v>
      </c>
      <c r="F215" s="21">
        <v>14</v>
      </c>
    </row>
    <row r="216" spans="1:18" hidden="1" outlineLevel="1">
      <c r="A216">
        <v>3</v>
      </c>
      <c r="B216" t="s">
        <v>1037</v>
      </c>
      <c r="C216">
        <f>INDEX($D216:$F216,1,d.Region)</f>
        <v>42</v>
      </c>
      <c r="D216" s="21">
        <v>49</v>
      </c>
      <c r="E216" s="21">
        <v>42</v>
      </c>
      <c r="F216" s="21">
        <v>35</v>
      </c>
    </row>
    <row r="217" spans="1:18" hidden="1" outlineLevel="1">
      <c r="A217">
        <v>4</v>
      </c>
      <c r="B217" t="s">
        <v>1072</v>
      </c>
      <c r="C217">
        <f>INDEX($D217:$F217,1,d.Region)</f>
        <v>56</v>
      </c>
      <c r="D217" s="21">
        <v>70</v>
      </c>
      <c r="E217" s="21">
        <v>56</v>
      </c>
      <c r="F217" s="21">
        <v>49</v>
      </c>
      <c r="G217" t="s">
        <v>1075</v>
      </c>
    </row>
    <row r="218" spans="1:18" hidden="1" outlineLevel="1"/>
    <row r="220" spans="1:18">
      <c r="A220" s="18" t="s">
        <v>1074</v>
      </c>
    </row>
    <row r="221" spans="1:18" outlineLevel="1">
      <c r="B221" t="s">
        <v>1051</v>
      </c>
      <c r="C221">
        <v>1</v>
      </c>
      <c r="D221">
        <f>C221</f>
        <v>1</v>
      </c>
      <c r="E221">
        <f t="shared" ref="E221:F221" si="171">D221</f>
        <v>1</v>
      </c>
      <c r="F221">
        <f t="shared" si="171"/>
        <v>1</v>
      </c>
      <c r="G221">
        <f>C221+1</f>
        <v>2</v>
      </c>
      <c r="H221">
        <f>G221</f>
        <v>2</v>
      </c>
      <c r="I221">
        <f t="shared" ref="I221:J221" si="172">H221</f>
        <v>2</v>
      </c>
      <c r="J221">
        <f t="shared" si="172"/>
        <v>2</v>
      </c>
      <c r="K221">
        <f t="shared" ref="K221" si="173">G221+1</f>
        <v>3</v>
      </c>
      <c r="L221">
        <f t="shared" ref="L221:R221" si="174">K221</f>
        <v>3</v>
      </c>
      <c r="M221">
        <f t="shared" si="174"/>
        <v>3</v>
      </c>
      <c r="N221">
        <f t="shared" si="174"/>
        <v>3</v>
      </c>
      <c r="O221">
        <f t="shared" ref="O221" si="175">K221+1</f>
        <v>4</v>
      </c>
      <c r="P221">
        <f t="shared" ref="P221" si="176">O221</f>
        <v>4</v>
      </c>
      <c r="Q221">
        <f t="shared" si="174"/>
        <v>4</v>
      </c>
      <c r="R221">
        <f t="shared" si="174"/>
        <v>4</v>
      </c>
    </row>
    <row r="222" spans="1:18" outlineLevel="1">
      <c r="B222" t="s">
        <v>1052</v>
      </c>
      <c r="C222" t="s">
        <v>1055</v>
      </c>
      <c r="D222" t="s">
        <v>1056</v>
      </c>
      <c r="E222" t="s">
        <v>1057</v>
      </c>
      <c r="F222" t="s">
        <v>1058</v>
      </c>
      <c r="G222" t="s">
        <v>1055</v>
      </c>
      <c r="H222" t="s">
        <v>1056</v>
      </c>
      <c r="I222" t="s">
        <v>1057</v>
      </c>
      <c r="J222" t="s">
        <v>1058</v>
      </c>
      <c r="K222" t="s">
        <v>1055</v>
      </c>
      <c r="L222" t="s">
        <v>1056</v>
      </c>
      <c r="M222" t="s">
        <v>1057</v>
      </c>
      <c r="N222" t="s">
        <v>1058</v>
      </c>
      <c r="O222" t="s">
        <v>1055</v>
      </c>
      <c r="P222" t="s">
        <v>1056</v>
      </c>
      <c r="Q222" t="s">
        <v>1057</v>
      </c>
      <c r="R222" t="s">
        <v>1058</v>
      </c>
    </row>
    <row r="223" spans="1:18" outlineLevel="1">
      <c r="C223">
        <v>1</v>
      </c>
      <c r="D223">
        <v>2</v>
      </c>
      <c r="E223">
        <v>3</v>
      </c>
      <c r="F223">
        <v>5</v>
      </c>
      <c r="G223">
        <v>1</v>
      </c>
      <c r="H223">
        <v>2</v>
      </c>
      <c r="I223">
        <v>3</v>
      </c>
      <c r="J223">
        <v>5</v>
      </c>
      <c r="K223">
        <v>1</v>
      </c>
      <c r="L223">
        <v>2</v>
      </c>
      <c r="M223">
        <v>3</v>
      </c>
      <c r="N223">
        <v>5</v>
      </c>
      <c r="O223">
        <v>1</v>
      </c>
      <c r="P223">
        <v>2</v>
      </c>
      <c r="Q223">
        <v>3</v>
      </c>
      <c r="R223">
        <v>5</v>
      </c>
    </row>
    <row r="224" spans="1:18" outlineLevel="1">
      <c r="B224" t="s">
        <v>1070</v>
      </c>
      <c r="C224" s="180">
        <f t="shared" ref="C224:R224" si="177">INDEX(i.Periods,C$223,d.TOL+1)+INDEX(i.AgeJ,C$221,1)/7</f>
        <v>43</v>
      </c>
      <c r="D224" s="180">
        <f t="shared" si="177"/>
        <v>63</v>
      </c>
      <c r="E224" s="180">
        <f t="shared" si="177"/>
        <v>68</v>
      </c>
      <c r="F224" s="180">
        <f t="shared" si="177"/>
        <v>95</v>
      </c>
      <c r="G224" s="180">
        <f t="shared" si="177"/>
        <v>46</v>
      </c>
      <c r="H224" s="180">
        <f t="shared" si="177"/>
        <v>66</v>
      </c>
      <c r="I224" s="180">
        <f t="shared" si="177"/>
        <v>71</v>
      </c>
      <c r="J224" s="180">
        <f t="shared" si="177"/>
        <v>98</v>
      </c>
      <c r="K224" s="180">
        <f t="shared" si="177"/>
        <v>49</v>
      </c>
      <c r="L224" s="180">
        <f t="shared" si="177"/>
        <v>69</v>
      </c>
      <c r="M224" s="180">
        <f t="shared" si="177"/>
        <v>74</v>
      </c>
      <c r="N224" s="180">
        <f t="shared" si="177"/>
        <v>101</v>
      </c>
      <c r="O224" s="180">
        <f t="shared" si="177"/>
        <v>51</v>
      </c>
      <c r="P224" s="180">
        <f t="shared" si="177"/>
        <v>71</v>
      </c>
      <c r="Q224" s="180">
        <f t="shared" si="177"/>
        <v>76</v>
      </c>
      <c r="R224" s="180">
        <f t="shared" si="177"/>
        <v>103</v>
      </c>
    </row>
    <row r="225" spans="1:18" outlineLevel="1">
      <c r="B225" t="s">
        <v>1073</v>
      </c>
      <c r="C225" s="149">
        <f t="shared" ref="C225:R225" si="178">INDEX(i.Periods,C$223+1,d.TOL+1)+INDEX(i.AgeJ,C$221,1)/7</f>
        <v>63</v>
      </c>
      <c r="D225" s="149">
        <f t="shared" si="178"/>
        <v>68</v>
      </c>
      <c r="E225" s="149">
        <f t="shared" si="178"/>
        <v>85</v>
      </c>
      <c r="F225" s="149">
        <f t="shared" si="178"/>
        <v>137</v>
      </c>
      <c r="G225" s="149">
        <f t="shared" si="178"/>
        <v>66</v>
      </c>
      <c r="H225" s="149">
        <f t="shared" si="178"/>
        <v>71</v>
      </c>
      <c r="I225" s="149">
        <f t="shared" si="178"/>
        <v>88</v>
      </c>
      <c r="J225" s="149">
        <f t="shared" si="178"/>
        <v>140</v>
      </c>
      <c r="K225" s="149">
        <f t="shared" si="178"/>
        <v>69</v>
      </c>
      <c r="L225" s="149">
        <f t="shared" si="178"/>
        <v>74</v>
      </c>
      <c r="M225" s="149">
        <f t="shared" si="178"/>
        <v>91</v>
      </c>
      <c r="N225" s="149">
        <f t="shared" si="178"/>
        <v>143</v>
      </c>
      <c r="O225" s="149">
        <f t="shared" si="178"/>
        <v>71</v>
      </c>
      <c r="P225" s="149">
        <f t="shared" si="178"/>
        <v>76</v>
      </c>
      <c r="Q225" s="149">
        <f t="shared" si="178"/>
        <v>93</v>
      </c>
      <c r="R225" s="149">
        <f t="shared" si="178"/>
        <v>145</v>
      </c>
    </row>
    <row r="226" spans="1:18" outlineLevel="1">
      <c r="B226" t="s">
        <v>1053</v>
      </c>
      <c r="C226" s="40" t="str">
        <f>TEXT(C$224,"0")&amp;":"&amp;TEXT(C$225,"0")</f>
        <v>43:63</v>
      </c>
      <c r="D226" s="40" t="str">
        <f t="shared" ref="D226:R226" si="179">TEXT(D$224,"0")&amp;":"&amp;TEXT(D$225,"0")</f>
        <v>63:68</v>
      </c>
      <c r="E226" s="40" t="str">
        <f t="shared" si="179"/>
        <v>68:85</v>
      </c>
      <c r="F226" s="40" t="str">
        <f t="shared" si="179"/>
        <v>95:137</v>
      </c>
      <c r="G226" s="40" t="str">
        <f t="shared" si="179"/>
        <v>46:66</v>
      </c>
      <c r="H226" s="40" t="str">
        <f t="shared" si="179"/>
        <v>66:71</v>
      </c>
      <c r="I226" s="40" t="str">
        <f t="shared" si="179"/>
        <v>71:88</v>
      </c>
      <c r="J226" s="40" t="str">
        <f t="shared" si="179"/>
        <v>98:140</v>
      </c>
      <c r="K226" s="40" t="str">
        <f t="shared" si="179"/>
        <v>49:69</v>
      </c>
      <c r="L226" s="40" t="str">
        <f t="shared" si="179"/>
        <v>69:74</v>
      </c>
      <c r="M226" s="40" t="str">
        <f t="shared" si="179"/>
        <v>74:91</v>
      </c>
      <c r="N226" s="40" t="str">
        <f t="shared" si="179"/>
        <v>101:143</v>
      </c>
      <c r="O226" s="40" t="str">
        <f t="shared" si="179"/>
        <v>51:71</v>
      </c>
      <c r="P226" s="40" t="str">
        <f t="shared" si="179"/>
        <v>71:76</v>
      </c>
      <c r="Q226" s="40" t="str">
        <f t="shared" si="179"/>
        <v>76:93</v>
      </c>
      <c r="R226" s="40" t="str">
        <f t="shared" si="179"/>
        <v>103:145</v>
      </c>
    </row>
    <row r="227" spans="1:18" outlineLevel="1">
      <c r="B227" t="s">
        <v>1054</v>
      </c>
    </row>
    <row r="228" spans="1:18" outlineLevel="1">
      <c r="A228">
        <v>0</v>
      </c>
      <c r="C228" s="237">
        <v>0</v>
      </c>
      <c r="D228" s="237">
        <v>0</v>
      </c>
      <c r="E228" s="237">
        <v>0</v>
      </c>
      <c r="F228" s="237">
        <v>0</v>
      </c>
      <c r="G228" s="230">
        <f>C228</f>
        <v>0</v>
      </c>
      <c r="H228" s="230">
        <f t="shared" ref="H228" si="180">D228</f>
        <v>0</v>
      </c>
      <c r="I228" s="230">
        <f t="shared" ref="I228" si="181">E228</f>
        <v>0</v>
      </c>
      <c r="J228" s="230">
        <f t="shared" ref="J228" si="182">F228</f>
        <v>0</v>
      </c>
      <c r="K228" s="230">
        <f>G228</f>
        <v>0</v>
      </c>
      <c r="L228" s="230">
        <f t="shared" ref="L228" si="183">H228</f>
        <v>0</v>
      </c>
      <c r="M228" s="230">
        <f t="shared" ref="M228" si="184">I228</f>
        <v>0</v>
      </c>
      <c r="N228" s="230">
        <f t="shared" ref="N228" si="185">J228</f>
        <v>0</v>
      </c>
      <c r="O228" s="230">
        <f>K228</f>
        <v>0</v>
      </c>
      <c r="P228" s="230">
        <f t="shared" ref="P228" si="186">L228</f>
        <v>0</v>
      </c>
      <c r="Q228" s="230">
        <f t="shared" ref="Q228" si="187">M228</f>
        <v>0</v>
      </c>
      <c r="R228" s="230">
        <f t="shared" ref="R228" si="188">N228</f>
        <v>0</v>
      </c>
    </row>
    <row r="229" spans="1:18" outlineLevel="1">
      <c r="A229">
        <v>1</v>
      </c>
      <c r="C229" s="237">
        <v>-1</v>
      </c>
      <c r="D229" s="237">
        <v>0.5</v>
      </c>
      <c r="E229" s="237">
        <v>0.5</v>
      </c>
      <c r="F229" s="237">
        <v>0.5</v>
      </c>
      <c r="G229" s="230">
        <f>C229</f>
        <v>-1</v>
      </c>
      <c r="H229" s="230">
        <f t="shared" ref="H229:K233" si="189">D229</f>
        <v>0.5</v>
      </c>
      <c r="I229" s="230">
        <f t="shared" si="189"/>
        <v>0.5</v>
      </c>
      <c r="J229" s="230">
        <f t="shared" si="189"/>
        <v>0.5</v>
      </c>
      <c r="K229" s="230">
        <f>G229</f>
        <v>-1</v>
      </c>
      <c r="L229" s="230">
        <f t="shared" ref="L229:O233" si="190">H229</f>
        <v>0.5</v>
      </c>
      <c r="M229" s="230">
        <f t="shared" si="190"/>
        <v>0.5</v>
      </c>
      <c r="N229" s="230">
        <f t="shared" si="190"/>
        <v>0.5</v>
      </c>
      <c r="O229" s="230">
        <f>K229</f>
        <v>-1</v>
      </c>
      <c r="P229" s="230">
        <f t="shared" ref="P229:R231" si="191">L229</f>
        <v>0.5</v>
      </c>
      <c r="Q229" s="230">
        <f t="shared" si="191"/>
        <v>0.5</v>
      </c>
      <c r="R229" s="230">
        <f t="shared" si="191"/>
        <v>0.5</v>
      </c>
    </row>
    <row r="230" spans="1:18" outlineLevel="1">
      <c r="A230">
        <v>2</v>
      </c>
      <c r="C230" s="237">
        <v>-0.5</v>
      </c>
      <c r="D230" s="237">
        <v>1</v>
      </c>
      <c r="E230" s="237">
        <v>1</v>
      </c>
      <c r="F230" s="237">
        <v>1</v>
      </c>
      <c r="G230" s="230">
        <f t="shared" ref="G230:G233" si="192">C230</f>
        <v>-0.5</v>
      </c>
      <c r="H230" s="230">
        <f t="shared" si="189"/>
        <v>1</v>
      </c>
      <c r="I230" s="230">
        <f t="shared" si="189"/>
        <v>1</v>
      </c>
      <c r="J230" s="230">
        <f t="shared" si="189"/>
        <v>1</v>
      </c>
      <c r="K230" s="230">
        <f t="shared" si="189"/>
        <v>-0.5</v>
      </c>
      <c r="L230" s="230">
        <f t="shared" si="190"/>
        <v>1</v>
      </c>
      <c r="M230" s="230">
        <f t="shared" si="190"/>
        <v>1</v>
      </c>
      <c r="N230" s="230">
        <f t="shared" si="190"/>
        <v>1</v>
      </c>
      <c r="O230" s="230">
        <f t="shared" si="190"/>
        <v>-0.5</v>
      </c>
      <c r="P230" s="230">
        <f t="shared" si="191"/>
        <v>1</v>
      </c>
      <c r="Q230" s="230">
        <f t="shared" si="191"/>
        <v>1</v>
      </c>
      <c r="R230" s="230">
        <f t="shared" si="191"/>
        <v>1</v>
      </c>
    </row>
    <row r="231" spans="1:18" outlineLevel="1">
      <c r="A231">
        <v>3</v>
      </c>
      <c r="C231" s="237">
        <v>0</v>
      </c>
      <c r="D231" s="237">
        <v>1.5</v>
      </c>
      <c r="E231" s="237">
        <v>1.5</v>
      </c>
      <c r="F231" s="237">
        <v>1.5</v>
      </c>
      <c r="G231" s="230">
        <f t="shared" si="192"/>
        <v>0</v>
      </c>
      <c r="H231" s="230">
        <f t="shared" si="189"/>
        <v>1.5</v>
      </c>
      <c r="I231" s="230">
        <f t="shared" si="189"/>
        <v>1.5</v>
      </c>
      <c r="J231" s="230">
        <f t="shared" si="189"/>
        <v>1.5</v>
      </c>
      <c r="K231" s="230">
        <f t="shared" si="189"/>
        <v>0</v>
      </c>
      <c r="L231" s="230">
        <f t="shared" si="190"/>
        <v>1.5</v>
      </c>
      <c r="M231" s="230">
        <f t="shared" si="190"/>
        <v>1.5</v>
      </c>
      <c r="N231" s="230">
        <f t="shared" si="190"/>
        <v>1.5</v>
      </c>
      <c r="O231" s="230">
        <f t="shared" si="190"/>
        <v>0</v>
      </c>
      <c r="P231" s="230">
        <f t="shared" si="191"/>
        <v>1.5</v>
      </c>
      <c r="Q231" s="230">
        <f t="shared" si="191"/>
        <v>1.5</v>
      </c>
      <c r="R231" s="230">
        <f t="shared" si="191"/>
        <v>1.5</v>
      </c>
    </row>
    <row r="232" spans="1:18" outlineLevel="1">
      <c r="A232">
        <v>4</v>
      </c>
      <c r="C232" s="237">
        <v>0.5</v>
      </c>
      <c r="D232" s="230"/>
      <c r="E232" s="230"/>
      <c r="F232" s="230"/>
      <c r="G232" s="230">
        <f t="shared" si="192"/>
        <v>0.5</v>
      </c>
      <c r="H232" s="230"/>
      <c r="I232" s="230"/>
      <c r="J232" s="230"/>
      <c r="K232" s="230">
        <f t="shared" si="189"/>
        <v>0.5</v>
      </c>
      <c r="L232" s="230"/>
      <c r="M232" s="230"/>
      <c r="N232" s="230"/>
      <c r="O232" s="230">
        <f t="shared" si="190"/>
        <v>0.5</v>
      </c>
      <c r="P232" s="230"/>
      <c r="Q232" s="230"/>
      <c r="R232" s="230"/>
    </row>
    <row r="233" spans="1:18" outlineLevel="1">
      <c r="A233">
        <v>5</v>
      </c>
      <c r="C233" s="237">
        <v>1</v>
      </c>
      <c r="D233" s="230"/>
      <c r="E233" s="230"/>
      <c r="F233" s="230"/>
      <c r="G233" s="230">
        <f t="shared" si="192"/>
        <v>1</v>
      </c>
      <c r="H233" s="230"/>
      <c r="I233" s="230"/>
      <c r="J233" s="230"/>
      <c r="K233" s="230">
        <f t="shared" si="189"/>
        <v>1</v>
      </c>
      <c r="L233" s="230"/>
      <c r="M233" s="230"/>
      <c r="N233" s="230"/>
      <c r="O233" s="230">
        <f t="shared" si="190"/>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93">INDEX($F240:$N240,$237:$237+(d.Region-1)*3)</f>
        <v>0</v>
      </c>
      <c r="D240" s="320">
        <f t="shared" si="193"/>
        <v>0</v>
      </c>
      <c r="E240" s="320">
        <f t="shared" si="193"/>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93"/>
        <v>0.25</v>
      </c>
      <c r="D241" s="320">
        <f t="shared" si="193"/>
        <v>0.25</v>
      </c>
      <c r="E241" s="320">
        <f t="shared" si="193"/>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93"/>
        <v>0.5</v>
      </c>
      <c r="D242" s="320">
        <f t="shared" si="193"/>
        <v>0.5</v>
      </c>
      <c r="E242" s="320">
        <f t="shared" si="193"/>
        <v>0.5</v>
      </c>
      <c r="F242" s="321">
        <v>0.5</v>
      </c>
      <c r="G242" s="321">
        <v>0.5</v>
      </c>
      <c r="H242" s="321">
        <v>0.5</v>
      </c>
      <c r="I242" s="321">
        <v>0.5</v>
      </c>
      <c r="J242" s="321">
        <v>0.5</v>
      </c>
      <c r="K242" s="321">
        <v>0.5</v>
      </c>
      <c r="L242" s="321">
        <v>0.5</v>
      </c>
      <c r="M242" s="321">
        <v>0.5</v>
      </c>
      <c r="N242" s="321">
        <v>0.5</v>
      </c>
    </row>
  </sheetData>
  <conditionalFormatting sqref="Q104:U142">
    <cfRule type="cellIs" dxfId="92" priority="1" stopIfTrue="1" operator="equal">
      <formula>TRUE</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79" activePane="bottomLeft" state="frozen"/>
      <selection pane="bottomLeft" activeCell="A608" sqref="A608"/>
    </sheetView>
    <sheetView topLeftCell="A584" workbookViewId="1">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302</v>
      </c>
    </row>
    <row r="173" spans="1:2">
      <c r="A173" s="23">
        <v>44321</v>
      </c>
      <c r="B173" t="s">
        <v>303</v>
      </c>
    </row>
    <row r="174" spans="1:2">
      <c r="A174" s="23"/>
      <c r="B174" t="s">
        <v>304</v>
      </c>
    </row>
    <row r="175" spans="1:2">
      <c r="A175" s="23"/>
      <c r="B175" t="s">
        <v>305</v>
      </c>
    </row>
    <row r="176" spans="1:2">
      <c r="A176" s="23"/>
      <c r="B176" t="s">
        <v>306</v>
      </c>
    </row>
    <row r="177" spans="1:2">
      <c r="A177" s="23"/>
      <c r="B177" t="s">
        <v>307</v>
      </c>
    </row>
    <row r="178" spans="1:2">
      <c r="A178" s="23"/>
      <c r="B178" t="s">
        <v>308</v>
      </c>
    </row>
    <row r="179" spans="1:2">
      <c r="A179" s="23"/>
      <c r="B179" t="s">
        <v>311</v>
      </c>
    </row>
    <row r="180" spans="1:2">
      <c r="A180" s="23"/>
      <c r="B180" t="s">
        <v>312</v>
      </c>
    </row>
    <row r="181" spans="1:2">
      <c r="A181" s="23"/>
      <c r="B181" t="s">
        <v>314</v>
      </c>
    </row>
    <row r="182" spans="1:2">
      <c r="A182" s="23"/>
      <c r="B182" t="s">
        <v>315</v>
      </c>
    </row>
    <row r="183" spans="1:2">
      <c r="A183" s="23">
        <v>44322.355669791701</v>
      </c>
      <c r="B183" t="s">
        <v>317</v>
      </c>
    </row>
    <row r="184" spans="1:2">
      <c r="A184" s="23"/>
      <c r="B184" t="s">
        <v>319</v>
      </c>
    </row>
    <row r="185" spans="1:2">
      <c r="A185" s="23"/>
      <c r="B185" t="s">
        <v>320</v>
      </c>
    </row>
    <row r="186" spans="1:2">
      <c r="A186" s="23"/>
      <c r="B186" t="s">
        <v>321</v>
      </c>
    </row>
    <row r="187" spans="1:2">
      <c r="A187" s="23"/>
      <c r="B187" t="s">
        <v>322</v>
      </c>
    </row>
    <row r="188" spans="1:2">
      <c r="A188" s="23">
        <v>44323.920671874999</v>
      </c>
      <c r="B188" t="s">
        <v>324</v>
      </c>
    </row>
    <row r="189" spans="1:2">
      <c r="A189" s="23"/>
      <c r="B189" t="s">
        <v>325</v>
      </c>
    </row>
    <row r="190" spans="1:2">
      <c r="A190" s="23"/>
      <c r="B190" t="s">
        <v>326</v>
      </c>
    </row>
    <row r="191" spans="1:2">
      <c r="A191" s="23"/>
      <c r="B191" t="s">
        <v>327</v>
      </c>
    </row>
    <row r="192" spans="1:2">
      <c r="A192" s="23"/>
      <c r="B192" t="s">
        <v>328</v>
      </c>
    </row>
    <row r="193" spans="1:2">
      <c r="A193" s="23"/>
      <c r="B193" t="s">
        <v>329</v>
      </c>
    </row>
    <row r="194" spans="1:2">
      <c r="A194" s="23"/>
      <c r="B194" t="s">
        <v>330</v>
      </c>
    </row>
    <row r="195" spans="1:2">
      <c r="A195" s="23"/>
      <c r="B195" t="s">
        <v>331</v>
      </c>
    </row>
    <row r="196" spans="1:2">
      <c r="A196" s="23"/>
      <c r="B196" t="s">
        <v>332</v>
      </c>
    </row>
    <row r="197" spans="1:2">
      <c r="A197" s="23"/>
      <c r="B197" t="s">
        <v>333</v>
      </c>
    </row>
    <row r="198" spans="1:2">
      <c r="A198" s="23">
        <v>44325.499741435196</v>
      </c>
      <c r="B198" t="s">
        <v>334</v>
      </c>
    </row>
    <row r="199" spans="1:2">
      <c r="A199" s="23"/>
      <c r="B199" t="s">
        <v>335</v>
      </c>
    </row>
    <row r="200" spans="1:2">
      <c r="A200" s="23"/>
      <c r="B200" t="s">
        <v>336</v>
      </c>
    </row>
    <row r="201" spans="1:2">
      <c r="A201" s="23"/>
      <c r="B201" t="s">
        <v>337</v>
      </c>
    </row>
    <row r="202" spans="1:2">
      <c r="A202" s="23"/>
      <c r="B202" t="s">
        <v>338</v>
      </c>
    </row>
    <row r="203" spans="1:2">
      <c r="A203" s="23"/>
      <c r="B203" t="s">
        <v>339</v>
      </c>
    </row>
    <row r="204" spans="1:2">
      <c r="A204" s="23"/>
      <c r="B204" t="s">
        <v>340</v>
      </c>
    </row>
    <row r="205" spans="1:2">
      <c r="A205" s="23"/>
      <c r="B205" t="s">
        <v>341</v>
      </c>
    </row>
    <row r="206" spans="1:2">
      <c r="A206" s="23"/>
      <c r="B206" t="s">
        <v>342</v>
      </c>
    </row>
    <row r="207" spans="1:2">
      <c r="A207" s="23"/>
      <c r="B207" t="s">
        <v>343</v>
      </c>
    </row>
    <row r="208" spans="1:2">
      <c r="A208" s="23"/>
      <c r="B208" t="s">
        <v>344</v>
      </c>
    </row>
    <row r="209" spans="1:2">
      <c r="A209" s="23">
        <v>44326.575224768501</v>
      </c>
      <c r="B209" t="s">
        <v>345</v>
      </c>
    </row>
    <row r="210" spans="1:2">
      <c r="A210" s="23"/>
      <c r="B210" t="s">
        <v>346</v>
      </c>
    </row>
    <row r="211" spans="1:2">
      <c r="A211" s="23"/>
      <c r="B211" t="s">
        <v>347</v>
      </c>
    </row>
    <row r="212" spans="1:2">
      <c r="A212" s="23"/>
      <c r="B212" t="s">
        <v>348</v>
      </c>
    </row>
    <row r="213" spans="1:2">
      <c r="A213" s="23"/>
      <c r="B213" t="s">
        <v>351</v>
      </c>
    </row>
    <row r="214" spans="1:2">
      <c r="A214" s="23">
        <v>44328.702704976902</v>
      </c>
      <c r="B214" t="s">
        <v>352</v>
      </c>
    </row>
    <row r="215" spans="1:2">
      <c r="A215" s="23"/>
      <c r="B215" t="s">
        <v>353</v>
      </c>
    </row>
    <row r="216" spans="1:2">
      <c r="A216" s="23"/>
      <c r="B216" t="s">
        <v>354</v>
      </c>
    </row>
    <row r="217" spans="1:2">
      <c r="A217" s="23"/>
      <c r="B217" t="s">
        <v>356</v>
      </c>
    </row>
    <row r="218" spans="1:2">
      <c r="A218" s="23"/>
      <c r="B218" t="s">
        <v>357</v>
      </c>
    </row>
    <row r="219" spans="1:2">
      <c r="A219" s="23"/>
      <c r="B219" t="s">
        <v>355</v>
      </c>
    </row>
    <row r="220" spans="1:2">
      <c r="A220" s="23"/>
      <c r="B220" t="s">
        <v>359</v>
      </c>
    </row>
    <row r="221" spans="1:2">
      <c r="A221" s="23"/>
      <c r="B221" t="s">
        <v>358</v>
      </c>
    </row>
    <row r="222" spans="1:2">
      <c r="A222" s="23"/>
      <c r="B222" t="s">
        <v>360</v>
      </c>
    </row>
    <row r="223" spans="1:2">
      <c r="A223" s="23"/>
      <c r="B223" t="s">
        <v>361</v>
      </c>
    </row>
    <row r="224" spans="1:2">
      <c r="A224" s="23">
        <v>44333.425679861102</v>
      </c>
      <c r="B224" t="s">
        <v>362</v>
      </c>
    </row>
    <row r="225" spans="1:2">
      <c r="A225" s="23"/>
      <c r="B225" t="s">
        <v>363</v>
      </c>
    </row>
    <row r="226" spans="1:2">
      <c r="A226" s="23"/>
      <c r="B226" t="s">
        <v>367</v>
      </c>
    </row>
    <row r="227" spans="1:2">
      <c r="A227" s="23"/>
      <c r="B227" t="s">
        <v>368</v>
      </c>
    </row>
    <row r="228" spans="1:2">
      <c r="A228" s="23"/>
      <c r="B228" t="s">
        <v>369</v>
      </c>
    </row>
    <row r="229" spans="1:2">
      <c r="A229" s="23"/>
      <c r="B229" t="s">
        <v>370</v>
      </c>
    </row>
    <row r="230" spans="1:2">
      <c r="A230" s="23"/>
      <c r="B230" t="s">
        <v>372</v>
      </c>
    </row>
    <row r="231" spans="1:2">
      <c r="A231" s="23"/>
      <c r="B231" t="s">
        <v>373</v>
      </c>
    </row>
    <row r="232" spans="1:2">
      <c r="A232" s="23">
        <v>44336</v>
      </c>
      <c r="B232" t="s">
        <v>377</v>
      </c>
    </row>
    <row r="233" spans="1:2">
      <c r="A233" s="23"/>
      <c r="B233" t="s">
        <v>378</v>
      </c>
    </row>
    <row r="234" spans="1:2">
      <c r="A234" s="23"/>
      <c r="B234" t="s">
        <v>380</v>
      </c>
    </row>
    <row r="235" spans="1:2">
      <c r="A235" s="23"/>
      <c r="B235" t="s">
        <v>381</v>
      </c>
    </row>
    <row r="236" spans="1:2">
      <c r="A236" s="23"/>
      <c r="B236" t="s">
        <v>384</v>
      </c>
    </row>
    <row r="237" spans="1:2">
      <c r="A237" s="23"/>
      <c r="B237" t="s">
        <v>386</v>
      </c>
    </row>
    <row r="238" spans="1:2">
      <c r="A238" s="23"/>
      <c r="B238" t="s">
        <v>394</v>
      </c>
    </row>
    <row r="239" spans="1:2">
      <c r="A239" s="23"/>
      <c r="B239" t="s">
        <v>393</v>
      </c>
    </row>
    <row r="240" spans="1:2">
      <c r="A240" s="23"/>
      <c r="B240" t="s">
        <v>395</v>
      </c>
    </row>
    <row r="241" spans="1:2">
      <c r="A241" s="23"/>
      <c r="B241" t="s">
        <v>399</v>
      </c>
    </row>
    <row r="242" spans="1:2">
      <c r="A242" s="23"/>
      <c r="B242" t="s">
        <v>408</v>
      </c>
    </row>
    <row r="243" spans="1:2">
      <c r="A243" s="23"/>
      <c r="B243" t="s">
        <v>409</v>
      </c>
    </row>
    <row r="244" spans="1:2">
      <c r="A244" s="23"/>
      <c r="B244" t="s">
        <v>412</v>
      </c>
    </row>
    <row r="245" spans="1:2">
      <c r="A245" s="23">
        <v>44338.757544444401</v>
      </c>
      <c r="B245" t="s">
        <v>411</v>
      </c>
    </row>
    <row r="246" spans="1:2">
      <c r="A246" s="23"/>
      <c r="B246" t="s">
        <v>413</v>
      </c>
    </row>
    <row r="247" spans="1:2">
      <c r="A247" s="23">
        <v>44340.377351157404</v>
      </c>
      <c r="B247" t="s">
        <v>414</v>
      </c>
    </row>
    <row r="248" spans="1:2">
      <c r="A248" s="23"/>
      <c r="B248" t="s">
        <v>415</v>
      </c>
    </row>
    <row r="249" spans="1:2">
      <c r="A249" s="23"/>
      <c r="B249" t="s">
        <v>418</v>
      </c>
    </row>
    <row r="250" spans="1:2">
      <c r="A250" s="23"/>
      <c r="B250" t="s">
        <v>419</v>
      </c>
    </row>
    <row r="251" spans="1:2">
      <c r="A251" s="23"/>
      <c r="B251" t="s">
        <v>420</v>
      </c>
    </row>
    <row r="252" spans="1:2">
      <c r="A252" s="23"/>
      <c r="B252" t="s">
        <v>422</v>
      </c>
    </row>
    <row r="253" spans="1:2">
      <c r="A253" s="23"/>
      <c r="B253" t="s">
        <v>423</v>
      </c>
    </row>
    <row r="254" spans="1:2">
      <c r="B254" t="s">
        <v>424</v>
      </c>
    </row>
    <row r="255" spans="1:2">
      <c r="A255" s="23">
        <v>44341.368147569403</v>
      </c>
      <c r="B255" t="s">
        <v>428</v>
      </c>
    </row>
    <row r="256" spans="1:2">
      <c r="A256" s="23"/>
      <c r="B256" t="s">
        <v>430</v>
      </c>
    </row>
    <row r="257" spans="1:2">
      <c r="A257" s="23"/>
      <c r="B257" t="s">
        <v>433</v>
      </c>
    </row>
    <row r="258" spans="1:2">
      <c r="A258" s="23"/>
      <c r="B258" t="s">
        <v>436</v>
      </c>
    </row>
    <row r="259" spans="1:2">
      <c r="A259" s="23"/>
      <c r="B259" t="s">
        <v>437</v>
      </c>
    </row>
    <row r="260" spans="1:2">
      <c r="A260" s="23"/>
      <c r="B260" t="s">
        <v>438</v>
      </c>
    </row>
    <row r="261" spans="1:2">
      <c r="A261" s="23"/>
      <c r="B261" t="s">
        <v>439</v>
      </c>
    </row>
    <row r="262" spans="1:2">
      <c r="A262" s="23"/>
      <c r="B262" t="s">
        <v>440</v>
      </c>
    </row>
    <row r="263" spans="1:2">
      <c r="A263" s="23"/>
      <c r="B263" t="s">
        <v>442</v>
      </c>
    </row>
    <row r="264" spans="1:2">
      <c r="A264" s="23"/>
      <c r="B264" t="s">
        <v>453</v>
      </c>
    </row>
    <row r="265" spans="1:2">
      <c r="A265" s="23"/>
      <c r="B265" t="s">
        <v>454</v>
      </c>
    </row>
    <row r="266" spans="1:2">
      <c r="A266" s="23"/>
      <c r="B266" t="s">
        <v>455</v>
      </c>
    </row>
    <row r="267" spans="1:2">
      <c r="A267" s="23">
        <v>44343.596566666703</v>
      </c>
      <c r="B267" t="s">
        <v>456</v>
      </c>
    </row>
    <row r="268" spans="1:2">
      <c r="A268" s="23"/>
      <c r="B268" t="s">
        <v>457</v>
      </c>
    </row>
    <row r="269" spans="1:2">
      <c r="A269" s="23"/>
      <c r="B269" t="s">
        <v>458</v>
      </c>
    </row>
    <row r="270" spans="1:2">
      <c r="A270" s="23"/>
      <c r="B270" t="s">
        <v>509</v>
      </c>
    </row>
    <row r="271" spans="1:2">
      <c r="A271" s="23"/>
      <c r="B271" t="s">
        <v>510</v>
      </c>
    </row>
    <row r="272" spans="1:2">
      <c r="A272" s="23"/>
      <c r="B272" t="s">
        <v>511</v>
      </c>
    </row>
    <row r="273" spans="1:2">
      <c r="A273" s="23"/>
      <c r="B273" t="s">
        <v>512</v>
      </c>
    </row>
    <row r="274" spans="1:2">
      <c r="A274" s="23"/>
      <c r="B274" t="s">
        <v>513</v>
      </c>
    </row>
    <row r="275" spans="1:2">
      <c r="A275" s="23"/>
      <c r="B275" t="s">
        <v>515</v>
      </c>
    </row>
    <row r="276" spans="1:2">
      <c r="A276" s="23">
        <v>44352.575020601798</v>
      </c>
      <c r="B276" t="s">
        <v>517</v>
      </c>
    </row>
    <row r="277" spans="1:2">
      <c r="A277" s="23"/>
      <c r="B277" t="s">
        <v>516</v>
      </c>
    </row>
    <row r="278" spans="1:2">
      <c r="A278" s="23"/>
      <c r="B278" t="s">
        <v>518</v>
      </c>
    </row>
    <row r="279" spans="1:2">
      <c r="A279" s="23">
        <v>44353.419314120401</v>
      </c>
      <c r="B279" t="s">
        <v>519</v>
      </c>
    </row>
    <row r="280" spans="1:2">
      <c r="A280" s="23"/>
      <c r="B280" t="s">
        <v>525</v>
      </c>
    </row>
    <row r="281" spans="1:2">
      <c r="A281" s="23"/>
      <c r="B281" t="s">
        <v>520</v>
      </c>
    </row>
    <row r="282" spans="1:2">
      <c r="A282" s="23"/>
      <c r="B282" t="s">
        <v>521</v>
      </c>
    </row>
    <row r="283" spans="1:2">
      <c r="A283" s="23"/>
      <c r="B283" t="s">
        <v>522</v>
      </c>
    </row>
    <row r="284" spans="1:2">
      <c r="A284" s="23"/>
      <c r="B284" t="s">
        <v>524</v>
      </c>
    </row>
    <row r="285" spans="1:2">
      <c r="A285" s="23"/>
      <c r="B285" t="s">
        <v>526</v>
      </c>
    </row>
    <row r="286" spans="1:2">
      <c r="A286" s="23"/>
      <c r="B286" t="s">
        <v>527</v>
      </c>
    </row>
    <row r="287" spans="1:2">
      <c r="A287" s="23"/>
      <c r="B287" t="s">
        <v>528</v>
      </c>
    </row>
    <row r="288" spans="1:2">
      <c r="A288" s="23"/>
      <c r="B288" t="s">
        <v>529</v>
      </c>
    </row>
    <row r="289" spans="1:2">
      <c r="A289" s="23"/>
      <c r="B289" t="s">
        <v>530</v>
      </c>
    </row>
    <row r="290" spans="1:2">
      <c r="A290" s="23"/>
      <c r="B290" t="s">
        <v>531</v>
      </c>
    </row>
    <row r="291" spans="1:2">
      <c r="A291" s="23"/>
      <c r="B291" t="s">
        <v>532</v>
      </c>
    </row>
    <row r="292" spans="1:2">
      <c r="A292" s="23"/>
      <c r="B292" t="s">
        <v>533</v>
      </c>
    </row>
    <row r="293" spans="1:2">
      <c r="A293" s="23"/>
      <c r="B293" t="s">
        <v>534</v>
      </c>
    </row>
    <row r="294" spans="1:2">
      <c r="A294" s="23"/>
      <c r="B294" t="s">
        <v>536</v>
      </c>
    </row>
    <row r="295" spans="1:2">
      <c r="A295" s="23"/>
      <c r="B295" t="s">
        <v>535</v>
      </c>
    </row>
    <row r="296" spans="1:2">
      <c r="A296" s="23"/>
      <c r="B296" t="s">
        <v>538</v>
      </c>
    </row>
    <row r="297" spans="1:2">
      <c r="A297" s="23"/>
      <c r="B297" t="s">
        <v>539</v>
      </c>
    </row>
    <row r="298" spans="1:2">
      <c r="A298" s="23"/>
      <c r="B298" t="s">
        <v>543</v>
      </c>
    </row>
    <row r="299" spans="1:2">
      <c r="A299" s="23"/>
      <c r="B299" t="s">
        <v>544</v>
      </c>
    </row>
    <row r="300" spans="1:2">
      <c r="A300" s="23">
        <v>44356.777344212998</v>
      </c>
      <c r="B300" t="s">
        <v>545</v>
      </c>
    </row>
    <row r="301" spans="1:2">
      <c r="A301" s="23"/>
      <c r="B301" t="s">
        <v>546</v>
      </c>
    </row>
    <row r="302" spans="1:2">
      <c r="A302" s="23"/>
      <c r="B302" t="s">
        <v>547</v>
      </c>
    </row>
    <row r="303" spans="1:2">
      <c r="A303" s="23"/>
      <c r="B303" t="s">
        <v>548</v>
      </c>
    </row>
    <row r="304" spans="1:2" ht="30">
      <c r="A304" s="23"/>
      <c r="B304" s="6" t="s">
        <v>549</v>
      </c>
    </row>
    <row r="305" spans="1:2">
      <c r="A305" s="23"/>
      <c r="B305" t="s">
        <v>550</v>
      </c>
    </row>
    <row r="306" spans="1:2">
      <c r="A306" s="23"/>
      <c r="B306" t="s">
        <v>551</v>
      </c>
    </row>
    <row r="307" spans="1:2">
      <c r="A307" s="23"/>
      <c r="B307" t="s">
        <v>552</v>
      </c>
    </row>
    <row r="308" spans="1:2">
      <c r="A308" s="23"/>
      <c r="B308" t="s">
        <v>553</v>
      </c>
    </row>
    <row r="309" spans="1:2">
      <c r="A309" s="23"/>
      <c r="B309" t="s">
        <v>564</v>
      </c>
    </row>
    <row r="310" spans="1:2">
      <c r="A310" s="23">
        <v>44357.347470833301</v>
      </c>
      <c r="B310" t="s">
        <v>565</v>
      </c>
    </row>
    <row r="311" spans="1:2">
      <c r="A311" s="23"/>
      <c r="B311" t="s">
        <v>568</v>
      </c>
    </row>
    <row r="312" spans="1:2">
      <c r="A312" s="23"/>
      <c r="B312" t="s">
        <v>569</v>
      </c>
    </row>
    <row r="313" spans="1:2">
      <c r="A313" s="23"/>
      <c r="B313" t="s">
        <v>571</v>
      </c>
    </row>
    <row r="314" spans="1:2">
      <c r="A314" s="23"/>
      <c r="B314" t="s">
        <v>572</v>
      </c>
    </row>
    <row r="315" spans="1:2">
      <c r="A315" s="23"/>
      <c r="B315" t="s">
        <v>573</v>
      </c>
    </row>
    <row r="316" spans="1:2">
      <c r="A316" s="23"/>
      <c r="B316" t="s">
        <v>574</v>
      </c>
    </row>
    <row r="317" spans="1:2">
      <c r="A317" s="23"/>
      <c r="B317" t="s">
        <v>575</v>
      </c>
    </row>
    <row r="318" spans="1:2">
      <c r="A318" s="23"/>
      <c r="B318" t="s">
        <v>576</v>
      </c>
    </row>
    <row r="319" spans="1:2">
      <c r="A319" s="23"/>
      <c r="B319" t="s">
        <v>577</v>
      </c>
    </row>
    <row r="320" spans="1:2">
      <c r="A320" s="23"/>
      <c r="B320" t="s">
        <v>578</v>
      </c>
    </row>
    <row r="321" spans="1:2">
      <c r="A321" s="23"/>
      <c r="B321" t="s">
        <v>579</v>
      </c>
    </row>
    <row r="322" spans="1:2">
      <c r="A322" s="23"/>
      <c r="B322" t="s">
        <v>580</v>
      </c>
    </row>
    <row r="323" spans="1:2">
      <c r="A323" s="23">
        <v>44359.798668518502</v>
      </c>
      <c r="B323" t="s">
        <v>581</v>
      </c>
    </row>
    <row r="324" spans="1:2">
      <c r="A324" s="23"/>
      <c r="B324" t="s">
        <v>582</v>
      </c>
    </row>
    <row r="325" spans="1:2">
      <c r="A325" s="23">
        <v>44360.301544444403</v>
      </c>
      <c r="B325" t="s">
        <v>583</v>
      </c>
    </row>
    <row r="326" spans="1:2">
      <c r="A326" s="23"/>
      <c r="B326" t="s">
        <v>584</v>
      </c>
    </row>
    <row r="327" spans="1:2">
      <c r="A327" s="23"/>
      <c r="B327" t="s">
        <v>585</v>
      </c>
    </row>
    <row r="328" spans="1:2">
      <c r="A328" s="23"/>
      <c r="B328" t="s">
        <v>586</v>
      </c>
    </row>
    <row r="329" spans="1:2">
      <c r="A329" s="23"/>
      <c r="B329" t="s">
        <v>587</v>
      </c>
    </row>
    <row r="330" spans="1:2">
      <c r="A330" s="23"/>
      <c r="B330" t="s">
        <v>588</v>
      </c>
    </row>
    <row r="331" spans="1:2">
      <c r="A331" s="23"/>
      <c r="B331" t="s">
        <v>589</v>
      </c>
    </row>
    <row r="332" spans="1:2" ht="30">
      <c r="A332" s="23"/>
      <c r="B332" s="6" t="s">
        <v>594</v>
      </c>
    </row>
    <row r="333" spans="1:2">
      <c r="A333" s="23"/>
      <c r="B333" t="s">
        <v>590</v>
      </c>
    </row>
    <row r="334" spans="1:2">
      <c r="A334" s="23"/>
      <c r="B334" t="s">
        <v>591</v>
      </c>
    </row>
    <row r="335" spans="1:2">
      <c r="A335" s="23"/>
      <c r="B335" t="s">
        <v>592</v>
      </c>
    </row>
    <row r="336" spans="1:2">
      <c r="A336" s="23"/>
      <c r="B336" t="s">
        <v>598</v>
      </c>
    </row>
    <row r="337" spans="1:2">
      <c r="A337" s="23">
        <v>44360.751121412002</v>
      </c>
      <c r="B337" t="s">
        <v>593</v>
      </c>
    </row>
    <row r="338" spans="1:2">
      <c r="A338" s="23"/>
      <c r="B338" t="s">
        <v>595</v>
      </c>
    </row>
    <row r="339" spans="1:2">
      <c r="A339" s="23"/>
      <c r="B339" t="s">
        <v>596</v>
      </c>
    </row>
    <row r="340" spans="1:2">
      <c r="A340" s="23"/>
      <c r="B340" t="s">
        <v>597</v>
      </c>
    </row>
    <row r="341" spans="1:2">
      <c r="A341" s="23"/>
      <c r="B341" t="s">
        <v>604</v>
      </c>
    </row>
    <row r="342" spans="1:2" ht="30">
      <c r="A342" s="23"/>
      <c r="B342" s="6" t="s">
        <v>599</v>
      </c>
    </row>
    <row r="343" spans="1:2" ht="30">
      <c r="A343" s="23"/>
      <c r="B343" s="6" t="s">
        <v>606</v>
      </c>
    </row>
    <row r="344" spans="1:2">
      <c r="A344" s="23"/>
      <c r="B344" t="s">
        <v>601</v>
      </c>
    </row>
    <row r="345" spans="1:2" ht="30">
      <c r="A345" s="23"/>
      <c r="B345" s="6" t="s">
        <v>603</v>
      </c>
    </row>
    <row r="346" spans="1:2">
      <c r="A346" s="23"/>
      <c r="B346" t="s">
        <v>605</v>
      </c>
    </row>
    <row r="347" spans="1:2">
      <c r="A347" s="23"/>
      <c r="B347" t="s">
        <v>607</v>
      </c>
    </row>
    <row r="348" spans="1:2">
      <c r="A348" s="23"/>
      <c r="B348" t="s">
        <v>609</v>
      </c>
    </row>
    <row r="349" spans="1:2" ht="30">
      <c r="A349" s="23"/>
      <c r="B349" s="6" t="s">
        <v>610</v>
      </c>
    </row>
    <row r="350" spans="1:2">
      <c r="A350" s="23"/>
      <c r="B350" t="s">
        <v>611</v>
      </c>
    </row>
    <row r="351" spans="1:2">
      <c r="A351" s="23"/>
      <c r="B351" t="s">
        <v>612</v>
      </c>
    </row>
    <row r="352" spans="1:2">
      <c r="A352" s="23"/>
      <c r="B352" t="s">
        <v>613</v>
      </c>
    </row>
    <row r="353" spans="1:2">
      <c r="A353" s="23">
        <v>44362.670448611098</v>
      </c>
      <c r="B353" t="s">
        <v>614</v>
      </c>
    </row>
    <row r="354" spans="1:2">
      <c r="A354" s="23"/>
      <c r="B354" t="s">
        <v>615</v>
      </c>
    </row>
    <row r="355" spans="1:2">
      <c r="A355" s="23"/>
      <c r="B355" t="s">
        <v>616</v>
      </c>
    </row>
    <row r="356" spans="1:2">
      <c r="A356" s="23"/>
      <c r="B356" t="s">
        <v>618</v>
      </c>
    </row>
    <row r="357" spans="1:2">
      <c r="A357" s="23"/>
      <c r="B357" t="s">
        <v>619</v>
      </c>
    </row>
    <row r="358" spans="1:2">
      <c r="A358" s="23"/>
      <c r="B358" t="s">
        <v>621</v>
      </c>
    </row>
    <row r="359" spans="1:2">
      <c r="A359" s="23"/>
      <c r="B359" t="s">
        <v>622</v>
      </c>
    </row>
    <row r="360" spans="1:2">
      <c r="A360" s="23"/>
      <c r="B360" t="s">
        <v>624</v>
      </c>
    </row>
    <row r="361" spans="1:2">
      <c r="A361" s="23"/>
      <c r="B361" t="s">
        <v>625</v>
      </c>
    </row>
    <row r="362" spans="1:2">
      <c r="A362" s="23"/>
      <c r="B362" s="41" t="s">
        <v>634</v>
      </c>
    </row>
    <row r="363" spans="1:2">
      <c r="A363" s="23"/>
      <c r="B363" t="s">
        <v>626</v>
      </c>
    </row>
    <row r="364" spans="1:2">
      <c r="A364" s="23"/>
      <c r="B364" t="s">
        <v>627</v>
      </c>
    </row>
    <row r="365" spans="1:2">
      <c r="A365" s="23"/>
      <c r="B365" t="s">
        <v>628</v>
      </c>
    </row>
    <row r="366" spans="1:2">
      <c r="A366" s="23"/>
      <c r="B366" t="s">
        <v>629</v>
      </c>
    </row>
    <row r="367" spans="1:2">
      <c r="A367" s="23">
        <v>44363.678779398098</v>
      </c>
      <c r="B367" t="s">
        <v>630</v>
      </c>
    </row>
    <row r="368" spans="1:2">
      <c r="A368" s="23"/>
      <c r="B368" t="s">
        <v>631</v>
      </c>
    </row>
    <row r="369" spans="1:2">
      <c r="A369" s="23"/>
      <c r="B369" t="s">
        <v>632</v>
      </c>
    </row>
    <row r="370" spans="1:2">
      <c r="A370" s="23">
        <v>44364.255856481483</v>
      </c>
      <c r="B370" t="s">
        <v>633</v>
      </c>
    </row>
    <row r="371" spans="1:2">
      <c r="A371" s="23"/>
      <c r="B371" t="s">
        <v>635</v>
      </c>
    </row>
    <row r="372" spans="1:2">
      <c r="A372" s="23"/>
      <c r="B372" t="s">
        <v>636</v>
      </c>
    </row>
    <row r="373" spans="1:2">
      <c r="A373" s="23"/>
      <c r="B373" t="s">
        <v>637</v>
      </c>
    </row>
    <row r="374" spans="1:2">
      <c r="A374" s="23"/>
      <c r="B374" t="s">
        <v>638</v>
      </c>
    </row>
    <row r="375" spans="1:2">
      <c r="A375" s="23"/>
      <c r="B375" t="s">
        <v>639</v>
      </c>
    </row>
    <row r="376" spans="1:2">
      <c r="A376" s="23"/>
      <c r="B376" t="s">
        <v>640</v>
      </c>
    </row>
    <row r="377" spans="1:2">
      <c r="A377" s="23"/>
      <c r="B377" t="s">
        <v>641</v>
      </c>
    </row>
    <row r="378" spans="1:2">
      <c r="A378" s="23"/>
      <c r="B378" t="s">
        <v>644</v>
      </c>
    </row>
    <row r="379" spans="1:2">
      <c r="A379" s="23">
        <v>44364.571406713003</v>
      </c>
      <c r="B379" t="s">
        <v>642</v>
      </c>
    </row>
    <row r="380" spans="1:2">
      <c r="A380" s="23"/>
      <c r="B380" t="s">
        <v>645</v>
      </c>
    </row>
    <row r="381" spans="1:2">
      <c r="A381" s="23"/>
      <c r="B381" t="s">
        <v>646</v>
      </c>
    </row>
    <row r="382" spans="1:2">
      <c r="A382" s="23"/>
      <c r="B382" t="s">
        <v>648</v>
      </c>
    </row>
    <row r="383" spans="1:2">
      <c r="A383" s="23"/>
      <c r="B383" t="s">
        <v>649</v>
      </c>
    </row>
    <row r="384" spans="1:2">
      <c r="A384" s="23">
        <v>44365.652302546303</v>
      </c>
      <c r="B384" t="s">
        <v>651</v>
      </c>
    </row>
    <row r="385" spans="1:2">
      <c r="A385" s="23"/>
      <c r="B385" t="s">
        <v>654</v>
      </c>
    </row>
    <row r="386" spans="1:2">
      <c r="A386" s="23"/>
      <c r="B386" t="s">
        <v>655</v>
      </c>
    </row>
    <row r="387" spans="1:2">
      <c r="A387" s="23"/>
      <c r="B387" t="s">
        <v>656</v>
      </c>
    </row>
    <row r="388" spans="1:2">
      <c r="A388" s="23"/>
      <c r="B388" t="s">
        <v>657</v>
      </c>
    </row>
    <row r="389" spans="1:2">
      <c r="A389" s="23"/>
      <c r="B389" t="s">
        <v>658</v>
      </c>
    </row>
    <row r="390" spans="1:2" ht="30">
      <c r="A390" s="23">
        <v>44366.343164699101</v>
      </c>
      <c r="B390" s="6" t="s">
        <v>659</v>
      </c>
    </row>
    <row r="391" spans="1:2">
      <c r="A391" s="23"/>
      <c r="B391" t="s">
        <v>660</v>
      </c>
    </row>
    <row r="392" spans="1:2">
      <c r="A392" s="23"/>
      <c r="B392" t="s">
        <v>661</v>
      </c>
    </row>
    <row r="393" spans="1:2">
      <c r="A393" s="23"/>
      <c r="B393" t="s">
        <v>662</v>
      </c>
    </row>
    <row r="394" spans="1:2">
      <c r="A394" s="23"/>
      <c r="B394" t="s">
        <v>668</v>
      </c>
    </row>
    <row r="395" spans="1:2" ht="30">
      <c r="A395" s="23"/>
      <c r="B395" s="6" t="s">
        <v>669</v>
      </c>
    </row>
    <row r="396" spans="1:2">
      <c r="A396" s="23"/>
      <c r="B396" t="s">
        <v>670</v>
      </c>
    </row>
    <row r="397" spans="1:2">
      <c r="A397" s="23"/>
      <c r="B397" t="s">
        <v>671</v>
      </c>
    </row>
    <row r="398" spans="1:2">
      <c r="A398" s="23"/>
      <c r="B398" t="s">
        <v>672</v>
      </c>
    </row>
    <row r="399" spans="1:2">
      <c r="A399" s="23"/>
      <c r="B399" t="s">
        <v>673</v>
      </c>
    </row>
    <row r="400" spans="1:2">
      <c r="A400" s="23"/>
      <c r="B400" t="s">
        <v>674</v>
      </c>
    </row>
    <row r="401" spans="1:2">
      <c r="A401" s="23"/>
      <c r="B401" t="s">
        <v>678</v>
      </c>
    </row>
    <row r="402" spans="1:2">
      <c r="A402" s="23"/>
      <c r="B402" t="s">
        <v>679</v>
      </c>
    </row>
    <row r="403" spans="1:2">
      <c r="A403" s="76">
        <v>44368.569395023202</v>
      </c>
      <c r="B403" s="6" t="s">
        <v>676</v>
      </c>
    </row>
    <row r="404" spans="1:2">
      <c r="A404" s="76"/>
      <c r="B404" s="6" t="s">
        <v>677</v>
      </c>
    </row>
    <row r="405" spans="1:2" ht="30">
      <c r="A405" s="76">
        <v>44370.624910532402</v>
      </c>
      <c r="B405" s="6" t="s">
        <v>680</v>
      </c>
    </row>
    <row r="406" spans="1:2">
      <c r="A406" s="76"/>
      <c r="B406" s="6" t="s">
        <v>683</v>
      </c>
    </row>
    <row r="407" spans="1:2">
      <c r="A407" s="76"/>
      <c r="B407" s="6" t="s">
        <v>684</v>
      </c>
    </row>
    <row r="408" spans="1:2">
      <c r="A408" s="76">
        <v>44377.714576967599</v>
      </c>
      <c r="B408" s="6" t="s">
        <v>685</v>
      </c>
    </row>
    <row r="409" spans="1:2">
      <c r="A409" s="76"/>
      <c r="B409" s="6" t="s">
        <v>686</v>
      </c>
    </row>
    <row r="410" spans="1:2">
      <c r="A410" s="76"/>
      <c r="B410" s="6" t="s">
        <v>688</v>
      </c>
    </row>
    <row r="411" spans="1:2">
      <c r="A411" s="76"/>
      <c r="B411" s="6" t="s">
        <v>689</v>
      </c>
    </row>
    <row r="412" spans="1:2">
      <c r="A412" s="76">
        <v>44378.460482060204</v>
      </c>
      <c r="B412" s="6" t="s">
        <v>697</v>
      </c>
    </row>
    <row r="413" spans="1:2">
      <c r="A413" s="76"/>
      <c r="B413" s="6" t="s">
        <v>698</v>
      </c>
    </row>
    <row r="414" spans="1:2">
      <c r="A414" s="76"/>
      <c r="B414" s="6" t="s">
        <v>699</v>
      </c>
    </row>
    <row r="415" spans="1:2">
      <c r="A415" s="76"/>
      <c r="B415" s="6" t="s">
        <v>703</v>
      </c>
    </row>
    <row r="416" spans="1:2">
      <c r="A416" s="76"/>
      <c r="B416" s="6" t="s">
        <v>704</v>
      </c>
    </row>
    <row r="417" spans="1:2">
      <c r="A417" s="76"/>
      <c r="B417" s="6" t="s">
        <v>713</v>
      </c>
    </row>
    <row r="418" spans="1:2">
      <c r="A418" s="76"/>
      <c r="B418" s="6" t="s">
        <v>714</v>
      </c>
    </row>
    <row r="419" spans="1:2">
      <c r="A419" s="76">
        <v>44379.903977661997</v>
      </c>
      <c r="B419" s="6" t="s">
        <v>715</v>
      </c>
    </row>
    <row r="420" spans="1:2">
      <c r="A420" s="76"/>
      <c r="B420" s="6" t="s">
        <v>716</v>
      </c>
    </row>
    <row r="421" spans="1:2">
      <c r="A421" s="76"/>
      <c r="B421" s="6" t="s">
        <v>717</v>
      </c>
    </row>
    <row r="422" spans="1:2">
      <c r="A422" s="76"/>
      <c r="B422" s="6" t="s">
        <v>718</v>
      </c>
    </row>
    <row r="423" spans="1:2">
      <c r="A423" s="76"/>
      <c r="B423" s="6" t="s">
        <v>719</v>
      </c>
    </row>
    <row r="424" spans="1:2">
      <c r="A424" s="76"/>
      <c r="B424" s="6" t="s">
        <v>721</v>
      </c>
    </row>
    <row r="425" spans="1:2">
      <c r="A425" s="76"/>
      <c r="B425" s="6" t="s">
        <v>720</v>
      </c>
    </row>
    <row r="426" spans="1:2">
      <c r="A426" s="76">
        <v>44381.743217592499</v>
      </c>
      <c r="B426" s="6" t="s">
        <v>725</v>
      </c>
    </row>
    <row r="427" spans="1:2">
      <c r="A427" s="76"/>
      <c r="B427" s="6" t="s">
        <v>722</v>
      </c>
    </row>
    <row r="428" spans="1:2">
      <c r="A428" s="76"/>
      <c r="B428" s="6" t="s">
        <v>723</v>
      </c>
    </row>
    <row r="429" spans="1:2">
      <c r="A429" s="76">
        <v>44382.434702199098</v>
      </c>
      <c r="B429" s="6" t="s">
        <v>724</v>
      </c>
    </row>
    <row r="430" spans="1:2">
      <c r="A430" s="76"/>
      <c r="B430" s="6" t="s">
        <v>726</v>
      </c>
    </row>
    <row r="431" spans="1:2">
      <c r="A431" s="76"/>
      <c r="B431" s="6" t="s">
        <v>727</v>
      </c>
    </row>
    <row r="432" spans="1:2">
      <c r="A432" s="76"/>
      <c r="B432" s="6" t="s">
        <v>728</v>
      </c>
    </row>
    <row r="433" spans="1:2">
      <c r="A433" s="76"/>
      <c r="B433" s="6" t="s">
        <v>729</v>
      </c>
    </row>
    <row r="434" spans="1:2">
      <c r="A434" s="76">
        <v>44389.828451736103</v>
      </c>
      <c r="B434" s="6" t="s">
        <v>730</v>
      </c>
    </row>
    <row r="435" spans="1:2">
      <c r="A435" s="76"/>
      <c r="B435" s="6" t="s">
        <v>732</v>
      </c>
    </row>
    <row r="436" spans="1:2" ht="30">
      <c r="A436" s="76">
        <v>44390.399459953704</v>
      </c>
      <c r="B436" s="6" t="s">
        <v>737</v>
      </c>
    </row>
    <row r="437" spans="1:2">
      <c r="A437" s="76"/>
      <c r="B437" s="6" t="s">
        <v>733</v>
      </c>
    </row>
    <row r="438" spans="1:2">
      <c r="A438" s="76"/>
      <c r="B438" s="6" t="s">
        <v>734</v>
      </c>
    </row>
    <row r="439" spans="1:2">
      <c r="A439" s="76"/>
      <c r="B439" s="6" t="s">
        <v>736</v>
      </c>
    </row>
    <row r="440" spans="1:2">
      <c r="A440" s="76"/>
      <c r="B440" s="6" t="s">
        <v>735</v>
      </c>
    </row>
    <row r="441" spans="1:2">
      <c r="A441" s="76">
        <v>44391.441843865701</v>
      </c>
      <c r="B441" s="6" t="s">
        <v>738</v>
      </c>
    </row>
    <row r="442" spans="1:2">
      <c r="A442" s="76"/>
      <c r="B442" s="6" t="s">
        <v>741</v>
      </c>
    </row>
    <row r="443" spans="1:2">
      <c r="A443" s="76"/>
      <c r="B443" s="6" t="s">
        <v>753</v>
      </c>
    </row>
    <row r="444" spans="1:2">
      <c r="A444" s="76">
        <v>44392.6351945602</v>
      </c>
      <c r="B444" s="6" t="s">
        <v>754</v>
      </c>
    </row>
    <row r="445" spans="1:2">
      <c r="A445" s="76"/>
      <c r="B445" s="6" t="s">
        <v>755</v>
      </c>
    </row>
    <row r="446" spans="1:2">
      <c r="A446" s="76"/>
      <c r="B446" s="6" t="s">
        <v>756</v>
      </c>
    </row>
    <row r="447" spans="1:2">
      <c r="A447" s="76"/>
      <c r="B447" s="6" t="s">
        <v>757</v>
      </c>
    </row>
    <row r="448" spans="1:2">
      <c r="A448" s="76"/>
      <c r="B448" s="6" t="s">
        <v>758</v>
      </c>
    </row>
    <row r="449" spans="1:2">
      <c r="A449" s="76"/>
      <c r="B449" s="6" t="s">
        <v>759</v>
      </c>
    </row>
    <row r="450" spans="1:2">
      <c r="A450" s="76">
        <v>44393.596008449102</v>
      </c>
      <c r="B450" s="6" t="s">
        <v>762</v>
      </c>
    </row>
    <row r="451" spans="1:2" ht="30">
      <c r="A451" s="76"/>
      <c r="B451" s="6" t="s">
        <v>763</v>
      </c>
    </row>
    <row r="452" spans="1:2">
      <c r="A452" s="76"/>
      <c r="B452" s="6" t="s">
        <v>764</v>
      </c>
    </row>
    <row r="453" spans="1:2">
      <c r="A453" s="76">
        <v>44394.344260300903</v>
      </c>
      <c r="B453" s="6" t="s">
        <v>765</v>
      </c>
    </row>
    <row r="454" spans="1:2">
      <c r="A454" s="76"/>
      <c r="B454" s="6" t="s">
        <v>766</v>
      </c>
    </row>
    <row r="455" spans="1:2">
      <c r="A455" s="76"/>
      <c r="B455" s="6" t="s">
        <v>767</v>
      </c>
    </row>
    <row r="456" spans="1:2">
      <c r="A456" s="76"/>
      <c r="B456" s="6" t="s">
        <v>768</v>
      </c>
    </row>
    <row r="457" spans="1:2">
      <c r="A457" s="76"/>
      <c r="B457" s="6" t="s">
        <v>769</v>
      </c>
    </row>
    <row r="458" spans="1:2">
      <c r="A458" s="76"/>
      <c r="B458" s="6" t="s">
        <v>770</v>
      </c>
    </row>
    <row r="459" spans="1:2">
      <c r="A459" s="76">
        <v>44396.432169791697</v>
      </c>
      <c r="B459" s="6" t="s">
        <v>771</v>
      </c>
    </row>
    <row r="460" spans="1:2">
      <c r="A460" s="76"/>
      <c r="B460" s="6" t="s">
        <v>772</v>
      </c>
    </row>
    <row r="461" spans="1:2">
      <c r="A461" s="76"/>
      <c r="B461" s="6" t="s">
        <v>773</v>
      </c>
    </row>
    <row r="462" spans="1:2">
      <c r="A462" s="76"/>
      <c r="B462" s="6" t="s">
        <v>774</v>
      </c>
    </row>
    <row r="463" spans="1:2">
      <c r="A463" s="76"/>
      <c r="B463" s="6" t="s">
        <v>777</v>
      </c>
    </row>
    <row r="464" spans="1:2">
      <c r="A464" s="76"/>
      <c r="B464" s="6" t="s">
        <v>778</v>
      </c>
    </row>
    <row r="465" spans="1:2">
      <c r="A465" s="76"/>
      <c r="B465" s="6" t="s">
        <v>779</v>
      </c>
    </row>
    <row r="466" spans="1:2">
      <c r="A466" s="76"/>
      <c r="B466" s="6" t="s">
        <v>780</v>
      </c>
    </row>
    <row r="467" spans="1:2">
      <c r="A467" s="76">
        <v>44397.760985416702</v>
      </c>
      <c r="B467" s="6" t="s">
        <v>781</v>
      </c>
    </row>
    <row r="468" spans="1:2">
      <c r="A468" s="76"/>
      <c r="B468" s="6" t="s">
        <v>782</v>
      </c>
    </row>
    <row r="469" spans="1:2">
      <c r="A469" s="76"/>
      <c r="B469" s="6" t="s">
        <v>784</v>
      </c>
    </row>
    <row r="470" spans="1:2">
      <c r="A470" s="76"/>
      <c r="B470" s="6" t="s">
        <v>785</v>
      </c>
    </row>
    <row r="471" spans="1:2">
      <c r="A471" s="76"/>
      <c r="B471" s="6" t="s">
        <v>787</v>
      </c>
    </row>
    <row r="472" spans="1:2">
      <c r="A472" s="76"/>
      <c r="B472" s="6" t="s">
        <v>786</v>
      </c>
    </row>
    <row r="473" spans="1:2">
      <c r="A473" s="76"/>
      <c r="B473" s="6" t="s">
        <v>788</v>
      </c>
    </row>
    <row r="474" spans="1:2">
      <c r="A474" s="76"/>
      <c r="B474" s="6" t="s">
        <v>789</v>
      </c>
    </row>
    <row r="475" spans="1:2">
      <c r="A475" s="76"/>
      <c r="B475" s="6" t="s">
        <v>790</v>
      </c>
    </row>
    <row r="476" spans="1:2">
      <c r="A476" s="76"/>
      <c r="B476" s="6" t="s">
        <v>791</v>
      </c>
    </row>
    <row r="477" spans="1:2">
      <c r="A477" s="76"/>
      <c r="B477" s="6" t="s">
        <v>792</v>
      </c>
    </row>
    <row r="478" spans="1:2">
      <c r="A478" s="76"/>
      <c r="B478" s="6" t="s">
        <v>793</v>
      </c>
    </row>
    <row r="479" spans="1:2">
      <c r="A479" s="76"/>
      <c r="B479" s="6" t="s">
        <v>794</v>
      </c>
    </row>
    <row r="480" spans="1:2" ht="30">
      <c r="A480" s="76"/>
      <c r="B480" s="6" t="s">
        <v>795</v>
      </c>
    </row>
    <row r="481" spans="1:2">
      <c r="A481" s="76"/>
      <c r="B481" s="6" t="s">
        <v>796</v>
      </c>
    </row>
    <row r="482" spans="1:2">
      <c r="A482" s="76"/>
      <c r="B482" s="6" t="s">
        <v>797</v>
      </c>
    </row>
    <row r="483" spans="1:2">
      <c r="A483" s="76">
        <v>44400.683648495396</v>
      </c>
      <c r="B483" s="6" t="s">
        <v>798</v>
      </c>
    </row>
    <row r="484" spans="1:2">
      <c r="A484" s="76"/>
      <c r="B484" s="6" t="s">
        <v>799</v>
      </c>
    </row>
    <row r="485" spans="1:2">
      <c r="A485" s="76"/>
      <c r="B485" s="6" t="s">
        <v>800</v>
      </c>
    </row>
    <row r="486" spans="1:2">
      <c r="A486" s="76">
        <v>44402.489091782401</v>
      </c>
      <c r="B486" s="6" t="s">
        <v>802</v>
      </c>
    </row>
    <row r="487" spans="1:2">
      <c r="A487" s="76"/>
      <c r="B487" s="6" t="s">
        <v>804</v>
      </c>
    </row>
    <row r="488" spans="1:2">
      <c r="A488" s="76"/>
      <c r="B488" s="6" t="s">
        <v>806</v>
      </c>
    </row>
    <row r="489" spans="1:2">
      <c r="A489" s="76"/>
      <c r="B489" s="6" t="s">
        <v>807</v>
      </c>
    </row>
    <row r="490" spans="1:2">
      <c r="A490" s="76">
        <v>44403.537572337998</v>
      </c>
      <c r="B490" s="6" t="s">
        <v>808</v>
      </c>
    </row>
    <row r="491" spans="1:2">
      <c r="A491" s="76"/>
      <c r="B491" s="6" t="s">
        <v>809</v>
      </c>
    </row>
    <row r="492" spans="1:2">
      <c r="A492" s="76"/>
      <c r="B492" s="98" t="s">
        <v>812</v>
      </c>
    </row>
    <row r="493" spans="1:2">
      <c r="A493" s="76"/>
      <c r="B493" s="6" t="s">
        <v>810</v>
      </c>
    </row>
    <row r="494" spans="1:2">
      <c r="A494" s="76"/>
      <c r="B494" s="6" t="s">
        <v>811</v>
      </c>
    </row>
    <row r="495" spans="1:2">
      <c r="A495" s="76"/>
      <c r="B495" s="6" t="s">
        <v>813</v>
      </c>
    </row>
    <row r="496" spans="1:2">
      <c r="A496" s="76"/>
      <c r="B496" s="6" t="s">
        <v>815</v>
      </c>
    </row>
    <row r="497" spans="1:2">
      <c r="A497" s="76">
        <v>44406.638095601898</v>
      </c>
      <c r="B497" s="6" t="s">
        <v>816</v>
      </c>
    </row>
    <row r="498" spans="1:2">
      <c r="A498" s="76"/>
      <c r="B498" s="6" t="s">
        <v>817</v>
      </c>
    </row>
    <row r="499" spans="1:2">
      <c r="A499" s="76"/>
      <c r="B499" s="6" t="s">
        <v>818</v>
      </c>
    </row>
    <row r="500" spans="1:2">
      <c r="A500" s="76"/>
      <c r="B500" s="99" t="s">
        <v>819</v>
      </c>
    </row>
    <row r="501" spans="1:2">
      <c r="A501" s="76"/>
      <c r="B501" t="s">
        <v>820</v>
      </c>
    </row>
    <row r="502" spans="1:2">
      <c r="A502" s="76">
        <v>44408.754447337997</v>
      </c>
      <c r="B502" t="s">
        <v>821</v>
      </c>
    </row>
    <row r="503" spans="1:2">
      <c r="A503" s="76"/>
      <c r="B503" t="s">
        <v>822</v>
      </c>
    </row>
    <row r="504" spans="1:2">
      <c r="A504" s="76"/>
      <c r="B504" t="s">
        <v>823</v>
      </c>
    </row>
    <row r="505" spans="1:2">
      <c r="A505" s="76"/>
      <c r="B505" t="s">
        <v>824</v>
      </c>
    </row>
    <row r="506" spans="1:2">
      <c r="A506" s="76"/>
      <c r="B506" t="s">
        <v>825</v>
      </c>
    </row>
    <row r="507" spans="1:2">
      <c r="A507" s="76"/>
      <c r="B507" t="s">
        <v>826</v>
      </c>
    </row>
    <row r="508" spans="1:2">
      <c r="A508" s="76"/>
      <c r="B508" t="s">
        <v>827</v>
      </c>
    </row>
    <row r="509" spans="1:2">
      <c r="A509" s="76">
        <v>44411.598780671302</v>
      </c>
      <c r="B509" t="s">
        <v>828</v>
      </c>
    </row>
    <row r="510" spans="1:2">
      <c r="A510" s="76"/>
      <c r="B510" t="s">
        <v>829</v>
      </c>
    </row>
    <row r="511" spans="1:2">
      <c r="A511" s="76"/>
      <c r="B511" t="s">
        <v>830</v>
      </c>
    </row>
    <row r="512" spans="1:2">
      <c r="A512" s="76">
        <v>44412.306777199097</v>
      </c>
      <c r="B512" t="s">
        <v>832</v>
      </c>
    </row>
    <row r="513" spans="1:2">
      <c r="A513" s="76"/>
      <c r="B513" t="s">
        <v>833</v>
      </c>
    </row>
    <row r="514" spans="1:2">
      <c r="A514" s="76"/>
      <c r="B514" t="s">
        <v>834</v>
      </c>
    </row>
    <row r="515" spans="1:2">
      <c r="A515" s="76">
        <v>44414.485728240703</v>
      </c>
      <c r="B515" t="s">
        <v>835</v>
      </c>
    </row>
    <row r="516" spans="1:2">
      <c r="A516" s="76"/>
      <c r="B516" t="s">
        <v>846</v>
      </c>
    </row>
    <row r="517" spans="1:2">
      <c r="A517" s="76"/>
      <c r="B517" t="s">
        <v>836</v>
      </c>
    </row>
    <row r="518" spans="1:2">
      <c r="A518" s="76"/>
      <c r="B518" t="s">
        <v>837</v>
      </c>
    </row>
    <row r="519" spans="1:2">
      <c r="A519" s="76"/>
      <c r="B519" t="s">
        <v>839</v>
      </c>
    </row>
    <row r="520" spans="1:2">
      <c r="A520" s="76"/>
      <c r="B520" t="s">
        <v>840</v>
      </c>
    </row>
    <row r="521" spans="1:2">
      <c r="A521" s="76"/>
      <c r="B521" t="s">
        <v>841</v>
      </c>
    </row>
    <row r="522" spans="1:2">
      <c r="A522" s="76">
        <v>44415.399330208304</v>
      </c>
      <c r="B522" t="s">
        <v>847</v>
      </c>
    </row>
    <row r="523" spans="1:2">
      <c r="A523" s="76"/>
      <c r="B523" t="s">
        <v>848</v>
      </c>
    </row>
    <row r="524" spans="1:2">
      <c r="A524" s="76"/>
      <c r="B524" t="s">
        <v>849</v>
      </c>
    </row>
    <row r="525" spans="1:2">
      <c r="A525" s="76"/>
      <c r="B525" t="s">
        <v>850</v>
      </c>
    </row>
    <row r="526" spans="1:2">
      <c r="A526" s="76"/>
      <c r="B526" t="s">
        <v>851</v>
      </c>
    </row>
    <row r="527" spans="1:2">
      <c r="A527" s="76"/>
      <c r="B527" t="s">
        <v>852</v>
      </c>
    </row>
    <row r="528" spans="1:2">
      <c r="A528" s="76"/>
      <c r="B528" t="s">
        <v>853</v>
      </c>
    </row>
    <row r="529" spans="1:2">
      <c r="A529" s="76"/>
      <c r="B529" t="s">
        <v>855</v>
      </c>
    </row>
    <row r="530" spans="1:2">
      <c r="A530" s="76"/>
      <c r="B530" t="s">
        <v>856</v>
      </c>
    </row>
    <row r="531" spans="1:2">
      <c r="A531" s="76"/>
      <c r="B531" t="s">
        <v>857</v>
      </c>
    </row>
    <row r="532" spans="1:2">
      <c r="A532" s="76"/>
      <c r="B532" t="s">
        <v>858</v>
      </c>
    </row>
    <row r="533" spans="1:2">
      <c r="A533" s="76">
        <v>44417.196603588003</v>
      </c>
      <c r="B533" t="s">
        <v>859</v>
      </c>
    </row>
    <row r="534" spans="1:2">
      <c r="A534" s="76"/>
      <c r="B534" t="s">
        <v>860</v>
      </c>
    </row>
    <row r="535" spans="1:2">
      <c r="A535" s="76"/>
      <c r="B535" t="s">
        <v>861</v>
      </c>
    </row>
    <row r="536" spans="1:2">
      <c r="A536" s="76"/>
      <c r="B536" t="s">
        <v>862</v>
      </c>
    </row>
    <row r="537" spans="1:2">
      <c r="A537" s="76"/>
      <c r="B537" t="s">
        <v>863</v>
      </c>
    </row>
    <row r="538" spans="1:2">
      <c r="A538" s="76"/>
      <c r="B538" t="s">
        <v>871</v>
      </c>
    </row>
    <row r="539" spans="1:2">
      <c r="A539" s="76">
        <v>44578.832814120397</v>
      </c>
      <c r="B539" t="s">
        <v>883</v>
      </c>
    </row>
    <row r="540" spans="1:2">
      <c r="A540" s="76">
        <v>44585.5426770833</v>
      </c>
      <c r="B540" t="s">
        <v>967</v>
      </c>
    </row>
    <row r="541" spans="1:2">
      <c r="A541" s="76">
        <v>44586.280075000002</v>
      </c>
      <c r="B541" t="s">
        <v>971</v>
      </c>
    </row>
    <row r="542" spans="1:2">
      <c r="A542" s="76">
        <v>44586.656645023097</v>
      </c>
      <c r="B542" t="s">
        <v>976</v>
      </c>
    </row>
    <row r="543" spans="1:2">
      <c r="A543" s="76">
        <v>44587.275448726898</v>
      </c>
      <c r="B543" t="s">
        <v>994</v>
      </c>
    </row>
    <row r="544" spans="1:2">
      <c r="A544" s="76">
        <v>44587.795490625002</v>
      </c>
      <c r="B544" t="s">
        <v>996</v>
      </c>
    </row>
    <row r="545" spans="1:2">
      <c r="A545" s="76"/>
      <c r="B545" t="s">
        <v>999</v>
      </c>
    </row>
    <row r="546" spans="1:2">
      <c r="A546" s="76">
        <v>44588.788017708299</v>
      </c>
      <c r="B546" t="s">
        <v>1026</v>
      </c>
    </row>
    <row r="547" spans="1:2">
      <c r="A547" s="76"/>
      <c r="B547" t="s">
        <v>1042</v>
      </c>
    </row>
    <row r="548" spans="1:2">
      <c r="A548" s="76"/>
      <c r="B548" t="s">
        <v>1041</v>
      </c>
    </row>
    <row r="549" spans="1:2">
      <c r="A549" s="76"/>
      <c r="B549" t="s">
        <v>1085</v>
      </c>
    </row>
    <row r="550" spans="1:2">
      <c r="A550" s="76"/>
      <c r="B550" t="s">
        <v>1086</v>
      </c>
    </row>
    <row r="551" spans="1:2">
      <c r="A551" s="76"/>
      <c r="B551" t="s">
        <v>1089</v>
      </c>
    </row>
    <row r="552" spans="1:2">
      <c r="A552" s="76"/>
      <c r="B552" t="s">
        <v>1090</v>
      </c>
    </row>
    <row r="553" spans="1:2">
      <c r="A553" s="76"/>
      <c r="B553" t="s">
        <v>1091</v>
      </c>
    </row>
    <row r="554" spans="1:2">
      <c r="A554" s="76"/>
      <c r="B554" t="s">
        <v>1093</v>
      </c>
    </row>
    <row r="555" spans="1:2">
      <c r="A555" s="76"/>
      <c r="B555" t="s">
        <v>1094</v>
      </c>
    </row>
    <row r="556" spans="1:2">
      <c r="A556" s="76"/>
      <c r="B556" t="s">
        <v>1097</v>
      </c>
    </row>
    <row r="557" spans="1:2">
      <c r="A557" s="76"/>
      <c r="B557" t="s">
        <v>1106</v>
      </c>
    </row>
    <row r="558" spans="1:2">
      <c r="A558" s="76"/>
      <c r="B558" t="s">
        <v>1107</v>
      </c>
    </row>
    <row r="559" spans="1:2">
      <c r="A559" s="76"/>
      <c r="B559" t="s">
        <v>1108</v>
      </c>
    </row>
    <row r="560" spans="1:2">
      <c r="A560" s="76"/>
      <c r="B560" t="s">
        <v>1116</v>
      </c>
    </row>
    <row r="561" spans="1:2">
      <c r="A561" s="76"/>
      <c r="B561" t="s">
        <v>1117</v>
      </c>
    </row>
    <row r="562" spans="1:2">
      <c r="A562" s="76"/>
      <c r="B562" t="s">
        <v>1118</v>
      </c>
    </row>
    <row r="563" spans="1:2">
      <c r="A563" s="76"/>
      <c r="B563" t="s">
        <v>1119</v>
      </c>
    </row>
    <row r="564" spans="1:2">
      <c r="A564" s="76"/>
      <c r="B564" t="s">
        <v>1123</v>
      </c>
    </row>
    <row r="565" spans="1:2">
      <c r="A565" s="76"/>
      <c r="B565" t="s">
        <v>1124</v>
      </c>
    </row>
    <row r="566" spans="1:2">
      <c r="A566" s="76">
        <v>44597.555416666597</v>
      </c>
      <c r="B566" t="s">
        <v>1127</v>
      </c>
    </row>
    <row r="567" spans="1:2">
      <c r="A567" s="76">
        <v>44602.7170197917</v>
      </c>
      <c r="B567" t="s">
        <v>1129</v>
      </c>
    </row>
    <row r="568" spans="1:2">
      <c r="A568" s="76"/>
      <c r="B568" t="s">
        <v>1130</v>
      </c>
    </row>
    <row r="569" spans="1:2">
      <c r="A569" s="76"/>
      <c r="B569" t="s">
        <v>1131</v>
      </c>
    </row>
    <row r="570" spans="1:2">
      <c r="A570" s="76"/>
      <c r="B570" t="s">
        <v>1132</v>
      </c>
    </row>
    <row r="571" spans="1:2">
      <c r="A571" s="76"/>
      <c r="B571" t="s">
        <v>1135</v>
      </c>
    </row>
    <row r="572" spans="1:2">
      <c r="A572" s="76"/>
      <c r="B572" t="s">
        <v>1136</v>
      </c>
    </row>
    <row r="573" spans="1:2">
      <c r="A573" s="76">
        <v>44614.404053935199</v>
      </c>
      <c r="B573" t="s">
        <v>1139</v>
      </c>
    </row>
    <row r="574" spans="1:2">
      <c r="A574" s="76"/>
      <c r="B574" t="s">
        <v>1140</v>
      </c>
    </row>
    <row r="575" spans="1:2">
      <c r="A575" s="76"/>
      <c r="B575" t="s">
        <v>1149</v>
      </c>
    </row>
    <row r="576" spans="1:2">
      <c r="A576" s="76"/>
      <c r="B576" t="s">
        <v>1150</v>
      </c>
    </row>
    <row r="577" spans="1:2">
      <c r="A577" s="76"/>
      <c r="B577" t="s">
        <v>1151</v>
      </c>
    </row>
    <row r="578" spans="1:2">
      <c r="A578" s="76"/>
      <c r="B578" t="s">
        <v>1153</v>
      </c>
    </row>
    <row r="579" spans="1:2">
      <c r="A579" s="76">
        <v>44615.590889930601</v>
      </c>
      <c r="B579" t="s">
        <v>1154</v>
      </c>
    </row>
    <row r="580" spans="1:2">
      <c r="A580" s="76">
        <v>44616.283217592601</v>
      </c>
      <c r="B580" t="s">
        <v>1156</v>
      </c>
    </row>
    <row r="581" spans="1:2">
      <c r="A581" s="76"/>
      <c r="B581" t="s">
        <v>1157</v>
      </c>
    </row>
    <row r="582" spans="1:2">
      <c r="A582" s="76"/>
      <c r="B582" t="s">
        <v>1158</v>
      </c>
    </row>
    <row r="583" spans="1:2">
      <c r="A583" s="76"/>
      <c r="B583" t="s">
        <v>1159</v>
      </c>
    </row>
    <row r="584" spans="1:2">
      <c r="A584" s="76">
        <v>44618.651001041697</v>
      </c>
      <c r="B584" t="s">
        <v>1160</v>
      </c>
    </row>
    <row r="585" spans="1:2">
      <c r="A585" s="76"/>
      <c r="B585" t="s">
        <v>1161</v>
      </c>
    </row>
    <row r="586" spans="1:2">
      <c r="A586" s="76">
        <v>44619.920509606498</v>
      </c>
      <c r="B586" t="s">
        <v>1162</v>
      </c>
    </row>
    <row r="587" spans="1:2">
      <c r="A587" s="76"/>
      <c r="B587" t="s">
        <v>1163</v>
      </c>
    </row>
    <row r="588" spans="1:2">
      <c r="A588" s="76"/>
      <c r="B588" t="s">
        <v>1165</v>
      </c>
    </row>
    <row r="589" spans="1:2">
      <c r="A589" s="76"/>
      <c r="B589" t="s">
        <v>1166</v>
      </c>
    </row>
    <row r="590" spans="1:2">
      <c r="A590" s="76"/>
      <c r="B590" t="s">
        <v>1167</v>
      </c>
    </row>
    <row r="591" spans="1:2">
      <c r="A591" s="76"/>
      <c r="B591" t="s">
        <v>1168</v>
      </c>
    </row>
    <row r="592" spans="1:2">
      <c r="A592" s="76"/>
      <c r="B592" t="s">
        <v>1171</v>
      </c>
    </row>
    <row r="593" spans="1:2">
      <c r="A593" s="76"/>
      <c r="B593" t="s">
        <v>1172</v>
      </c>
    </row>
    <row r="594" spans="1:2">
      <c r="A594" s="76"/>
      <c r="B594" t="s">
        <v>1174</v>
      </c>
    </row>
    <row r="595" spans="1:2">
      <c r="A595" s="76"/>
      <c r="B595" t="s">
        <v>1175</v>
      </c>
    </row>
    <row r="596" spans="1:2">
      <c r="A596" s="76"/>
      <c r="B596" t="s">
        <v>1176</v>
      </c>
    </row>
    <row r="597" spans="1:2">
      <c r="A597" s="76"/>
      <c r="B597" t="s">
        <v>1177</v>
      </c>
    </row>
    <row r="598" spans="1:2">
      <c r="A598" s="76"/>
      <c r="B598" t="s">
        <v>1179</v>
      </c>
    </row>
    <row r="599" spans="1:2">
      <c r="A599" s="76"/>
      <c r="B599" t="s">
        <v>1180</v>
      </c>
    </row>
    <row r="600" spans="1:2">
      <c r="A600" s="76">
        <v>44630.964798379602</v>
      </c>
      <c r="B600" t="s">
        <v>1191</v>
      </c>
    </row>
    <row r="601" spans="1:2">
      <c r="A601" s="76">
        <v>44633.425590161998</v>
      </c>
      <c r="B601" t="s">
        <v>1194</v>
      </c>
    </row>
    <row r="602" spans="1:2">
      <c r="A602" s="76"/>
      <c r="B602" t="s">
        <v>1192</v>
      </c>
    </row>
    <row r="603" spans="1:2">
      <c r="A603" s="76"/>
      <c r="B603" t="s">
        <v>1193</v>
      </c>
    </row>
    <row r="604" spans="1:2">
      <c r="A604" s="76"/>
      <c r="B604" t="s">
        <v>1195</v>
      </c>
    </row>
    <row r="605" spans="1:2">
      <c r="A605" s="76"/>
      <c r="B605" t="s">
        <v>1198</v>
      </c>
    </row>
    <row r="606" spans="1:2">
      <c r="A606" s="76"/>
      <c r="B606" t="s">
        <v>1202</v>
      </c>
    </row>
    <row r="607" spans="1:2">
      <c r="A607" s="76">
        <v>44637.781481134298</v>
      </c>
      <c r="B607" t="s">
        <v>1208</v>
      </c>
    </row>
    <row r="608" spans="1:2">
      <c r="A608" s="76">
        <v>44638.499925578697</v>
      </c>
      <c r="B608" t="s">
        <v>1236</v>
      </c>
    </row>
    <row r="609" spans="1:1">
      <c r="A609" s="76"/>
    </row>
    <row r="610" spans="1:1">
      <c r="A610" s="76"/>
    </row>
    <row r="611" spans="1:1">
      <c r="A611" s="76"/>
    </row>
    <row r="612" spans="1:1">
      <c r="A612" s="76"/>
    </row>
    <row r="613" spans="1:1">
      <c r="A613" s="76"/>
    </row>
    <row r="614" spans="1:1">
      <c r="A614" s="76"/>
    </row>
    <row r="615" spans="1:1">
      <c r="A615" s="76"/>
    </row>
    <row r="616" spans="1:1">
      <c r="A616" s="76"/>
    </row>
    <row r="617" spans="1:1">
      <c r="A617" s="76"/>
    </row>
    <row r="618" spans="1:1">
      <c r="A618" s="76"/>
    </row>
    <row r="619" spans="1:1">
      <c r="A619" s="76"/>
    </row>
    <row r="620" spans="1:1">
      <c r="A620" s="76"/>
    </row>
    <row r="621" spans="1:1">
      <c r="A621" s="76"/>
    </row>
    <row r="622" spans="1:1">
      <c r="A622" s="76"/>
    </row>
    <row r="623" spans="1:1">
      <c r="A623" s="76"/>
    </row>
    <row r="624" spans="1:1">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3"/>
  <sheetViews>
    <sheetView zoomScale="90" zoomScaleNormal="90" workbookViewId="0">
      <pane xSplit="1" ySplit="2" topLeftCell="B6" activePane="bottomRight" state="frozen"/>
      <selection pane="topRight" activeCell="B1" sqref="B1"/>
      <selection pane="bottomLeft" activeCell="A3" sqref="A3"/>
      <selection pane="bottomRight" activeCell="I24" sqref="I24"/>
    </sheetView>
    <sheetView workbookViewId="1">
      <pane xSplit="1" ySplit="2" topLeftCell="B3" activePane="bottomRight" state="frozen"/>
      <selection pane="topRight" activeCell="B1" sqref="B1"/>
      <selection pane="bottomLeft" activeCell="A3" sqref="A3"/>
      <selection pane="bottomRight" activeCell="N6" sqref="N6"/>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21" t="b">
        <v>1</v>
      </c>
      <c r="F3" s="21" t="b">
        <v>1</v>
      </c>
      <c r="G3" s="21" t="b">
        <v>1</v>
      </c>
      <c r="H3" s="21" t="b">
        <v>1</v>
      </c>
      <c r="I3" s="19" t="s">
        <v>460</v>
      </c>
    </row>
    <row r="4" spans="1:9">
      <c r="A4" s="17" t="s">
        <v>43</v>
      </c>
      <c r="B4" s="21" t="b">
        <v>1</v>
      </c>
      <c r="C4" s="21" t="b">
        <v>1</v>
      </c>
      <c r="D4" s="21" t="b">
        <v>1</v>
      </c>
      <c r="E4" s="21" t="b">
        <v>1</v>
      </c>
      <c r="F4" s="21" t="b">
        <v>1</v>
      </c>
      <c r="G4" s="21" t="b">
        <v>0</v>
      </c>
      <c r="H4" s="21" t="b">
        <v>0</v>
      </c>
      <c r="I4" s="19" t="s">
        <v>461</v>
      </c>
    </row>
    <row r="5" spans="1:9">
      <c r="A5" s="17" t="s">
        <v>45</v>
      </c>
      <c r="B5" s="21" t="b">
        <v>1</v>
      </c>
      <c r="C5" s="21" t="b">
        <v>1</v>
      </c>
      <c r="D5" s="21" t="b">
        <v>1</v>
      </c>
      <c r="E5" s="21" t="b">
        <v>1</v>
      </c>
      <c r="F5" s="21" t="b">
        <v>1</v>
      </c>
      <c r="G5" s="21" t="b">
        <v>0</v>
      </c>
      <c r="H5" s="21" t="b">
        <v>1</v>
      </c>
      <c r="I5" s="19" t="s">
        <v>490</v>
      </c>
    </row>
    <row r="6" spans="1:9">
      <c r="A6" s="17" t="s">
        <v>46</v>
      </c>
      <c r="B6" s="21" t="b">
        <v>0</v>
      </c>
      <c r="C6" s="21" t="b">
        <v>0</v>
      </c>
      <c r="D6" s="21" t="b">
        <v>0</v>
      </c>
      <c r="E6" s="21" t="b">
        <v>0</v>
      </c>
      <c r="F6" s="21" t="b">
        <v>1</v>
      </c>
      <c r="G6" s="21" t="b">
        <v>0</v>
      </c>
      <c r="H6" s="21" t="b">
        <v>0</v>
      </c>
      <c r="I6" s="20" t="s">
        <v>462</v>
      </c>
    </row>
    <row r="7" spans="1:9">
      <c r="A7" s="17" t="s">
        <v>47</v>
      </c>
      <c r="B7" s="21" t="b">
        <v>1</v>
      </c>
      <c r="C7" s="21" t="b">
        <v>1</v>
      </c>
      <c r="D7" s="21" t="b">
        <v>1</v>
      </c>
      <c r="E7" s="21" t="b">
        <v>0</v>
      </c>
      <c r="F7" s="21" t="b">
        <v>1</v>
      </c>
      <c r="G7" s="21" t="b">
        <v>0</v>
      </c>
      <c r="H7" s="21" t="b">
        <v>0</v>
      </c>
      <c r="I7" s="20" t="s">
        <v>491</v>
      </c>
    </row>
    <row r="8" spans="1:9">
      <c r="A8" s="17" t="s">
        <v>281</v>
      </c>
      <c r="B8" s="21" t="b">
        <v>1</v>
      </c>
      <c r="C8" s="21" t="b">
        <v>1</v>
      </c>
      <c r="D8" s="21" t="b">
        <v>1</v>
      </c>
      <c r="E8" s="21" t="b">
        <v>1</v>
      </c>
      <c r="F8" s="21" t="b">
        <v>1</v>
      </c>
      <c r="G8" s="21" t="b">
        <v>0</v>
      </c>
      <c r="H8" s="21" t="b">
        <v>1</v>
      </c>
      <c r="I8" s="20" t="s">
        <v>288</v>
      </c>
    </row>
    <row r="9" spans="1:9">
      <c r="A9" s="17" t="s">
        <v>282</v>
      </c>
      <c r="B9" s="21" t="b">
        <v>1</v>
      </c>
      <c r="C9" s="21" t="b">
        <v>1</v>
      </c>
      <c r="D9" s="21" t="b">
        <v>1</v>
      </c>
      <c r="E9" s="21" t="b">
        <v>1</v>
      </c>
      <c r="F9" s="21" t="b">
        <v>1</v>
      </c>
      <c r="G9" s="21" t="b">
        <v>0</v>
      </c>
      <c r="H9" s="21" t="b">
        <v>1</v>
      </c>
      <c r="I9" s="20" t="s">
        <v>289</v>
      </c>
    </row>
    <row r="10" spans="1:9">
      <c r="A10" s="17" t="s">
        <v>965</v>
      </c>
      <c r="B10" s="21" t="b">
        <v>1</v>
      </c>
      <c r="C10" s="21" t="b">
        <v>1</v>
      </c>
      <c r="D10" s="21" t="b">
        <v>1</v>
      </c>
      <c r="E10" s="21" t="b">
        <v>1</v>
      </c>
      <c r="F10" s="21" t="b">
        <v>1</v>
      </c>
      <c r="G10" s="21" t="b">
        <v>0</v>
      </c>
      <c r="H10" s="21" t="b">
        <v>1</v>
      </c>
      <c r="I10" s="20" t="s">
        <v>966</v>
      </c>
    </row>
    <row r="11" spans="1:9">
      <c r="A11" s="17" t="s">
        <v>865</v>
      </c>
      <c r="B11" s="21" t="b">
        <v>1</v>
      </c>
      <c r="C11" s="21" t="b">
        <v>1</v>
      </c>
      <c r="D11" s="21" t="b">
        <v>1</v>
      </c>
      <c r="E11" s="21" t="b">
        <v>0</v>
      </c>
      <c r="F11" s="21" t="b">
        <v>1</v>
      </c>
      <c r="G11" s="21" t="b">
        <v>0</v>
      </c>
      <c r="H11" s="21" t="b">
        <v>1</v>
      </c>
      <c r="I11" s="20" t="s">
        <v>968</v>
      </c>
    </row>
    <row r="12" spans="1:9">
      <c r="A12" s="17" t="s">
        <v>864</v>
      </c>
      <c r="B12" s="21" t="b">
        <v>1</v>
      </c>
      <c r="C12" s="21" t="b">
        <v>1</v>
      </c>
      <c r="D12" s="21" t="b">
        <v>1</v>
      </c>
      <c r="E12" s="21" t="b">
        <v>0</v>
      </c>
      <c r="F12" s="21" t="b">
        <v>1</v>
      </c>
      <c r="G12" s="21" t="b">
        <v>0</v>
      </c>
      <c r="H12" s="21" t="b">
        <v>1</v>
      </c>
      <c r="I12" s="20" t="s">
        <v>969</v>
      </c>
    </row>
    <row r="13" spans="1:9">
      <c r="A13" s="17" t="s">
        <v>866</v>
      </c>
      <c r="B13" s="21" t="b">
        <v>1</v>
      </c>
      <c r="C13" s="21" t="b">
        <v>1</v>
      </c>
      <c r="D13" s="21" t="b">
        <v>1</v>
      </c>
      <c r="E13" s="21" t="b">
        <v>0</v>
      </c>
      <c r="F13" s="21" t="b">
        <v>1</v>
      </c>
      <c r="G13" s="21" t="b">
        <v>0</v>
      </c>
      <c r="H13" s="21" t="b">
        <v>1</v>
      </c>
      <c r="I13" s="20" t="s">
        <v>970</v>
      </c>
    </row>
    <row r="14" spans="1:9">
      <c r="A14" s="17" t="s">
        <v>283</v>
      </c>
      <c r="B14" s="21" t="b">
        <v>1</v>
      </c>
      <c r="C14" s="21" t="b">
        <v>1</v>
      </c>
      <c r="D14" s="21" t="b">
        <v>1</v>
      </c>
      <c r="E14" s="21" t="b">
        <v>1</v>
      </c>
      <c r="F14" s="21" t="b">
        <v>1</v>
      </c>
      <c r="G14" s="21" t="b">
        <v>0</v>
      </c>
      <c r="H14" s="21" t="b">
        <v>1</v>
      </c>
      <c r="I14" s="20" t="s">
        <v>287</v>
      </c>
    </row>
    <row r="15" spans="1:9">
      <c r="A15" s="17" t="s">
        <v>284</v>
      </c>
      <c r="B15" s="21" t="b">
        <v>1</v>
      </c>
      <c r="C15" s="21" t="b">
        <v>1</v>
      </c>
      <c r="D15" s="21" t="b">
        <v>1</v>
      </c>
      <c r="E15" s="21" t="b">
        <v>1</v>
      </c>
      <c r="F15" s="21" t="b">
        <v>1</v>
      </c>
      <c r="G15" s="21" t="b">
        <v>0</v>
      </c>
      <c r="H15" s="21" t="b">
        <v>1</v>
      </c>
      <c r="I15" s="20" t="s">
        <v>287</v>
      </c>
    </row>
    <row r="16" spans="1:9">
      <c r="A16" s="17" t="s">
        <v>71</v>
      </c>
      <c r="B16" s="21" t="b">
        <v>1</v>
      </c>
      <c r="C16" s="21" t="b">
        <v>1</v>
      </c>
      <c r="D16" s="21" t="b">
        <v>1</v>
      </c>
      <c r="E16" s="21" t="b">
        <v>1</v>
      </c>
      <c r="F16" s="21" t="b">
        <v>1</v>
      </c>
      <c r="G16" s="21" t="b">
        <v>1</v>
      </c>
      <c r="H16" s="21" t="b">
        <v>1</v>
      </c>
      <c r="I16" s="20" t="s">
        <v>492</v>
      </c>
    </row>
    <row r="17" spans="1:9">
      <c r="A17" s="292" t="s">
        <v>1104</v>
      </c>
      <c r="B17" s="21" t="b">
        <v>0</v>
      </c>
      <c r="C17" s="21" t="b">
        <v>0</v>
      </c>
      <c r="D17" s="21" t="b">
        <v>0</v>
      </c>
      <c r="E17" s="21" t="b">
        <v>1</v>
      </c>
      <c r="F17" s="21" t="b">
        <v>1</v>
      </c>
      <c r="G17" s="21" t="b">
        <v>1</v>
      </c>
      <c r="H17" s="21" t="b">
        <v>1</v>
      </c>
      <c r="I17" s="20" t="s">
        <v>492</v>
      </c>
    </row>
    <row r="18" spans="1:9">
      <c r="A18" s="17" t="s">
        <v>48</v>
      </c>
      <c r="B18" s="21" t="b">
        <v>1</v>
      </c>
      <c r="C18" s="21" t="b">
        <v>1</v>
      </c>
      <c r="D18" s="21" t="b">
        <v>1</v>
      </c>
      <c r="E18" s="21" t="b">
        <v>1</v>
      </c>
      <c r="F18" s="21" t="b">
        <v>1</v>
      </c>
      <c r="G18" s="21" t="b">
        <v>0</v>
      </c>
      <c r="H18" s="21" t="b">
        <v>1</v>
      </c>
      <c r="I18" s="20" t="s">
        <v>493</v>
      </c>
    </row>
    <row r="19" spans="1:9">
      <c r="A19" s="17" t="s">
        <v>74</v>
      </c>
      <c r="B19" s="21" t="b">
        <v>1</v>
      </c>
      <c r="C19" s="21" t="b">
        <v>1</v>
      </c>
      <c r="D19" s="21" t="b">
        <v>1</v>
      </c>
      <c r="E19" s="21" t="b">
        <v>1</v>
      </c>
      <c r="F19" s="21" t="b">
        <v>1</v>
      </c>
      <c r="G19" s="21" t="b">
        <v>0</v>
      </c>
      <c r="H19" s="21" t="b">
        <v>1</v>
      </c>
      <c r="I19" s="20" t="s">
        <v>494</v>
      </c>
    </row>
    <row r="20" spans="1:9">
      <c r="A20" s="17" t="s">
        <v>285</v>
      </c>
      <c r="B20" s="21" t="b">
        <v>1</v>
      </c>
      <c r="C20" s="21" t="b">
        <v>1</v>
      </c>
      <c r="D20" s="21" t="b">
        <v>1</v>
      </c>
      <c r="E20" s="21" t="b">
        <v>1</v>
      </c>
      <c r="F20" s="21" t="b">
        <v>1</v>
      </c>
      <c r="G20" s="21" t="b">
        <v>0</v>
      </c>
      <c r="H20" s="21" t="b">
        <v>1</v>
      </c>
      <c r="I20" s="20" t="s">
        <v>495</v>
      </c>
    </row>
    <row r="21" spans="1:9">
      <c r="A21" s="17" t="s">
        <v>286</v>
      </c>
      <c r="B21" s="21" t="b">
        <v>1</v>
      </c>
      <c r="C21" s="21" t="b">
        <v>1</v>
      </c>
      <c r="D21" s="21" t="b">
        <v>1</v>
      </c>
      <c r="E21" s="21" t="b">
        <v>1</v>
      </c>
      <c r="F21" s="21" t="b">
        <v>1</v>
      </c>
      <c r="G21" s="21" t="b">
        <v>0</v>
      </c>
      <c r="H21" s="21" t="b">
        <v>1</v>
      </c>
      <c r="I21" s="20" t="s">
        <v>496</v>
      </c>
    </row>
    <row r="22" spans="1:9">
      <c r="A22" s="17" t="s">
        <v>137</v>
      </c>
      <c r="B22" s="21" t="b">
        <v>1</v>
      </c>
      <c r="C22" s="21" t="b">
        <v>1</v>
      </c>
      <c r="D22" s="21" t="b">
        <v>1</v>
      </c>
      <c r="E22" s="21" t="b">
        <v>0</v>
      </c>
      <c r="F22" s="21" t="b">
        <v>1</v>
      </c>
      <c r="G22" s="21" t="b">
        <v>0</v>
      </c>
      <c r="H22" s="21" t="b">
        <v>0</v>
      </c>
      <c r="I22" s="20" t="s">
        <v>482</v>
      </c>
    </row>
    <row r="23" spans="1:9">
      <c r="A23" s="17" t="s">
        <v>138</v>
      </c>
      <c r="B23" s="68" t="b">
        <v>1</v>
      </c>
      <c r="C23" s="68" t="b">
        <v>1</v>
      </c>
      <c r="D23" s="68" t="b">
        <v>1</v>
      </c>
      <c r="E23" s="68" t="b">
        <v>0</v>
      </c>
      <c r="F23" s="68" t="b">
        <v>1</v>
      </c>
      <c r="G23" s="68" t="b">
        <v>0</v>
      </c>
      <c r="H23" s="68" t="b">
        <v>0</v>
      </c>
      <c r="I23" s="20" t="s">
        <v>483</v>
      </c>
    </row>
    <row r="24" spans="1:9" s="303" customFormat="1">
      <c r="A24" s="90" t="s">
        <v>1169</v>
      </c>
      <c r="B24" s="21" t="b">
        <v>0</v>
      </c>
      <c r="C24" s="21" t="b">
        <v>0</v>
      </c>
      <c r="D24" s="21" t="b">
        <v>0</v>
      </c>
      <c r="E24" s="21" t="b">
        <v>0</v>
      </c>
      <c r="F24" s="21" t="b">
        <v>0</v>
      </c>
      <c r="G24" s="21" t="b">
        <v>1</v>
      </c>
      <c r="H24" s="69" t="b">
        <v>0</v>
      </c>
      <c r="I24" s="315" t="s">
        <v>1170</v>
      </c>
    </row>
    <row r="25" spans="1:9">
      <c r="A25" s="88" t="s">
        <v>49</v>
      </c>
      <c r="B25" s="31" t="b">
        <v>0</v>
      </c>
      <c r="C25" s="31" t="b">
        <v>1</v>
      </c>
      <c r="D25" s="31" t="b">
        <v>1</v>
      </c>
      <c r="E25" s="31" t="b">
        <v>0</v>
      </c>
      <c r="F25" s="31" t="b">
        <v>0</v>
      </c>
      <c r="G25" s="31" t="b">
        <v>0</v>
      </c>
      <c r="H25" s="89" t="b">
        <v>0</v>
      </c>
      <c r="I25" s="30" t="s">
        <v>484</v>
      </c>
    </row>
    <row r="26" spans="1:9">
      <c r="A26" s="90" t="s">
        <v>50</v>
      </c>
      <c r="B26" s="91" t="b">
        <f t="shared" ref="B26:G26" si="0">B$25</f>
        <v>0</v>
      </c>
      <c r="C26" s="91" t="b">
        <f t="shared" si="0"/>
        <v>1</v>
      </c>
      <c r="D26" s="91" t="b">
        <f t="shared" si="0"/>
        <v>1</v>
      </c>
      <c r="E26" s="91" t="b">
        <f t="shared" si="0"/>
        <v>0</v>
      </c>
      <c r="F26" s="91" t="b">
        <f t="shared" si="0"/>
        <v>0</v>
      </c>
      <c r="G26" s="91" t="b">
        <f t="shared" si="0"/>
        <v>0</v>
      </c>
      <c r="H26" s="92" t="b">
        <v>1</v>
      </c>
      <c r="I26" s="30" t="s">
        <v>485</v>
      </c>
    </row>
    <row r="27" spans="1:9">
      <c r="A27" s="90" t="s">
        <v>690</v>
      </c>
      <c r="B27" s="91" t="b">
        <f t="shared" ref="B27:C31" si="1">B$25</f>
        <v>0</v>
      </c>
      <c r="C27" s="91" t="b">
        <f t="shared" si="1"/>
        <v>1</v>
      </c>
      <c r="D27" s="91" t="b">
        <v>0</v>
      </c>
      <c r="E27" s="91" t="b">
        <f t="shared" ref="E27:G31" si="2">E$25</f>
        <v>0</v>
      </c>
      <c r="F27" s="91" t="b">
        <f t="shared" si="2"/>
        <v>0</v>
      </c>
      <c r="G27" s="91" t="b">
        <f t="shared" si="2"/>
        <v>0</v>
      </c>
      <c r="H27" s="92" t="b">
        <v>1</v>
      </c>
      <c r="I27" s="30" t="s">
        <v>463</v>
      </c>
    </row>
    <row r="28" spans="1:9">
      <c r="A28" s="90" t="s">
        <v>316</v>
      </c>
      <c r="B28" s="91" t="b">
        <f t="shared" si="1"/>
        <v>0</v>
      </c>
      <c r="C28" s="91" t="b">
        <f t="shared" si="1"/>
        <v>1</v>
      </c>
      <c r="D28" s="91" t="b">
        <f>D$25</f>
        <v>1</v>
      </c>
      <c r="E28" s="91" t="b">
        <f t="shared" si="2"/>
        <v>0</v>
      </c>
      <c r="F28" s="91" t="b">
        <f t="shared" si="2"/>
        <v>0</v>
      </c>
      <c r="G28" s="91" t="b">
        <f t="shared" si="2"/>
        <v>0</v>
      </c>
      <c r="H28" s="96" t="b">
        <v>0</v>
      </c>
      <c r="I28" s="30" t="s">
        <v>486</v>
      </c>
    </row>
    <row r="29" spans="1:9">
      <c r="A29" s="90" t="s">
        <v>51</v>
      </c>
      <c r="B29" s="91" t="b">
        <f t="shared" si="1"/>
        <v>0</v>
      </c>
      <c r="C29" s="91" t="b">
        <f t="shared" si="1"/>
        <v>1</v>
      </c>
      <c r="D29" s="91" t="b">
        <f>D$25</f>
        <v>1</v>
      </c>
      <c r="E29" s="91" t="b">
        <f t="shared" si="2"/>
        <v>0</v>
      </c>
      <c r="F29" s="91" t="b">
        <f t="shared" si="2"/>
        <v>0</v>
      </c>
      <c r="G29" s="91" t="b">
        <f t="shared" si="2"/>
        <v>0</v>
      </c>
      <c r="H29" s="96" t="b">
        <v>0</v>
      </c>
      <c r="I29" s="30" t="s">
        <v>459</v>
      </c>
    </row>
    <row r="30" spans="1:9">
      <c r="A30" s="90" t="s">
        <v>191</v>
      </c>
      <c r="B30" s="91" t="b">
        <f t="shared" si="1"/>
        <v>0</v>
      </c>
      <c r="C30" s="91" t="b">
        <f t="shared" si="1"/>
        <v>1</v>
      </c>
      <c r="D30" s="91" t="b">
        <f>D$25</f>
        <v>1</v>
      </c>
      <c r="E30" s="91" t="b">
        <f t="shared" si="2"/>
        <v>0</v>
      </c>
      <c r="F30" s="91" t="b">
        <f t="shared" si="2"/>
        <v>0</v>
      </c>
      <c r="G30" s="91" t="b">
        <f t="shared" si="2"/>
        <v>0</v>
      </c>
      <c r="H30" s="96" t="b">
        <v>0</v>
      </c>
      <c r="I30" s="30" t="s">
        <v>487</v>
      </c>
    </row>
    <row r="31" spans="1:9">
      <c r="A31" s="93" t="s">
        <v>691</v>
      </c>
      <c r="B31" s="94" t="b">
        <f t="shared" si="1"/>
        <v>0</v>
      </c>
      <c r="C31" s="94" t="b">
        <f t="shared" si="1"/>
        <v>1</v>
      </c>
      <c r="D31" s="94" t="b">
        <v>0</v>
      </c>
      <c r="E31" s="94" t="b">
        <f t="shared" si="2"/>
        <v>0</v>
      </c>
      <c r="F31" s="94" t="b">
        <f t="shared" si="2"/>
        <v>0</v>
      </c>
      <c r="G31" s="94" t="b">
        <f t="shared" si="2"/>
        <v>0</v>
      </c>
      <c r="H31" s="97" t="b">
        <v>0</v>
      </c>
      <c r="I31" s="30" t="s">
        <v>464</v>
      </c>
    </row>
    <row r="32" spans="1:9">
      <c r="A32" s="17" t="s">
        <v>52</v>
      </c>
      <c r="B32" s="85" t="b">
        <v>1</v>
      </c>
      <c r="C32" s="85" t="b">
        <v>1</v>
      </c>
      <c r="D32" s="85" t="b">
        <v>1</v>
      </c>
      <c r="E32" s="85" t="b">
        <v>1</v>
      </c>
      <c r="F32" s="85" t="b">
        <v>1</v>
      </c>
      <c r="G32" s="85" t="b">
        <v>1</v>
      </c>
      <c r="H32" s="85" t="b">
        <v>1</v>
      </c>
      <c r="I32" s="20" t="s">
        <v>488</v>
      </c>
    </row>
    <row r="33" spans="1:9">
      <c r="A33" s="17" t="s">
        <v>53</v>
      </c>
      <c r="B33" s="21" t="b">
        <v>1</v>
      </c>
      <c r="C33" s="21" t="b">
        <v>1</v>
      </c>
      <c r="D33" s="21" t="b">
        <v>1</v>
      </c>
      <c r="E33" s="21" t="b">
        <v>1</v>
      </c>
      <c r="F33" s="21" t="b">
        <v>1</v>
      </c>
      <c r="G33" s="21" t="b">
        <v>0</v>
      </c>
      <c r="H33" s="21" t="b">
        <v>1</v>
      </c>
      <c r="I33" s="20" t="s">
        <v>489</v>
      </c>
    </row>
    <row r="34" spans="1:9">
      <c r="A34" s="17" t="s">
        <v>75</v>
      </c>
      <c r="B34" s="21" t="b">
        <v>1</v>
      </c>
      <c r="C34" s="21" t="b">
        <v>1</v>
      </c>
      <c r="D34" s="21" t="b">
        <v>1</v>
      </c>
      <c r="E34" s="21" t="b">
        <v>1</v>
      </c>
      <c r="F34" s="21" t="b">
        <v>1</v>
      </c>
      <c r="G34" s="21" t="b">
        <v>0</v>
      </c>
      <c r="H34" s="21" t="b">
        <v>1</v>
      </c>
      <c r="I34" s="20" t="s">
        <v>76</v>
      </c>
    </row>
    <row r="35" spans="1:9">
      <c r="A35" s="17" t="s">
        <v>54</v>
      </c>
      <c r="B35" s="21" t="b">
        <v>1</v>
      </c>
      <c r="C35" s="21" t="b">
        <v>1</v>
      </c>
      <c r="D35" s="21" t="b">
        <v>1</v>
      </c>
      <c r="E35" s="21" t="b">
        <v>1</v>
      </c>
      <c r="F35" s="21" t="b">
        <v>1</v>
      </c>
      <c r="G35" s="21" t="b">
        <v>0</v>
      </c>
      <c r="H35" s="21" t="b">
        <v>1</v>
      </c>
      <c r="I35" s="20" t="s">
        <v>474</v>
      </c>
    </row>
    <row r="36" spans="1:9">
      <c r="A36" s="17" t="s">
        <v>44</v>
      </c>
      <c r="B36" s="21" t="b">
        <v>1</v>
      </c>
      <c r="C36" s="21" t="b">
        <v>1</v>
      </c>
      <c r="D36" s="21" t="b">
        <v>1</v>
      </c>
      <c r="E36" s="21" t="b">
        <v>0</v>
      </c>
      <c r="F36" s="21" t="b">
        <v>1</v>
      </c>
      <c r="G36" s="21" t="b">
        <v>0</v>
      </c>
      <c r="H36" s="21" t="b">
        <v>1</v>
      </c>
      <c r="I36" s="20" t="s">
        <v>475</v>
      </c>
    </row>
    <row r="37" spans="1:9">
      <c r="A37" s="17" t="s">
        <v>55</v>
      </c>
      <c r="B37" s="21" t="b">
        <v>1</v>
      </c>
      <c r="C37" s="21" t="b">
        <v>1</v>
      </c>
      <c r="D37" s="21" t="b">
        <v>1</v>
      </c>
      <c r="E37" s="21" t="b">
        <v>0</v>
      </c>
      <c r="F37" s="21" t="b">
        <v>1</v>
      </c>
      <c r="G37" s="21" t="b">
        <v>0</v>
      </c>
      <c r="H37" s="21" t="b">
        <v>1</v>
      </c>
      <c r="I37" s="20" t="s">
        <v>476</v>
      </c>
    </row>
    <row r="38" spans="1:9">
      <c r="A38" s="17" t="s">
        <v>56</v>
      </c>
      <c r="B38" s="21" t="b">
        <v>1</v>
      </c>
      <c r="C38" s="21" t="b">
        <v>1</v>
      </c>
      <c r="D38" s="21" t="b">
        <v>1</v>
      </c>
      <c r="E38" s="21" t="b">
        <v>1</v>
      </c>
      <c r="F38" s="21" t="b">
        <v>1</v>
      </c>
      <c r="G38" s="21" t="b">
        <v>1</v>
      </c>
      <c r="H38" s="21" t="b">
        <v>1</v>
      </c>
      <c r="I38" s="20" t="s">
        <v>477</v>
      </c>
    </row>
    <row r="39" spans="1:9">
      <c r="A39" s="17" t="s">
        <v>57</v>
      </c>
      <c r="B39" s="21" t="b">
        <v>1</v>
      </c>
      <c r="C39" s="21" t="b">
        <v>1</v>
      </c>
      <c r="D39" s="21" t="b">
        <v>1</v>
      </c>
      <c r="E39" s="21" t="b">
        <v>1</v>
      </c>
      <c r="F39" s="21" t="b">
        <v>1</v>
      </c>
      <c r="G39" s="21" t="b">
        <v>1</v>
      </c>
      <c r="H39" s="21" t="b">
        <v>0</v>
      </c>
      <c r="I39" s="20" t="s">
        <v>478</v>
      </c>
    </row>
    <row r="40" spans="1:9">
      <c r="A40" s="17" t="s">
        <v>309</v>
      </c>
      <c r="B40" s="21" t="b">
        <v>1</v>
      </c>
      <c r="C40" s="21" t="b">
        <v>1</v>
      </c>
      <c r="D40" s="21" t="b">
        <v>1</v>
      </c>
      <c r="E40" s="21" t="b">
        <v>0</v>
      </c>
      <c r="F40" s="21" t="b">
        <v>1</v>
      </c>
      <c r="G40" s="21" t="b">
        <v>0</v>
      </c>
      <c r="H40" s="21" t="b">
        <v>0</v>
      </c>
      <c r="I40" s="20" t="s">
        <v>479</v>
      </c>
    </row>
    <row r="41" spans="1:9">
      <c r="A41" s="17" t="s">
        <v>310</v>
      </c>
      <c r="B41" s="21" t="b">
        <v>1</v>
      </c>
      <c r="C41" s="21" t="b">
        <v>1</v>
      </c>
      <c r="D41" s="21" t="b">
        <v>1</v>
      </c>
      <c r="E41" s="21" t="b">
        <v>0</v>
      </c>
      <c r="F41" s="21" t="b">
        <v>1</v>
      </c>
      <c r="G41" s="21" t="b">
        <v>0</v>
      </c>
      <c r="H41" s="21" t="b">
        <v>0</v>
      </c>
      <c r="I41" s="20" t="s">
        <v>480</v>
      </c>
    </row>
    <row r="42" spans="1:9">
      <c r="A42" s="17" t="s">
        <v>58</v>
      </c>
      <c r="B42" s="68" t="b">
        <v>1</v>
      </c>
      <c r="C42" s="68" t="b">
        <v>1</v>
      </c>
      <c r="D42" s="68" t="b">
        <v>1</v>
      </c>
      <c r="E42" s="68" t="b">
        <v>1</v>
      </c>
      <c r="F42" s="68" t="b">
        <v>1</v>
      </c>
      <c r="G42" s="68" t="b">
        <v>1</v>
      </c>
      <c r="H42" s="68" t="b">
        <v>0</v>
      </c>
      <c r="I42" s="20" t="s">
        <v>481</v>
      </c>
    </row>
    <row r="43" spans="1:9">
      <c r="A43" s="88" t="s">
        <v>155</v>
      </c>
      <c r="B43" s="31" t="b">
        <v>0</v>
      </c>
      <c r="C43" s="31" t="b">
        <v>1</v>
      </c>
      <c r="D43" s="31" t="b">
        <v>1</v>
      </c>
      <c r="E43" s="31" t="b">
        <v>0</v>
      </c>
      <c r="F43" s="31" t="b">
        <v>0</v>
      </c>
      <c r="G43" s="31" t="b">
        <v>0</v>
      </c>
      <c r="H43" s="89" t="b">
        <v>1</v>
      </c>
      <c r="I43" s="20" t="s">
        <v>497</v>
      </c>
    </row>
    <row r="44" spans="1:9">
      <c r="A44" s="90" t="s">
        <v>156</v>
      </c>
      <c r="B44" s="91" t="b">
        <f t="shared" ref="B44:F46" si="3">B$43</f>
        <v>0</v>
      </c>
      <c r="C44" s="91" t="b">
        <f t="shared" si="3"/>
        <v>1</v>
      </c>
      <c r="D44" s="91" t="b">
        <f t="shared" si="3"/>
        <v>1</v>
      </c>
      <c r="E44" s="91" t="b">
        <f t="shared" si="3"/>
        <v>0</v>
      </c>
      <c r="F44" s="91" t="b">
        <f t="shared" si="3"/>
        <v>0</v>
      </c>
      <c r="G44" s="69" t="b">
        <v>0</v>
      </c>
      <c r="H44" s="92" t="b">
        <v>0</v>
      </c>
      <c r="I44" s="20" t="s">
        <v>498</v>
      </c>
    </row>
    <row r="45" spans="1:9">
      <c r="A45" s="90" t="s">
        <v>203</v>
      </c>
      <c r="B45" s="91" t="b">
        <f t="shared" si="3"/>
        <v>0</v>
      </c>
      <c r="C45" s="91" t="b">
        <f t="shared" si="3"/>
        <v>1</v>
      </c>
      <c r="D45" s="91" t="b">
        <f t="shared" si="3"/>
        <v>1</v>
      </c>
      <c r="E45" s="91" t="b">
        <f t="shared" si="3"/>
        <v>0</v>
      </c>
      <c r="F45" s="91" t="b">
        <f t="shared" si="3"/>
        <v>0</v>
      </c>
      <c r="G45" s="69" t="b">
        <v>0</v>
      </c>
      <c r="H45" s="92" t="b">
        <v>1</v>
      </c>
      <c r="I45" s="30" t="s">
        <v>500</v>
      </c>
    </row>
    <row r="46" spans="1:9">
      <c r="A46" s="93" t="s">
        <v>202</v>
      </c>
      <c r="B46" s="94" t="b">
        <f t="shared" si="3"/>
        <v>0</v>
      </c>
      <c r="C46" s="94" t="b">
        <f t="shared" si="3"/>
        <v>1</v>
      </c>
      <c r="D46" s="94" t="b">
        <f t="shared" si="3"/>
        <v>1</v>
      </c>
      <c r="E46" s="94" t="b">
        <f t="shared" si="3"/>
        <v>0</v>
      </c>
      <c r="F46" s="94" t="b">
        <f t="shared" si="3"/>
        <v>0</v>
      </c>
      <c r="G46" s="291" t="b">
        <v>0</v>
      </c>
      <c r="H46" s="95" t="b">
        <v>0</v>
      </c>
      <c r="I46" s="30" t="s">
        <v>499</v>
      </c>
    </row>
    <row r="47" spans="1:9">
      <c r="A47" s="17" t="s">
        <v>59</v>
      </c>
      <c r="B47" s="85" t="b">
        <v>1</v>
      </c>
      <c r="C47" s="85" t="b">
        <v>1</v>
      </c>
      <c r="D47" s="85" t="b">
        <v>1</v>
      </c>
      <c r="E47" s="85" t="b">
        <v>1</v>
      </c>
      <c r="F47" s="85" t="b">
        <v>1</v>
      </c>
      <c r="G47" s="85" t="b">
        <v>0</v>
      </c>
      <c r="H47" s="85" t="b">
        <v>1</v>
      </c>
      <c r="I47" s="20" t="s">
        <v>501</v>
      </c>
    </row>
    <row r="48" spans="1:9">
      <c r="A48" s="17" t="s">
        <v>60</v>
      </c>
      <c r="B48" s="21" t="b">
        <v>1</v>
      </c>
      <c r="C48" s="21" t="b">
        <v>1</v>
      </c>
      <c r="D48" s="21" t="b">
        <v>1</v>
      </c>
      <c r="E48" s="21" t="b">
        <v>0</v>
      </c>
      <c r="F48" s="21" t="b">
        <v>1</v>
      </c>
      <c r="G48" s="21" t="b">
        <v>0</v>
      </c>
      <c r="H48" s="21" t="b">
        <v>1</v>
      </c>
      <c r="I48" s="20" t="s">
        <v>465</v>
      </c>
    </row>
    <row r="49" spans="1:9">
      <c r="A49" s="17" t="s">
        <v>503</v>
      </c>
      <c r="B49" s="21" t="b">
        <v>1</v>
      </c>
      <c r="C49" s="21" t="b">
        <v>1</v>
      </c>
      <c r="D49" s="21" t="b">
        <v>1</v>
      </c>
      <c r="E49" s="21" t="b">
        <v>1</v>
      </c>
      <c r="F49" s="21" t="b">
        <v>1</v>
      </c>
      <c r="G49" s="21" t="b">
        <v>0</v>
      </c>
      <c r="H49" s="21" t="b">
        <v>1</v>
      </c>
      <c r="I49" s="20" t="s">
        <v>502</v>
      </c>
    </row>
    <row r="50" spans="1:9">
      <c r="A50" s="17" t="s">
        <v>831</v>
      </c>
      <c r="B50" s="21" t="b">
        <v>1</v>
      </c>
      <c r="C50" s="21" t="b">
        <v>1</v>
      </c>
      <c r="D50" s="21" t="b">
        <v>1</v>
      </c>
      <c r="E50" s="21" t="b">
        <v>0</v>
      </c>
      <c r="F50" s="21" t="b">
        <v>1</v>
      </c>
      <c r="G50" s="21" t="b">
        <v>0</v>
      </c>
      <c r="H50" s="21" t="b">
        <v>1</v>
      </c>
      <c r="I50" s="20" t="s">
        <v>465</v>
      </c>
    </row>
    <row r="51" spans="1:9">
      <c r="A51" s="17" t="s">
        <v>504</v>
      </c>
      <c r="B51" s="21" t="b">
        <v>1</v>
      </c>
      <c r="C51" s="21" t="b">
        <v>1</v>
      </c>
      <c r="D51" s="21" t="b">
        <v>1</v>
      </c>
      <c r="E51" s="21" t="b">
        <v>0</v>
      </c>
      <c r="F51" s="21" t="b">
        <v>1</v>
      </c>
      <c r="G51" s="21" t="b">
        <v>0</v>
      </c>
      <c r="H51" s="21" t="b">
        <v>1</v>
      </c>
      <c r="I51" s="20" t="s">
        <v>505</v>
      </c>
    </row>
    <row r="52" spans="1:9">
      <c r="A52" s="17" t="s">
        <v>692</v>
      </c>
      <c r="B52" s="21" t="b">
        <v>1</v>
      </c>
      <c r="C52" s="21" t="b">
        <v>1</v>
      </c>
      <c r="D52" s="21" t="b">
        <v>1</v>
      </c>
      <c r="E52" s="21" t="b">
        <v>0</v>
      </c>
      <c r="F52" s="21" t="b">
        <v>1</v>
      </c>
      <c r="G52" s="21" t="b">
        <v>0</v>
      </c>
      <c r="H52" s="21" t="b">
        <v>1</v>
      </c>
      <c r="I52" s="20" t="s">
        <v>696</v>
      </c>
    </row>
    <row r="53" spans="1:9">
      <c r="A53" s="17" t="s">
        <v>63</v>
      </c>
      <c r="B53" s="21" t="b">
        <v>1</v>
      </c>
      <c r="C53" s="21" t="b">
        <v>1</v>
      </c>
      <c r="D53" s="21" t="b">
        <v>1</v>
      </c>
      <c r="E53" s="21" t="b">
        <v>0</v>
      </c>
      <c r="F53" s="21" t="b">
        <v>1</v>
      </c>
      <c r="G53" s="21" t="b">
        <v>0</v>
      </c>
      <c r="H53" s="21" t="b">
        <v>1</v>
      </c>
      <c r="I53" s="20" t="s">
        <v>466</v>
      </c>
    </row>
    <row r="54" spans="1:9">
      <c r="A54" s="17" t="s">
        <v>61</v>
      </c>
      <c r="B54" s="21" t="b">
        <v>1</v>
      </c>
      <c r="C54" s="21" t="b">
        <v>1</v>
      </c>
      <c r="D54" s="21" t="b">
        <v>1</v>
      </c>
      <c r="E54" s="21" t="b">
        <v>0</v>
      </c>
      <c r="F54" s="21" t="b">
        <v>1</v>
      </c>
      <c r="G54" s="21" t="b">
        <v>0</v>
      </c>
      <c r="H54" s="21" t="b">
        <v>1</v>
      </c>
      <c r="I54" s="20" t="s">
        <v>467</v>
      </c>
    </row>
    <row r="55" spans="1:9">
      <c r="A55" s="17" t="s">
        <v>507</v>
      </c>
      <c r="B55" s="21" t="b">
        <v>1</v>
      </c>
      <c r="C55" s="21" t="b">
        <v>1</v>
      </c>
      <c r="D55" s="21" t="b">
        <v>1</v>
      </c>
      <c r="E55" s="21" t="b">
        <v>1</v>
      </c>
      <c r="F55" s="21" t="b">
        <v>1</v>
      </c>
      <c r="G55" s="21" t="b">
        <v>0</v>
      </c>
      <c r="H55" s="21" t="b">
        <v>1</v>
      </c>
      <c r="I55" s="20" t="s">
        <v>502</v>
      </c>
    </row>
    <row r="56" spans="1:9">
      <c r="A56" s="17" t="s">
        <v>508</v>
      </c>
      <c r="B56" s="21" t="b">
        <v>1</v>
      </c>
      <c r="C56" s="21" t="b">
        <v>1</v>
      </c>
      <c r="D56" s="21" t="b">
        <v>1</v>
      </c>
      <c r="E56" s="21" t="b">
        <v>0</v>
      </c>
      <c r="F56" s="21" t="b">
        <v>1</v>
      </c>
      <c r="G56" s="21" t="b">
        <v>0</v>
      </c>
      <c r="H56" s="21" t="b">
        <v>1</v>
      </c>
      <c r="I56" s="20" t="s">
        <v>506</v>
      </c>
    </row>
    <row r="57" spans="1:9">
      <c r="A57" s="17" t="s">
        <v>693</v>
      </c>
      <c r="B57" s="21" t="b">
        <v>1</v>
      </c>
      <c r="C57" s="21" t="b">
        <v>1</v>
      </c>
      <c r="D57" s="21" t="b">
        <v>1</v>
      </c>
      <c r="E57" s="21" t="b">
        <v>0</v>
      </c>
      <c r="F57" s="21" t="b">
        <v>1</v>
      </c>
      <c r="G57" s="21" t="b">
        <v>0</v>
      </c>
      <c r="H57" s="21" t="b">
        <v>1</v>
      </c>
      <c r="I57" s="20" t="s">
        <v>695</v>
      </c>
    </row>
    <row r="58" spans="1:9">
      <c r="A58" s="17" t="s">
        <v>64</v>
      </c>
      <c r="B58" s="21" t="b">
        <v>1</v>
      </c>
      <c r="C58" s="21" t="b">
        <v>1</v>
      </c>
      <c r="D58" s="21" t="b">
        <v>1</v>
      </c>
      <c r="E58" s="21" t="b">
        <v>0</v>
      </c>
      <c r="F58" s="21" t="b">
        <v>1</v>
      </c>
      <c r="G58" s="21" t="b">
        <v>0</v>
      </c>
      <c r="H58" s="21" t="b">
        <v>1</v>
      </c>
      <c r="I58" s="20" t="s">
        <v>468</v>
      </c>
    </row>
    <row r="59" spans="1:9">
      <c r="A59" s="17" t="s">
        <v>62</v>
      </c>
      <c r="B59" s="21" t="b">
        <v>1</v>
      </c>
      <c r="C59" s="21" t="b">
        <v>1</v>
      </c>
      <c r="D59" s="21" t="b">
        <v>1</v>
      </c>
      <c r="E59" s="21" t="b">
        <v>0</v>
      </c>
      <c r="F59" s="21" t="b">
        <v>1</v>
      </c>
      <c r="G59" s="21" t="b">
        <v>0</v>
      </c>
      <c r="H59" s="21" t="b">
        <v>1</v>
      </c>
      <c r="I59" s="20" t="s">
        <v>469</v>
      </c>
    </row>
    <row r="60" spans="1:9">
      <c r="A60" s="17" t="s">
        <v>65</v>
      </c>
      <c r="B60" s="21" t="b">
        <v>1</v>
      </c>
      <c r="C60" s="21" t="b">
        <v>1</v>
      </c>
      <c r="D60" s="21" t="b">
        <v>1</v>
      </c>
      <c r="E60" s="21" t="b">
        <v>0</v>
      </c>
      <c r="F60" s="21" t="b">
        <v>1</v>
      </c>
      <c r="G60" s="21" t="b">
        <v>0</v>
      </c>
      <c r="H60" s="21" t="b">
        <v>1</v>
      </c>
      <c r="I60" s="20" t="s">
        <v>470</v>
      </c>
    </row>
    <row r="61" spans="1:9">
      <c r="A61" s="17" t="s">
        <v>66</v>
      </c>
      <c r="B61" s="21" t="b">
        <v>1</v>
      </c>
      <c r="C61" s="21" t="b">
        <v>1</v>
      </c>
      <c r="D61" s="21" t="b">
        <v>1</v>
      </c>
      <c r="E61" s="21" t="b">
        <v>0</v>
      </c>
      <c r="F61" s="21" t="b">
        <v>1</v>
      </c>
      <c r="G61" s="21" t="b">
        <v>0</v>
      </c>
      <c r="H61" s="21" t="b">
        <v>1</v>
      </c>
      <c r="I61" s="20" t="s">
        <v>471</v>
      </c>
    </row>
    <row r="62" spans="1:9">
      <c r="A62" s="17" t="s">
        <v>67</v>
      </c>
      <c r="B62" s="21" t="b">
        <v>1</v>
      </c>
      <c r="C62" s="21" t="b">
        <v>1</v>
      </c>
      <c r="D62" s="21" t="b">
        <v>1</v>
      </c>
      <c r="E62" s="21" t="b">
        <v>1</v>
      </c>
      <c r="F62" s="21" t="b">
        <v>1</v>
      </c>
      <c r="G62" s="21" t="b">
        <v>0</v>
      </c>
      <c r="H62" s="21" t="b">
        <v>1</v>
      </c>
      <c r="I62" s="20" t="s">
        <v>472</v>
      </c>
    </row>
    <row r="63" spans="1:9">
      <c r="A63" s="17" t="s">
        <v>68</v>
      </c>
      <c r="B63" s="21" t="b">
        <v>1</v>
      </c>
      <c r="C63" s="21" t="b">
        <v>1</v>
      </c>
      <c r="D63" s="21" t="b">
        <v>1</v>
      </c>
      <c r="E63" s="21" t="b">
        <v>0</v>
      </c>
      <c r="F63" s="21" t="b">
        <v>1</v>
      </c>
      <c r="G63" s="21" t="b">
        <v>0</v>
      </c>
      <c r="H63" s="21" t="b">
        <v>1</v>
      </c>
      <c r="I63" s="20" t="s">
        <v>473</v>
      </c>
    </row>
  </sheetData>
  <autoFilter ref="A2:H63" xr:uid="{7A02DDC9-E0E8-48BF-8BE6-D6DD57F6C67D}"/>
  <conditionalFormatting sqref="B3:H23 B25:H63">
    <cfRule type="cellIs" dxfId="91" priority="3" operator="equal">
      <formula>FALSE</formula>
    </cfRule>
  </conditionalFormatting>
  <conditionalFormatting sqref="B24:H24">
    <cfRule type="cellIs" dxfId="90"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heetView workbookViewId="1">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731</v>
      </c>
      <c r="D6" s="160"/>
    </row>
    <row r="7" spans="2:4">
      <c r="B7" s="24" t="s">
        <v>10</v>
      </c>
      <c r="C7" s="161" t="s">
        <v>875</v>
      </c>
      <c r="D7" s="160"/>
    </row>
    <row r="8" spans="2:4">
      <c r="B8" s="24" t="s">
        <v>10</v>
      </c>
      <c r="C8" s="161" t="s">
        <v>872</v>
      </c>
      <c r="D8" s="160"/>
    </row>
    <row r="9" spans="2:4">
      <c r="B9" s="24" t="s">
        <v>10</v>
      </c>
      <c r="C9" s="161" t="s">
        <v>873</v>
      </c>
      <c r="D9" s="160"/>
    </row>
    <row r="10" spans="2:4">
      <c r="B10" s="24" t="s">
        <v>10</v>
      </c>
      <c r="C10" s="161" t="s">
        <v>874</v>
      </c>
      <c r="D10" s="160"/>
    </row>
    <row r="11" spans="2:4">
      <c r="B11" s="24" t="s">
        <v>10</v>
      </c>
      <c r="C11" s="161" t="s">
        <v>694</v>
      </c>
      <c r="D11" s="160"/>
    </row>
    <row r="12" spans="2:4">
      <c r="B12" s="24" t="s">
        <v>10</v>
      </c>
      <c r="C12" s="161" t="s">
        <v>25</v>
      </c>
      <c r="D12" s="160"/>
    </row>
    <row r="13" spans="2:4">
      <c r="B13" s="24" t="s">
        <v>10</v>
      </c>
      <c r="C13" s="161" t="s">
        <v>26</v>
      </c>
      <c r="D13" s="160"/>
    </row>
    <row r="14" spans="2:4">
      <c r="B14" s="24" t="s">
        <v>10</v>
      </c>
      <c r="C14" s="161" t="s">
        <v>514</v>
      </c>
      <c r="D14" s="160"/>
    </row>
    <row r="15" spans="2:4">
      <c r="B15" s="24" t="s">
        <v>10</v>
      </c>
      <c r="C15" s="161" t="s">
        <v>201</v>
      </c>
      <c r="D15" s="160"/>
    </row>
    <row r="16" spans="2:4">
      <c r="B16" s="162" t="s">
        <v>0</v>
      </c>
      <c r="C16" s="161" t="s">
        <v>382</v>
      </c>
      <c r="D16" s="163"/>
    </row>
    <row r="17" spans="2:4">
      <c r="B17" s="162" t="s">
        <v>0</v>
      </c>
      <c r="C17" s="161" t="s">
        <v>383</v>
      </c>
      <c r="D17" s="163"/>
    </row>
    <row r="18" spans="2:4">
      <c r="B18" s="24" t="s">
        <v>10</v>
      </c>
      <c r="C18" s="161" t="s">
        <v>29</v>
      </c>
      <c r="D18" s="160"/>
    </row>
    <row r="19" spans="2:4">
      <c r="B19" s="24" t="s">
        <v>10</v>
      </c>
      <c r="C19" s="161" t="s">
        <v>29</v>
      </c>
      <c r="D19" s="160"/>
    </row>
    <row r="20" spans="2:4">
      <c r="B20" s="24" t="s">
        <v>10</v>
      </c>
      <c r="C20" s="161" t="s">
        <v>803</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854</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349</v>
      </c>
      <c r="D47" s="160"/>
    </row>
    <row r="48" spans="2:4">
      <c r="B48" s="24" t="s">
        <v>10</v>
      </c>
      <c r="C48" s="161" t="s">
        <v>350</v>
      </c>
      <c r="D48" s="160"/>
    </row>
    <row r="49" spans="2:4">
      <c r="B49" s="24" t="s">
        <v>10</v>
      </c>
      <c r="C49" s="161" t="s">
        <v>675</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567</v>
      </c>
      <c r="D66" s="163"/>
    </row>
    <row r="67" spans="2:4">
      <c r="B67" s="24" t="s">
        <v>9</v>
      </c>
      <c r="C67" s="161" t="s">
        <v>567</v>
      </c>
      <c r="D67" s="163"/>
    </row>
    <row r="68" spans="2:4">
      <c r="B68" s="24" t="s">
        <v>9</v>
      </c>
      <c r="C68" s="161" t="s">
        <v>566</v>
      </c>
      <c r="D68" s="163"/>
    </row>
    <row r="69" spans="2:4">
      <c r="B69" s="24" t="s">
        <v>9</v>
      </c>
      <c r="C69" s="161" t="s">
        <v>566</v>
      </c>
      <c r="D69" s="163"/>
    </row>
    <row r="70" spans="2:4">
      <c r="B70" s="24" t="s">
        <v>9</v>
      </c>
      <c r="C70" s="161" t="s">
        <v>566</v>
      </c>
      <c r="D70" s="163"/>
    </row>
    <row r="71" spans="2:4">
      <c r="B71" s="24" t="s">
        <v>9</v>
      </c>
      <c r="C71" s="161" t="s">
        <v>566</v>
      </c>
      <c r="D71" s="163"/>
    </row>
    <row r="72" spans="2:4">
      <c r="B72" s="24" t="s">
        <v>9</v>
      </c>
      <c r="C72" s="161" t="s">
        <v>566</v>
      </c>
      <c r="D72" s="163"/>
    </row>
    <row r="73" spans="2:4">
      <c r="B73" s="24" t="s">
        <v>9</v>
      </c>
      <c r="C73" s="161" t="s">
        <v>254</v>
      </c>
      <c r="D73" s="163"/>
    </row>
    <row r="74" spans="2:4">
      <c r="B74" s="24" t="s">
        <v>9</v>
      </c>
      <c r="C74" s="161" t="s">
        <v>318</v>
      </c>
      <c r="D74" s="163"/>
    </row>
    <row r="75" spans="2:4">
      <c r="B75" s="24" t="s">
        <v>9</v>
      </c>
      <c r="C75" s="161" t="s">
        <v>537</v>
      </c>
      <c r="D75" s="163"/>
    </row>
    <row r="76" spans="2:4">
      <c r="B76" s="24" t="s">
        <v>9</v>
      </c>
      <c r="C76" s="161" t="s">
        <v>739</v>
      </c>
      <c r="D76" s="163"/>
    </row>
    <row r="77" spans="2:4">
      <c r="B77" s="24" t="s">
        <v>10</v>
      </c>
      <c r="C77" s="161" t="s">
        <v>254</v>
      </c>
      <c r="D77" s="163"/>
    </row>
    <row r="78" spans="2:4">
      <c r="B78" s="24" t="s">
        <v>10</v>
      </c>
      <c r="C78" s="161" t="s">
        <v>318</v>
      </c>
      <c r="D78" s="163"/>
    </row>
    <row r="79" spans="2:4">
      <c r="B79" s="24" t="s">
        <v>10</v>
      </c>
      <c r="C79" s="161" t="s">
        <v>962</v>
      </c>
      <c r="D79" s="163"/>
    </row>
    <row r="80" spans="2:4">
      <c r="B80" s="24" t="s">
        <v>10</v>
      </c>
      <c r="C80" s="161" t="s">
        <v>964</v>
      </c>
      <c r="D80" s="163"/>
    </row>
    <row r="81" spans="2:4">
      <c r="B81" s="24" t="s">
        <v>10</v>
      </c>
      <c r="C81" s="161" t="s">
        <v>537</v>
      </c>
      <c r="D81" s="163"/>
    </row>
    <row r="82" spans="2:4">
      <c r="B82" s="24" t="s">
        <v>10</v>
      </c>
      <c r="C82" s="161" t="s">
        <v>537</v>
      </c>
      <c r="D82" s="163"/>
    </row>
    <row r="83" spans="2:4">
      <c r="B83" s="24" t="s">
        <v>10</v>
      </c>
      <c r="C83" s="161" t="s">
        <v>537</v>
      </c>
      <c r="D83" s="163"/>
    </row>
    <row r="84" spans="2:4">
      <c r="B84" s="24" t="s">
        <v>10</v>
      </c>
      <c r="C84" s="161" t="s">
        <v>537</v>
      </c>
      <c r="D84" s="163"/>
    </row>
    <row r="85" spans="2:4">
      <c r="B85" s="24" t="s">
        <v>10</v>
      </c>
      <c r="C85" s="161" t="s">
        <v>537</v>
      </c>
      <c r="D85" s="163"/>
    </row>
    <row r="86" spans="2:4">
      <c r="B86" s="24" t="s">
        <v>10</v>
      </c>
      <c r="C86" s="161" t="s">
        <v>537</v>
      </c>
      <c r="D86" s="163"/>
    </row>
    <row r="87" spans="2:4">
      <c r="B87" s="24" t="s">
        <v>10</v>
      </c>
      <c r="C87" s="161" t="s">
        <v>537</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390</v>
      </c>
      <c r="D114" s="163"/>
    </row>
    <row r="115" spans="2:4">
      <c r="B115" s="162" t="s">
        <v>9</v>
      </c>
      <c r="C115" s="161" t="s">
        <v>390</v>
      </c>
      <c r="D115" s="163"/>
    </row>
    <row r="116" spans="2:4">
      <c r="B116" s="162" t="s">
        <v>9</v>
      </c>
      <c r="C116" s="161" t="s">
        <v>431</v>
      </c>
      <c r="D116" s="163"/>
    </row>
    <row r="117" spans="2:4">
      <c r="B117" s="162" t="s">
        <v>9</v>
      </c>
      <c r="C117" s="161" t="s">
        <v>431</v>
      </c>
      <c r="D117" s="163"/>
    </row>
    <row r="118" spans="2:4">
      <c r="B118" s="162" t="s">
        <v>9</v>
      </c>
      <c r="C118" s="161" t="s">
        <v>431</v>
      </c>
      <c r="D118" s="163"/>
    </row>
    <row r="119" spans="2:4">
      <c r="B119" s="162" t="s">
        <v>9</v>
      </c>
      <c r="C119" s="161" t="s">
        <v>431</v>
      </c>
      <c r="D119" s="163"/>
    </row>
    <row r="120" spans="2:4">
      <c r="B120" s="162" t="s">
        <v>9</v>
      </c>
      <c r="C120" s="161" t="s">
        <v>431</v>
      </c>
      <c r="D120" s="163"/>
    </row>
    <row r="121" spans="2:4">
      <c r="B121" s="162" t="s">
        <v>9</v>
      </c>
      <c r="C121" s="161" t="s">
        <v>385</v>
      </c>
      <c r="D121" s="163"/>
    </row>
    <row r="122" spans="2:4">
      <c r="B122" s="162" t="s">
        <v>9</v>
      </c>
      <c r="C122" s="161" t="s">
        <v>385</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760</v>
      </c>
      <c r="D132" s="160"/>
    </row>
    <row r="133" spans="2:4">
      <c r="B133" s="24" t="s">
        <v>10</v>
      </c>
      <c r="C133" s="161" t="s">
        <v>880</v>
      </c>
      <c r="D133" s="160"/>
    </row>
    <row r="134" spans="2:4">
      <c r="B134" s="24" t="s">
        <v>10</v>
      </c>
      <c r="C134" s="161" t="s">
        <v>374</v>
      </c>
      <c r="D134" s="160"/>
    </row>
    <row r="135" spans="2:4">
      <c r="B135" s="24" t="s">
        <v>10</v>
      </c>
      <c r="C135" s="161" t="s">
        <v>375</v>
      </c>
      <c r="D135" s="160"/>
    </row>
    <row r="136" spans="2:4">
      <c r="B136" s="24" t="s">
        <v>10</v>
      </c>
      <c r="C136" s="161" t="s">
        <v>876</v>
      </c>
      <c r="D136" s="160"/>
    </row>
    <row r="137" spans="2:4">
      <c r="B137" s="24" t="s">
        <v>10</v>
      </c>
      <c r="C137" s="161" t="s">
        <v>879</v>
      </c>
      <c r="D137" s="160"/>
    </row>
    <row r="138" spans="2:4">
      <c r="B138" s="24" t="s">
        <v>10</v>
      </c>
      <c r="C138" s="161" t="s">
        <v>877</v>
      </c>
      <c r="D138" s="160"/>
    </row>
    <row r="139" spans="2:4">
      <c r="B139" s="24" t="s">
        <v>10</v>
      </c>
      <c r="C139" s="161" t="s">
        <v>878</v>
      </c>
      <c r="D139" s="160"/>
    </row>
    <row r="140" spans="2:4">
      <c r="B140" s="24" t="s">
        <v>10</v>
      </c>
      <c r="C140" s="161" t="s">
        <v>881</v>
      </c>
      <c r="D140" s="160"/>
    </row>
    <row r="141" spans="2:4">
      <c r="B141" s="24" t="s">
        <v>10</v>
      </c>
      <c r="C141" s="161" t="s">
        <v>885</v>
      </c>
      <c r="D141" s="160"/>
    </row>
    <row r="142" spans="2:4">
      <c r="B142" s="24" t="s">
        <v>10</v>
      </c>
      <c r="C142" s="161" t="s">
        <v>882</v>
      </c>
      <c r="D142" s="160"/>
    </row>
    <row r="143" spans="2:4">
      <c r="B143" s="24" t="s">
        <v>10</v>
      </c>
      <c r="C143" s="161" t="s">
        <v>884</v>
      </c>
      <c r="D143" s="160"/>
    </row>
    <row r="144" spans="2:4">
      <c r="B144" s="24" t="s">
        <v>10</v>
      </c>
      <c r="C144" s="161" t="s">
        <v>416</v>
      </c>
      <c r="D144" s="160"/>
    </row>
    <row r="145" spans="2:4">
      <c r="B145" s="24" t="s">
        <v>10</v>
      </c>
      <c r="C145" s="161" t="s">
        <v>323</v>
      </c>
      <c r="D145" s="160"/>
    </row>
    <row r="146" spans="2:4">
      <c r="B146" s="24" t="s">
        <v>10</v>
      </c>
      <c r="C146" s="161" t="s">
        <v>323</v>
      </c>
      <c r="D146" s="160"/>
    </row>
    <row r="147" spans="2:4">
      <c r="B147" s="24" t="s">
        <v>10</v>
      </c>
      <c r="C147" s="161" t="s">
        <v>417</v>
      </c>
      <c r="D147" s="163"/>
    </row>
    <row r="148" spans="2:4">
      <c r="B148" s="24" t="s">
        <v>10</v>
      </c>
      <c r="C148" s="161" t="s">
        <v>365</v>
      </c>
      <c r="D148" s="163"/>
    </row>
    <row r="149" spans="2:4">
      <c r="B149" s="24" t="s">
        <v>10</v>
      </c>
      <c r="C149" s="161" t="s">
        <v>887</v>
      </c>
      <c r="D149" s="163"/>
    </row>
    <row r="150" spans="2:4">
      <c r="B150" s="24" t="s">
        <v>10</v>
      </c>
      <c r="C150" s="161" t="s">
        <v>300</v>
      </c>
      <c r="D150" s="163"/>
    </row>
    <row r="151" spans="2:4">
      <c r="B151" s="24" t="s">
        <v>10</v>
      </c>
      <c r="C151" s="161" t="s">
        <v>301</v>
      </c>
      <c r="D151" s="163"/>
    </row>
    <row r="152" spans="2:4">
      <c r="B152" s="24" t="s">
        <v>0</v>
      </c>
      <c r="C152" s="161" t="s">
        <v>218</v>
      </c>
      <c r="D152" s="160"/>
    </row>
    <row r="153" spans="2:4">
      <c r="B153" s="24" t="s">
        <v>9</v>
      </c>
      <c r="C153" s="161" t="s">
        <v>218</v>
      </c>
      <c r="D153" s="160"/>
    </row>
    <row r="154" spans="2:4">
      <c r="B154" s="24" t="s">
        <v>0</v>
      </c>
      <c r="C154" s="161" t="s">
        <v>620</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379</v>
      </c>
      <c r="D160" s="160"/>
    </row>
    <row r="161" spans="2:4">
      <c r="B161" s="24" t="s">
        <v>0</v>
      </c>
      <c r="C161" s="161" t="s">
        <v>913</v>
      </c>
      <c r="D161" s="163"/>
    </row>
    <row r="162" spans="2:4">
      <c r="B162" s="24" t="s">
        <v>0</v>
      </c>
      <c r="C162" s="161" t="s">
        <v>914</v>
      </c>
      <c r="D162" s="163"/>
    </row>
    <row r="163" spans="2:4">
      <c r="B163" s="24" t="s">
        <v>0</v>
      </c>
      <c r="C163" s="161" t="s">
        <v>915</v>
      </c>
      <c r="D163" s="163"/>
    </row>
    <row r="164" spans="2:4">
      <c r="B164" s="24" t="s">
        <v>0</v>
      </c>
      <c r="C164" s="161" t="s">
        <v>687</v>
      </c>
      <c r="D164" s="160"/>
    </row>
    <row r="165" spans="2:4">
      <c r="B165" s="24" t="s">
        <v>0</v>
      </c>
      <c r="C165" s="161" t="s">
        <v>376</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838</v>
      </c>
      <c r="D170" s="163" t="s">
        <v>278</v>
      </c>
    </row>
    <row r="171" spans="2:4">
      <c r="B171" s="24" t="s">
        <v>0</v>
      </c>
      <c r="C171" s="161" t="s">
        <v>523</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GI.LowerScalar</vt:lpstr>
      <vt:lpstr>GI.UpperScalar</vt:lpstr>
      <vt:lpstr>GI_index</vt:lpstr>
      <vt:lpstr>DataAutumn!i.AdultDrys</vt:lpstr>
      <vt:lpstr>DataSpring!i.AdultDrys</vt:lpstr>
      <vt:lpstr>DataWinter!i.AdultDrys</vt:lpstr>
      <vt:lpstr>i.Age_mths</vt:lpstr>
      <vt:lpstr>i.AgeJ</vt:lpstr>
      <vt:lpstr>i.BMToffset_r1</vt:lpstr>
      <vt:lpstr>i.BMToffset_r2</vt:lpstr>
      <vt:lpstr>i.DamsMated</vt:lpstr>
      <vt:lpstr>i.DamsMatedEst</vt:lpstr>
      <vt:lpstr>i.DOY</vt:lpstr>
      <vt:lpstr>i.FlkStrctr</vt:lpstr>
      <vt:lpstr>i.FS_Strategy</vt:lpstr>
      <vt:lpstr>DataAutumn!i.FS_StrategyIndices</vt:lpstr>
      <vt:lpstr>DataSpring!i.FS_StrategyIndices</vt:lpstr>
      <vt:lpstr>DataWinter!i.FS_StrategyIndices</vt:lpstr>
      <vt:lpstr>DataAutumn!i.GI</vt:lpstr>
      <vt:lpstr>DataSpring!i.GI</vt:lpstr>
      <vt:lpstr>DataWinter!i.GI</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2022-03-18T06:31:05Z</dcterms:modified>
</cp:coreProperties>
</file>